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32CAAF57-0EE2-4565-AC94-F3C41B904C30}" xr6:coauthVersionLast="45" xr6:coauthVersionMax="45" xr10:uidLastSave="{00000000-0000-0000-0000-000000000000}"/>
  <bookViews>
    <workbookView xWindow="28680" yWindow="-120" windowWidth="29040" windowHeight="15840" tabRatio="740" xr2:uid="{00000000-000D-0000-FFFF-FFFF00000000}"/>
  </bookViews>
  <sheets>
    <sheet name="TableOfContents" sheetId="40" r:id="rId1"/>
    <sheet name="PccLegumes" sheetId="27" r:id="rId2"/>
    <sheet name="PccDryBeans" sheetId="30" r:id="rId3"/>
    <sheet name="DryBeans" sheetId="41" r:id="rId4"/>
    <sheet name="PintoBeans" sheetId="31" r:id="rId5"/>
    <sheet name="NavyBeans" sheetId="33" r:id="rId6"/>
    <sheet name="GreatNorthernBeans" sheetId="34" r:id="rId7"/>
    <sheet name="RedKidneyBeans" sheetId="35" r:id="rId8"/>
    <sheet name="DryLimaBeans" sheetId="37" r:id="rId9"/>
    <sheet name="BlackBeans" sheetId="36" r:id="rId10"/>
    <sheet name="OtherDryBeans-1960-1979" sheetId="38" r:id="rId11"/>
    <sheet name="BlackeyeBeans" sheetId="42" r:id="rId12"/>
    <sheet name="GarbanzoBeans" sheetId="43" r:id="rId13"/>
    <sheet name="SmallWhiteBeans" sheetId="45" r:id="rId14"/>
    <sheet name="SmallRedBeans" sheetId="46" r:id="rId15"/>
    <sheet name="PinkBeans" sheetId="47" r:id="rId16"/>
    <sheet name="Cranberry and misc. beans" sheetId="48" r:id="rId17"/>
  </sheets>
  <definedNames>
    <definedName name="_xlnm.Print_Area" localSheetId="9">BlackBeans!$A$1:$K$73</definedName>
    <definedName name="_xlnm.Print_Area" localSheetId="8">DryLimaBeans!$A$1:$K$75</definedName>
    <definedName name="_xlnm.Print_Area" localSheetId="6">GreatNorthernBeans!$A$1:$K$74</definedName>
    <definedName name="_xlnm.Print_Area" localSheetId="5">NavyBeans!$A$1:$K$72</definedName>
    <definedName name="_xlnm.Print_Area" localSheetId="10">'OtherDryBeans-1960-1979'!$A$1:$K$34</definedName>
    <definedName name="_xlnm.Print_Area" localSheetId="2">PccDryBeans!$A$1:$O$71</definedName>
    <definedName name="_xlnm.Print_Area" localSheetId="4">PintoBeans!$A$1:$K$75</definedName>
    <definedName name="_xlnm.Print_Area" localSheetId="7">RedKidneyBeans!$A$1:$K$75</definedName>
    <definedName name="_xlnm.Print_Titles" localSheetId="2">PccDryBeans!$1:$6</definedName>
    <definedName name="_xlnm.Print_Titles" localSheetId="1">PccLegumes!$1:$6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8" i="30" l="1"/>
  <c r="N29" i="30"/>
  <c r="N30" i="30"/>
  <c r="N31" i="30"/>
  <c r="N32" i="30"/>
  <c r="N33" i="30"/>
  <c r="N34" i="30"/>
  <c r="N35" i="30"/>
  <c r="N36" i="30"/>
  <c r="N37" i="30"/>
  <c r="N38" i="30"/>
  <c r="N39" i="30"/>
  <c r="N40" i="30"/>
  <c r="N41" i="30"/>
  <c r="N42" i="30"/>
  <c r="N43" i="30"/>
  <c r="N44" i="30"/>
  <c r="N45" i="30"/>
  <c r="N46" i="30"/>
  <c r="N47" i="30"/>
  <c r="N48" i="30"/>
  <c r="N49" i="30"/>
  <c r="N50" i="30"/>
  <c r="N51" i="30"/>
  <c r="N52" i="30"/>
  <c r="N53" i="30"/>
  <c r="N54" i="30"/>
  <c r="N55" i="30"/>
  <c r="N56" i="30"/>
  <c r="N57" i="30"/>
  <c r="N58" i="30"/>
  <c r="N59" i="30"/>
  <c r="N60" i="30"/>
  <c r="N61" i="30"/>
  <c r="N62" i="30"/>
  <c r="N63" i="30"/>
  <c r="N64" i="30"/>
  <c r="N65" i="30"/>
  <c r="N66" i="30"/>
  <c r="N67" i="30"/>
  <c r="N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27" i="30"/>
  <c r="L28" i="30"/>
  <c r="L29" i="30"/>
  <c r="L30" i="30"/>
  <c r="L31" i="30"/>
  <c r="L32" i="30"/>
  <c r="L33" i="30"/>
  <c r="L34" i="30"/>
  <c r="L35" i="30"/>
  <c r="L36" i="30"/>
  <c r="L37" i="30"/>
  <c r="L38" i="30"/>
  <c r="L39" i="30"/>
  <c r="L40" i="30"/>
  <c r="L41" i="30"/>
  <c r="L42" i="30"/>
  <c r="L43" i="30"/>
  <c r="L44" i="30"/>
  <c r="L45" i="30"/>
  <c r="L46" i="30"/>
  <c r="L47" i="30"/>
  <c r="L48" i="30"/>
  <c r="L49" i="30"/>
  <c r="L50" i="30"/>
  <c r="L51" i="30"/>
  <c r="L52" i="30"/>
  <c r="L53" i="30"/>
  <c r="L54" i="30"/>
  <c r="L55" i="30"/>
  <c r="L56" i="30"/>
  <c r="L57" i="30"/>
  <c r="L58" i="30"/>
  <c r="L59" i="30"/>
  <c r="L60" i="30"/>
  <c r="L61" i="30"/>
  <c r="L62" i="30"/>
  <c r="L63" i="30"/>
  <c r="L64" i="30"/>
  <c r="L65" i="30"/>
  <c r="L66" i="30"/>
  <c r="L67" i="30"/>
  <c r="L27" i="30"/>
  <c r="K28" i="30"/>
  <c r="K29" i="30"/>
  <c r="K30" i="30"/>
  <c r="K31" i="30"/>
  <c r="K32" i="30"/>
  <c r="K33" i="30"/>
  <c r="K34" i="30"/>
  <c r="K35" i="30"/>
  <c r="K36" i="30"/>
  <c r="K37" i="30"/>
  <c r="K38" i="30"/>
  <c r="K39" i="30"/>
  <c r="K40" i="30"/>
  <c r="K41" i="30"/>
  <c r="K42" i="30"/>
  <c r="K43" i="30"/>
  <c r="K44" i="30"/>
  <c r="K45" i="30"/>
  <c r="K46" i="30"/>
  <c r="K47" i="30"/>
  <c r="K48" i="30"/>
  <c r="K49" i="30"/>
  <c r="K50" i="30"/>
  <c r="K51" i="30"/>
  <c r="K52" i="30"/>
  <c r="K53" i="30"/>
  <c r="K54" i="30"/>
  <c r="K55" i="30"/>
  <c r="K56" i="30"/>
  <c r="K57" i="30"/>
  <c r="K58" i="30"/>
  <c r="K59" i="30"/>
  <c r="K60" i="30"/>
  <c r="K61" i="30"/>
  <c r="K62" i="30"/>
  <c r="K63" i="30"/>
  <c r="K64" i="30"/>
  <c r="K65" i="30"/>
  <c r="K66" i="30"/>
  <c r="K67" i="30"/>
  <c r="K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27" i="30"/>
  <c r="H8" i="30"/>
  <c r="H9" i="30"/>
  <c r="H10" i="30"/>
  <c r="H11" i="30"/>
  <c r="H12" i="30"/>
  <c r="H13" i="30"/>
  <c r="H14" i="30"/>
  <c r="H15" i="30"/>
  <c r="H16" i="30"/>
  <c r="H17" i="30"/>
  <c r="H18" i="30"/>
  <c r="H19" i="30"/>
  <c r="H20" i="30"/>
  <c r="H21" i="30"/>
  <c r="H22" i="30"/>
  <c r="H23" i="30"/>
  <c r="H24" i="30"/>
  <c r="H25" i="30"/>
  <c r="H26"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7" i="30"/>
  <c r="H7" i="30"/>
  <c r="D38" i="41" l="1"/>
  <c r="E38" i="41"/>
  <c r="G38" i="41"/>
  <c r="H38" i="41"/>
  <c r="I38" i="41"/>
  <c r="D39" i="41"/>
  <c r="E39" i="41"/>
  <c r="G39" i="41"/>
  <c r="H39" i="41"/>
  <c r="I39" i="41"/>
  <c r="D40" i="41"/>
  <c r="E40" i="41"/>
  <c r="G40" i="41"/>
  <c r="H40" i="41"/>
  <c r="I40" i="41"/>
  <c r="D41" i="41"/>
  <c r="E41" i="41"/>
  <c r="G41" i="41"/>
  <c r="H41" i="41"/>
  <c r="I41" i="41"/>
  <c r="D42" i="41"/>
  <c r="E42" i="41"/>
  <c r="G42" i="41"/>
  <c r="H42" i="41"/>
  <c r="I42" i="41"/>
  <c r="D43" i="41"/>
  <c r="E43" i="41"/>
  <c r="G43" i="41"/>
  <c r="H43" i="41"/>
  <c r="I43" i="41"/>
  <c r="D44" i="41"/>
  <c r="E44" i="41"/>
  <c r="G44" i="41"/>
  <c r="H44" i="41"/>
  <c r="I44" i="41"/>
  <c r="D45" i="41"/>
  <c r="E45" i="41"/>
  <c r="G45" i="41"/>
  <c r="H45" i="41"/>
  <c r="I45" i="41"/>
  <c r="D46" i="41"/>
  <c r="E46" i="41"/>
  <c r="G46" i="41"/>
  <c r="H46" i="41"/>
  <c r="I46" i="41"/>
  <c r="D47" i="41"/>
  <c r="E47" i="41"/>
  <c r="G47" i="41"/>
  <c r="H47" i="41"/>
  <c r="I47" i="41"/>
  <c r="D48" i="41"/>
  <c r="E48" i="41"/>
  <c r="G48" i="41"/>
  <c r="H48" i="41"/>
  <c r="I48" i="41"/>
  <c r="D49" i="41"/>
  <c r="E49" i="41"/>
  <c r="G49" i="41"/>
  <c r="H49" i="41"/>
  <c r="I49" i="41"/>
  <c r="D50" i="41"/>
  <c r="E50" i="41"/>
  <c r="G50" i="41"/>
  <c r="H50" i="41"/>
  <c r="I50" i="41"/>
  <c r="D51" i="41"/>
  <c r="E51" i="41"/>
  <c r="G51" i="41"/>
  <c r="H51" i="41"/>
  <c r="I51" i="41"/>
  <c r="D52" i="41"/>
  <c r="E52" i="41"/>
  <c r="G52" i="41"/>
  <c r="H52" i="41"/>
  <c r="I52" i="41"/>
  <c r="D53" i="41"/>
  <c r="E53" i="41"/>
  <c r="G53" i="41"/>
  <c r="H53" i="41"/>
  <c r="I53" i="41"/>
  <c r="D54" i="41"/>
  <c r="E54" i="41"/>
  <c r="G54" i="41"/>
  <c r="H54" i="41"/>
  <c r="I54" i="41"/>
  <c r="D55" i="41"/>
  <c r="E55" i="41"/>
  <c r="G55" i="41"/>
  <c r="H55" i="41"/>
  <c r="I55" i="41"/>
  <c r="D56" i="41"/>
  <c r="E56" i="41"/>
  <c r="G56" i="41"/>
  <c r="H56" i="41"/>
  <c r="I56" i="41"/>
  <c r="D57" i="41"/>
  <c r="E57" i="41"/>
  <c r="G57" i="41"/>
  <c r="H57" i="41"/>
  <c r="I57" i="41"/>
  <c r="D58" i="41"/>
  <c r="E58" i="41"/>
  <c r="G58" i="41"/>
  <c r="H58" i="41"/>
  <c r="I58" i="41"/>
  <c r="D59" i="41"/>
  <c r="E59" i="41"/>
  <c r="G59" i="41"/>
  <c r="H59" i="41"/>
  <c r="I59" i="41"/>
  <c r="D60" i="41"/>
  <c r="E60" i="41"/>
  <c r="G60" i="41"/>
  <c r="H60" i="41"/>
  <c r="I60" i="41"/>
  <c r="D61" i="41"/>
  <c r="E61" i="41"/>
  <c r="G61" i="41"/>
  <c r="H61" i="41"/>
  <c r="I61" i="41"/>
  <c r="D62" i="41"/>
  <c r="E62" i="41"/>
  <c r="G62" i="41"/>
  <c r="H62" i="41"/>
  <c r="I62" i="41"/>
  <c r="D63" i="41"/>
  <c r="E63" i="41"/>
  <c r="G63" i="41"/>
  <c r="H63" i="41"/>
  <c r="I63" i="41"/>
  <c r="D64" i="41"/>
  <c r="E64" i="41"/>
  <c r="G64" i="41"/>
  <c r="H64" i="41"/>
  <c r="I64" i="41"/>
  <c r="D65" i="41"/>
  <c r="E65" i="41"/>
  <c r="G65" i="41"/>
  <c r="H65" i="41"/>
  <c r="I65" i="41"/>
  <c r="D66" i="41"/>
  <c r="E66" i="41"/>
  <c r="G66" i="41"/>
  <c r="H66" i="41"/>
  <c r="I66" i="41"/>
  <c r="D67" i="41"/>
  <c r="E67" i="41"/>
  <c r="G67" i="41"/>
  <c r="H67" i="41"/>
  <c r="I67" i="41"/>
  <c r="D68" i="41"/>
  <c r="E68" i="41"/>
  <c r="G68" i="41"/>
  <c r="H68" i="41"/>
  <c r="I6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G28" i="41"/>
  <c r="H28" i="41"/>
  <c r="I28" i="41"/>
  <c r="G29" i="41"/>
  <c r="H29" i="41"/>
  <c r="I29" i="41"/>
  <c r="G30" i="41"/>
  <c r="H30" i="41"/>
  <c r="I30" i="41"/>
  <c r="G31" i="41"/>
  <c r="H31" i="41"/>
  <c r="I31" i="41"/>
  <c r="G32" i="41"/>
  <c r="H32" i="41"/>
  <c r="I32" i="41"/>
  <c r="G33" i="41"/>
  <c r="H33" i="41"/>
  <c r="I33" i="41"/>
  <c r="G34" i="41"/>
  <c r="H34" i="41"/>
  <c r="I34" i="41"/>
  <c r="G35" i="41"/>
  <c r="H35" i="41"/>
  <c r="I35" i="41"/>
  <c r="G36" i="41"/>
  <c r="H36" i="41"/>
  <c r="I36" i="41"/>
  <c r="G37" i="41"/>
  <c r="H37" i="41"/>
  <c r="I37" i="41"/>
  <c r="E37" i="41"/>
  <c r="D37" i="41"/>
  <c r="E36" i="41"/>
  <c r="D36" i="41"/>
  <c r="E35" i="41"/>
  <c r="D35" i="41"/>
  <c r="E34" i="41"/>
  <c r="D34" i="41"/>
  <c r="E33" i="41"/>
  <c r="D33" i="41"/>
  <c r="E32" i="41"/>
  <c r="D32" i="41"/>
  <c r="E31" i="41"/>
  <c r="D31" i="41"/>
  <c r="E30" i="41"/>
  <c r="D30" i="41"/>
  <c r="E29" i="41"/>
  <c r="D29" i="41"/>
  <c r="E28" i="41"/>
  <c r="D28" i="41"/>
  <c r="C29" i="41"/>
  <c r="C30" i="41"/>
  <c r="C31" i="41"/>
  <c r="C32" i="41"/>
  <c r="C33" i="41"/>
  <c r="C34" i="41"/>
  <c r="C35" i="41"/>
  <c r="C36" i="41"/>
  <c r="C37" i="41"/>
  <c r="C38" i="41"/>
  <c r="C28" i="41"/>
  <c r="J9" i="48"/>
  <c r="J15" i="48"/>
  <c r="K15" i="48" s="1"/>
  <c r="J16" i="48"/>
  <c r="K16" i="48" s="1"/>
  <c r="J17" i="48"/>
  <c r="J18" i="48"/>
  <c r="J19" i="48"/>
  <c r="J20" i="48"/>
  <c r="J21" i="48"/>
  <c r="J27" i="48"/>
  <c r="K27" i="48" s="1"/>
  <c r="J28" i="48"/>
  <c r="K28" i="48" s="1"/>
  <c r="J29" i="48"/>
  <c r="K29" i="48" s="1"/>
  <c r="J30" i="48"/>
  <c r="J31" i="48"/>
  <c r="J32" i="48"/>
  <c r="J33" i="48"/>
  <c r="J39" i="48"/>
  <c r="K39" i="48" s="1"/>
  <c r="J40" i="48"/>
  <c r="K40" i="48" s="1"/>
  <c r="J41" i="48"/>
  <c r="J42" i="48"/>
  <c r="J43" i="48"/>
  <c r="J44" i="48"/>
  <c r="J45" i="48"/>
  <c r="F9" i="48"/>
  <c r="F10" i="48"/>
  <c r="J10" i="48" s="1"/>
  <c r="K10" i="48" s="1"/>
  <c r="F11" i="48"/>
  <c r="J11" i="48" s="1"/>
  <c r="K11" i="48" s="1"/>
  <c r="F12" i="48"/>
  <c r="J12" i="48" s="1"/>
  <c r="K12" i="48" s="1"/>
  <c r="F13" i="48"/>
  <c r="J13" i="48" s="1"/>
  <c r="K13" i="48" s="1"/>
  <c r="F14" i="48"/>
  <c r="J14" i="48" s="1"/>
  <c r="K14" i="48" s="1"/>
  <c r="F15" i="48"/>
  <c r="F16" i="48"/>
  <c r="F17" i="48"/>
  <c r="F18" i="48"/>
  <c r="F19" i="48"/>
  <c r="F20" i="48"/>
  <c r="F21" i="48"/>
  <c r="F22" i="48"/>
  <c r="J22" i="48" s="1"/>
  <c r="K22" i="48" s="1"/>
  <c r="F23" i="48"/>
  <c r="J23" i="48" s="1"/>
  <c r="K23" i="48" s="1"/>
  <c r="F24" i="48"/>
  <c r="J24" i="48" s="1"/>
  <c r="K24" i="48" s="1"/>
  <c r="F25" i="48"/>
  <c r="J25" i="48" s="1"/>
  <c r="K25" i="48" s="1"/>
  <c r="F26" i="48"/>
  <c r="J26" i="48" s="1"/>
  <c r="K26" i="48" s="1"/>
  <c r="F27" i="48"/>
  <c r="F28" i="48"/>
  <c r="F29" i="48"/>
  <c r="F30" i="48"/>
  <c r="F31" i="48"/>
  <c r="F32" i="48"/>
  <c r="F33" i="48"/>
  <c r="F34" i="48"/>
  <c r="J34" i="48" s="1"/>
  <c r="K34" i="48" s="1"/>
  <c r="F35" i="48"/>
  <c r="J35" i="48" s="1"/>
  <c r="K35" i="48" s="1"/>
  <c r="F36" i="48"/>
  <c r="J36" i="48" s="1"/>
  <c r="K36" i="48" s="1"/>
  <c r="F37" i="48"/>
  <c r="J37" i="48" s="1"/>
  <c r="K37" i="48" s="1"/>
  <c r="F38" i="48"/>
  <c r="J38" i="48" s="1"/>
  <c r="K38" i="48" s="1"/>
  <c r="F39" i="48"/>
  <c r="F40" i="48"/>
  <c r="F41" i="48"/>
  <c r="F42" i="48"/>
  <c r="F43" i="48"/>
  <c r="F44" i="48"/>
  <c r="F45" i="48"/>
  <c r="F46" i="48"/>
  <c r="J46" i="48" s="1"/>
  <c r="K46" i="48" s="1"/>
  <c r="F47" i="48"/>
  <c r="J47" i="48" s="1"/>
  <c r="K47" i="48" s="1"/>
  <c r="F48" i="48"/>
  <c r="J48" i="48" s="1"/>
  <c r="K48" i="48" s="1"/>
  <c r="F8" i="48"/>
  <c r="J8" i="48" s="1"/>
  <c r="K8" i="48" s="1"/>
  <c r="K9" i="48"/>
  <c r="K17" i="48"/>
  <c r="K18" i="48"/>
  <c r="K19" i="48"/>
  <c r="K20" i="48"/>
  <c r="K21" i="48"/>
  <c r="K30" i="48"/>
  <c r="K31" i="48"/>
  <c r="K32" i="48"/>
  <c r="K33" i="48"/>
  <c r="K41" i="48"/>
  <c r="K42" i="48"/>
  <c r="K43" i="48"/>
  <c r="K44" i="48"/>
  <c r="K45" i="48"/>
  <c r="F9" i="47"/>
  <c r="J9" i="47" s="1"/>
  <c r="K9" i="47" s="1"/>
  <c r="F10" i="47"/>
  <c r="J10" i="47"/>
  <c r="K10" i="47" s="1"/>
  <c r="F11" i="47"/>
  <c r="J11" i="47" s="1"/>
  <c r="K11" i="47" s="1"/>
  <c r="F12" i="47"/>
  <c r="J12" i="47" s="1"/>
  <c r="F13" i="47"/>
  <c r="J13" i="47" s="1"/>
  <c r="K13" i="47" s="1"/>
  <c r="F14" i="47"/>
  <c r="J14" i="47" s="1"/>
  <c r="K14" i="47" s="1"/>
  <c r="F15" i="47"/>
  <c r="J15" i="47" s="1"/>
  <c r="K15" i="47" s="1"/>
  <c r="F16" i="47"/>
  <c r="J16" i="47"/>
  <c r="K16" i="47" s="1"/>
  <c r="F17" i="47"/>
  <c r="J17" i="47"/>
  <c r="K17" i="47" s="1"/>
  <c r="F18" i="47"/>
  <c r="J18" i="47" s="1"/>
  <c r="K18" i="47" s="1"/>
  <c r="F19" i="47"/>
  <c r="J19" i="47" s="1"/>
  <c r="F20" i="47"/>
  <c r="J20" i="47" s="1"/>
  <c r="K20" i="47" s="1"/>
  <c r="F21" i="47"/>
  <c r="J21" i="47" s="1"/>
  <c r="F22" i="47"/>
  <c r="J22" i="47"/>
  <c r="K22" i="47" s="1"/>
  <c r="F23" i="47"/>
  <c r="J23" i="47" s="1"/>
  <c r="F24" i="47"/>
  <c r="J24" i="47" s="1"/>
  <c r="F25" i="47"/>
  <c r="J25" i="47" s="1"/>
  <c r="K25" i="47" s="1"/>
  <c r="F26" i="47"/>
  <c r="J26" i="47" s="1"/>
  <c r="K26" i="47" s="1"/>
  <c r="F27" i="47"/>
  <c r="J27" i="47" s="1"/>
  <c r="K27" i="47" s="1"/>
  <c r="F28" i="47"/>
  <c r="J28" i="47"/>
  <c r="F29" i="47"/>
  <c r="J29" i="47" s="1"/>
  <c r="K29" i="47" s="1"/>
  <c r="F30" i="47"/>
  <c r="J30" i="47" s="1"/>
  <c r="K30" i="47" s="1"/>
  <c r="F31" i="47"/>
  <c r="J31" i="47" s="1"/>
  <c r="K31" i="47" s="1"/>
  <c r="F32" i="47"/>
  <c r="J32" i="47" s="1"/>
  <c r="K32" i="47" s="1"/>
  <c r="F33" i="47"/>
  <c r="J33" i="47" s="1"/>
  <c r="K33" i="47" s="1"/>
  <c r="F34" i="47"/>
  <c r="J34" i="47"/>
  <c r="K34" i="47" s="1"/>
  <c r="F35" i="47"/>
  <c r="J35" i="47"/>
  <c r="K35" i="47" s="1"/>
  <c r="F36" i="47"/>
  <c r="J36" i="47" s="1"/>
  <c r="K36" i="47" s="1"/>
  <c r="F37" i="47"/>
  <c r="J37" i="47" s="1"/>
  <c r="K37" i="47" s="1"/>
  <c r="F38" i="47"/>
  <c r="J38" i="47" s="1"/>
  <c r="F39" i="47"/>
  <c r="J39" i="47" s="1"/>
  <c r="K39" i="47" s="1"/>
  <c r="F40" i="47"/>
  <c r="J40" i="47"/>
  <c r="F41" i="47"/>
  <c r="J41" i="47" s="1"/>
  <c r="K41" i="47" s="1"/>
  <c r="F42" i="47"/>
  <c r="J42" i="47" s="1"/>
  <c r="K42" i="47" s="1"/>
  <c r="F43" i="47"/>
  <c r="J43" i="47" s="1"/>
  <c r="F44" i="47"/>
  <c r="J44" i="47" s="1"/>
  <c r="F45" i="47"/>
  <c r="J45" i="47" s="1"/>
  <c r="K45" i="47" s="1"/>
  <c r="F46" i="47"/>
  <c r="J46" i="47"/>
  <c r="K46" i="47" s="1"/>
  <c r="F47" i="47"/>
  <c r="J47" i="47" s="1"/>
  <c r="K47" i="47" s="1"/>
  <c r="F48" i="47"/>
  <c r="J48" i="47" s="1"/>
  <c r="F8" i="47"/>
  <c r="J8" i="47" s="1"/>
  <c r="K19" i="47"/>
  <c r="K21" i="47"/>
  <c r="K43" i="47"/>
  <c r="K44" i="47"/>
  <c r="J18" i="46"/>
  <c r="K18" i="46" s="1"/>
  <c r="J27" i="46"/>
  <c r="K27" i="46" s="1"/>
  <c r="J28" i="46"/>
  <c r="K28" i="46" s="1"/>
  <c r="J29" i="46"/>
  <c r="K29" i="46" s="1"/>
  <c r="J30" i="46"/>
  <c r="K30" i="46" s="1"/>
  <c r="J45" i="46"/>
  <c r="K45" i="46" s="1"/>
  <c r="J46" i="46"/>
  <c r="K46" i="46" s="1"/>
  <c r="J47" i="46"/>
  <c r="K47" i="46" s="1"/>
  <c r="F9" i="46"/>
  <c r="J9" i="46" s="1"/>
  <c r="K9" i="46" s="1"/>
  <c r="F10" i="46"/>
  <c r="J10" i="46" s="1"/>
  <c r="K10" i="46" s="1"/>
  <c r="F11" i="46"/>
  <c r="J11" i="46" s="1"/>
  <c r="K11" i="46" s="1"/>
  <c r="F12" i="46"/>
  <c r="J12" i="46" s="1"/>
  <c r="K12" i="46" s="1"/>
  <c r="F13" i="46"/>
  <c r="J13" i="46"/>
  <c r="K13" i="46" s="1"/>
  <c r="F14" i="46"/>
  <c r="J14" i="46" s="1"/>
  <c r="K14" i="46" s="1"/>
  <c r="F15" i="46"/>
  <c r="J15" i="46" s="1"/>
  <c r="K15" i="46" s="1"/>
  <c r="F16" i="46"/>
  <c r="J16" i="46" s="1"/>
  <c r="K16" i="46" s="1"/>
  <c r="F17" i="46"/>
  <c r="J17" i="46" s="1"/>
  <c r="K17" i="46" s="1"/>
  <c r="F18" i="46"/>
  <c r="F19" i="46"/>
  <c r="J19" i="46"/>
  <c r="F20" i="46"/>
  <c r="J20" i="46"/>
  <c r="K20" i="46" s="1"/>
  <c r="F21" i="46"/>
  <c r="J21" i="46" s="1"/>
  <c r="K21" i="46" s="1"/>
  <c r="F22" i="46"/>
  <c r="J22" i="46" s="1"/>
  <c r="F23" i="46"/>
  <c r="J23" i="46" s="1"/>
  <c r="K23" i="46" s="1"/>
  <c r="F24" i="46"/>
  <c r="J24" i="46" s="1"/>
  <c r="F25" i="46"/>
  <c r="J25" i="46" s="1"/>
  <c r="K25" i="46" s="1"/>
  <c r="F26" i="46"/>
  <c r="J26" i="46" s="1"/>
  <c r="K26" i="46" s="1"/>
  <c r="F27" i="46"/>
  <c r="F28" i="46"/>
  <c r="F29" i="46"/>
  <c r="F30" i="46"/>
  <c r="F31" i="46"/>
  <c r="J31" i="46" s="1"/>
  <c r="K31" i="46" s="1"/>
  <c r="F32" i="46"/>
  <c r="J32" i="46" s="1"/>
  <c r="K32" i="46" s="1"/>
  <c r="F33" i="46"/>
  <c r="J33" i="46" s="1"/>
  <c r="K33" i="46" s="1"/>
  <c r="F34" i="46"/>
  <c r="J34" i="46" s="1"/>
  <c r="K34" i="46" s="1"/>
  <c r="F35" i="46"/>
  <c r="J35" i="46" s="1"/>
  <c r="K35" i="46" s="1"/>
  <c r="F36" i="46"/>
  <c r="J36" i="46" s="1"/>
  <c r="F37" i="46"/>
  <c r="J37" i="46" s="1"/>
  <c r="F38" i="46"/>
  <c r="J38" i="46" s="1"/>
  <c r="K38" i="46" s="1"/>
  <c r="F39" i="46"/>
  <c r="J39" i="46" s="1"/>
  <c r="F40" i="46"/>
  <c r="J40" i="46"/>
  <c r="K40" i="46" s="1"/>
  <c r="F41" i="46"/>
  <c r="J41" i="46"/>
  <c r="K41" i="46" s="1"/>
  <c r="F42" i="46"/>
  <c r="J42" i="46" s="1"/>
  <c r="K42" i="46" s="1"/>
  <c r="F43" i="46"/>
  <c r="J43" i="46" s="1"/>
  <c r="K43" i="46" s="1"/>
  <c r="F44" i="46"/>
  <c r="J44" i="46" s="1"/>
  <c r="K44" i="46" s="1"/>
  <c r="F45" i="46"/>
  <c r="F46" i="46"/>
  <c r="F47" i="46"/>
  <c r="F48" i="46"/>
  <c r="J48" i="46"/>
  <c r="K48" i="46" s="1"/>
  <c r="F8" i="46"/>
  <c r="J8" i="46" s="1"/>
  <c r="K8" i="46" s="1"/>
  <c r="K22" i="46"/>
  <c r="K24" i="46"/>
  <c r="K36" i="46"/>
  <c r="K37" i="46"/>
  <c r="F9" i="45"/>
  <c r="J9" i="45"/>
  <c r="K9" i="45" s="1"/>
  <c r="F10" i="45"/>
  <c r="J10" i="45"/>
  <c r="F11" i="45"/>
  <c r="J11" i="45" s="1"/>
  <c r="K11" i="45" s="1"/>
  <c r="F12" i="45"/>
  <c r="J12" i="45" s="1"/>
  <c r="K12" i="45" s="1"/>
  <c r="F13" i="45"/>
  <c r="J13" i="45" s="1"/>
  <c r="K13" i="45" s="1"/>
  <c r="F14" i="45"/>
  <c r="J14" i="45"/>
  <c r="F15" i="45"/>
  <c r="J15" i="45"/>
  <c r="F16" i="45"/>
  <c r="J16" i="45" s="1"/>
  <c r="K16" i="45" s="1"/>
  <c r="F17" i="45"/>
  <c r="J17" i="45" s="1"/>
  <c r="K17" i="45" s="1"/>
  <c r="F18" i="45"/>
  <c r="J18" i="45" s="1"/>
  <c r="F19" i="45"/>
  <c r="J19" i="45" s="1"/>
  <c r="K19" i="45" s="1"/>
  <c r="F20" i="45"/>
  <c r="J20" i="45"/>
  <c r="F21" i="45"/>
  <c r="J21" i="45"/>
  <c r="K21" i="45" s="1"/>
  <c r="F22" i="45"/>
  <c r="J22" i="45" s="1"/>
  <c r="K22" i="45" s="1"/>
  <c r="F23" i="45"/>
  <c r="J23" i="45" s="1"/>
  <c r="F24" i="45"/>
  <c r="J24" i="45" s="1"/>
  <c r="K24" i="45" s="1"/>
  <c r="F25" i="45"/>
  <c r="J25" i="45" s="1"/>
  <c r="K25" i="45" s="1"/>
  <c r="F26" i="45"/>
  <c r="J26" i="45"/>
  <c r="K26" i="45" s="1"/>
  <c r="F27" i="45"/>
  <c r="J27" i="45"/>
  <c r="K27" i="45" s="1"/>
  <c r="F28" i="45"/>
  <c r="J28" i="45" s="1"/>
  <c r="K28" i="45" s="1"/>
  <c r="F29" i="45"/>
  <c r="J29" i="45" s="1"/>
  <c r="K29" i="45" s="1"/>
  <c r="F30" i="45"/>
  <c r="J30" i="45" s="1"/>
  <c r="F31" i="45"/>
  <c r="J31" i="45" s="1"/>
  <c r="F32" i="45"/>
  <c r="J32" i="45"/>
  <c r="F33" i="45"/>
  <c r="J33" i="45"/>
  <c r="K33" i="45" s="1"/>
  <c r="F34" i="45"/>
  <c r="J34" i="45"/>
  <c r="K34" i="45" s="1"/>
  <c r="F35" i="45"/>
  <c r="J35" i="45" s="1"/>
  <c r="F36" i="45"/>
  <c r="J36" i="45" s="1"/>
  <c r="K36" i="45" s="1"/>
  <c r="F37" i="45"/>
  <c r="J37" i="45" s="1"/>
  <c r="K37" i="45" s="1"/>
  <c r="F38" i="45"/>
  <c r="J38" i="45"/>
  <c r="F39" i="45"/>
  <c r="J39" i="45"/>
  <c r="K39" i="45" s="1"/>
  <c r="F40" i="45"/>
  <c r="J40" i="45" s="1"/>
  <c r="K40" i="45" s="1"/>
  <c r="F41" i="45"/>
  <c r="J41" i="45" s="1"/>
  <c r="F42" i="45"/>
  <c r="J42" i="45" s="1"/>
  <c r="K42" i="45" s="1"/>
  <c r="F43" i="45"/>
  <c r="J43" i="45" s="1"/>
  <c r="K43" i="45" s="1"/>
  <c r="F44" i="45"/>
  <c r="J44" i="45"/>
  <c r="F45" i="45"/>
  <c r="J45" i="45"/>
  <c r="K45" i="45" s="1"/>
  <c r="F46" i="45"/>
  <c r="J46" i="45" s="1"/>
  <c r="K46" i="45" s="1"/>
  <c r="F47" i="45"/>
  <c r="J47" i="45" s="1"/>
  <c r="F48" i="45"/>
  <c r="J48" i="45" s="1"/>
  <c r="K48" i="45" s="1"/>
  <c r="F8" i="45"/>
  <c r="J8" i="45" s="1"/>
  <c r="K15" i="45"/>
  <c r="K18" i="45"/>
  <c r="K30" i="45"/>
  <c r="K35" i="45"/>
  <c r="K38" i="45"/>
  <c r="J15" i="43"/>
  <c r="J16" i="43"/>
  <c r="K16" i="43" s="1"/>
  <c r="J27" i="43"/>
  <c r="K27" i="43" s="1"/>
  <c r="J28" i="43"/>
  <c r="K28" i="43" s="1"/>
  <c r="F9" i="43"/>
  <c r="J9" i="43" s="1"/>
  <c r="F10" i="43"/>
  <c r="J10" i="43"/>
  <c r="F11" i="43"/>
  <c r="J11" i="43"/>
  <c r="K11" i="43" s="1"/>
  <c r="F12" i="43"/>
  <c r="J12" i="43" s="1"/>
  <c r="K12" i="43" s="1"/>
  <c r="F13" i="43"/>
  <c r="J13" i="43" s="1"/>
  <c r="F14" i="43"/>
  <c r="J14" i="43" s="1"/>
  <c r="F15" i="43"/>
  <c r="F16" i="43"/>
  <c r="F17" i="43"/>
  <c r="J17" i="43"/>
  <c r="K17" i="43" s="1"/>
  <c r="F18" i="43"/>
  <c r="J18" i="43"/>
  <c r="K18" i="43" s="1"/>
  <c r="F19" i="43"/>
  <c r="J19" i="43"/>
  <c r="K19" i="43" s="1"/>
  <c r="F20" i="43"/>
  <c r="J20" i="43" s="1"/>
  <c r="K20" i="43" s="1"/>
  <c r="F21" i="43"/>
  <c r="J21" i="43" s="1"/>
  <c r="F22" i="43"/>
  <c r="J22" i="43" s="1"/>
  <c r="F23" i="43"/>
  <c r="J23" i="43"/>
  <c r="F24" i="43"/>
  <c r="J24" i="43"/>
  <c r="K24" i="43" s="1"/>
  <c r="F25" i="43"/>
  <c r="J25" i="43"/>
  <c r="F26" i="43"/>
  <c r="J26" i="43" s="1"/>
  <c r="K26" i="43" s="1"/>
  <c r="F27" i="43"/>
  <c r="F28" i="43"/>
  <c r="F29" i="43"/>
  <c r="J29" i="43" s="1"/>
  <c r="F30" i="43"/>
  <c r="J30" i="43" s="1"/>
  <c r="F31" i="43"/>
  <c r="J31" i="43"/>
  <c r="F32" i="43"/>
  <c r="J32" i="43"/>
  <c r="K32" i="43" s="1"/>
  <c r="F33" i="43"/>
  <c r="J33" i="43"/>
  <c r="K33" i="43" s="1"/>
  <c r="F34" i="43"/>
  <c r="J34" i="43" s="1"/>
  <c r="K34" i="43" s="1"/>
  <c r="F35" i="43"/>
  <c r="J35" i="43" s="1"/>
  <c r="K35" i="43" s="1"/>
  <c r="F36" i="43"/>
  <c r="J36" i="43" s="1"/>
  <c r="K36" i="43" s="1"/>
  <c r="F37" i="43"/>
  <c r="J37" i="43"/>
  <c r="F38" i="43"/>
  <c r="J38" i="43" s="1"/>
  <c r="F39" i="43"/>
  <c r="J39" i="43" s="1"/>
  <c r="K39" i="43" s="1"/>
  <c r="F40" i="43"/>
  <c r="J40" i="43" s="1"/>
  <c r="K40" i="43" s="1"/>
  <c r="F41" i="43"/>
  <c r="J41" i="43" s="1"/>
  <c r="K41" i="43" s="1"/>
  <c r="F42" i="43"/>
  <c r="J42" i="43" s="1"/>
  <c r="K42" i="43" s="1"/>
  <c r="F43" i="43"/>
  <c r="J43" i="43" s="1"/>
  <c r="F44" i="43"/>
  <c r="J44" i="43"/>
  <c r="F45" i="43"/>
  <c r="J45" i="43"/>
  <c r="F46" i="43"/>
  <c r="J46" i="43" s="1"/>
  <c r="K46" i="43" s="1"/>
  <c r="F47" i="43"/>
  <c r="J47" i="43"/>
  <c r="K47" i="43" s="1"/>
  <c r="F48" i="43"/>
  <c r="J48" i="43" s="1"/>
  <c r="K48" i="43" s="1"/>
  <c r="F8" i="43"/>
  <c r="J8" i="43" s="1"/>
  <c r="K21" i="43"/>
  <c r="K22" i="43"/>
  <c r="K23" i="43"/>
  <c r="K29" i="43"/>
  <c r="K30" i="43"/>
  <c r="K44" i="43"/>
  <c r="K13" i="43"/>
  <c r="K8" i="42"/>
  <c r="F8" i="42"/>
  <c r="J8" i="42" s="1"/>
  <c r="F9" i="42"/>
  <c r="J9" i="42" s="1"/>
  <c r="F10" i="42"/>
  <c r="J10" i="42"/>
  <c r="K10" i="42" s="1"/>
  <c r="F11" i="42"/>
  <c r="J11" i="42"/>
  <c r="K11" i="42" s="1"/>
  <c r="J28" i="42"/>
  <c r="K28" i="42" s="1"/>
  <c r="F48" i="42"/>
  <c r="J48" i="42" s="1"/>
  <c r="K48" i="42" s="1"/>
  <c r="F47" i="42"/>
  <c r="J47" i="42" s="1"/>
  <c r="K47" i="42" s="1"/>
  <c r="F46" i="42"/>
  <c r="J46" i="42" s="1"/>
  <c r="F45" i="42"/>
  <c r="J45" i="42"/>
  <c r="F44" i="42"/>
  <c r="J44" i="42" s="1"/>
  <c r="K44" i="42" s="1"/>
  <c r="F43" i="42"/>
  <c r="J43" i="42"/>
  <c r="K43" i="42" s="1"/>
  <c r="F42" i="42"/>
  <c r="J42" i="42" s="1"/>
  <c r="K42" i="42" s="1"/>
  <c r="F41" i="42"/>
  <c r="J41" i="42" s="1"/>
  <c r="F40" i="42"/>
  <c r="J40" i="42" s="1"/>
  <c r="K40" i="42" s="1"/>
  <c r="F39" i="42"/>
  <c r="J39" i="42"/>
  <c r="F38" i="42"/>
  <c r="J38" i="42"/>
  <c r="F37" i="42"/>
  <c r="J37" i="42"/>
  <c r="K37" i="42" s="1"/>
  <c r="F36" i="42"/>
  <c r="J36" i="42" s="1"/>
  <c r="K36" i="42" s="1"/>
  <c r="F35" i="42"/>
  <c r="J35" i="42" s="1"/>
  <c r="K35" i="42" s="1"/>
  <c r="F34" i="42"/>
  <c r="J34" i="42" s="1"/>
  <c r="K34" i="42" s="1"/>
  <c r="F33" i="42"/>
  <c r="J33" i="42"/>
  <c r="F32" i="42"/>
  <c r="J32" i="42" s="1"/>
  <c r="K32" i="42" s="1"/>
  <c r="F31" i="42"/>
  <c r="J31" i="42"/>
  <c r="K31" i="42" s="1"/>
  <c r="F30" i="42"/>
  <c r="J30" i="42" s="1"/>
  <c r="K30" i="42" s="1"/>
  <c r="F29" i="42"/>
  <c r="J29" i="42" s="1"/>
  <c r="F28" i="42"/>
  <c r="F27" i="42"/>
  <c r="J27" i="42"/>
  <c r="F26" i="42"/>
  <c r="J26" i="42"/>
  <c r="K26" i="42" s="1"/>
  <c r="F25" i="42"/>
  <c r="J25" i="42"/>
  <c r="K25" i="42" s="1"/>
  <c r="F24" i="42"/>
  <c r="J24" i="42" s="1"/>
  <c r="K24" i="42" s="1"/>
  <c r="F23" i="42"/>
  <c r="J23" i="42" s="1"/>
  <c r="K23" i="42" s="1"/>
  <c r="F22" i="42"/>
  <c r="J22" i="42" s="1"/>
  <c r="K22" i="42" s="1"/>
  <c r="F21" i="42"/>
  <c r="J21" i="42"/>
  <c r="K21" i="42" s="1"/>
  <c r="F20" i="42"/>
  <c r="J20" i="42"/>
  <c r="K20" i="42" s="1"/>
  <c r="F19" i="42"/>
  <c r="J19" i="42"/>
  <c r="K19" i="42" s="1"/>
  <c r="F18" i="42"/>
  <c r="J18" i="42" s="1"/>
  <c r="K18" i="42" s="1"/>
  <c r="F17" i="42"/>
  <c r="J17" i="42" s="1"/>
  <c r="K17" i="42" s="1"/>
  <c r="F16" i="42"/>
  <c r="J16" i="42" s="1"/>
  <c r="K16" i="42" s="1"/>
  <c r="F15" i="42"/>
  <c r="J15" i="42" s="1"/>
  <c r="F14" i="42"/>
  <c r="J14" i="42"/>
  <c r="F13" i="42"/>
  <c r="J13" i="42"/>
  <c r="K13" i="42" s="1"/>
  <c r="F12" i="42"/>
  <c r="J12" i="42"/>
  <c r="K12" i="42" s="1"/>
  <c r="K46" i="42"/>
  <c r="K33" i="42"/>
  <c r="K45" i="42"/>
  <c r="K38" i="43"/>
  <c r="K47" i="45"/>
  <c r="K23" i="45"/>
  <c r="K44" i="45"/>
  <c r="K27" i="42"/>
  <c r="K15" i="42"/>
  <c r="K38" i="42"/>
  <c r="K14" i="42"/>
  <c r="K9" i="42"/>
  <c r="K19" i="46"/>
  <c r="K39" i="42"/>
  <c r="K10" i="45"/>
  <c r="K29" i="42"/>
  <c r="K41" i="42"/>
  <c r="K37" i="43"/>
  <c r="K25" i="43"/>
  <c r="K15" i="43"/>
  <c r="K32" i="45"/>
  <c r="K20" i="45"/>
  <c r="K14" i="43"/>
  <c r="K31" i="45"/>
  <c r="K39" i="46"/>
  <c r="K40" i="47"/>
  <c r="K28" i="47"/>
  <c r="K10" i="43"/>
  <c r="K41" i="45"/>
  <c r="K38" i="47"/>
  <c r="K45" i="43"/>
  <c r="K9" i="43"/>
  <c r="K48" i="47"/>
  <c r="K24" i="47"/>
  <c r="K12" i="47"/>
  <c r="K43" i="43"/>
  <c r="K31" i="43"/>
  <c r="K14" i="45"/>
  <c r="K23" i="47"/>
  <c r="K8" i="43"/>
  <c r="J68" i="35"/>
  <c r="K68" i="35" s="1"/>
  <c r="E67" i="30" s="1"/>
  <c r="F68" i="35"/>
  <c r="J68" i="37"/>
  <c r="F68" i="37"/>
  <c r="F68" i="36"/>
  <c r="J68" i="36" s="1"/>
  <c r="K68" i="36" s="1"/>
  <c r="J68" i="34"/>
  <c r="K68" i="34" s="1"/>
  <c r="D67" i="30" s="1"/>
  <c r="F68" i="34"/>
  <c r="J68" i="33"/>
  <c r="K68" i="33" s="1"/>
  <c r="C67" i="30" s="1"/>
  <c r="F68" i="33"/>
  <c r="F68" i="31"/>
  <c r="J68" i="31" s="1"/>
  <c r="J68" i="41" s="1"/>
  <c r="F67" i="37"/>
  <c r="J67" i="37"/>
  <c r="K67" i="37"/>
  <c r="F66" i="30" s="1"/>
  <c r="F67" i="35"/>
  <c r="J67" i="35" s="1"/>
  <c r="F67" i="36"/>
  <c r="J67" i="36" s="1"/>
  <c r="K67" i="36" s="1"/>
  <c r="F67" i="34"/>
  <c r="J67" i="34"/>
  <c r="F67" i="33"/>
  <c r="J67" i="33" s="1"/>
  <c r="F67" i="31"/>
  <c r="F67" i="41" s="1"/>
  <c r="F66" i="37"/>
  <c r="J66" i="37" s="1"/>
  <c r="K66" i="37" s="1"/>
  <c r="F65" i="30" s="1"/>
  <c r="F66" i="35"/>
  <c r="J66" i="35" s="1"/>
  <c r="K66" i="35" s="1"/>
  <c r="E65" i="30" s="1"/>
  <c r="F66" i="36"/>
  <c r="J66" i="36" s="1"/>
  <c r="F66" i="34"/>
  <c r="J66" i="34" s="1"/>
  <c r="K66" i="34" s="1"/>
  <c r="D65" i="30" s="1"/>
  <c r="F66" i="33"/>
  <c r="J66" i="33" s="1"/>
  <c r="K66" i="33" s="1"/>
  <c r="C65" i="30" s="1"/>
  <c r="F66" i="31"/>
  <c r="F66" i="41" s="1"/>
  <c r="F64" i="37"/>
  <c r="J64" i="37"/>
  <c r="F65" i="37"/>
  <c r="J65" i="37" s="1"/>
  <c r="K65" i="37" s="1"/>
  <c r="F64" i="30" s="1"/>
  <c r="F64" i="35"/>
  <c r="F65" i="35"/>
  <c r="J65" i="35" s="1"/>
  <c r="K65" i="35" s="1"/>
  <c r="E64" i="30" s="1"/>
  <c r="F64" i="36"/>
  <c r="J64" i="36" s="1"/>
  <c r="F65" i="36"/>
  <c r="J65" i="36"/>
  <c r="K65" i="36" s="1"/>
  <c r="F64" i="34"/>
  <c r="J64" i="34" s="1"/>
  <c r="F65" i="34"/>
  <c r="J65" i="34" s="1"/>
  <c r="K65" i="34" s="1"/>
  <c r="F64" i="33"/>
  <c r="J64" i="33"/>
  <c r="F65" i="33"/>
  <c r="F65" i="41" s="1"/>
  <c r="K64" i="33"/>
  <c r="C63" i="30"/>
  <c r="F64" i="31"/>
  <c r="F65" i="31"/>
  <c r="F63" i="37"/>
  <c r="J63" i="37" s="1"/>
  <c r="F63" i="35"/>
  <c r="J63" i="35"/>
  <c r="K63" i="35"/>
  <c r="E62" i="30"/>
  <c r="F63" i="36"/>
  <c r="J63" i="36"/>
  <c r="F63" i="34"/>
  <c r="J63" i="34" s="1"/>
  <c r="K63" i="34" s="1"/>
  <c r="D62" i="30" s="1"/>
  <c r="F63" i="33"/>
  <c r="J63" i="33" s="1"/>
  <c r="K63" i="33" s="1"/>
  <c r="F63" i="31"/>
  <c r="F63" i="41" s="1"/>
  <c r="F62" i="37"/>
  <c r="J62" i="37" s="1"/>
  <c r="K62" i="37" s="1"/>
  <c r="F61" i="30" s="1"/>
  <c r="F62" i="35"/>
  <c r="J62" i="35" s="1"/>
  <c r="F62" i="36"/>
  <c r="J62" i="36" s="1"/>
  <c r="K62" i="36" s="1"/>
  <c r="F62" i="34"/>
  <c r="J62" i="34"/>
  <c r="K62" i="34"/>
  <c r="D61" i="30"/>
  <c r="F62" i="33"/>
  <c r="J62" i="33" s="1"/>
  <c r="K62" i="33" s="1"/>
  <c r="C61" i="30" s="1"/>
  <c r="F62" i="31"/>
  <c r="F61" i="37"/>
  <c r="J61" i="37" s="1"/>
  <c r="K61" i="37" s="1"/>
  <c r="F61" i="35"/>
  <c r="J61" i="35" s="1"/>
  <c r="K61" i="35" s="1"/>
  <c r="E60" i="30"/>
  <c r="F61" i="36"/>
  <c r="J61" i="36"/>
  <c r="F61" i="34"/>
  <c r="J61" i="34" s="1"/>
  <c r="F61" i="33"/>
  <c r="J61" i="33" s="1"/>
  <c r="K61" i="33" s="1"/>
  <c r="C60" i="30" s="1"/>
  <c r="F61" i="31"/>
  <c r="F61" i="41" s="1"/>
  <c r="F60" i="33"/>
  <c r="J60" i="33"/>
  <c r="K60" i="33" s="1"/>
  <c r="C59" i="30" s="1"/>
  <c r="F60" i="37"/>
  <c r="J60" i="37" s="1"/>
  <c r="F60" i="35"/>
  <c r="J60" i="35"/>
  <c r="K60" i="35" s="1"/>
  <c r="E59" i="30" s="1"/>
  <c r="F60" i="36"/>
  <c r="J60" i="36" s="1"/>
  <c r="F60" i="34"/>
  <c r="J60" i="34" s="1"/>
  <c r="F60" i="31"/>
  <c r="F60" i="41" s="1"/>
  <c r="K60" i="34"/>
  <c r="D59" i="30"/>
  <c r="I9" i="41"/>
  <c r="I10" i="41"/>
  <c r="I11" i="41"/>
  <c r="I12" i="41"/>
  <c r="I13" i="41"/>
  <c r="I14" i="41"/>
  <c r="I15" i="41"/>
  <c r="I16" i="41"/>
  <c r="I17" i="41"/>
  <c r="I18" i="41"/>
  <c r="I19" i="41"/>
  <c r="I20" i="41"/>
  <c r="I21" i="41"/>
  <c r="I22" i="41"/>
  <c r="I23" i="41"/>
  <c r="I24" i="41"/>
  <c r="I25" i="41"/>
  <c r="I26" i="41"/>
  <c r="I27" i="41"/>
  <c r="I8" i="41"/>
  <c r="H9" i="41"/>
  <c r="H10" i="41"/>
  <c r="H11" i="41"/>
  <c r="H12" i="41"/>
  <c r="H13" i="41"/>
  <c r="H14" i="41"/>
  <c r="H15" i="41"/>
  <c r="H16" i="41"/>
  <c r="H17" i="41"/>
  <c r="H18" i="41"/>
  <c r="H19" i="41"/>
  <c r="H20" i="41"/>
  <c r="H21" i="41"/>
  <c r="H22" i="41"/>
  <c r="H23" i="41"/>
  <c r="H24" i="41"/>
  <c r="H25" i="41"/>
  <c r="H26" i="41"/>
  <c r="H27" i="41"/>
  <c r="H8" i="41"/>
  <c r="G9" i="41"/>
  <c r="G10" i="41"/>
  <c r="G11" i="41"/>
  <c r="G12" i="41"/>
  <c r="G13" i="41"/>
  <c r="G14" i="41"/>
  <c r="G15" i="41"/>
  <c r="G16" i="41"/>
  <c r="G17" i="41"/>
  <c r="G18" i="41"/>
  <c r="G19" i="41"/>
  <c r="G20" i="41"/>
  <c r="G21" i="41"/>
  <c r="G22" i="41"/>
  <c r="G23" i="41"/>
  <c r="G24" i="41"/>
  <c r="G25" i="41"/>
  <c r="G26" i="41"/>
  <c r="G27" i="41"/>
  <c r="G8" i="41"/>
  <c r="E9" i="41"/>
  <c r="E10" i="41"/>
  <c r="E11" i="41"/>
  <c r="E12" i="41"/>
  <c r="E13" i="41"/>
  <c r="E14" i="41"/>
  <c r="E15" i="41"/>
  <c r="E16" i="41"/>
  <c r="E17" i="41"/>
  <c r="E18" i="41"/>
  <c r="E19" i="41"/>
  <c r="E20" i="41"/>
  <c r="E21" i="41"/>
  <c r="E22" i="41"/>
  <c r="E23" i="41"/>
  <c r="E24" i="41"/>
  <c r="E25" i="41"/>
  <c r="E26" i="41"/>
  <c r="E27" i="41"/>
  <c r="E8" i="41"/>
  <c r="D19" i="41"/>
  <c r="D20" i="41"/>
  <c r="D21" i="41"/>
  <c r="D22" i="41"/>
  <c r="D23" i="41"/>
  <c r="D24" i="41"/>
  <c r="D25" i="41"/>
  <c r="D26" i="41"/>
  <c r="D27" i="41"/>
  <c r="C9" i="41"/>
  <c r="C10" i="41"/>
  <c r="C11" i="41"/>
  <c r="C12" i="41"/>
  <c r="C13" i="41"/>
  <c r="C14" i="41"/>
  <c r="C15" i="41"/>
  <c r="C16" i="41"/>
  <c r="C17" i="41"/>
  <c r="C18" i="41"/>
  <c r="C19" i="41"/>
  <c r="C20" i="41"/>
  <c r="C21" i="41"/>
  <c r="C22" i="41"/>
  <c r="C23" i="41"/>
  <c r="C24" i="41"/>
  <c r="C25" i="41"/>
  <c r="C26" i="41"/>
  <c r="C27" i="41"/>
  <c r="C8" i="41"/>
  <c r="K59" i="37"/>
  <c r="F58" i="30" s="1"/>
  <c r="F59" i="37"/>
  <c r="J59" i="37"/>
  <c r="F59" i="35"/>
  <c r="J59" i="35"/>
  <c r="K59" i="35" s="1"/>
  <c r="E58" i="30" s="1"/>
  <c r="F59" i="36"/>
  <c r="J59" i="36"/>
  <c r="K59" i="36" s="1"/>
  <c r="K59" i="34"/>
  <c r="D58" i="30" s="1"/>
  <c r="F59" i="34"/>
  <c r="J59" i="34"/>
  <c r="F59" i="33"/>
  <c r="J59" i="33" s="1"/>
  <c r="F59" i="31"/>
  <c r="F58" i="31"/>
  <c r="F58" i="33"/>
  <c r="J58" i="33" s="1"/>
  <c r="K58" i="33" s="1"/>
  <c r="C57" i="30" s="1"/>
  <c r="F58" i="34"/>
  <c r="J58" i="34"/>
  <c r="F58" i="36"/>
  <c r="J58" i="36" s="1"/>
  <c r="K58" i="36" s="1"/>
  <c r="F58" i="35"/>
  <c r="J58" i="35" s="1"/>
  <c r="K58" i="35" s="1"/>
  <c r="F58" i="37"/>
  <c r="J58" i="37" s="1"/>
  <c r="K58" i="37" s="1"/>
  <c r="F57" i="30" s="1"/>
  <c r="F57" i="33"/>
  <c r="J57" i="33" s="1"/>
  <c r="F57" i="34"/>
  <c r="J57" i="34" s="1"/>
  <c r="K57" i="34" s="1"/>
  <c r="F57" i="36"/>
  <c r="J57" i="36"/>
  <c r="K57" i="36" s="1"/>
  <c r="F57" i="35"/>
  <c r="J57" i="35" s="1"/>
  <c r="K57" i="35" s="1"/>
  <c r="E56" i="30" s="1"/>
  <c r="F57" i="37"/>
  <c r="J57" i="37" s="1"/>
  <c r="F57" i="31"/>
  <c r="F56" i="31"/>
  <c r="J56" i="31" s="1"/>
  <c r="F56" i="33"/>
  <c r="J56" i="33" s="1"/>
  <c r="K56" i="33" s="1"/>
  <c r="F56" i="34"/>
  <c r="J56" i="34" s="1"/>
  <c r="K56" i="34" s="1"/>
  <c r="D55" i="30" s="1"/>
  <c r="F56" i="36"/>
  <c r="J56" i="36" s="1"/>
  <c r="K56" i="36" s="1"/>
  <c r="F56" i="35"/>
  <c r="J56" i="35" s="1"/>
  <c r="K56" i="35" s="1"/>
  <c r="E55" i="30" s="1"/>
  <c r="F56" i="37"/>
  <c r="J56" i="37" s="1"/>
  <c r="K56" i="37" s="1"/>
  <c r="F55" i="30" s="1"/>
  <c r="K44" i="34"/>
  <c r="D43" i="30" s="1"/>
  <c r="K43" i="33"/>
  <c r="C42" i="30" s="1"/>
  <c r="C40" i="30"/>
  <c r="K26" i="33"/>
  <c r="K22" i="34"/>
  <c r="D21" i="30" s="1"/>
  <c r="K20" i="34"/>
  <c r="D19" i="30" s="1"/>
  <c r="K11" i="36"/>
  <c r="K13" i="36"/>
  <c r="K16" i="34"/>
  <c r="D15" i="30" s="1"/>
  <c r="D51" i="30"/>
  <c r="K53" i="36"/>
  <c r="C54" i="30"/>
  <c r="F54" i="31"/>
  <c r="J54" i="31"/>
  <c r="K54" i="31" s="1"/>
  <c r="B53" i="30" s="1"/>
  <c r="F55" i="31"/>
  <c r="F55" i="41" s="1"/>
  <c r="F54" i="33"/>
  <c r="J54" i="33"/>
  <c r="K54" i="33" s="1"/>
  <c r="C53" i="30" s="1"/>
  <c r="F55" i="33"/>
  <c r="J55" i="33" s="1"/>
  <c r="K55" i="33" s="1"/>
  <c r="F54" i="34"/>
  <c r="J54" i="34"/>
  <c r="K54" i="34" s="1"/>
  <c r="D53" i="30" s="1"/>
  <c r="F55" i="34"/>
  <c r="J55" i="34"/>
  <c r="K55" i="34" s="1"/>
  <c r="D54" i="30" s="1"/>
  <c r="F54" i="36"/>
  <c r="J54" i="36"/>
  <c r="K54" i="36" s="1"/>
  <c r="F55" i="36"/>
  <c r="J55" i="36"/>
  <c r="K55" i="36" s="1"/>
  <c r="F54" i="35"/>
  <c r="J54" i="35" s="1"/>
  <c r="K54" i="35" s="1"/>
  <c r="E53" i="30" s="1"/>
  <c r="F55" i="35"/>
  <c r="J55" i="35"/>
  <c r="K55" i="35" s="1"/>
  <c r="E54" i="30" s="1"/>
  <c r="F54" i="37"/>
  <c r="J54" i="37"/>
  <c r="K54" i="37" s="1"/>
  <c r="F53" i="30" s="1"/>
  <c r="F55" i="37"/>
  <c r="J55" i="37"/>
  <c r="K55" i="37" s="1"/>
  <c r="F54" i="30" s="1"/>
  <c r="F53" i="31"/>
  <c r="J53" i="31" s="1"/>
  <c r="F53" i="33"/>
  <c r="F53" i="34"/>
  <c r="J53" i="34" s="1"/>
  <c r="K53" i="34" s="1"/>
  <c r="D52" i="30" s="1"/>
  <c r="F53" i="36"/>
  <c r="J53" i="36"/>
  <c r="F53" i="35"/>
  <c r="J53" i="35" s="1"/>
  <c r="K53" i="35" s="1"/>
  <c r="E52" i="30" s="1"/>
  <c r="F53" i="37"/>
  <c r="J53" i="37"/>
  <c r="K53" i="37" s="1"/>
  <c r="F52" i="30" s="1"/>
  <c r="F52" i="31"/>
  <c r="F52" i="33"/>
  <c r="J52" i="33"/>
  <c r="F52" i="34"/>
  <c r="J52" i="34" s="1"/>
  <c r="K52" i="34" s="1"/>
  <c r="F52" i="36"/>
  <c r="J52" i="36"/>
  <c r="K52" i="36" s="1"/>
  <c r="F52" i="35"/>
  <c r="J52" i="35"/>
  <c r="K52" i="35" s="1"/>
  <c r="E51" i="30" s="1"/>
  <c r="F52" i="37"/>
  <c r="J52" i="37"/>
  <c r="K52" i="37" s="1"/>
  <c r="F51" i="30" s="1"/>
  <c r="F51" i="31"/>
  <c r="J51" i="31" s="1"/>
  <c r="K51" i="33"/>
  <c r="C50" i="30" s="1"/>
  <c r="F51" i="33"/>
  <c r="J51" i="33"/>
  <c r="F51" i="34"/>
  <c r="J51" i="34"/>
  <c r="K51" i="34" s="1"/>
  <c r="F51" i="36"/>
  <c r="J51" i="36"/>
  <c r="K51" i="36" s="1"/>
  <c r="F51" i="35"/>
  <c r="J51" i="35" s="1"/>
  <c r="K51" i="35" s="1"/>
  <c r="E50" i="30" s="1"/>
  <c r="F51" i="37"/>
  <c r="J51" i="37" s="1"/>
  <c r="K51" i="37" s="1"/>
  <c r="F50" i="30" s="1"/>
  <c r="F50" i="31"/>
  <c r="F50" i="33"/>
  <c r="J50" i="33" s="1"/>
  <c r="K50" i="33" s="1"/>
  <c r="D49" i="30"/>
  <c r="F50" i="34"/>
  <c r="J50" i="34" s="1"/>
  <c r="K50" i="34" s="1"/>
  <c r="F50" i="36"/>
  <c r="J50" i="36" s="1"/>
  <c r="K50" i="36" s="1"/>
  <c r="F50" i="35"/>
  <c r="J50" i="35"/>
  <c r="K50" i="35" s="1"/>
  <c r="E49" i="30" s="1"/>
  <c r="F50" i="37"/>
  <c r="J50" i="37" s="1"/>
  <c r="K50" i="37" s="1"/>
  <c r="F49" i="30" s="1"/>
  <c r="F49" i="31"/>
  <c r="F49" i="33"/>
  <c r="J49" i="33" s="1"/>
  <c r="K49" i="33" s="1"/>
  <c r="C48" i="30" s="1"/>
  <c r="F49" i="34"/>
  <c r="J49" i="34" s="1"/>
  <c r="K49" i="34" s="1"/>
  <c r="D48" i="30" s="1"/>
  <c r="K49" i="36"/>
  <c r="F49" i="36"/>
  <c r="J49" i="36" s="1"/>
  <c r="F49" i="35"/>
  <c r="J49" i="35"/>
  <c r="K49" i="35" s="1"/>
  <c r="E48" i="30" s="1"/>
  <c r="F49" i="37"/>
  <c r="J49" i="37"/>
  <c r="K49" i="37" s="1"/>
  <c r="F48" i="30" s="1"/>
  <c r="F48" i="31"/>
  <c r="J48" i="31" s="1"/>
  <c r="F48" i="33"/>
  <c r="J48" i="33" s="1"/>
  <c r="K48" i="33" s="1"/>
  <c r="C47" i="30" s="1"/>
  <c r="F48" i="34"/>
  <c r="J48" i="34"/>
  <c r="K48" i="34" s="1"/>
  <c r="D47" i="30" s="1"/>
  <c r="K48" i="36"/>
  <c r="F48" i="36"/>
  <c r="J48" i="36"/>
  <c r="F48" i="35"/>
  <c r="J48" i="35"/>
  <c r="K48" i="35" s="1"/>
  <c r="E47" i="30" s="1"/>
  <c r="F48" i="37"/>
  <c r="J48" i="37"/>
  <c r="K48" i="37" s="1"/>
  <c r="F47" i="30" s="1"/>
  <c r="F18" i="38"/>
  <c r="J18" i="38"/>
  <c r="F12" i="38"/>
  <c r="J12" i="38" s="1"/>
  <c r="F13" i="38"/>
  <c r="J13" i="38"/>
  <c r="F14" i="38"/>
  <c r="J14" i="38"/>
  <c r="F15" i="38"/>
  <c r="J15" i="38"/>
  <c r="F16" i="38"/>
  <c r="J16" i="38" s="1"/>
  <c r="F17" i="38"/>
  <c r="J17" i="38" s="1"/>
  <c r="F17" i="37"/>
  <c r="J17" i="37"/>
  <c r="K17" i="37" s="1"/>
  <c r="F16" i="30" s="1"/>
  <c r="F16" i="37"/>
  <c r="J16" i="37" s="1"/>
  <c r="K16" i="37" s="1"/>
  <c r="F15" i="30" s="1"/>
  <c r="F15" i="37"/>
  <c r="J15" i="37"/>
  <c r="K15" i="37" s="1"/>
  <c r="F14" i="30" s="1"/>
  <c r="F14" i="37"/>
  <c r="J14" i="37" s="1"/>
  <c r="K14" i="37" s="1"/>
  <c r="F13" i="37"/>
  <c r="J13" i="37" s="1"/>
  <c r="K13" i="37" s="1"/>
  <c r="F12" i="30" s="1"/>
  <c r="F12" i="37"/>
  <c r="J12" i="37"/>
  <c r="K12" i="37"/>
  <c r="F11" i="30" s="1"/>
  <c r="F11" i="37"/>
  <c r="J11" i="37" s="1"/>
  <c r="K11" i="37" s="1"/>
  <c r="F10" i="30" s="1"/>
  <c r="F10" i="37"/>
  <c r="J10" i="37"/>
  <c r="K10" i="37" s="1"/>
  <c r="F9" i="30" s="1"/>
  <c r="F9" i="37"/>
  <c r="F8" i="37"/>
  <c r="J8" i="37" s="1"/>
  <c r="K8" i="37" s="1"/>
  <c r="F7" i="30" s="1"/>
  <c r="F17" i="35"/>
  <c r="J17" i="35"/>
  <c r="K17" i="35" s="1"/>
  <c r="E16" i="30" s="1"/>
  <c r="F16" i="35"/>
  <c r="J16" i="35" s="1"/>
  <c r="K16" i="35" s="1"/>
  <c r="E15" i="30" s="1"/>
  <c r="F15" i="35"/>
  <c r="J15" i="35" s="1"/>
  <c r="K15" i="35" s="1"/>
  <c r="E14" i="30" s="1"/>
  <c r="F14" i="35"/>
  <c r="J14" i="35"/>
  <c r="K14" i="35" s="1"/>
  <c r="E13" i="30" s="1"/>
  <c r="F13" i="35"/>
  <c r="J13" i="35" s="1"/>
  <c r="K13" i="35" s="1"/>
  <c r="F12" i="35"/>
  <c r="J12" i="35" s="1"/>
  <c r="K12" i="35" s="1"/>
  <c r="F11" i="35"/>
  <c r="J11" i="35"/>
  <c r="K11" i="35" s="1"/>
  <c r="E10" i="30" s="1"/>
  <c r="F10" i="35"/>
  <c r="J10" i="35" s="1"/>
  <c r="K10" i="35" s="1"/>
  <c r="E9" i="30" s="1"/>
  <c r="F9" i="35"/>
  <c r="J9" i="35"/>
  <c r="K9" i="35"/>
  <c r="E8" i="30" s="1"/>
  <c r="F8" i="35"/>
  <c r="J8" i="35" s="1"/>
  <c r="K8" i="35" s="1"/>
  <c r="E7" i="30" s="1"/>
  <c r="F17" i="36"/>
  <c r="J17" i="36" s="1"/>
  <c r="K17" i="36" s="1"/>
  <c r="F16" i="36"/>
  <c r="J16" i="36" s="1"/>
  <c r="K16" i="36" s="1"/>
  <c r="F15" i="36"/>
  <c r="J15" i="36" s="1"/>
  <c r="K15" i="36" s="1"/>
  <c r="F14" i="36"/>
  <c r="J14" i="36"/>
  <c r="K14" i="36" s="1"/>
  <c r="F13" i="36"/>
  <c r="J13" i="36" s="1"/>
  <c r="F12" i="36"/>
  <c r="J12" i="36" s="1"/>
  <c r="K12" i="36" s="1"/>
  <c r="F11" i="36"/>
  <c r="J11" i="36"/>
  <c r="F10" i="36"/>
  <c r="J10" i="36" s="1"/>
  <c r="K10" i="36" s="1"/>
  <c r="F9" i="36"/>
  <c r="J9" i="36" s="1"/>
  <c r="K9" i="36" s="1"/>
  <c r="F8" i="36"/>
  <c r="F17" i="34"/>
  <c r="J17" i="34" s="1"/>
  <c r="K17" i="34"/>
  <c r="D16" i="30" s="1"/>
  <c r="F16" i="34"/>
  <c r="J16" i="34" s="1"/>
  <c r="F15" i="34"/>
  <c r="J15" i="34" s="1"/>
  <c r="K15" i="34" s="1"/>
  <c r="D14" i="30" s="1"/>
  <c r="F14" i="34"/>
  <c r="J14" i="34" s="1"/>
  <c r="K14" i="34" s="1"/>
  <c r="D13" i="30" s="1"/>
  <c r="F13" i="34"/>
  <c r="J13" i="34" s="1"/>
  <c r="K13" i="34" s="1"/>
  <c r="D12" i="30" s="1"/>
  <c r="F12" i="34"/>
  <c r="J12" i="34" s="1"/>
  <c r="K12" i="34" s="1"/>
  <c r="D11" i="30" s="1"/>
  <c r="F11" i="34"/>
  <c r="J11" i="34" s="1"/>
  <c r="K11" i="34" s="1"/>
  <c r="D10" i="30" s="1"/>
  <c r="F10" i="34"/>
  <c r="J10" i="34" s="1"/>
  <c r="K10" i="34" s="1"/>
  <c r="D9" i="30" s="1"/>
  <c r="F9" i="34"/>
  <c r="J9" i="34"/>
  <c r="K9" i="34"/>
  <c r="D8" i="30" s="1"/>
  <c r="F8" i="34"/>
  <c r="J8" i="34" s="1"/>
  <c r="K8" i="34" s="1"/>
  <c r="D7" i="30" s="1"/>
  <c r="F17" i="33"/>
  <c r="J17" i="33" s="1"/>
  <c r="K17" i="33" s="1"/>
  <c r="C16" i="30" s="1"/>
  <c r="F16" i="33"/>
  <c r="J16" i="33"/>
  <c r="K16" i="33" s="1"/>
  <c r="C15" i="30" s="1"/>
  <c r="F15" i="33"/>
  <c r="J15" i="33" s="1"/>
  <c r="F14" i="33"/>
  <c r="J14" i="33" s="1"/>
  <c r="K14" i="33" s="1"/>
  <c r="C13" i="30" s="1"/>
  <c r="F13" i="33"/>
  <c r="F12" i="33"/>
  <c r="J12" i="33"/>
  <c r="K12" i="33" s="1"/>
  <c r="C11" i="30" s="1"/>
  <c r="F11" i="33"/>
  <c r="J11" i="33"/>
  <c r="K11" i="33" s="1"/>
  <c r="C10" i="30" s="1"/>
  <c r="F10" i="33"/>
  <c r="J10" i="33"/>
  <c r="K10" i="33" s="1"/>
  <c r="C9" i="30" s="1"/>
  <c r="F9" i="33"/>
  <c r="J9" i="33"/>
  <c r="K9" i="33" s="1"/>
  <c r="C8" i="30" s="1"/>
  <c r="F8" i="33"/>
  <c r="J8" i="33"/>
  <c r="K8" i="33" s="1"/>
  <c r="C7" i="30" s="1"/>
  <c r="F17" i="31"/>
  <c r="J17" i="31" s="1"/>
  <c r="K17" i="31" s="1"/>
  <c r="B16" i="30" s="1"/>
  <c r="F16" i="31"/>
  <c r="F15" i="31"/>
  <c r="J15" i="31"/>
  <c r="K15" i="31" s="1"/>
  <c r="B14" i="30" s="1"/>
  <c r="F14" i="31"/>
  <c r="J14" i="31" s="1"/>
  <c r="K14" i="31" s="1"/>
  <c r="B13" i="30" s="1"/>
  <c r="F13" i="31"/>
  <c r="F12" i="31"/>
  <c r="J12" i="31" s="1"/>
  <c r="F11" i="31"/>
  <c r="J11" i="31" s="1"/>
  <c r="F10" i="31"/>
  <c r="J10" i="31" s="1"/>
  <c r="K10" i="31" s="1"/>
  <c r="F9" i="31"/>
  <c r="J9" i="31" s="1"/>
  <c r="K9" i="31" s="1"/>
  <c r="B8" i="30" s="1"/>
  <c r="F8" i="31"/>
  <c r="F47" i="31"/>
  <c r="J47" i="31" s="1"/>
  <c r="K47" i="31" s="1"/>
  <c r="F47" i="33"/>
  <c r="J47" i="33"/>
  <c r="K47" i="33" s="1"/>
  <c r="C46" i="30" s="1"/>
  <c r="F47" i="34"/>
  <c r="J47" i="34" s="1"/>
  <c r="K47" i="34" s="1"/>
  <c r="D46" i="30" s="1"/>
  <c r="F47" i="35"/>
  <c r="J47" i="35" s="1"/>
  <c r="K47" i="35" s="1"/>
  <c r="E46" i="30" s="1"/>
  <c r="F47" i="37"/>
  <c r="J47" i="37" s="1"/>
  <c r="K47" i="37" s="1"/>
  <c r="F46" i="30" s="1"/>
  <c r="F47" i="36"/>
  <c r="J47" i="36" s="1"/>
  <c r="K47" i="36" s="1"/>
  <c r="F46" i="31"/>
  <c r="J46" i="31" s="1"/>
  <c r="F46" i="33"/>
  <c r="J46" i="33"/>
  <c r="K46" i="33" s="1"/>
  <c r="C45" i="30" s="1"/>
  <c r="F46" i="34"/>
  <c r="J46" i="34"/>
  <c r="K46" i="34" s="1"/>
  <c r="D45" i="30" s="1"/>
  <c r="F46" i="35"/>
  <c r="J46" i="35"/>
  <c r="K46" i="35" s="1"/>
  <c r="E45" i="30" s="1"/>
  <c r="F46" i="37"/>
  <c r="J46" i="37"/>
  <c r="K46" i="37" s="1"/>
  <c r="F45" i="30" s="1"/>
  <c r="F46" i="36"/>
  <c r="F45" i="31"/>
  <c r="F45" i="41" s="1"/>
  <c r="F45" i="33"/>
  <c r="J45" i="33"/>
  <c r="K45" i="33" s="1"/>
  <c r="C44" i="30" s="1"/>
  <c r="F45" i="34"/>
  <c r="J45" i="34"/>
  <c r="K45" i="34" s="1"/>
  <c r="D44" i="30" s="1"/>
  <c r="F45" i="35"/>
  <c r="J45" i="35"/>
  <c r="K45" i="35" s="1"/>
  <c r="E44" i="30" s="1"/>
  <c r="F45" i="37"/>
  <c r="F45" i="36"/>
  <c r="J45" i="36"/>
  <c r="K45" i="36" s="1"/>
  <c r="F44" i="31"/>
  <c r="F44" i="33"/>
  <c r="J44" i="33" s="1"/>
  <c r="K44" i="33" s="1"/>
  <c r="F44" i="34"/>
  <c r="J44" i="34" s="1"/>
  <c r="F44" i="35"/>
  <c r="J44" i="35" s="1"/>
  <c r="K44" i="35" s="1"/>
  <c r="E43" i="30" s="1"/>
  <c r="F44" i="37"/>
  <c r="J44" i="37" s="1"/>
  <c r="K44" i="37" s="1"/>
  <c r="F43" i="30" s="1"/>
  <c r="F44" i="36"/>
  <c r="J44" i="36"/>
  <c r="K44" i="36" s="1"/>
  <c r="F43" i="31"/>
  <c r="F43" i="41" s="1"/>
  <c r="F43" i="33"/>
  <c r="J43" i="33"/>
  <c r="F43" i="34"/>
  <c r="J43" i="34"/>
  <c r="K43" i="34" s="1"/>
  <c r="D42" i="30" s="1"/>
  <c r="F43" i="35"/>
  <c r="J43" i="35"/>
  <c r="K43" i="35" s="1"/>
  <c r="F43" i="37"/>
  <c r="J43" i="37"/>
  <c r="K43" i="37" s="1"/>
  <c r="F42" i="30" s="1"/>
  <c r="F43" i="36"/>
  <c r="J43" i="36"/>
  <c r="K43" i="36" s="1"/>
  <c r="F42" i="31"/>
  <c r="F42" i="33"/>
  <c r="J42" i="33" s="1"/>
  <c r="K42" i="33" s="1"/>
  <c r="C41" i="30" s="1"/>
  <c r="F42" i="34"/>
  <c r="J42" i="34" s="1"/>
  <c r="K42" i="34" s="1"/>
  <c r="D41" i="30" s="1"/>
  <c r="F42" i="35"/>
  <c r="J42" i="35" s="1"/>
  <c r="K42" i="35" s="1"/>
  <c r="E41" i="30" s="1"/>
  <c r="F42" i="37"/>
  <c r="J42" i="37" s="1"/>
  <c r="K42" i="37" s="1"/>
  <c r="F41" i="30" s="1"/>
  <c r="F42" i="36"/>
  <c r="J42" i="36" s="1"/>
  <c r="K42" i="36" s="1"/>
  <c r="F41" i="31"/>
  <c r="F41" i="33"/>
  <c r="J41" i="33" s="1"/>
  <c r="K41" i="33" s="1"/>
  <c r="F41" i="34"/>
  <c r="J41" i="34" s="1"/>
  <c r="K41" i="34" s="1"/>
  <c r="D40" i="30" s="1"/>
  <c r="F41" i="35"/>
  <c r="J41" i="35" s="1"/>
  <c r="K41" i="35" s="1"/>
  <c r="E40" i="30" s="1"/>
  <c r="F41" i="37"/>
  <c r="J41" i="37" s="1"/>
  <c r="K41" i="37" s="1"/>
  <c r="F40" i="30" s="1"/>
  <c r="F41" i="36"/>
  <c r="J41" i="36" s="1"/>
  <c r="K41" i="36" s="1"/>
  <c r="F40" i="31"/>
  <c r="J40" i="31" s="1"/>
  <c r="F40" i="33"/>
  <c r="F40" i="34"/>
  <c r="J40" i="34"/>
  <c r="K40" i="34"/>
  <c r="D39" i="30"/>
  <c r="F40" i="35"/>
  <c r="J40" i="35"/>
  <c r="K40" i="35" s="1"/>
  <c r="E39" i="30" s="1"/>
  <c r="F40" i="37"/>
  <c r="J40" i="37"/>
  <c r="K40" i="37" s="1"/>
  <c r="F39" i="30" s="1"/>
  <c r="F40" i="36"/>
  <c r="J40" i="36"/>
  <c r="K40" i="36" s="1"/>
  <c r="F39" i="31"/>
  <c r="J39" i="31"/>
  <c r="K39" i="31" s="1"/>
  <c r="F39" i="33"/>
  <c r="J39" i="33"/>
  <c r="K39" i="33" s="1"/>
  <c r="C38" i="30" s="1"/>
  <c r="F39" i="34"/>
  <c r="J39" i="34"/>
  <c r="K39" i="34" s="1"/>
  <c r="D38" i="30" s="1"/>
  <c r="F39" i="35"/>
  <c r="J39" i="35"/>
  <c r="K39" i="35" s="1"/>
  <c r="E38" i="30" s="1"/>
  <c r="F39" i="37"/>
  <c r="J39" i="37"/>
  <c r="K39" i="37" s="1"/>
  <c r="F38" i="30" s="1"/>
  <c r="F39" i="36"/>
  <c r="J39" i="36"/>
  <c r="K39" i="36" s="1"/>
  <c r="F38" i="31"/>
  <c r="F38" i="33"/>
  <c r="J38" i="33"/>
  <c r="K38" i="33"/>
  <c r="C37" i="30" s="1"/>
  <c r="F38" i="34"/>
  <c r="J38" i="34"/>
  <c r="K38" i="34" s="1"/>
  <c r="D37" i="30" s="1"/>
  <c r="F38" i="35"/>
  <c r="J38" i="35"/>
  <c r="K38" i="35" s="1"/>
  <c r="E37" i="30" s="1"/>
  <c r="F38" i="37"/>
  <c r="F38" i="36"/>
  <c r="J38" i="36" s="1"/>
  <c r="K38" i="36" s="1"/>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7" i="27"/>
  <c r="F24" i="36"/>
  <c r="F37" i="36"/>
  <c r="J37" i="36" s="1"/>
  <c r="K37" i="36" s="1"/>
  <c r="F36" i="36"/>
  <c r="J36" i="36"/>
  <c r="K36" i="36" s="1"/>
  <c r="F35" i="36"/>
  <c r="J35" i="36" s="1"/>
  <c r="K35" i="36" s="1"/>
  <c r="F34" i="36"/>
  <c r="J34" i="36"/>
  <c r="K34" i="36" s="1"/>
  <c r="F33" i="36"/>
  <c r="F32" i="36"/>
  <c r="J32" i="36"/>
  <c r="K32" i="36" s="1"/>
  <c r="F31" i="36"/>
  <c r="J31" i="36"/>
  <c r="K31" i="36" s="1"/>
  <c r="F30" i="36"/>
  <c r="J30" i="36"/>
  <c r="K30" i="36" s="1"/>
  <c r="F29" i="36"/>
  <c r="J29" i="36"/>
  <c r="K29" i="36" s="1"/>
  <c r="F28" i="36"/>
  <c r="J28" i="36"/>
  <c r="K28" i="36" s="1"/>
  <c r="F27" i="36"/>
  <c r="F26" i="36"/>
  <c r="J26" i="36"/>
  <c r="K26" i="36" s="1"/>
  <c r="F25" i="36"/>
  <c r="J25" i="36" s="1"/>
  <c r="F23" i="36"/>
  <c r="J23" i="36" s="1"/>
  <c r="K23" i="36" s="1"/>
  <c r="F22" i="36"/>
  <c r="J22" i="36"/>
  <c r="K22" i="36" s="1"/>
  <c r="F21" i="36"/>
  <c r="J21" i="36" s="1"/>
  <c r="K21" i="36" s="1"/>
  <c r="F20" i="36"/>
  <c r="J20" i="36" s="1"/>
  <c r="K20" i="36" s="1"/>
  <c r="F19" i="36"/>
  <c r="J19" i="36" s="1"/>
  <c r="K19" i="36" s="1"/>
  <c r="F18" i="36"/>
  <c r="J18" i="36" s="1"/>
  <c r="K18" i="36" s="1"/>
  <c r="F37" i="37"/>
  <c r="J37" i="37"/>
  <c r="K37" i="37" s="1"/>
  <c r="F36" i="30" s="1"/>
  <c r="F36" i="37"/>
  <c r="J36" i="37"/>
  <c r="K36" i="37" s="1"/>
  <c r="F35" i="30" s="1"/>
  <c r="F35" i="37"/>
  <c r="J35" i="37"/>
  <c r="K35" i="37" s="1"/>
  <c r="F34" i="37"/>
  <c r="J34" i="37"/>
  <c r="K34" i="37" s="1"/>
  <c r="F33" i="30" s="1"/>
  <c r="F33" i="37"/>
  <c r="J33" i="37"/>
  <c r="K33" i="37" s="1"/>
  <c r="F32" i="30" s="1"/>
  <c r="F32" i="37"/>
  <c r="J32" i="37"/>
  <c r="K32" i="37" s="1"/>
  <c r="F31" i="30" s="1"/>
  <c r="F31" i="37"/>
  <c r="J31" i="37"/>
  <c r="K31" i="37" s="1"/>
  <c r="F30" i="30" s="1"/>
  <c r="F30" i="37"/>
  <c r="F29" i="37"/>
  <c r="J29" i="37" s="1"/>
  <c r="K29" i="37" s="1"/>
  <c r="F28" i="30" s="1"/>
  <c r="F28" i="37"/>
  <c r="J28" i="37" s="1"/>
  <c r="K28" i="37" s="1"/>
  <c r="F27" i="30" s="1"/>
  <c r="F27" i="37"/>
  <c r="J27" i="37" s="1"/>
  <c r="K27" i="37" s="1"/>
  <c r="F26" i="30" s="1"/>
  <c r="F26" i="37"/>
  <c r="J26" i="37" s="1"/>
  <c r="K26" i="37" s="1"/>
  <c r="F25" i="30" s="1"/>
  <c r="F25" i="37"/>
  <c r="J25" i="37"/>
  <c r="K25" i="37" s="1"/>
  <c r="F24" i="30" s="1"/>
  <c r="F24" i="37"/>
  <c r="F23" i="37"/>
  <c r="J23" i="37" s="1"/>
  <c r="K23" i="37" s="1"/>
  <c r="F22" i="30" s="1"/>
  <c r="F22" i="37"/>
  <c r="J22" i="37" s="1"/>
  <c r="K22" i="37" s="1"/>
  <c r="F21" i="30" s="1"/>
  <c r="F21" i="37"/>
  <c r="J21" i="37" s="1"/>
  <c r="K21" i="37" s="1"/>
  <c r="F20" i="30" s="1"/>
  <c r="F20" i="37"/>
  <c r="J20" i="37"/>
  <c r="K20" i="37" s="1"/>
  <c r="F19" i="30" s="1"/>
  <c r="F19" i="37"/>
  <c r="J19" i="37" s="1"/>
  <c r="K19" i="37" s="1"/>
  <c r="F18" i="30" s="1"/>
  <c r="F18" i="37"/>
  <c r="J18" i="37" s="1"/>
  <c r="K18" i="37" s="1"/>
  <c r="F17" i="30" s="1"/>
  <c r="F37" i="34"/>
  <c r="J37" i="34" s="1"/>
  <c r="K37" i="34" s="1"/>
  <c r="D36" i="30" s="1"/>
  <c r="F36" i="34"/>
  <c r="J36" i="34"/>
  <c r="K36" i="34" s="1"/>
  <c r="F35" i="34"/>
  <c r="J35" i="34" s="1"/>
  <c r="K35" i="34" s="1"/>
  <c r="D34" i="30" s="1"/>
  <c r="F34" i="34"/>
  <c r="J34" i="34" s="1"/>
  <c r="K34" i="34" s="1"/>
  <c r="D33" i="30" s="1"/>
  <c r="F33" i="34"/>
  <c r="J33" i="34" s="1"/>
  <c r="K33" i="34" s="1"/>
  <c r="D32" i="30" s="1"/>
  <c r="F32" i="34"/>
  <c r="J32" i="34" s="1"/>
  <c r="K32" i="34" s="1"/>
  <c r="D31" i="30" s="1"/>
  <c r="F31" i="34"/>
  <c r="J31" i="34"/>
  <c r="K31" i="34"/>
  <c r="D30" i="30" s="1"/>
  <c r="F30" i="34"/>
  <c r="J30" i="34" s="1"/>
  <c r="K30" i="34" s="1"/>
  <c r="D29" i="30" s="1"/>
  <c r="F29" i="34"/>
  <c r="J29" i="34" s="1"/>
  <c r="K29" i="34" s="1"/>
  <c r="D28" i="30" s="1"/>
  <c r="F28" i="34"/>
  <c r="J28" i="34" s="1"/>
  <c r="K28" i="34" s="1"/>
  <c r="D27" i="30" s="1"/>
  <c r="F27" i="34"/>
  <c r="J27" i="34" s="1"/>
  <c r="K27" i="34" s="1"/>
  <c r="D26" i="30" s="1"/>
  <c r="F26" i="34"/>
  <c r="F25" i="34"/>
  <c r="J25" i="34" s="1"/>
  <c r="K25" i="34" s="1"/>
  <c r="D24" i="30" s="1"/>
  <c r="F24" i="34"/>
  <c r="J24" i="34" s="1"/>
  <c r="K24" i="34" s="1"/>
  <c r="D23" i="30" s="1"/>
  <c r="F23" i="34"/>
  <c r="J23" i="34" s="1"/>
  <c r="K23" i="34" s="1"/>
  <c r="D22" i="30" s="1"/>
  <c r="F22" i="34"/>
  <c r="J22" i="34"/>
  <c r="F21" i="34"/>
  <c r="J21" i="34" s="1"/>
  <c r="K21" i="34" s="1"/>
  <c r="F20" i="34"/>
  <c r="J20" i="34" s="1"/>
  <c r="F19" i="34"/>
  <c r="J19" i="34" s="1"/>
  <c r="K19" i="34" s="1"/>
  <c r="D18" i="30" s="1"/>
  <c r="F18" i="34"/>
  <c r="J18" i="34" s="1"/>
  <c r="K18" i="34" s="1"/>
  <c r="D17" i="30" s="1"/>
  <c r="F37" i="33"/>
  <c r="J37" i="33"/>
  <c r="K37" i="33"/>
  <c r="C36" i="30" s="1"/>
  <c r="F36" i="33"/>
  <c r="J36" i="33" s="1"/>
  <c r="K36" i="33" s="1"/>
  <c r="C35" i="30" s="1"/>
  <c r="F35" i="33"/>
  <c r="F34" i="33"/>
  <c r="J34" i="33"/>
  <c r="K34" i="33" s="1"/>
  <c r="C33" i="30" s="1"/>
  <c r="F33" i="33"/>
  <c r="J33" i="33"/>
  <c r="K33" i="33" s="1"/>
  <c r="C32" i="30" s="1"/>
  <c r="F32" i="33"/>
  <c r="J32" i="33"/>
  <c r="K32" i="33" s="1"/>
  <c r="C31" i="30" s="1"/>
  <c r="F31" i="33"/>
  <c r="J31" i="33"/>
  <c r="K31" i="33" s="1"/>
  <c r="C30" i="30" s="1"/>
  <c r="F30" i="33"/>
  <c r="J30" i="33"/>
  <c r="K30" i="33" s="1"/>
  <c r="F29" i="33"/>
  <c r="J29" i="33"/>
  <c r="K29" i="33" s="1"/>
  <c r="C28" i="30" s="1"/>
  <c r="F28" i="33"/>
  <c r="J28" i="33"/>
  <c r="K28" i="33" s="1"/>
  <c r="C27" i="30" s="1"/>
  <c r="F27" i="33"/>
  <c r="F26" i="33"/>
  <c r="F25" i="33"/>
  <c r="J25" i="33"/>
  <c r="K25" i="33" s="1"/>
  <c r="F24" i="33"/>
  <c r="J24" i="33"/>
  <c r="K24" i="33" s="1"/>
  <c r="C23" i="30" s="1"/>
  <c r="F23" i="33"/>
  <c r="J23" i="33"/>
  <c r="K23" i="33" s="1"/>
  <c r="C22" i="30" s="1"/>
  <c r="F22" i="33"/>
  <c r="J22" i="33"/>
  <c r="K22" i="33" s="1"/>
  <c r="C21" i="30" s="1"/>
  <c r="F21" i="33"/>
  <c r="F20" i="33"/>
  <c r="J20" i="33" s="1"/>
  <c r="K20" i="33" s="1"/>
  <c r="F19" i="33"/>
  <c r="F18" i="33"/>
  <c r="J18" i="33"/>
  <c r="K18" i="33" s="1"/>
  <c r="C17" i="30" s="1"/>
  <c r="F27" i="38"/>
  <c r="J27" i="38"/>
  <c r="F26" i="38"/>
  <c r="J26" i="38"/>
  <c r="F25" i="38"/>
  <c r="J25" i="38"/>
  <c r="F24" i="38"/>
  <c r="J24" i="38"/>
  <c r="F23" i="38"/>
  <c r="J23" i="38"/>
  <c r="F22" i="38"/>
  <c r="J22" i="38"/>
  <c r="K22" i="38" s="1"/>
  <c r="F21" i="38"/>
  <c r="J21" i="38" s="1"/>
  <c r="F20" i="38"/>
  <c r="J20" i="38"/>
  <c r="K20" i="38" s="1"/>
  <c r="F19" i="38"/>
  <c r="J19" i="38"/>
  <c r="F18" i="31"/>
  <c r="F19" i="31"/>
  <c r="J19" i="31" s="1"/>
  <c r="K19" i="31" s="1"/>
  <c r="B18" i="30" s="1"/>
  <c r="F20" i="31"/>
  <c r="F21" i="31"/>
  <c r="F22" i="31"/>
  <c r="J22" i="31" s="1"/>
  <c r="F23" i="31"/>
  <c r="J23" i="31"/>
  <c r="K23" i="31" s="1"/>
  <c r="B22" i="30" s="1"/>
  <c r="F24" i="31"/>
  <c r="J24" i="31" s="1"/>
  <c r="K24" i="31" s="1"/>
  <c r="B23" i="30" s="1"/>
  <c r="F25" i="31"/>
  <c r="J25" i="31" s="1"/>
  <c r="K25" i="31" s="1"/>
  <c r="B24" i="30" s="1"/>
  <c r="F26" i="31"/>
  <c r="J26" i="31" s="1"/>
  <c r="F27" i="31"/>
  <c r="J27" i="31"/>
  <c r="K27" i="31" s="1"/>
  <c r="B26" i="30" s="1"/>
  <c r="F28" i="31"/>
  <c r="F29" i="31"/>
  <c r="F29" i="41" s="1"/>
  <c r="J29" i="31"/>
  <c r="J29" i="41" s="1"/>
  <c r="F30" i="31"/>
  <c r="F31" i="31"/>
  <c r="J31" i="31" s="1"/>
  <c r="K31" i="31" s="1"/>
  <c r="B30" i="30" s="1"/>
  <c r="F32" i="31"/>
  <c r="J32" i="31" s="1"/>
  <c r="K32" i="31" s="1"/>
  <c r="F33" i="31"/>
  <c r="F33" i="41" s="1"/>
  <c r="F34" i="31"/>
  <c r="J34" i="31"/>
  <c r="F35" i="31"/>
  <c r="J35" i="31" s="1"/>
  <c r="K35" i="31" s="1"/>
  <c r="B34" i="30" s="1"/>
  <c r="F36" i="31"/>
  <c r="F37" i="31"/>
  <c r="F18" i="35"/>
  <c r="J18" i="35"/>
  <c r="K18" i="35" s="1"/>
  <c r="E17" i="30" s="1"/>
  <c r="F19" i="35"/>
  <c r="J19" i="35"/>
  <c r="K19" i="35" s="1"/>
  <c r="E18" i="30" s="1"/>
  <c r="F20" i="35"/>
  <c r="J20" i="35"/>
  <c r="K20" i="35" s="1"/>
  <c r="E19" i="30" s="1"/>
  <c r="F21" i="35"/>
  <c r="J21" i="35"/>
  <c r="K21" i="35" s="1"/>
  <c r="E20" i="30" s="1"/>
  <c r="F22" i="35"/>
  <c r="J22" i="35"/>
  <c r="K22" i="35" s="1"/>
  <c r="E21" i="30"/>
  <c r="F23" i="35"/>
  <c r="J23" i="35"/>
  <c r="K23" i="35" s="1"/>
  <c r="E22" i="30" s="1"/>
  <c r="F24" i="35"/>
  <c r="J24" i="35"/>
  <c r="K24" i="35" s="1"/>
  <c r="E23" i="30" s="1"/>
  <c r="F25" i="35"/>
  <c r="J25" i="35"/>
  <c r="K25" i="35"/>
  <c r="E24" i="30"/>
  <c r="F26" i="35"/>
  <c r="J26" i="35"/>
  <c r="K26" i="35" s="1"/>
  <c r="E25" i="30" s="1"/>
  <c r="F27" i="35"/>
  <c r="J27" i="35"/>
  <c r="K27" i="35" s="1"/>
  <c r="E26" i="30" s="1"/>
  <c r="F28" i="35"/>
  <c r="J28" i="35"/>
  <c r="K28" i="35" s="1"/>
  <c r="E27" i="30" s="1"/>
  <c r="F29" i="35"/>
  <c r="J29" i="35"/>
  <c r="K29" i="35"/>
  <c r="E28" i="30" s="1"/>
  <c r="F30" i="35"/>
  <c r="J30" i="35"/>
  <c r="K30" i="35" s="1"/>
  <c r="E29" i="30" s="1"/>
  <c r="F31" i="35"/>
  <c r="J31" i="35"/>
  <c r="K31" i="35" s="1"/>
  <c r="E30" i="30" s="1"/>
  <c r="F32" i="35"/>
  <c r="J32" i="35"/>
  <c r="K32" i="35" s="1"/>
  <c r="E31" i="30" s="1"/>
  <c r="F33" i="35"/>
  <c r="J33" i="35"/>
  <c r="K33" i="35" s="1"/>
  <c r="E32" i="30" s="1"/>
  <c r="F34" i="35"/>
  <c r="J34" i="35"/>
  <c r="K34" i="35" s="1"/>
  <c r="E33" i="30" s="1"/>
  <c r="F35" i="35"/>
  <c r="J35" i="35" s="1"/>
  <c r="K35" i="35" s="1"/>
  <c r="E34" i="30" s="1"/>
  <c r="F36" i="35"/>
  <c r="J36" i="35"/>
  <c r="K36" i="35" s="1"/>
  <c r="E35" i="30" s="1"/>
  <c r="F37" i="35"/>
  <c r="J37" i="35" s="1"/>
  <c r="K37" i="35" s="1"/>
  <c r="E36" i="30" s="1"/>
  <c r="F9" i="38"/>
  <c r="J9" i="38" s="1"/>
  <c r="F10" i="38"/>
  <c r="J10" i="38"/>
  <c r="F11" i="38"/>
  <c r="F11" i="41"/>
  <c r="F8" i="38"/>
  <c r="J8" i="38"/>
  <c r="J21" i="33"/>
  <c r="K21" i="33" s="1"/>
  <c r="C20" i="30" s="1"/>
  <c r="J16" i="31"/>
  <c r="J20" i="31"/>
  <c r="K20" i="31" s="1"/>
  <c r="B19" i="30" s="1"/>
  <c r="J18" i="31"/>
  <c r="K18" i="31" s="1"/>
  <c r="B17" i="30" s="1"/>
  <c r="J13" i="31"/>
  <c r="K13" i="31" s="1"/>
  <c r="B12" i="30" s="1"/>
  <c r="J40" i="33"/>
  <c r="K40" i="33" s="1"/>
  <c r="C39" i="30" s="1"/>
  <c r="J42" i="31"/>
  <c r="J26" i="33"/>
  <c r="J35" i="33"/>
  <c r="K35" i="33" s="1"/>
  <c r="C34" i="30" s="1"/>
  <c r="J49" i="31"/>
  <c r="J52" i="31"/>
  <c r="K57" i="37"/>
  <c r="F56" i="30" s="1"/>
  <c r="D35" i="30"/>
  <c r="J62" i="31"/>
  <c r="K62" i="31" s="1"/>
  <c r="B61" i="30" s="1"/>
  <c r="J27" i="33"/>
  <c r="K27" i="33" s="1"/>
  <c r="C26" i="30" s="1"/>
  <c r="J21" i="31"/>
  <c r="K21" i="31" s="1"/>
  <c r="B20" i="30" s="1"/>
  <c r="J64" i="31"/>
  <c r="J33" i="36"/>
  <c r="K33" i="36"/>
  <c r="J45" i="37"/>
  <c r="K45" i="37"/>
  <c r="F44" i="30" s="1"/>
  <c r="J8" i="31"/>
  <c r="K8" i="31" s="1"/>
  <c r="B7" i="30" s="1"/>
  <c r="J28" i="31"/>
  <c r="K28" i="31" s="1"/>
  <c r="B27" i="30" s="1"/>
  <c r="J65" i="31"/>
  <c r="K65" i="31"/>
  <c r="K25" i="36"/>
  <c r="J27" i="36"/>
  <c r="K27" i="36" s="1"/>
  <c r="J8" i="36"/>
  <c r="J50" i="31"/>
  <c r="K50" i="31" s="1"/>
  <c r="J13" i="33"/>
  <c r="J38" i="37"/>
  <c r="K38" i="37" s="1"/>
  <c r="F37" i="30" s="1"/>
  <c r="K16" i="31"/>
  <c r="B15" i="30" s="1"/>
  <c r="K8" i="36"/>
  <c r="K13" i="33"/>
  <c r="C12" i="30" s="1"/>
  <c r="F15" i="41"/>
  <c r="F20" i="41"/>
  <c r="J30" i="37"/>
  <c r="K30" i="37" s="1"/>
  <c r="F29" i="30" s="1"/>
  <c r="F21" i="41"/>
  <c r="J24" i="36"/>
  <c r="K24" i="36" s="1"/>
  <c r="J46" i="36"/>
  <c r="K46" i="36" s="1"/>
  <c r="F12" i="41"/>
  <c r="F23" i="41"/>
  <c r="K52" i="33"/>
  <c r="C51" i="30" s="1"/>
  <c r="J53" i="33"/>
  <c r="F22" i="41"/>
  <c r="J38" i="31"/>
  <c r="K53" i="33"/>
  <c r="C52" i="30" s="1"/>
  <c r="J64" i="35"/>
  <c r="K64" i="35" s="1"/>
  <c r="E63" i="30" s="1"/>
  <c r="E57" i="30"/>
  <c r="K67" i="35"/>
  <c r="E66" i="30"/>
  <c r="K62" i="35"/>
  <c r="E61" i="30"/>
  <c r="K64" i="37"/>
  <c r="F63" i="30" s="1"/>
  <c r="K63" i="37"/>
  <c r="F62" i="30" s="1"/>
  <c r="K60" i="37"/>
  <c r="F59" i="30"/>
  <c r="F34" i="30"/>
  <c r="K63" i="36"/>
  <c r="K64" i="36"/>
  <c r="K60" i="36"/>
  <c r="K66" i="36"/>
  <c r="K61" i="36"/>
  <c r="K64" i="34"/>
  <c r="D63" i="30" s="1"/>
  <c r="K67" i="34"/>
  <c r="D66" i="30"/>
  <c r="K61" i="34"/>
  <c r="D60" i="30"/>
  <c r="K58" i="34"/>
  <c r="D57" i="30" s="1"/>
  <c r="K57" i="33"/>
  <c r="C56" i="30"/>
  <c r="K67" i="33"/>
  <c r="C66" i="30" s="1"/>
  <c r="C62" i="30"/>
  <c r="K59" i="33"/>
  <c r="C58" i="30"/>
  <c r="J59" i="31"/>
  <c r="J58" i="31"/>
  <c r="J58" i="41" s="1"/>
  <c r="K58" i="31"/>
  <c r="B64" i="30"/>
  <c r="J60" i="31"/>
  <c r="K60" i="31" s="1"/>
  <c r="B59" i="30" s="1"/>
  <c r="J67" i="31"/>
  <c r="B57" i="30"/>
  <c r="K68" i="37"/>
  <c r="F67" i="30" s="1"/>
  <c r="C49" i="30"/>
  <c r="D64" i="30"/>
  <c r="C24" i="30"/>
  <c r="E42" i="30"/>
  <c r="C43" i="30"/>
  <c r="D56" i="30"/>
  <c r="K8" i="45"/>
  <c r="J11" i="38"/>
  <c r="K11" i="38" s="1"/>
  <c r="K17" i="38"/>
  <c r="F10" i="41"/>
  <c r="K14" i="38"/>
  <c r="K8" i="38"/>
  <c r="K27" i="38"/>
  <c r="J27" i="41"/>
  <c r="K13" i="38"/>
  <c r="K10" i="38"/>
  <c r="K21" i="38"/>
  <c r="K23" i="38"/>
  <c r="K24" i="38"/>
  <c r="K16" i="38"/>
  <c r="F27" i="41"/>
  <c r="K15" i="38"/>
  <c r="K12" i="38"/>
  <c r="K9" i="38"/>
  <c r="K18" i="38"/>
  <c r="K18" i="41"/>
  <c r="O17" i="30" s="1"/>
  <c r="K19" i="38"/>
  <c r="K26" i="38"/>
  <c r="F18" i="41"/>
  <c r="F16" i="41"/>
  <c r="K25" i="38"/>
  <c r="C29" i="30"/>
  <c r="F60" i="30"/>
  <c r="C19" i="30"/>
  <c r="E12" i="30"/>
  <c r="C25" i="30"/>
  <c r="C55" i="30"/>
  <c r="E11" i="30"/>
  <c r="D50" i="30"/>
  <c r="K8" i="47"/>
  <c r="F28" i="41"/>
  <c r="K28" i="41"/>
  <c r="B78" i="27" s="1"/>
  <c r="D78" i="27" s="1"/>
  <c r="B9" i="30" l="1"/>
  <c r="K10" i="41"/>
  <c r="B60" i="27" s="1"/>
  <c r="D60" i="27" s="1"/>
  <c r="K11" i="31"/>
  <c r="B10" i="30" s="1"/>
  <c r="J11" i="41"/>
  <c r="J22" i="41"/>
  <c r="K22" i="31"/>
  <c r="B21" i="30" s="1"/>
  <c r="K8" i="41"/>
  <c r="B58" i="27" s="1"/>
  <c r="D58" i="27" s="1"/>
  <c r="J45" i="31"/>
  <c r="K45" i="31" s="1"/>
  <c r="K45" i="41" s="1"/>
  <c r="J55" i="31"/>
  <c r="J55" i="41" s="1"/>
  <c r="J66" i="31"/>
  <c r="K66" i="31" s="1"/>
  <c r="B65" i="30" s="1"/>
  <c r="F19" i="41"/>
  <c r="J33" i="31"/>
  <c r="J33" i="41" s="1"/>
  <c r="K14" i="41"/>
  <c r="J43" i="31"/>
  <c r="J43" i="41" s="1"/>
  <c r="J63" i="31"/>
  <c r="K63" i="31" s="1"/>
  <c r="K63" i="41" s="1"/>
  <c r="O62" i="30" s="1"/>
  <c r="D20" i="30"/>
  <c r="K21" i="41"/>
  <c r="K16" i="41"/>
  <c r="O13" i="30"/>
  <c r="B64" i="27"/>
  <c r="D64" i="27" s="1"/>
  <c r="J48" i="41"/>
  <c r="K48" i="31"/>
  <c r="F26" i="41"/>
  <c r="J26" i="34"/>
  <c r="K26" i="34" s="1"/>
  <c r="D25" i="30" s="1"/>
  <c r="F17" i="41"/>
  <c r="J28" i="41"/>
  <c r="K20" i="41"/>
  <c r="J16" i="41"/>
  <c r="J10" i="41"/>
  <c r="B62" i="30"/>
  <c r="K34" i="31"/>
  <c r="J34" i="41"/>
  <c r="K39" i="41"/>
  <c r="B38" i="30"/>
  <c r="F13" i="30"/>
  <c r="K27" i="41"/>
  <c r="J13" i="41"/>
  <c r="J14" i="41"/>
  <c r="J52" i="41"/>
  <c r="K52" i="31"/>
  <c r="K40" i="31"/>
  <c r="J40" i="41"/>
  <c r="J47" i="41"/>
  <c r="B44" i="30"/>
  <c r="F25" i="41"/>
  <c r="K58" i="41"/>
  <c r="K50" i="41"/>
  <c r="B49" i="30"/>
  <c r="J49" i="41"/>
  <c r="K49" i="31"/>
  <c r="J26" i="41"/>
  <c r="F9" i="41"/>
  <c r="J9" i="37"/>
  <c r="J53" i="41"/>
  <c r="K53" i="31"/>
  <c r="K29" i="31"/>
  <c r="K62" i="41"/>
  <c r="F36" i="41"/>
  <c r="B68" i="27"/>
  <c r="D68" i="27" s="1"/>
  <c r="K17" i="41"/>
  <c r="J38" i="41"/>
  <c r="K38" i="31"/>
  <c r="J19" i="33"/>
  <c r="K19" i="33" s="1"/>
  <c r="J67" i="41"/>
  <c r="K67" i="31"/>
  <c r="F41" i="41"/>
  <c r="J41" i="31"/>
  <c r="K66" i="41"/>
  <c r="F8" i="41"/>
  <c r="J59" i="41"/>
  <c r="K59" i="31"/>
  <c r="J36" i="31"/>
  <c r="J64" i="41"/>
  <c r="K64" i="31"/>
  <c r="K32" i="41"/>
  <c r="B31" i="30"/>
  <c r="F64" i="41"/>
  <c r="F30" i="41"/>
  <c r="J30" i="31"/>
  <c r="K13" i="41"/>
  <c r="J12" i="41"/>
  <c r="K12" i="31"/>
  <c r="F24" i="41"/>
  <c r="J24" i="37"/>
  <c r="K24" i="37" s="1"/>
  <c r="F23" i="30" s="1"/>
  <c r="K23" i="41"/>
  <c r="F14" i="41"/>
  <c r="K60" i="41"/>
  <c r="F13" i="41"/>
  <c r="J25" i="41"/>
  <c r="J15" i="41"/>
  <c r="K15" i="33"/>
  <c r="C14" i="30" s="1"/>
  <c r="K35" i="41"/>
  <c r="J23" i="41"/>
  <c r="J17" i="41"/>
  <c r="J51" i="41"/>
  <c r="K51" i="31"/>
  <c r="J31" i="41"/>
  <c r="F52" i="41"/>
  <c r="J56" i="41"/>
  <c r="K56" i="31"/>
  <c r="F37" i="41"/>
  <c r="J37" i="31"/>
  <c r="F44" i="41"/>
  <c r="J44" i="31"/>
  <c r="K47" i="41"/>
  <c r="B46" i="30"/>
  <c r="O27" i="30"/>
  <c r="K25" i="41"/>
  <c r="K22" i="41"/>
  <c r="J21" i="41"/>
  <c r="J8" i="41"/>
  <c r="K31" i="41"/>
  <c r="J20" i="41"/>
  <c r="J42" i="41"/>
  <c r="K42" i="31"/>
  <c r="F31" i="41"/>
  <c r="F42" i="41"/>
  <c r="J18" i="41"/>
  <c r="F51" i="41"/>
  <c r="K54" i="41"/>
  <c r="F68" i="41"/>
  <c r="F53" i="41"/>
  <c r="K26" i="31"/>
  <c r="J35" i="41"/>
  <c r="J46" i="41"/>
  <c r="F50" i="41"/>
  <c r="J54" i="41"/>
  <c r="J66" i="41"/>
  <c r="F35" i="41"/>
  <c r="F38" i="41"/>
  <c r="F46" i="41"/>
  <c r="F54" i="41"/>
  <c r="J39" i="41"/>
  <c r="F47" i="41"/>
  <c r="F56" i="41"/>
  <c r="J62" i="41"/>
  <c r="F34" i="41"/>
  <c r="F39" i="41"/>
  <c r="F58" i="41"/>
  <c r="J65" i="33"/>
  <c r="K65" i="33" s="1"/>
  <c r="C64" i="30" s="1"/>
  <c r="K33" i="31"/>
  <c r="F40" i="41"/>
  <c r="F49" i="41"/>
  <c r="F59" i="41"/>
  <c r="F57" i="41"/>
  <c r="J32" i="41"/>
  <c r="J60" i="41"/>
  <c r="J50" i="41"/>
  <c r="F32" i="41"/>
  <c r="J19" i="41"/>
  <c r="F48" i="41"/>
  <c r="K46" i="31"/>
  <c r="F62" i="41"/>
  <c r="J57" i="31"/>
  <c r="J61" i="31"/>
  <c r="K68" i="31"/>
  <c r="O7" i="30" l="1"/>
  <c r="K55" i="31"/>
  <c r="K55" i="41" s="1"/>
  <c r="K43" i="31"/>
  <c r="K43" i="41" s="1"/>
  <c r="K11" i="41"/>
  <c r="J63" i="41"/>
  <c r="J45" i="41"/>
  <c r="O9" i="30"/>
  <c r="B113" i="27"/>
  <c r="D113" i="27" s="1"/>
  <c r="K38" i="41"/>
  <c r="B37" i="30"/>
  <c r="B11" i="30"/>
  <c r="K12" i="41"/>
  <c r="B67" i="27"/>
  <c r="D67" i="27" s="1"/>
  <c r="O16" i="30"/>
  <c r="B70" i="27"/>
  <c r="D70" i="27" s="1"/>
  <c r="O19" i="30"/>
  <c r="K26" i="41"/>
  <c r="B25" i="30"/>
  <c r="K65" i="41"/>
  <c r="J37" i="41"/>
  <c r="K37" i="31"/>
  <c r="O49" i="30"/>
  <c r="B100" i="27"/>
  <c r="D100" i="27" s="1"/>
  <c r="J36" i="41"/>
  <c r="K36" i="31"/>
  <c r="O30" i="30"/>
  <c r="B81" i="27"/>
  <c r="D81" i="27" s="1"/>
  <c r="O34" i="30"/>
  <c r="B85" i="27"/>
  <c r="D85" i="27" s="1"/>
  <c r="O12" i="30"/>
  <c r="B63" i="27"/>
  <c r="D63" i="27" s="1"/>
  <c r="B116" i="27"/>
  <c r="D116" i="27" s="1"/>
  <c r="O65" i="30"/>
  <c r="O57" i="30"/>
  <c r="B108" i="27"/>
  <c r="D108" i="27" s="1"/>
  <c r="O26" i="30"/>
  <c r="B77" i="27"/>
  <c r="D77" i="27" s="1"/>
  <c r="K48" i="41"/>
  <c r="B47" i="30"/>
  <c r="K42" i="41"/>
  <c r="B41" i="30"/>
  <c r="K52" i="41"/>
  <c r="B51" i="30"/>
  <c r="J57" i="41"/>
  <c r="K57" i="31"/>
  <c r="K56" i="41"/>
  <c r="B55" i="30"/>
  <c r="J30" i="41"/>
  <c r="K30" i="31"/>
  <c r="J41" i="41"/>
  <c r="K41" i="31"/>
  <c r="B112" i="27"/>
  <c r="D112" i="27" s="1"/>
  <c r="O61" i="30"/>
  <c r="O46" i="30"/>
  <c r="B97" i="27"/>
  <c r="D97" i="27" s="1"/>
  <c r="K29" i="41"/>
  <c r="B28" i="30"/>
  <c r="O10" i="30"/>
  <c r="B61" i="27"/>
  <c r="D61" i="27" s="1"/>
  <c r="K46" i="41"/>
  <c r="B45" i="30"/>
  <c r="K33" i="41"/>
  <c r="B32" i="30"/>
  <c r="O53" i="30"/>
  <c r="B104" i="27"/>
  <c r="D104" i="27" s="1"/>
  <c r="B72" i="27"/>
  <c r="D72" i="27" s="1"/>
  <c r="O21" i="30"/>
  <c r="K67" i="41"/>
  <c r="B66" i="30"/>
  <c r="K53" i="41"/>
  <c r="B52" i="30"/>
  <c r="O44" i="30"/>
  <c r="B95" i="27"/>
  <c r="D95" i="27" s="1"/>
  <c r="K15" i="41"/>
  <c r="O15" i="30"/>
  <c r="B66" i="27"/>
  <c r="D66" i="27" s="1"/>
  <c r="J24" i="41"/>
  <c r="B75" i="27"/>
  <c r="D75" i="27" s="1"/>
  <c r="O24" i="30"/>
  <c r="O38" i="30"/>
  <c r="B89" i="27"/>
  <c r="D89" i="27" s="1"/>
  <c r="J44" i="41"/>
  <c r="K44" i="31"/>
  <c r="K59" i="41"/>
  <c r="B58" i="30"/>
  <c r="K68" i="41"/>
  <c r="B67" i="30"/>
  <c r="O59" i="30"/>
  <c r="B110" i="27"/>
  <c r="D110" i="27" s="1"/>
  <c r="B82" i="27"/>
  <c r="D82" i="27" s="1"/>
  <c r="O31" i="30"/>
  <c r="K9" i="37"/>
  <c r="J9" i="41"/>
  <c r="B71" i="27"/>
  <c r="D71" i="27" s="1"/>
  <c r="O20" i="30"/>
  <c r="O22" i="30"/>
  <c r="B73" i="27"/>
  <c r="D73" i="27" s="1"/>
  <c r="K49" i="41"/>
  <c r="B48" i="30"/>
  <c r="J61" i="41"/>
  <c r="K61" i="31"/>
  <c r="J65" i="41"/>
  <c r="K24" i="41"/>
  <c r="K51" i="41"/>
  <c r="B50" i="30"/>
  <c r="K64" i="41"/>
  <c r="B63" i="30"/>
  <c r="C18" i="30"/>
  <c r="K19" i="41"/>
  <c r="K40" i="41"/>
  <c r="B39" i="30"/>
  <c r="K34" i="41"/>
  <c r="B33" i="30"/>
  <c r="B54" i="30" l="1"/>
  <c r="B42" i="30"/>
  <c r="B92" i="27"/>
  <c r="D92" i="27" s="1"/>
  <c r="O41" i="30"/>
  <c r="B99" i="27"/>
  <c r="D99" i="27" s="1"/>
  <c r="O48" i="30"/>
  <c r="O18" i="30"/>
  <c r="B69" i="27"/>
  <c r="D69" i="27" s="1"/>
  <c r="K30" i="41"/>
  <c r="B29" i="30"/>
  <c r="K41" i="41"/>
  <c r="B40" i="30"/>
  <c r="B65" i="27"/>
  <c r="D65" i="27" s="1"/>
  <c r="O14" i="30"/>
  <c r="B109" i="27"/>
  <c r="D109" i="27" s="1"/>
  <c r="O58" i="30"/>
  <c r="O45" i="30"/>
  <c r="B96" i="27"/>
  <c r="D96" i="27" s="1"/>
  <c r="O42" i="30"/>
  <c r="B93" i="27"/>
  <c r="D93" i="27" s="1"/>
  <c r="O47" i="30"/>
  <c r="B98" i="27"/>
  <c r="D98" i="27" s="1"/>
  <c r="K44" i="41"/>
  <c r="B43" i="30"/>
  <c r="K36" i="41"/>
  <c r="B35" i="30"/>
  <c r="O52" i="30"/>
  <c r="B103" i="27"/>
  <c r="D103" i="27" s="1"/>
  <c r="B106" i="27"/>
  <c r="D106" i="27" s="1"/>
  <c r="O55" i="30"/>
  <c r="B62" i="27"/>
  <c r="D62" i="27" s="1"/>
  <c r="O11" i="30"/>
  <c r="O25" i="30"/>
  <c r="B76" i="27"/>
  <c r="D76" i="27" s="1"/>
  <c r="B114" i="27"/>
  <c r="D114" i="27" s="1"/>
  <c r="O63" i="30"/>
  <c r="K57" i="41"/>
  <c r="B56" i="30"/>
  <c r="B83" i="27"/>
  <c r="D83" i="27" s="1"/>
  <c r="O32" i="30"/>
  <c r="O50" i="30"/>
  <c r="B101" i="27"/>
  <c r="D101" i="27" s="1"/>
  <c r="K9" i="41"/>
  <c r="F8" i="30"/>
  <c r="O66" i="30"/>
  <c r="B117" i="27"/>
  <c r="D117" i="27" s="1"/>
  <c r="O28" i="30"/>
  <c r="B79" i="27"/>
  <c r="D79" i="27" s="1"/>
  <c r="B84" i="27"/>
  <c r="D84" i="27" s="1"/>
  <c r="O33" i="30"/>
  <c r="O67" i="30"/>
  <c r="B118" i="27"/>
  <c r="D118" i="27" s="1"/>
  <c r="B74" i="27"/>
  <c r="D74" i="27" s="1"/>
  <c r="O23" i="30"/>
  <c r="K37" i="41"/>
  <c r="B36" i="30"/>
  <c r="O54" i="30"/>
  <c r="B105" i="27"/>
  <c r="D105" i="27" s="1"/>
  <c r="B102" i="27"/>
  <c r="D102" i="27" s="1"/>
  <c r="O51" i="30"/>
  <c r="O39" i="30"/>
  <c r="B90" i="27"/>
  <c r="D90" i="27" s="1"/>
  <c r="K61" i="41"/>
  <c r="B60" i="30"/>
  <c r="B115" i="27"/>
  <c r="D115" i="27" s="1"/>
  <c r="O64" i="30"/>
  <c r="B88" i="27"/>
  <c r="D88" i="27" s="1"/>
  <c r="O37" i="30"/>
  <c r="O43" i="30" l="1"/>
  <c r="B94" i="27"/>
  <c r="D94" i="27" s="1"/>
  <c r="B91" i="27"/>
  <c r="D91" i="27" s="1"/>
  <c r="O40" i="30"/>
  <c r="B107" i="27"/>
  <c r="D107" i="27" s="1"/>
  <c r="O56" i="30"/>
  <c r="O29" i="30"/>
  <c r="B80" i="27"/>
  <c r="D80" i="27" s="1"/>
  <c r="O36" i="30"/>
  <c r="B87" i="27"/>
  <c r="D87" i="27" s="1"/>
  <c r="O8" i="30"/>
  <c r="B59" i="27"/>
  <c r="D59" i="27" s="1"/>
  <c r="O35" i="30"/>
  <c r="B86" i="27"/>
  <c r="D86" i="27" s="1"/>
  <c r="B111" i="27"/>
  <c r="D111" i="27" s="1"/>
  <c r="O60" i="30"/>
</calcChain>
</file>

<file path=xl/sharedStrings.xml><?xml version="1.0" encoding="utf-8"?>
<sst xmlns="http://schemas.openxmlformats.org/spreadsheetml/2006/main" count="812" uniqueCount="100">
  <si>
    <t>Year</t>
  </si>
  <si>
    <t>Supply</t>
  </si>
  <si>
    <t>Total</t>
  </si>
  <si>
    <t>Farm</t>
  </si>
  <si>
    <t>NA</t>
  </si>
  <si>
    <t>Pinto</t>
  </si>
  <si>
    <t>Navy</t>
  </si>
  <si>
    <t>Great Northern</t>
  </si>
  <si>
    <t>Red kidney</t>
  </si>
  <si>
    <t>All lima beans</t>
  </si>
  <si>
    <t>Filename:</t>
  </si>
  <si>
    <t>Worksheets:</t>
  </si>
  <si>
    <t>Legumes</t>
  </si>
  <si>
    <t>Dry peas and lentils</t>
  </si>
  <si>
    <t>Per capita availability</t>
  </si>
  <si>
    <r>
      <t>Year</t>
    </r>
    <r>
      <rPr>
        <vertAlign val="superscript"/>
        <sz val="8"/>
        <rFont val="Arial"/>
        <family val="2"/>
      </rPr>
      <t>2</t>
    </r>
  </si>
  <si>
    <r>
      <t>Dry edible beans</t>
    </r>
    <r>
      <rPr>
        <vertAlign val="superscript"/>
        <sz val="8"/>
        <rFont val="Arial"/>
        <family val="2"/>
      </rPr>
      <t>3</t>
    </r>
  </si>
  <si>
    <r>
      <t>Total</t>
    </r>
    <r>
      <rPr>
        <vertAlign val="superscript"/>
        <sz val="8"/>
        <rFont val="Arial"/>
        <family val="2"/>
      </rPr>
      <t>4</t>
    </r>
  </si>
  <si>
    <r>
      <t>U.S. population, July 1</t>
    </r>
    <r>
      <rPr>
        <vertAlign val="superscript"/>
        <sz val="8"/>
        <rFont val="Arial"/>
        <family val="2"/>
      </rPr>
      <t>2</t>
    </r>
  </si>
  <si>
    <r>
      <t>Production</t>
    </r>
    <r>
      <rPr>
        <vertAlign val="superscript"/>
        <sz val="8"/>
        <rFont val="Arial"/>
        <family val="2"/>
      </rPr>
      <t>3</t>
    </r>
  </si>
  <si>
    <r>
      <t>Imports</t>
    </r>
    <r>
      <rPr>
        <vertAlign val="superscript"/>
        <sz val="8"/>
        <rFont val="Arial"/>
        <family val="2"/>
      </rPr>
      <t>4</t>
    </r>
  </si>
  <si>
    <r>
      <t>Beginning stocks</t>
    </r>
    <r>
      <rPr>
        <vertAlign val="superscript"/>
        <sz val="8"/>
        <rFont val="Arial"/>
        <family val="2"/>
      </rPr>
      <t>5</t>
    </r>
  </si>
  <si>
    <r>
      <t>Total supply</t>
    </r>
    <r>
      <rPr>
        <vertAlign val="superscript"/>
        <sz val="8"/>
        <rFont val="Arial"/>
        <family val="2"/>
      </rPr>
      <t>6</t>
    </r>
  </si>
  <si>
    <r>
      <t>Exports</t>
    </r>
    <r>
      <rPr>
        <vertAlign val="superscript"/>
        <sz val="8"/>
        <rFont val="Arial"/>
        <family val="2"/>
      </rPr>
      <t>4</t>
    </r>
  </si>
  <si>
    <r>
      <t>Seed</t>
    </r>
    <r>
      <rPr>
        <vertAlign val="superscript"/>
        <sz val="8"/>
        <rFont val="Arial"/>
        <family val="2"/>
      </rPr>
      <t>7</t>
    </r>
  </si>
  <si>
    <r>
      <t>Total</t>
    </r>
    <r>
      <rPr>
        <vertAlign val="superscript"/>
        <sz val="8"/>
        <rFont val="Arial"/>
        <family val="2"/>
      </rPr>
      <t>8</t>
    </r>
  </si>
  <si>
    <r>
      <t>Ending stocks</t>
    </r>
    <r>
      <rPr>
        <vertAlign val="superscript"/>
        <sz val="8"/>
        <rFont val="Arial"/>
        <family val="2"/>
      </rPr>
      <t>4</t>
    </r>
  </si>
  <si>
    <r>
      <t>Total</t>
    </r>
    <r>
      <rPr>
        <vertAlign val="superscript"/>
        <sz val="8"/>
        <rFont val="Arial"/>
        <family val="2"/>
      </rPr>
      <t>3</t>
    </r>
  </si>
  <si>
    <t>NA = Not available.</t>
  </si>
  <si>
    <t>---- Millions ----</t>
  </si>
  <si>
    <t>-------------------------------------------------------------------------------- Million pounds ---------------------------------------------------------------------------------</t>
  </si>
  <si>
    <t>---- Pounds ----</t>
  </si>
  <si>
    <t>--- Millions ---</t>
  </si>
  <si>
    <t>--- Pounds ---</t>
  </si>
  <si>
    <t>----- Pounds -----</t>
  </si>
  <si>
    <t>------------------------------------------------------------------------------- Million pounds ---------------------------------------------------------------------------------</t>
  </si>
  <si>
    <t>---- Millions ---</t>
  </si>
  <si>
    <t>---- Pounds ---</t>
  </si>
  <si>
    <r>
      <t>Dry pinto beans: Supply and use</t>
    </r>
    <r>
      <rPr>
        <b/>
        <vertAlign val="superscript"/>
        <sz val="8"/>
        <rFont val="Arial"/>
        <family val="2"/>
      </rPr>
      <t>1</t>
    </r>
  </si>
  <si>
    <t>Nonfood use</t>
  </si>
  <si>
    <r>
      <t>Food availability</t>
    </r>
    <r>
      <rPr>
        <vertAlign val="superscript"/>
        <sz val="8"/>
        <rFont val="Arial"/>
        <family val="2"/>
      </rPr>
      <t>6</t>
    </r>
  </si>
  <si>
    <r>
      <t>Dry navy beans: Supply and use</t>
    </r>
    <r>
      <rPr>
        <b/>
        <vertAlign val="superscript"/>
        <sz val="8"/>
        <rFont val="Arial"/>
        <family val="2"/>
      </rPr>
      <t>1</t>
    </r>
  </si>
  <si>
    <r>
      <t>Dry great northern beans: Supply and use</t>
    </r>
    <r>
      <rPr>
        <b/>
        <vertAlign val="superscript"/>
        <sz val="8"/>
        <rFont val="Arial"/>
        <family val="2"/>
      </rPr>
      <t>1</t>
    </r>
  </si>
  <si>
    <r>
      <t>Dry black beans: Supply and use</t>
    </r>
    <r>
      <rPr>
        <b/>
        <vertAlign val="superscript"/>
        <sz val="8"/>
        <rFont val="Arial"/>
        <family val="2"/>
      </rPr>
      <t>1</t>
    </r>
  </si>
  <si>
    <r>
      <t>Dry red kidney beans: Supply and use</t>
    </r>
    <r>
      <rPr>
        <b/>
        <vertAlign val="superscript"/>
        <sz val="8"/>
        <rFont val="Arial"/>
        <family val="2"/>
      </rPr>
      <t>1</t>
    </r>
  </si>
  <si>
    <r>
      <t>Dry lima beans: Supply and use</t>
    </r>
    <r>
      <rPr>
        <b/>
        <vertAlign val="superscript"/>
        <sz val="8"/>
        <rFont val="Arial"/>
        <family val="2"/>
      </rPr>
      <t>1</t>
    </r>
  </si>
  <si>
    <r>
      <rPr>
        <vertAlign val="superscript"/>
        <sz val="8"/>
        <rFont val="Arial"/>
        <family val="2"/>
      </rPr>
      <t>1</t>
    </r>
    <r>
      <rPr>
        <sz val="8"/>
        <rFont val="Arial"/>
        <family val="2"/>
      </rPr>
      <t xml:space="preserve">Farm weight. Uses U.S. resident population plus the Armed Forces overseas, July 1 for everything except dry field peas, which use January 1 of the year following that indicated. </t>
    </r>
    <r>
      <rPr>
        <vertAlign val="superscript"/>
        <sz val="8"/>
        <rFont val="Arial"/>
        <family val="2"/>
      </rPr>
      <t>2</t>
    </r>
    <r>
      <rPr>
        <sz val="8"/>
        <rFont val="Arial"/>
        <family val="2"/>
      </rPr>
      <t xml:space="preserve">Calendar year except for dry field peas, which are on a crop year beginning in September of year indicated. </t>
    </r>
    <r>
      <rPr>
        <vertAlign val="superscript"/>
        <sz val="8"/>
        <rFont val="Arial"/>
        <family val="2"/>
      </rPr>
      <t>3</t>
    </r>
    <r>
      <rPr>
        <sz val="8"/>
        <rFont val="Arial"/>
        <family val="2"/>
      </rPr>
      <t xml:space="preserve">Cleaned basis. </t>
    </r>
    <r>
      <rPr>
        <vertAlign val="superscript"/>
        <sz val="8"/>
        <rFont val="Arial"/>
        <family val="2"/>
      </rPr>
      <t>4</t>
    </r>
    <r>
      <rPr>
        <sz val="8"/>
        <rFont val="Arial"/>
        <family val="2"/>
      </rPr>
      <t>Computed from unrounded data.</t>
    </r>
  </si>
  <si>
    <r>
      <t>Ending stocks</t>
    </r>
    <r>
      <rPr>
        <vertAlign val="superscript"/>
        <sz val="8"/>
        <rFont val="Arial"/>
        <family val="2"/>
      </rPr>
      <t>5</t>
    </r>
  </si>
  <si>
    <t>Source: USDA, Economic Research Service - based on data from various sources as documented on the Food Availability Data System home page. Data last updated December 1, 2021.</t>
  </si>
  <si>
    <r>
      <t>Dry blackeye beans: Supply and use</t>
    </r>
    <r>
      <rPr>
        <b/>
        <vertAlign val="superscript"/>
        <sz val="8"/>
        <rFont val="Arial"/>
        <family val="2"/>
      </rPr>
      <t>1</t>
    </r>
  </si>
  <si>
    <r>
      <t>Dry garbanzo beans: Supply and use</t>
    </r>
    <r>
      <rPr>
        <b/>
        <vertAlign val="superscript"/>
        <sz val="8"/>
        <rFont val="Arial"/>
        <family val="2"/>
      </rPr>
      <t>1</t>
    </r>
  </si>
  <si>
    <r>
      <t>Dry small white beans: Supply and use</t>
    </r>
    <r>
      <rPr>
        <b/>
        <vertAlign val="superscript"/>
        <sz val="8"/>
        <rFont val="Arial"/>
        <family val="2"/>
      </rPr>
      <t>1</t>
    </r>
  </si>
  <si>
    <r>
      <t>Dry small red beans: Supply and use</t>
    </r>
    <r>
      <rPr>
        <b/>
        <vertAlign val="superscript"/>
        <sz val="8"/>
        <rFont val="Arial"/>
        <family val="2"/>
      </rPr>
      <t>1</t>
    </r>
  </si>
  <si>
    <r>
      <t>Dry pink beans: Supply and use</t>
    </r>
    <r>
      <rPr>
        <b/>
        <vertAlign val="superscript"/>
        <sz val="8"/>
        <rFont val="Arial"/>
        <family val="2"/>
      </rPr>
      <t>1</t>
    </r>
  </si>
  <si>
    <t>------------------------------------- Pounds -------------------------------------</t>
  </si>
  <si>
    <r>
      <t>Legumes: Per capita availability</t>
    </r>
    <r>
      <rPr>
        <b/>
        <vertAlign val="superscript"/>
        <sz val="8"/>
        <rFont val="Arial"/>
        <family val="2"/>
      </rPr>
      <t>1</t>
    </r>
  </si>
  <si>
    <t>Legumes: Per capita availability</t>
  </si>
  <si>
    <t>Dry edible beans (farm weight): Per capita availability, by type of bean</t>
  </si>
  <si>
    <r>
      <t>Dry edible beans (farm weight): Per capita availability, by type of bean</t>
    </r>
    <r>
      <rPr>
        <b/>
        <vertAlign val="superscript"/>
        <sz val="8"/>
        <rFont val="Arial"/>
        <family val="2"/>
      </rPr>
      <t>1</t>
    </r>
  </si>
  <si>
    <t>Dry edible beans: Supply and use</t>
  </si>
  <si>
    <t>Dry pinto beans: Supply and use</t>
  </si>
  <si>
    <t>Dry navy beans: Supply and use</t>
  </si>
  <si>
    <t>Dry great northern beans: Supply and use</t>
  </si>
  <si>
    <t>Dry red kidney beans: Supply and use</t>
  </si>
  <si>
    <t>Dry lima beans: Supply and use</t>
  </si>
  <si>
    <t>Dry black beans: Supply and use</t>
  </si>
  <si>
    <t>Other dry beans - 1960-1979: Supply and use</t>
  </si>
  <si>
    <t>Dry blackeye beans: Supply and use</t>
  </si>
  <si>
    <t>Dry garbanzo beans: Supply and use</t>
  </si>
  <si>
    <t>Dry small white beans: Supply and use</t>
  </si>
  <si>
    <t>Dry small red beans: Supply and use</t>
  </si>
  <si>
    <t>Dry pink beans: Supply and use</t>
  </si>
  <si>
    <t>legumes.xlsx</t>
  </si>
  <si>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Nebraska's dry bean marketing pattern.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 based on planted area.</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</si>
  <si>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New York's dry bean marketing pattern until 2003. After 2003, approximated from Minnesota's dry bean marketing pattern. Assumes no carryover into the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</si>
  <si>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Calendar year. Includes both fresh and processing baby and large limas.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Includes other white beans from 1960-69. </t>
    </r>
    <r>
      <rPr>
        <vertAlign val="superscript"/>
        <sz val="8"/>
        <rFont val="Arial"/>
        <family val="2"/>
      </rPr>
      <t>5</t>
    </r>
    <r>
      <rPr>
        <sz val="8"/>
        <rFont val="Arial"/>
        <family val="2"/>
      </rPr>
      <t xml:space="preserve">Approximated from California's dry bean marketing pattern through 1992. Uses January 1 data from California Bean Shippers after 1991. Assumes no carryover into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</si>
  <si>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Source: North Dakota State University, North Dakota Dry Bean Stock Report, North Dakota December 31 stocks on hand. Prior to 2010, estimated by ERS using marketing patterns for all Michigan dry beans.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calculated as acres planted times estimated seed rate per acre.</t>
    </r>
  </si>
  <si>
    <r>
      <rPr>
        <vertAlign val="superscript"/>
        <sz val="8"/>
        <rFont val="Arial"/>
        <family val="2"/>
      </rPr>
      <t>1</t>
    </r>
    <r>
      <rPr>
        <sz val="8"/>
        <rFont val="Arial"/>
        <family val="2"/>
      </rPr>
      <t xml:space="preserve">Includes both fresh and processing beans. Calculated as the sum of 6 minor bean classes plus a miscellaneous class.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Estimated by ERS using marketing patterns for various states.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calculated as acres planted times estimated seeding rate per acre.</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</si>
  <si>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California's dry bean marketing pattern prior to 1990 and assumes no carryover into next crop year. After 1989, stocks data from the California Dry Bean Advisory Board.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</si>
  <si>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Includes both small and large sieve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California's dry bean marketing pattern prior to 1999 and assumes no carryover into next crop year. After 1998, stocks data from the California Dry Bean Advisory Board.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</si>
  <si>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Idaho's dry bean marketing pattern. Assumes no carryover into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</si>
  <si>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Exports for 1980-1996 were estimated by ERS based on share of miscellaneous (small red, pink, cranberry, and other) class production, distributing the export value from the miscellaneous Harmonized System codes. </t>
    </r>
    <r>
      <rPr>
        <vertAlign val="superscript"/>
        <sz val="8"/>
        <rFont val="Arial"/>
        <family val="2"/>
      </rPr>
      <t>5</t>
    </r>
    <r>
      <rPr>
        <sz val="8"/>
        <rFont val="Arial"/>
        <family val="2"/>
      </rPr>
      <t xml:space="preserve">Approximated from Idaho's dry bean marketing pattern. Assumes no carryover into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</si>
  <si>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rPr>
        <vertAlign val="superscript"/>
        <sz val="8"/>
        <rFont val="Arial"/>
        <family val="2"/>
      </rPr>
      <t>1</t>
    </r>
    <r>
      <rPr>
        <sz val="8"/>
        <rFont val="Arial"/>
        <family val="2"/>
      </rPr>
      <t xml:space="preserve">Includes both fresh and processing beans. Cranberry beans were added to the entire series in 2021.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Includes beans classified by USDA, NASS as other.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Approximated from United States dry bean marketing pattern. Assumes no carryover into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</si>
  <si>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t>Other edible beans</t>
    </r>
    <r>
      <rPr>
        <vertAlign val="superscript"/>
        <sz val="8"/>
        <rFont val="Arial"/>
        <family val="2"/>
      </rPr>
      <t>2</t>
    </r>
  </si>
  <si>
    <r>
      <t>Total dry edible beans: Supply and use</t>
    </r>
    <r>
      <rPr>
        <b/>
        <vertAlign val="superscript"/>
        <sz val="8"/>
        <rFont val="Arial"/>
        <family val="2"/>
      </rPr>
      <t>1</t>
    </r>
  </si>
  <si>
    <r>
      <t>Cranberry and miscellaneous beans: Supply and use</t>
    </r>
    <r>
      <rPr>
        <b/>
        <vertAlign val="superscript"/>
        <sz val="8"/>
        <rFont val="Arial"/>
        <family val="2"/>
      </rPr>
      <t>1</t>
    </r>
  </si>
  <si>
    <r>
      <rPr>
        <vertAlign val="superscript"/>
        <sz val="8"/>
        <rFont val="Arial"/>
        <family val="2"/>
      </rPr>
      <t>1</t>
    </r>
    <r>
      <rPr>
        <sz val="8"/>
        <rFont val="Arial"/>
        <family val="2"/>
      </rPr>
      <t xml:space="preserve">Includes both fresh and processing beans: pinto, navy, great northern, red kidney, dry lima, black. Also comprises: blackeye, garbanzo, small white, small red, pink, cranberry and miscellaneous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Excludes seed beans. </t>
    </r>
    <r>
      <rPr>
        <vertAlign val="superscript"/>
        <sz val="8"/>
        <rFont val="Arial"/>
        <family val="2"/>
      </rPr>
      <t>5</t>
    </r>
    <r>
      <rPr>
        <sz val="8"/>
        <rFont val="Arial"/>
        <family val="2"/>
      </rPr>
      <t xml:space="preserve">Approximated from State dry bean marketing patterns. Assumes no carryover into next crop year.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 Represents the seeding rate for all dry beans multiplied by acres planted.</t>
    </r>
  </si>
  <si>
    <t>Black beans</t>
  </si>
  <si>
    <t>Blackeye beans</t>
  </si>
  <si>
    <t>Garbanzo beans</t>
  </si>
  <si>
    <t>Small white beans</t>
  </si>
  <si>
    <t>Small red beans</t>
  </si>
  <si>
    <t>Pink beans</t>
  </si>
  <si>
    <t>Cranberry and miscellaneous beans</t>
  </si>
  <si>
    <r>
      <rPr>
        <vertAlign val="superscript"/>
        <sz val="8"/>
        <rFont val="Arial"/>
        <family val="2"/>
      </rPr>
      <t>1</t>
    </r>
    <r>
      <rPr>
        <sz val="8"/>
        <rFont val="Arial"/>
        <family val="2"/>
      </rPr>
      <t xml:space="preserve">Calendar-year basis. Uses U.S. resident population plus the Armed Forces overseas, July 1. </t>
    </r>
    <r>
      <rPr>
        <vertAlign val="superscript"/>
        <sz val="8"/>
        <rFont val="Arial"/>
        <family val="2"/>
      </rPr>
      <t>2</t>
    </r>
    <r>
      <rPr>
        <sz val="8"/>
        <rFont val="Arial"/>
        <family val="2"/>
      </rPr>
      <t xml:space="preserve">Includes blackeye, garbanzo, small white, small red, pink, cranberry and miscellaneous edible beans from 1960 till 1979, when there was only aggregated value available. </t>
    </r>
    <r>
      <rPr>
        <vertAlign val="superscript"/>
        <sz val="8"/>
        <rFont val="Arial"/>
        <family val="2"/>
      </rPr>
      <t>3</t>
    </r>
    <r>
      <rPr>
        <sz val="8"/>
        <rFont val="Arial"/>
        <family val="2"/>
      </rPr>
      <t>Calculated from unrounded data.</t>
    </r>
  </si>
  <si>
    <t>Dry cranberry and miscellaneous beans: Supply and use</t>
  </si>
  <si>
    <t>---------------------------------------------------------------------------------------------------------------------------------------------------------------------------------- Pounds ----------------------------------------------------------------------------------------------------------------------------------------------------------------------------------</t>
  </si>
  <si>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Beginning in 2006, North Dakota December 31 stocks on hand (North Dakota State University, North Dakota Dry Bean Stock Report). Prior to 2006, approximated from Michigan's dry bean marketing pattern.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 xml:space="preserve">Seed use is estimated by ERS. </t>
    </r>
    <r>
      <rPr>
        <vertAlign val="superscript"/>
        <sz val="8"/>
        <rFont val="Arial"/>
        <family val="2"/>
      </rPr>
      <t>8</t>
    </r>
    <r>
      <rPr>
        <sz val="8"/>
        <rFont val="Arial"/>
        <family val="2"/>
      </rPr>
      <t>Largely for human food use but also includes animal feed, industrial waste, and shrinkage in storage and marketing.</t>
    </r>
  </si>
  <si>
    <r>
      <rPr>
        <vertAlign val="superscript"/>
        <sz val="8"/>
        <rFont val="Arial"/>
        <family val="2"/>
      </rPr>
      <t>1</t>
    </r>
    <r>
      <rPr>
        <sz val="8"/>
        <rFont val="Arial"/>
        <family val="2"/>
      </rPr>
      <t xml:space="preserve">Includes both fresh and processing beans. </t>
    </r>
    <r>
      <rPr>
        <vertAlign val="superscript"/>
        <sz val="8"/>
        <rFont val="Arial"/>
        <family val="2"/>
      </rPr>
      <t>2</t>
    </r>
    <r>
      <rPr>
        <sz val="8"/>
        <rFont val="Arial"/>
        <family val="2"/>
      </rPr>
      <t xml:space="preserve">Resident population plus the Armed Forces overseas. </t>
    </r>
    <r>
      <rPr>
        <vertAlign val="superscript"/>
        <sz val="8"/>
        <rFont val="Arial"/>
        <family val="2"/>
      </rPr>
      <t>3</t>
    </r>
    <r>
      <rPr>
        <sz val="8"/>
        <rFont val="Arial"/>
        <family val="2"/>
      </rPr>
      <t xml:space="preserve">Source: USDA, National Agricultural Statistics Service (NASS). </t>
    </r>
    <r>
      <rPr>
        <vertAlign val="superscript"/>
        <sz val="8"/>
        <rFont val="Arial"/>
        <family val="2"/>
      </rPr>
      <t>4</t>
    </r>
    <r>
      <rPr>
        <sz val="8"/>
        <rFont val="Arial"/>
        <family val="2"/>
      </rPr>
      <t xml:space="preserve">Source: U.S. Department of Commerce, Census Bureau. </t>
    </r>
    <r>
      <rPr>
        <vertAlign val="superscript"/>
        <sz val="8"/>
        <rFont val="Arial"/>
        <family val="2"/>
      </rPr>
      <t>5</t>
    </r>
    <r>
      <rPr>
        <sz val="8"/>
        <rFont val="Arial"/>
        <family val="2"/>
      </rPr>
      <t xml:space="preserve">Beginning in 2006, North Dakota December 31 stocks on hand (North Dakota State University, North Dakota Dry Bean Stock Report). Prior to 2006, approximated from Colorado's dry bean marketing pattern.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Seed use is estimated by ERS.</t>
    </r>
  </si>
  <si>
    <r>
      <t>Other dry beans - 1960–1979: Supply and use</t>
    </r>
    <r>
      <rPr>
        <b/>
        <vertAlign val="superscript"/>
        <sz val="8"/>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</si>
</sst>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3" formatCode="_(* #,##0.00_);_(* \(#,##0.00\);_(* &quot;-&quot;??_);_(@_)"/>
    <numFmt numFmtId="164" formatCode="#,##0.0"/>
    <numFmt numFmtId="165" formatCode="0.000"/>
    <numFmt numFmtId="166" formatCode="mmmm\ d\,\ yyyy"/>
    <numFmt numFmtId="167" formatCode="0.0"/>
  </numFmts>
  <fonts count="19" x14ac:knownFonts="1">
    <font>
      <sz val="10"/>
      <name val="Arial"/>
    </font>
    <font>
      <sz val="10"/>
      <name val="Arial"/>
      <family val="2"/>
    </font>
    <font>
      <sz val="10"/>
      <name val="Arial"/>
      <family val="2"/>
    </font>
    <font>
      <b/>
      <sz val="18"/>
      <name val="Arial"/>
      <family val="2"/>
    </font>
    <font>
      <b/>
      <sz val="12"/>
      <name val="Arial"/>
      <family val="2"/>
    </font>
    <font>
      <sz val="8"/>
      <name val="Arial"/>
      <family val="2"/>
    </font>
    <font>
      <b/>
      <sz val="10"/>
      <name val="Arial"/>
      <family val="2"/>
    </font>
    <font>
      <u/>
      <sz val="10"/>
      <color indexed="12"/>
      <name val="Arial"/>
      <family val="2"/>
    </font>
    <font>
      <sz val="9"/>
      <name val="Arial"/>
      <family val="2"/>
    </font>
    <font>
      <sz val="12"/>
      <name val="Arial"/>
      <family val="2"/>
    </font>
    <font>
      <vertAlign val="superscript"/>
      <sz val="8"/>
      <name val="Arial"/>
      <family val="2"/>
    </font>
    <font>
      <b/>
      <sz val="8"/>
      <name val="Arial"/>
      <family val="2"/>
    </font>
    <font>
      <b/>
      <vertAlign val="superscript"/>
      <sz val="8"/>
      <name val="Arial"/>
      <family val="2"/>
    </font>
    <font>
      <sz val="7"/>
      <name val="Arial"/>
      <family val="2"/>
    </font>
    <font>
      <i/>
      <sz val="8"/>
      <name val="Arial"/>
      <family val="2"/>
    </font>
    <font>
      <sz val="11"/>
      <color theme="1"/>
      <name val="Calibri"/>
      <family val="2"/>
      <scheme val="minor"/>
    </font>
    <font>
      <sz val="9"/>
      <color theme="1"/>
      <name val="Arial"/>
      <family val="2"/>
    </font>
    <font>
      <u/>
      <sz val="11"/>
      <color theme="10"/>
      <name val="Calibri"/>
      <family val="2"/>
      <scheme val="minor"/>
    </font>
    <font>
      <u/>
      <sz val="9"/>
      <color theme="10"/>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7">
    <border>
      <left/>
      <right/>
      <top/>
      <bottom/>
      <diagonal/>
    </border>
    <border>
      <left/>
      <right/>
      <top style="double">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style="thin">
        <color theme="0" tint="-0.34998626667073579"/>
      </top>
      <bottom style="double">
        <color indexed="64"/>
      </bottom>
      <diagonal/>
    </border>
    <border>
      <left style="thin">
        <color theme="0" tint="-0.34998626667073579"/>
      </left>
      <right style="thin">
        <color theme="0" tint="-0.34998626667073579"/>
      </right>
      <top/>
      <bottom/>
      <diagonal/>
    </border>
    <border>
      <left/>
      <right/>
      <top style="thin">
        <color theme="0" tint="-0.34998626667073579"/>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double">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double">
        <color indexed="64"/>
      </top>
      <bottom/>
      <diagonal/>
    </border>
    <border>
      <left/>
      <right style="thin">
        <color theme="0" tint="-0.34998626667073579"/>
      </right>
      <top style="double">
        <color indexed="64"/>
      </top>
      <bottom/>
      <diagonal/>
    </border>
  </borders>
  <cellStyleXfs count="32">
    <xf numFmtId="0" fontId="0" fillId="0" borderId="0"/>
    <xf numFmtId="43" fontId="15" fillId="0" borderId="0" applyFont="0" applyFill="0" applyBorder="0" applyAlignment="0" applyProtection="0"/>
    <xf numFmtId="43" fontId="16" fillId="0" borderId="0" applyFont="0" applyFill="0" applyBorder="0" applyAlignment="0" applyProtection="0"/>
    <xf numFmtId="3" fontId="2" fillId="0" borderId="0" applyFill="0" applyBorder="0" applyAlignment="0" applyProtection="0"/>
    <xf numFmtId="3" fontId="1" fillId="0" borderId="0" applyFill="0" applyBorder="0" applyAlignment="0" applyProtection="0"/>
    <xf numFmtId="5" fontId="2" fillId="0" borderId="0" applyFill="0" applyBorder="0" applyAlignment="0" applyProtection="0"/>
    <xf numFmtId="5" fontId="1" fillId="0" borderId="0" applyFill="0" applyBorder="0" applyAlignment="0" applyProtection="0"/>
    <xf numFmtId="166" fontId="2" fillId="0" borderId="0" applyFill="0" applyBorder="0" applyAlignment="0" applyProtection="0"/>
    <xf numFmtId="166" fontId="1" fillId="0" borderId="0" applyFill="0" applyBorder="0" applyAlignment="0" applyProtection="0"/>
    <xf numFmtId="2" fontId="2" fillId="0" borderId="0" applyFill="0" applyBorder="0" applyAlignment="0" applyProtection="0"/>
    <xf numFmtId="2" fontId="1" fillId="0" borderId="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alignment vertical="top"/>
      <protection locked="0"/>
    </xf>
    <xf numFmtId="0" fontId="17" fillId="0" borderId="0" applyNumberFormat="0" applyFill="0" applyBorder="0" applyAlignment="0" applyProtection="0"/>
    <xf numFmtId="0" fontId="18" fillId="0" borderId="0" applyNumberFormat="0" applyFill="0" applyBorder="0" applyAlignment="0" applyProtection="0"/>
    <xf numFmtId="0" fontId="1" fillId="0" borderId="0"/>
    <xf numFmtId="0" fontId="9" fillId="0" borderId="0"/>
    <xf numFmtId="0" fontId="8" fillId="0" borderId="0"/>
    <xf numFmtId="0" fontId="9" fillId="0" borderId="0"/>
    <xf numFmtId="0" fontId="15" fillId="0" borderId="0"/>
    <xf numFmtId="0" fontId="1" fillId="0" borderId="0"/>
    <xf numFmtId="0" fontId="15" fillId="0" borderId="0"/>
    <xf numFmtId="0" fontId="16" fillId="0" borderId="0"/>
    <xf numFmtId="0" fontId="1" fillId="0" borderId="0"/>
    <xf numFmtId="0" fontId="5" fillId="0" borderId="0" applyNumberFormat="0" applyFill="0" applyBorder="0" applyAlignment="0" applyProtection="0"/>
    <xf numFmtId="0" fontId="1" fillId="0" borderId="0"/>
    <xf numFmtId="0" fontId="5" fillId="0" borderId="0" applyNumberFormat="0" applyFill="0" applyBorder="0" applyAlignment="0" applyProtection="0"/>
    <xf numFmtId="0" fontId="1" fillId="0" borderId="0"/>
    <xf numFmtId="9" fontId="15" fillId="0" borderId="0" applyFont="0" applyFill="0" applyBorder="0" applyAlignment="0" applyProtection="0"/>
    <xf numFmtId="0" fontId="2" fillId="0" borderId="1" applyNumberFormat="0" applyFill="0" applyAlignment="0" applyProtection="0"/>
    <xf numFmtId="0" fontId="1" fillId="0" borderId="1" applyNumberFormat="0" applyFill="0" applyAlignment="0" applyProtection="0"/>
  </cellStyleXfs>
  <cellXfs count="286">
    <xf numFmtId="0" fontId="0" fillId="0" borderId="0" xfId="0"/>
    <xf numFmtId="0" fontId="7" fillId="0" borderId="0" xfId="13" applyAlignment="1" applyProtection="1"/>
    <xf numFmtId="167" fontId="5" fillId="0" borderId="0" xfId="0" applyNumberFormat="1" applyFont="1" applyFill="1"/>
    <xf numFmtId="0" fontId="5" fillId="0" borderId="0" xfId="0" applyNumberFormat="1" applyFont="1"/>
    <xf numFmtId="0" fontId="5" fillId="0" borderId="0" xfId="27" applyNumberFormat="1" applyFont="1" applyFill="1"/>
    <xf numFmtId="3" fontId="5" fillId="0" borderId="0" xfId="27" applyNumberFormat="1" applyFont="1" applyFill="1"/>
    <xf numFmtId="0" fontId="5" fillId="0" borderId="0" xfId="28" applyNumberFormat="1" applyFont="1" applyFill="1" applyBorder="1"/>
    <xf numFmtId="3" fontId="5" fillId="0" borderId="2" xfId="27" applyNumberFormat="1" applyFont="1" applyFill="1" applyBorder="1" applyAlignment="1">
      <alignment horizontal="centerContinuous"/>
    </xf>
    <xf numFmtId="0" fontId="5" fillId="0" borderId="0" xfId="27" applyNumberFormat="1" applyFont="1" applyFill="1" applyAlignment="1">
      <alignment horizontal="center"/>
    </xf>
    <xf numFmtId="167" fontId="5" fillId="0" borderId="0" xfId="27" applyNumberFormat="1" applyFont="1" applyFill="1"/>
    <xf numFmtId="165" fontId="5" fillId="0" borderId="0" xfId="27" applyNumberFormat="1" applyFont="1" applyFill="1"/>
    <xf numFmtId="3" fontId="5" fillId="0" borderId="3" xfId="27" applyNumberFormat="1" applyFont="1" applyFill="1" applyBorder="1" applyAlignment="1">
      <alignment horizontal="centerContinuous"/>
    </xf>
    <xf numFmtId="0" fontId="5" fillId="0" borderId="0" xfId="28" applyNumberFormat="1" applyFont="1" applyFill="1" applyBorder="1" applyAlignment="1">
      <alignment horizontal="right"/>
    </xf>
    <xf numFmtId="0" fontId="5" fillId="0" borderId="0" xfId="26" applyNumberFormat="1" applyFont="1" applyBorder="1"/>
    <xf numFmtId="0" fontId="5" fillId="0" borderId="0" xfId="26" applyNumberFormat="1" applyFont="1"/>
    <xf numFmtId="167" fontId="5" fillId="0" borderId="0" xfId="26" applyNumberFormat="1" applyFont="1" applyFill="1"/>
    <xf numFmtId="0" fontId="5" fillId="0" borderId="0" xfId="27" applyNumberFormat="1" applyFont="1" applyAlignment="1">
      <alignment horizontal="centerContinuous"/>
    </xf>
    <xf numFmtId="0" fontId="5" fillId="0" borderId="0" xfId="28" applyNumberFormat="1" applyFont="1" applyBorder="1"/>
    <xf numFmtId="0" fontId="5" fillId="0" borderId="0" xfId="0" applyFont="1"/>
    <xf numFmtId="167" fontId="5" fillId="0" borderId="2" xfId="0" applyNumberFormat="1" applyFont="1" applyFill="1" applyBorder="1" applyAlignment="1">
      <alignment horizontal="centerContinuous"/>
    </xf>
    <xf numFmtId="167" fontId="5" fillId="0" borderId="3" xfId="0" applyNumberFormat="1" applyFont="1" applyFill="1" applyBorder="1" applyAlignment="1">
      <alignment horizontal="centerContinuous"/>
    </xf>
    <xf numFmtId="0" fontId="5" fillId="0" borderId="19" xfId="0" applyNumberFormat="1" applyFont="1" applyBorder="1" applyAlignment="1">
      <alignment horizontal="center"/>
    </xf>
    <xf numFmtId="167" fontId="5" fillId="0" borderId="19" xfId="0" applyNumberFormat="1" applyFont="1" applyFill="1" applyBorder="1"/>
    <xf numFmtId="167" fontId="5" fillId="0" borderId="19" xfId="0" quotePrefix="1" applyNumberFormat="1" applyFont="1" applyFill="1" applyBorder="1" applyAlignment="1">
      <alignment horizontal="right"/>
    </xf>
    <xf numFmtId="167" fontId="5" fillId="0" borderId="19" xfId="0" applyNumberFormat="1" applyFont="1" applyFill="1" applyBorder="1" applyAlignment="1">
      <alignment horizontal="right"/>
    </xf>
    <xf numFmtId="0" fontId="5" fillId="2" borderId="19" xfId="0" applyNumberFormat="1" applyFont="1" applyFill="1" applyBorder="1" applyAlignment="1">
      <alignment horizontal="center"/>
    </xf>
    <xf numFmtId="167" fontId="5" fillId="2" borderId="19" xfId="0" applyNumberFormat="1" applyFont="1" applyFill="1" applyBorder="1"/>
    <xf numFmtId="167" fontId="5" fillId="2" borderId="19" xfId="0" quotePrefix="1" applyNumberFormat="1" applyFont="1" applyFill="1" applyBorder="1" applyAlignment="1">
      <alignment horizontal="right"/>
    </xf>
    <xf numFmtId="167" fontId="5" fillId="2" borderId="19" xfId="0" applyNumberFormat="1" applyFont="1" applyFill="1" applyBorder="1" applyAlignment="1">
      <alignment horizontal="right"/>
    </xf>
    <xf numFmtId="0" fontId="5" fillId="0" borderId="19" xfId="27" applyNumberFormat="1" applyFont="1" applyBorder="1" applyAlignment="1">
      <alignment horizontal="center"/>
    </xf>
    <xf numFmtId="167" fontId="5" fillId="0" borderId="19" xfId="26" applyNumberFormat="1" applyFont="1" applyFill="1" applyBorder="1" applyAlignment="1">
      <alignment horizontal="center"/>
    </xf>
    <xf numFmtId="0" fontId="5" fillId="0" borderId="19" xfId="26" applyNumberFormat="1" applyFont="1" applyBorder="1" applyAlignment="1">
      <alignment horizontal="center"/>
    </xf>
    <xf numFmtId="0" fontId="5" fillId="2" borderId="19" xfId="27" applyNumberFormat="1" applyFont="1" applyFill="1" applyBorder="1" applyAlignment="1">
      <alignment horizontal="center"/>
    </xf>
    <xf numFmtId="0" fontId="5" fillId="2" borderId="19" xfId="26" applyNumberFormat="1" applyFont="1" applyFill="1" applyBorder="1" applyAlignment="1">
      <alignment horizontal="center"/>
    </xf>
    <xf numFmtId="167" fontId="13" fillId="0" borderId="4" xfId="27" applyNumberFormat="1" applyFont="1" applyFill="1" applyBorder="1" applyAlignment="1">
      <alignment horizontal="centerContinuous"/>
    </xf>
    <xf numFmtId="0" fontId="5" fillId="0" borderId="19" xfId="27" applyNumberFormat="1" applyFont="1" applyFill="1" applyBorder="1" applyAlignment="1">
      <alignment horizontal="center"/>
    </xf>
    <xf numFmtId="167" fontId="5" fillId="0" borderId="19" xfId="27" applyNumberFormat="1" applyFont="1" applyFill="1" applyBorder="1" applyProtection="1"/>
    <xf numFmtId="167" fontId="5" fillId="2" borderId="19" xfId="27" applyNumberFormat="1" applyFont="1" applyFill="1" applyBorder="1" applyProtection="1"/>
    <xf numFmtId="167" fontId="5" fillId="0" borderId="19" xfId="27" applyNumberFormat="1" applyFont="1" applyFill="1" applyBorder="1" applyAlignment="1">
      <alignment horizontal="right"/>
    </xf>
    <xf numFmtId="167" fontId="5" fillId="2" borderId="19" xfId="27" applyNumberFormat="1" applyFont="1" applyFill="1" applyBorder="1" applyAlignment="1">
      <alignment horizontal="right"/>
    </xf>
    <xf numFmtId="164" fontId="5" fillId="0" borderId="19" xfId="27" applyNumberFormat="1" applyFont="1" applyFill="1" applyBorder="1" applyProtection="1"/>
    <xf numFmtId="164" fontId="5" fillId="0" borderId="19" xfId="27" quotePrefix="1" applyNumberFormat="1" applyFont="1" applyFill="1" applyBorder="1" applyAlignment="1" applyProtection="1">
      <alignment horizontal="right"/>
    </xf>
    <xf numFmtId="164" fontId="5" fillId="0" borderId="19" xfId="27" applyNumberFormat="1" applyFont="1" applyFill="1" applyBorder="1"/>
    <xf numFmtId="164" fontId="5" fillId="0" borderId="19" xfId="27" applyNumberFormat="1" applyFont="1" applyFill="1" applyBorder="1" applyAlignment="1" applyProtection="1">
      <alignment horizontal="right"/>
    </xf>
    <xf numFmtId="164" fontId="5" fillId="2" borderId="19" xfId="27" applyNumberFormat="1" applyFont="1" applyFill="1" applyBorder="1" applyProtection="1"/>
    <xf numFmtId="164" fontId="5" fillId="2" borderId="19" xfId="27" quotePrefix="1" applyNumberFormat="1" applyFont="1" applyFill="1" applyBorder="1" applyAlignment="1" applyProtection="1">
      <alignment horizontal="right"/>
    </xf>
    <xf numFmtId="164" fontId="5" fillId="2" borderId="19" xfId="27" applyNumberFormat="1" applyFont="1" applyFill="1" applyBorder="1"/>
    <xf numFmtId="164" fontId="5" fillId="2" borderId="19" xfId="27" applyNumberFormat="1" applyFont="1" applyFill="1" applyBorder="1" applyAlignment="1" applyProtection="1">
      <alignment horizontal="right"/>
    </xf>
    <xf numFmtId="164" fontId="5" fillId="2" borderId="19" xfId="27" applyNumberFormat="1" applyFont="1" applyFill="1" applyBorder="1" applyProtection="1">
      <protection locked="0"/>
    </xf>
    <xf numFmtId="164" fontId="5" fillId="0" borderId="19" xfId="27" applyNumberFormat="1" applyFont="1" applyFill="1" applyBorder="1" applyAlignment="1">
      <alignment horizontal="right"/>
    </xf>
    <xf numFmtId="164" fontId="5" fillId="2" borderId="19" xfId="27" applyNumberFormat="1" applyFont="1" applyFill="1" applyBorder="1" applyAlignment="1">
      <alignment horizontal="right"/>
    </xf>
    <xf numFmtId="165" fontId="5" fillId="2" borderId="19" xfId="27" applyNumberFormat="1" applyFont="1" applyFill="1" applyBorder="1" applyAlignment="1">
      <alignment horizontal="center"/>
    </xf>
    <xf numFmtId="165" fontId="5" fillId="0" borderId="19" xfId="27" applyNumberFormat="1" applyFont="1" applyFill="1" applyBorder="1" applyAlignment="1">
      <alignment horizontal="center"/>
    </xf>
    <xf numFmtId="0" fontId="11" fillId="0" borderId="0" xfId="0" applyNumberFormat="1" applyFont="1"/>
    <xf numFmtId="0" fontId="11" fillId="0" borderId="0" xfId="28" applyNumberFormat="1" applyFont="1" applyFill="1" applyBorder="1"/>
    <xf numFmtId="0" fontId="11" fillId="0" borderId="0" xfId="26" applyNumberFormat="1" applyFont="1" applyBorder="1"/>
    <xf numFmtId="164" fontId="5" fillId="0" borderId="19" xfId="27" quotePrefix="1" applyNumberFormat="1" applyFont="1" applyFill="1" applyBorder="1" applyAlignment="1">
      <alignment horizontal="right"/>
    </xf>
    <xf numFmtId="164" fontId="5" fillId="2" borderId="19" xfId="27" quotePrefix="1" applyNumberFormat="1" applyFont="1" applyFill="1" applyBorder="1" applyAlignment="1">
      <alignment horizontal="right"/>
    </xf>
    <xf numFmtId="167" fontId="5" fillId="0" borderId="19" xfId="27" quotePrefix="1" applyNumberFormat="1" applyFont="1" applyFill="1" applyBorder="1" applyAlignment="1">
      <alignment horizontal="right"/>
    </xf>
    <xf numFmtId="167" fontId="5" fillId="0" borderId="19" xfId="27" applyNumberFormat="1" applyFont="1" applyFill="1" applyBorder="1"/>
    <xf numFmtId="167" fontId="5" fillId="2" borderId="19" xfId="27" quotePrefix="1" applyNumberFormat="1" applyFont="1" applyFill="1" applyBorder="1" applyAlignment="1">
      <alignment horizontal="right"/>
    </xf>
    <xf numFmtId="167" fontId="5" fillId="2" borderId="19" xfId="27" applyNumberFormat="1" applyFont="1" applyFill="1" applyBorder="1"/>
    <xf numFmtId="167" fontId="5" fillId="0" borderId="19" xfId="27" applyNumberFormat="1" applyFont="1" applyFill="1" applyBorder="1" applyAlignment="1" applyProtection="1">
      <alignment horizontal="right"/>
    </xf>
    <xf numFmtId="167" fontId="5" fillId="2" borderId="19" xfId="27" applyNumberFormat="1" applyFont="1" applyFill="1" applyBorder="1" applyAlignment="1" applyProtection="1">
      <alignment horizontal="right"/>
    </xf>
    <xf numFmtId="167" fontId="5" fillId="0" borderId="19" xfId="27" quotePrefix="1" applyNumberFormat="1" applyFont="1" applyFill="1" applyBorder="1" applyAlignment="1" applyProtection="1">
      <alignment horizontal="right"/>
    </xf>
    <xf numFmtId="167" fontId="5" fillId="2" borderId="19" xfId="27" quotePrefix="1" applyNumberFormat="1" applyFont="1" applyFill="1" applyBorder="1" applyAlignment="1" applyProtection="1">
      <alignment horizontal="right"/>
    </xf>
    <xf numFmtId="167" fontId="5" fillId="2" borderId="19" xfId="27" applyNumberFormat="1" applyFont="1" applyFill="1" applyBorder="1" applyProtection="1">
      <protection locked="0"/>
    </xf>
    <xf numFmtId="164" fontId="5" fillId="2" borderId="20" xfId="27" applyNumberFormat="1" applyFont="1" applyFill="1" applyBorder="1" applyProtection="1"/>
    <xf numFmtId="164" fontId="5" fillId="2" borderId="20" xfId="27" applyNumberFormat="1" applyFont="1" applyFill="1" applyBorder="1"/>
    <xf numFmtId="165" fontId="5" fillId="2" borderId="20" xfId="27" applyNumberFormat="1" applyFont="1" applyFill="1" applyBorder="1" applyAlignment="1">
      <alignment horizontal="center"/>
    </xf>
    <xf numFmtId="0" fontId="5" fillId="2" borderId="20" xfId="27" applyNumberFormat="1" applyFont="1" applyFill="1" applyBorder="1" applyAlignment="1">
      <alignment horizontal="center"/>
    </xf>
    <xf numFmtId="0" fontId="1" fillId="0" borderId="0" xfId="16"/>
    <xf numFmtId="167" fontId="5" fillId="2" borderId="20" xfId="0" applyNumberFormat="1" applyFont="1" applyFill="1" applyBorder="1" applyAlignment="1">
      <alignment horizontal="right"/>
    </xf>
    <xf numFmtId="167" fontId="5" fillId="2" borderId="20" xfId="0" quotePrefix="1" applyNumberFormat="1" applyFont="1" applyFill="1" applyBorder="1" applyAlignment="1">
      <alignment horizontal="right"/>
    </xf>
    <xf numFmtId="167" fontId="5" fillId="2" borderId="20" xfId="0" applyNumberFormat="1" applyFont="1" applyFill="1" applyBorder="1"/>
    <xf numFmtId="0" fontId="5" fillId="2" borderId="20" xfId="0" applyNumberFormat="1" applyFont="1" applyFill="1" applyBorder="1" applyAlignment="1">
      <alignment horizont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0" fontId="5" fillId="2" borderId="20" xfId="26" applyNumberFormat="1" applyFont="1" applyFill="1" applyBorder="1" applyAlignment="1">
      <alignment horizont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7" fontId="5" fillId="2" borderId="20" xfId="27" applyNumberFormat="1" applyFont="1" applyFill="1" applyBorder="1"/>
    <xf numFmtId="165" fontId="14" fillId="0" borderId="21" xfId="27" quotePrefix="1" applyNumberFormat="1" applyFont="1" applyFill="1" applyBorder="1" applyAlignment="1">
      <alignment horizontal="center" vertical="center"/>
    </xf>
    <xf numFmtId="167" fontId="14" fillId="0" borderId="21" xfId="27" quotePrefix="1" applyNumberFormat="1" applyFont="1" applyFill="1" applyBorder="1" applyAlignment="1">
      <alignment horizontal="centerContinuous" vertical="center"/>
    </xf>
    <xf numFmtId="167" fontId="5" fillId="2" borderId="20" xfId="27" applyNumberFormat="1" applyFont="1" applyFill="1" applyBorder="1" applyProtection="1"/>
    <xf numFmtId="167" fontId="5" fillId="3" borderId="19" xfId="27" quotePrefix="1" applyNumberFormat="1" applyFont="1" applyFill="1" applyBorder="1" applyAlignment="1">
      <alignment horizontal="right"/>
    </xf>
    <xf numFmtId="0" fontId="6" fillId="0" borderId="0" xfId="0" quotePrefix="1" applyFont="1"/>
    <xf numFmtId="2" fontId="5" fillId="0" borderId="19" xfId="26" applyNumberFormat="1" applyFont="1" applyFill="1" applyBorder="1" applyAlignment="1">
      <alignment horizontal="center"/>
    </xf>
    <xf numFmtId="2" fontId="5" fillId="2" borderId="19" xfId="26" applyNumberFormat="1" applyFont="1" applyFill="1" applyBorder="1" applyAlignment="1">
      <alignment horizontal="center"/>
    </xf>
    <xf numFmtId="2" fontId="5" fillId="2" borderId="20" xfId="26" applyNumberFormat="1" applyFont="1" applyFill="1" applyBorder="1" applyAlignment="1">
      <alignment horizontal="center"/>
    </xf>
    <xf numFmtId="0" fontId="5" fillId="3" borderId="19" xfId="27" applyNumberFormat="1" applyFont="1" applyFill="1" applyBorder="1" applyAlignment="1">
      <alignment horizontal="center"/>
    </xf>
    <xf numFmtId="165" fontId="5" fillId="3" borderId="19" xfId="27" applyNumberFormat="1" applyFont="1" applyFill="1" applyBorder="1" applyAlignment="1">
      <alignment horizontal="center"/>
    </xf>
    <xf numFmtId="164" fontId="5" fillId="3" borderId="19" xfId="27" applyNumberFormat="1" applyFont="1" applyFill="1" applyBorder="1" applyProtection="1"/>
    <xf numFmtId="164" fontId="5" fillId="3" borderId="19" xfId="27" applyNumberFormat="1" applyFont="1" applyFill="1" applyBorder="1"/>
    <xf numFmtId="0" fontId="5" fillId="3" borderId="22" xfId="27" applyNumberFormat="1" applyFont="1" applyFill="1" applyBorder="1" applyAlignment="1">
      <alignment horizontal="center"/>
    </xf>
    <xf numFmtId="165" fontId="5" fillId="3" borderId="22" xfId="27" applyNumberFormat="1" applyFont="1" applyFill="1" applyBorder="1" applyAlignment="1">
      <alignment horizontal="center"/>
    </xf>
    <xf numFmtId="164" fontId="5" fillId="3" borderId="22" xfId="27" applyNumberFormat="1" applyFont="1" applyFill="1" applyBorder="1" applyProtection="1"/>
    <xf numFmtId="164" fontId="5" fillId="3" borderId="22" xfId="27" applyNumberFormat="1" applyFont="1" applyFill="1" applyBorder="1"/>
    <xf numFmtId="167" fontId="5" fillId="3" borderId="19" xfId="27" applyNumberFormat="1" applyFont="1" applyFill="1" applyBorder="1" applyProtection="1"/>
    <xf numFmtId="167" fontId="5" fillId="3" borderId="19" xfId="27" applyNumberFormat="1" applyFont="1" applyFill="1" applyBorder="1"/>
    <xf numFmtId="167" fontId="5" fillId="3" borderId="22" xfId="27" applyNumberFormat="1" applyFont="1" applyFill="1" applyBorder="1" applyProtection="1"/>
    <xf numFmtId="0" fontId="5" fillId="3" borderId="19" xfId="26" applyNumberFormat="1" applyFont="1" applyFill="1" applyBorder="1" applyAlignment="1">
      <alignment horizontal="center"/>
    </xf>
    <xf numFmtId="2" fontId="5" fillId="3" borderId="19" xfId="26" applyNumberFormat="1" applyFont="1" applyFill="1" applyBorder="1" applyAlignment="1">
      <alignment horizontal="center"/>
    </xf>
    <xf numFmtId="0" fontId="5" fillId="3" borderId="19" xfId="0" applyNumberFormat="1" applyFont="1" applyFill="1" applyBorder="1" applyAlignment="1">
      <alignment horizontal="center"/>
    </xf>
    <xf numFmtId="167" fontId="5" fillId="3" borderId="19" xfId="0" applyNumberFormat="1" applyFont="1" applyFill="1" applyBorder="1"/>
    <xf numFmtId="167" fontId="5" fillId="3" borderId="19" xfId="0" quotePrefix="1" applyNumberFormat="1" applyFont="1" applyFill="1" applyBorder="1" applyAlignment="1">
      <alignment horizontal="right"/>
    </xf>
    <xf numFmtId="167" fontId="5" fillId="3" borderId="19" xfId="0" applyNumberFormat="1" applyFont="1" applyFill="1" applyBorder="1" applyAlignment="1">
      <alignment horizontal="right"/>
    </xf>
    <xf numFmtId="0" fontId="5" fillId="3" borderId="20" xfId="27" applyNumberFormat="1" applyFont="1" applyFill="1" applyBorder="1" applyAlignment="1">
      <alignment horizontal="center"/>
    </xf>
    <xf numFmtId="165" fontId="5" fillId="3" borderId="20" xfId="27" applyNumberFormat="1" applyFont="1" applyFill="1" applyBorder="1" applyAlignment="1">
      <alignment horizontal="center"/>
    </xf>
    <xf numFmtId="164" fontId="5" fillId="3" borderId="20" xfId="27" applyNumberFormat="1" applyFont="1" applyFill="1" applyBorder="1" applyProtection="1"/>
    <xf numFmtId="164" fontId="5" fillId="3" borderId="20" xfId="27" applyNumberFormat="1" applyFont="1" applyFill="1" applyBorder="1"/>
    <xf numFmtId="167" fontId="5" fillId="3" borderId="20" xfId="27" applyNumberFormat="1" applyFont="1" applyFill="1" applyBorder="1" applyProtection="1"/>
    <xf numFmtId="167" fontId="5" fillId="3" borderId="20" xfId="27" applyNumberFormat="1" applyFont="1" applyFill="1" applyBorder="1"/>
    <xf numFmtId="0" fontId="5" fillId="3" borderId="20" xfId="26" applyNumberFormat="1" applyFont="1" applyFill="1" applyBorder="1" applyAlignment="1">
      <alignment horizontal="center"/>
    </xf>
    <xf numFmtId="2" fontId="5" fillId="3" borderId="20" xfId="26" applyNumberFormat="1" applyFont="1" applyFill="1" applyBorder="1" applyAlignment="1">
      <alignment horizontal="center"/>
    </xf>
    <xf numFmtId="164" fontId="5" fillId="3" borderId="0" xfId="27" applyNumberFormat="1" applyFont="1" applyFill="1" applyBorder="1"/>
    <xf numFmtId="164" fontId="5" fillId="3" borderId="0" xfId="27" applyNumberFormat="1" applyFont="1" applyFill="1" applyBorder="1" applyProtection="1"/>
    <xf numFmtId="164" fontId="5" fillId="3" borderId="23" xfId="27" applyNumberFormat="1" applyFont="1" applyFill="1" applyBorder="1" applyProtection="1"/>
    <xf numFmtId="164" fontId="5" fillId="3" borderId="23" xfId="27" applyNumberFormat="1" applyFont="1" applyFill="1" applyBorder="1"/>
    <xf numFmtId="167" fontId="5" fillId="3" borderId="0" xfId="27" applyNumberFormat="1" applyFont="1" applyFill="1" applyBorder="1" applyProtection="1"/>
    <xf numFmtId="167" fontId="5" fillId="3" borderId="0" xfId="27" applyNumberFormat="1" applyFont="1" applyFill="1" applyBorder="1"/>
    <xf numFmtId="0" fontId="5" fillId="3" borderId="24" xfId="27" applyNumberFormat="1" applyFont="1" applyFill="1" applyBorder="1" applyAlignment="1">
      <alignment horizontal="center"/>
    </xf>
    <xf numFmtId="165" fontId="5" fillId="3" borderId="24" xfId="27" applyNumberFormat="1" applyFont="1" applyFill="1" applyBorder="1" applyAlignment="1">
      <alignment horizontal="center"/>
    </xf>
    <xf numFmtId="164" fontId="5" fillId="3" borderId="24" xfId="27" applyNumberFormat="1" applyFont="1" applyFill="1" applyBorder="1"/>
    <xf numFmtId="164" fontId="5" fillId="3" borderId="24" xfId="27" applyNumberFormat="1" applyFont="1" applyFill="1" applyBorder="1" applyProtection="1"/>
    <xf numFmtId="164" fontId="5" fillId="3" borderId="25" xfId="27" applyNumberFormat="1" applyFont="1" applyFill="1" applyBorder="1" applyProtection="1"/>
    <xf numFmtId="164" fontId="5" fillId="3" borderId="25" xfId="27" applyNumberFormat="1" applyFont="1" applyFill="1" applyBorder="1"/>
    <xf numFmtId="167" fontId="5" fillId="3" borderId="24" xfId="27" applyNumberFormat="1" applyFont="1" applyFill="1" applyBorder="1"/>
    <xf numFmtId="167" fontId="5" fillId="3" borderId="24" xfId="27" applyNumberFormat="1" applyFont="1" applyFill="1" applyBorder="1" applyProtection="1"/>
    <xf numFmtId="167" fontId="5" fillId="3" borderId="23" xfId="27" applyNumberFormat="1" applyFont="1" applyFill="1" applyBorder="1" applyProtection="1"/>
    <xf numFmtId="167" fontId="5" fillId="3" borderId="23" xfId="27" applyNumberFormat="1" applyFont="1" applyFill="1" applyBorder="1"/>
    <xf numFmtId="167" fontId="5" fillId="3" borderId="22" xfId="27" applyNumberFormat="1" applyFont="1" applyFill="1" applyBorder="1"/>
    <xf numFmtId="3" fontId="5" fillId="0" borderId="2" xfId="27" applyNumberFormat="1" applyFont="1" applyFill="1" applyBorder="1" applyAlignment="1">
      <alignment horizontal="center"/>
    </xf>
    <xf numFmtId="3" fontId="5" fillId="0" borderId="3" xfId="27" applyNumberFormat="1" applyFont="1" applyFill="1" applyBorder="1" applyAlignment="1">
      <alignment horizontal="center"/>
    </xf>
    <xf numFmtId="167" fontId="13" fillId="0" borderId="4" xfId="27" applyNumberFormat="1" applyFont="1" applyFill="1" applyBorder="1" applyAlignment="1">
      <alignment horizontal="center"/>
    </xf>
    <xf numFmtId="167" fontId="14" fillId="0" borderId="21" xfId="27" quotePrefix="1" applyNumberFormat="1" applyFont="1" applyFill="1" applyBorder="1" applyAlignment="1">
      <alignment horizontal="center" vertical="center"/>
    </xf>
    <xf numFmtId="4" fontId="5" fillId="0" borderId="19" xfId="27" applyNumberFormat="1" applyFont="1" applyFill="1" applyBorder="1" applyAlignment="1">
      <alignment horizontal="right"/>
    </xf>
    <xf numFmtId="4" fontId="5" fillId="2" borderId="19" xfId="27" applyNumberFormat="1" applyFont="1" applyFill="1" applyBorder="1" applyAlignment="1">
      <alignment horizontal="right"/>
    </xf>
    <xf numFmtId="4" fontId="5" fillId="3" borderId="22" xfId="27" applyNumberFormat="1" applyFont="1" applyFill="1" applyBorder="1" applyProtection="1"/>
    <xf numFmtId="2" fontId="5" fillId="0" borderId="19" xfId="27" applyNumberFormat="1" applyFont="1" applyFill="1" applyBorder="1" applyAlignment="1">
      <alignment horizontal="right"/>
    </xf>
    <xf numFmtId="164" fontId="5" fillId="3" borderId="22" xfId="27" applyNumberFormat="1" applyFont="1" applyFill="1" applyBorder="1" applyAlignment="1" applyProtection="1">
      <alignment horizontal="right"/>
    </xf>
    <xf numFmtId="0" fontId="5" fillId="3" borderId="24" xfId="26" applyNumberFormat="1" applyFont="1" applyFill="1" applyBorder="1" applyAlignment="1">
      <alignment horizontal="center"/>
    </xf>
    <xf numFmtId="2" fontId="5" fillId="3" borderId="24" xfId="26" applyNumberFormat="1" applyFont="1" applyFill="1" applyBorder="1" applyAlignment="1">
      <alignment horizontal="center"/>
    </xf>
    <xf numFmtId="0" fontId="5" fillId="3" borderId="22" xfId="26" applyNumberFormat="1" applyFont="1" applyFill="1" applyBorder="1" applyAlignment="1">
      <alignment horizontal="center"/>
    </xf>
    <xf numFmtId="2" fontId="5" fillId="3" borderId="22" xfId="26" applyNumberFormat="1" applyFont="1" applyFill="1" applyBorder="1" applyAlignment="1">
      <alignment horizontal="center"/>
    </xf>
    <xf numFmtId="0" fontId="5" fillId="3" borderId="24" xfId="0" applyNumberFormat="1" applyFont="1" applyFill="1" applyBorder="1" applyAlignment="1">
      <alignment horizontal="center"/>
    </xf>
    <xf numFmtId="167" fontId="5" fillId="3" borderId="24" xfId="0" applyNumberFormat="1" applyFont="1" applyFill="1" applyBorder="1"/>
    <xf numFmtId="167" fontId="5" fillId="3" borderId="20" xfId="0" quotePrefix="1" applyNumberFormat="1" applyFont="1" applyFill="1" applyBorder="1" applyAlignment="1">
      <alignment horizontal="right"/>
    </xf>
    <xf numFmtId="0" fontId="5" fillId="3" borderId="22" xfId="0" applyNumberFormat="1" applyFont="1" applyFill="1" applyBorder="1" applyAlignment="1">
      <alignment horizontal="center"/>
    </xf>
    <xf numFmtId="167" fontId="5" fillId="3" borderId="24" xfId="0" applyNumberFormat="1" applyFont="1" applyFill="1" applyBorder="1" applyAlignment="1">
      <alignment horizontal="right"/>
    </xf>
    <xf numFmtId="167" fontId="5" fillId="3" borderId="22" xfId="0" applyNumberFormat="1" applyFont="1" applyFill="1" applyBorder="1"/>
    <xf numFmtId="167" fontId="5" fillId="0" borderId="22" xfId="0" quotePrefix="1" applyNumberFormat="1" applyFont="1" applyFill="1" applyBorder="1" applyAlignment="1">
      <alignment horizontal="right"/>
    </xf>
    <xf numFmtId="2" fontId="5" fillId="2" borderId="19" xfId="27" applyNumberFormat="1" applyFont="1" applyFill="1" applyBorder="1" applyAlignment="1">
      <alignment horizontal="right"/>
    </xf>
    <xf numFmtId="2" fontId="5" fillId="2" borderId="20" xfId="27" applyNumberFormat="1" applyFont="1" applyFill="1" applyBorder="1" applyAlignment="1">
      <alignment horizontal="right"/>
    </xf>
    <xf numFmtId="2" fontId="5" fillId="3" borderId="19" xfId="27" applyNumberFormat="1" applyFont="1" applyFill="1" applyBorder="1" applyAlignment="1">
      <alignment horizontal="right"/>
    </xf>
    <xf numFmtId="2" fontId="5" fillId="3" borderId="20" xfId="27" applyNumberFormat="1" applyFont="1" applyFill="1" applyBorder="1" applyAlignment="1">
      <alignment horizontal="right"/>
    </xf>
    <xf numFmtId="2" fontId="5" fillId="3" borderId="22" xfId="27" applyNumberFormat="1" applyFont="1" applyFill="1" applyBorder="1" applyAlignment="1">
      <alignment horizontal="right"/>
    </xf>
    <xf numFmtId="2" fontId="5" fillId="3" borderId="24" xfId="27" applyNumberFormat="1" applyFont="1" applyFill="1" applyBorder="1" applyAlignment="1">
      <alignment horizontal="right"/>
    </xf>
    <xf numFmtId="2" fontId="5" fillId="0" borderId="19" xfId="27" applyNumberFormat="1" applyFont="1" applyFill="1" applyBorder="1" applyProtection="1"/>
    <xf numFmtId="2" fontId="5" fillId="2" borderId="19" xfId="27" applyNumberFormat="1" applyFont="1" applyFill="1" applyBorder="1" applyProtection="1"/>
    <xf numFmtId="0" fontId="7" fillId="0" borderId="0" xfId="13" quotePrefix="1" applyAlignment="1" applyProtection="1">
      <alignment horizontal="left"/>
    </xf>
    <xf numFmtId="4" fontId="5" fillId="0" borderId="19" xfId="27" applyNumberFormat="1" applyFont="1" applyFill="1" applyBorder="1" applyProtection="1"/>
    <xf numFmtId="0" fontId="11" fillId="0" borderId="5" xfId="0" quotePrefix="1" applyNumberFormat="1" applyFont="1" applyBorder="1" applyAlignment="1">
      <alignment horizontal="left"/>
    </xf>
    <xf numFmtId="0" fontId="5" fillId="0" borderId="28" xfId="16" quotePrefix="1" applyNumberFormat="1" applyFont="1" applyBorder="1" applyAlignment="1">
      <alignment vertical="center"/>
    </xf>
    <xf numFmtId="0" fontId="5" fillId="0" borderId="29" xfId="16" quotePrefix="1" applyNumberFormat="1" applyFont="1" applyBorder="1" applyAlignment="1">
      <alignment vertical="center"/>
    </xf>
    <xf numFmtId="0" fontId="5" fillId="0" borderId="30" xfId="16" quotePrefix="1" applyNumberFormat="1" applyFont="1" applyBorder="1" applyAlignment="1">
      <alignment horizontal="center" vertical="center"/>
    </xf>
    <xf numFmtId="0" fontId="5" fillId="0" borderId="31" xfId="16" quotePrefix="1" applyNumberFormat="1" applyFont="1" applyBorder="1" applyAlignment="1">
      <alignment horizontal="center" vertical="center"/>
    </xf>
    <xf numFmtId="0" fontId="5" fillId="0" borderId="30" xfId="16" applyNumberFormat="1" applyFont="1" applyBorder="1" applyAlignment="1">
      <alignment horizontal="center" vertical="center" wrapText="1"/>
    </xf>
    <xf numFmtId="0" fontId="5" fillId="0" borderId="31" xfId="16" applyNumberFormat="1" applyFont="1" applyBorder="1" applyAlignment="1">
      <alignment horizontal="center" vertical="center" wrapText="1"/>
    </xf>
    <xf numFmtId="0" fontId="5" fillId="0" borderId="30" xfId="16" quotePrefix="1" applyNumberFormat="1" applyFont="1" applyBorder="1" applyAlignment="1">
      <alignment horizontal="left" vertical="center" wrapText="1"/>
    </xf>
    <xf numFmtId="0" fontId="5" fillId="0" borderId="31" xfId="16" quotePrefix="1" applyNumberFormat="1" applyFont="1" applyBorder="1" applyAlignment="1">
      <alignment horizontal="left" vertical="center" wrapText="1"/>
    </xf>
    <xf numFmtId="0" fontId="5" fillId="0" borderId="31" xfId="16" applyNumberFormat="1" applyFont="1" applyBorder="1" applyAlignment="1">
      <alignment horizontal="left" vertical="center" wrapText="1"/>
    </xf>
    <xf numFmtId="0" fontId="5" fillId="0" borderId="30" xfId="16" applyNumberFormat="1" applyFont="1" applyBorder="1" applyAlignment="1">
      <alignment horizontal="left" vertical="center" wrapText="1"/>
    </xf>
    <xf numFmtId="0" fontId="5" fillId="0" borderId="6" xfId="0" quotePrefix="1"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7" xfId="0" applyNumberFormat="1" applyFont="1" applyBorder="1" applyAlignment="1">
      <alignment horizontal="center" vertical="center" wrapText="1"/>
    </xf>
    <xf numFmtId="167" fontId="5" fillId="0" borderId="8" xfId="0" quotePrefix="1" applyNumberFormat="1" applyFont="1" applyFill="1" applyBorder="1" applyAlignment="1">
      <alignment horizontal="center" vertical="center" wrapText="1"/>
    </xf>
    <xf numFmtId="167" fontId="5" fillId="0" borderId="9" xfId="0" applyNumberFormat="1" applyFont="1" applyFill="1" applyBorder="1" applyAlignment="1">
      <alignment horizontal="center" vertical="center" wrapText="1"/>
    </xf>
    <xf numFmtId="167" fontId="5" fillId="0" borderId="10" xfId="0" applyNumberFormat="1" applyFont="1" applyFill="1" applyBorder="1" applyAlignment="1">
      <alignment horizontal="center" vertical="center" wrapText="1"/>
    </xf>
    <xf numFmtId="167" fontId="5" fillId="0" borderId="8" xfId="0" applyNumberFormat="1" applyFont="1" applyFill="1" applyBorder="1" applyAlignment="1">
      <alignment horizontal="center" vertical="center" wrapText="1"/>
    </xf>
    <xf numFmtId="167" fontId="14" fillId="0" borderId="26" xfId="16" quotePrefix="1" applyNumberFormat="1" applyFont="1" applyFill="1" applyBorder="1" applyAlignment="1">
      <alignment horizontal="center" vertical="center"/>
    </xf>
    <xf numFmtId="167" fontId="14" fillId="0" borderId="27" xfId="16" applyNumberFormat="1" applyFont="1" applyFill="1" applyBorder="1" applyAlignment="1">
      <alignment horizontal="center" vertical="center"/>
    </xf>
    <xf numFmtId="0" fontId="5" fillId="0" borderId="30" xfId="26" applyNumberFormat="1" applyFont="1" applyBorder="1" applyAlignment="1">
      <alignment horizontal="left" vertical="center" wrapText="1"/>
    </xf>
    <xf numFmtId="0" fontId="5" fillId="0" borderId="31" xfId="26" applyNumberFormat="1" applyFont="1" applyBorder="1" applyAlignment="1">
      <alignment horizontal="left" vertical="center" wrapText="1"/>
    </xf>
    <xf numFmtId="0" fontId="5" fillId="0" borderId="32" xfId="26" applyNumberFormat="1" applyFont="1" applyBorder="1" applyAlignment="1">
      <alignment horizontal="left" vertical="center" wrapText="1"/>
    </xf>
    <xf numFmtId="0" fontId="5" fillId="0" borderId="28" xfId="26" quotePrefix="1" applyNumberFormat="1" applyFont="1" applyBorder="1" applyAlignment="1">
      <alignment horizontal="left" vertical="center" wrapText="1"/>
    </xf>
    <xf numFmtId="0" fontId="5" fillId="0" borderId="29" xfId="16" applyNumberFormat="1" applyFont="1" applyBorder="1" applyAlignment="1">
      <alignment horizontal="left" vertical="center" wrapText="1"/>
    </xf>
    <xf numFmtId="0" fontId="5" fillId="0" borderId="33" xfId="16" applyNumberFormat="1" applyFont="1" applyBorder="1" applyAlignment="1">
      <alignment horizontal="left" vertical="center" wrapText="1"/>
    </xf>
    <xf numFmtId="0" fontId="5" fillId="0" borderId="32" xfId="16" applyNumberFormat="1" applyFont="1" applyBorder="1" applyAlignment="1">
      <alignment horizontal="left" vertical="center" wrapText="1"/>
    </xf>
    <xf numFmtId="0" fontId="11" fillId="0" borderId="5" xfId="26" quotePrefix="1" applyNumberFormat="1" applyFont="1" applyBorder="1" applyAlignment="1">
      <alignment horizontal="left"/>
    </xf>
    <xf numFmtId="0" fontId="5" fillId="0" borderId="6" xfId="26" quotePrefix="1" applyNumberFormat="1" applyFont="1" applyBorder="1" applyAlignment="1">
      <alignment horizontal="center" vertical="center" wrapText="1"/>
    </xf>
    <xf numFmtId="0" fontId="5" fillId="0" borderId="6" xfId="26" applyNumberFormat="1" applyFont="1" applyBorder="1" applyAlignment="1">
      <alignment vertical="center" wrapText="1"/>
    </xf>
    <xf numFmtId="0" fontId="5" fillId="0" borderId="7" xfId="26" applyNumberFormat="1" applyFont="1" applyBorder="1" applyAlignment="1">
      <alignment vertical="center" wrapText="1"/>
    </xf>
    <xf numFmtId="167" fontId="5" fillId="0" borderId="11" xfId="26" applyNumberFormat="1" applyFont="1" applyFill="1" applyBorder="1" applyAlignment="1">
      <alignment horizontal="center" vertical="center" wrapText="1"/>
    </xf>
    <xf numFmtId="167" fontId="5" fillId="0" borderId="11" xfId="0" applyNumberFormat="1" applyFont="1" applyFill="1" applyBorder="1" applyAlignment="1">
      <alignment horizontal="center" vertical="center" wrapText="1"/>
    </xf>
    <xf numFmtId="167" fontId="5" fillId="0" borderId="2" xfId="0" applyNumberFormat="1" applyFont="1" applyFill="1" applyBorder="1" applyAlignment="1">
      <alignment horizontal="center" vertical="center" wrapText="1"/>
    </xf>
    <xf numFmtId="167" fontId="5" fillId="0" borderId="11" xfId="26" quotePrefix="1" applyNumberFormat="1" applyFont="1" applyFill="1" applyBorder="1" applyAlignment="1">
      <alignment horizontal="center" vertical="center" wrapText="1"/>
    </xf>
    <xf numFmtId="167" fontId="14" fillId="0" borderId="27" xfId="26" quotePrefix="1" applyNumberFormat="1" applyFont="1" applyFill="1" applyBorder="1" applyAlignment="1">
      <alignment horizontal="center" vertical="center"/>
    </xf>
    <xf numFmtId="167" fontId="14" fillId="0" borderId="27" xfId="26" applyNumberFormat="1" applyFont="1" applyFill="1" applyBorder="1" applyAlignment="1">
      <alignment horizontal="center" vertical="center"/>
    </xf>
    <xf numFmtId="0" fontId="5" fillId="0" borderId="30" xfId="16" applyNumberFormat="1" applyFont="1" applyBorder="1" applyAlignment="1">
      <alignment horizontal="center" vertical="top" wrapText="1"/>
    </xf>
    <xf numFmtId="0" fontId="5" fillId="0" borderId="31" xfId="16" applyNumberFormat="1" applyFont="1" applyBorder="1" applyAlignment="1">
      <alignment horizontal="center" vertical="top" wrapText="1"/>
    </xf>
    <xf numFmtId="0" fontId="5" fillId="0" borderId="32" xfId="16" applyNumberFormat="1" applyFont="1" applyBorder="1" applyAlignment="1">
      <alignment horizontal="center" vertical="top" wrapText="1"/>
    </xf>
    <xf numFmtId="0" fontId="5" fillId="0" borderId="28" xfId="27" quotePrefix="1" applyNumberFormat="1" applyFont="1" applyFill="1" applyBorder="1" applyAlignment="1">
      <alignment horizontal="left" vertical="center"/>
    </xf>
    <xf numFmtId="0" fontId="5" fillId="0" borderId="29" xfId="27" quotePrefix="1" applyNumberFormat="1" applyFont="1" applyFill="1" applyBorder="1" applyAlignment="1">
      <alignment horizontal="left" vertical="center"/>
    </xf>
    <xf numFmtId="0" fontId="5" fillId="0" borderId="33" xfId="27" quotePrefix="1" applyNumberFormat="1" applyFont="1" applyFill="1" applyBorder="1" applyAlignment="1">
      <alignment horizontal="left" vertical="center"/>
    </xf>
    <xf numFmtId="3" fontId="5" fillId="0" borderId="12" xfId="27" quotePrefix="1" applyNumberFormat="1" applyFont="1" applyFill="1" applyBorder="1" applyAlignment="1">
      <alignment horizontal="center" vertical="center" wrapText="1"/>
    </xf>
    <xf numFmtId="3" fontId="5" fillId="0" borderId="11" xfId="0" applyNumberFormat="1" applyFont="1" applyFill="1" applyBorder="1" applyAlignment="1">
      <alignment horizontal="center" vertical="center" wrapText="1"/>
    </xf>
    <xf numFmtId="3" fontId="5" fillId="0" borderId="2" xfId="0" applyNumberFormat="1" applyFont="1" applyFill="1" applyBorder="1" applyAlignment="1">
      <alignment horizontal="center" vertical="center" wrapText="1"/>
    </xf>
    <xf numFmtId="0" fontId="5" fillId="0" borderId="30" xfId="25" applyNumberFormat="1" applyFont="1" applyFill="1" applyBorder="1" applyAlignment="1">
      <alignment horizontal="left" vertical="center" wrapText="1"/>
    </xf>
    <xf numFmtId="0" fontId="5" fillId="0" borderId="31" xfId="25" applyNumberFormat="1" applyFont="1" applyFill="1" applyBorder="1" applyAlignment="1">
      <alignment horizontal="left" vertical="center" wrapText="1"/>
    </xf>
    <xf numFmtId="0" fontId="5" fillId="0" borderId="32" xfId="25" applyNumberFormat="1" applyFont="1" applyFill="1" applyBorder="1" applyAlignment="1">
      <alignment horizontal="left" vertical="center" wrapText="1"/>
    </xf>
    <xf numFmtId="0" fontId="5" fillId="0" borderId="30" xfId="27" quotePrefix="1" applyNumberFormat="1" applyFont="1" applyFill="1" applyBorder="1" applyAlignment="1">
      <alignment horizontal="left" vertical="center" wrapText="1"/>
    </xf>
    <xf numFmtId="0" fontId="5" fillId="0" borderId="31" xfId="27" quotePrefix="1" applyNumberFormat="1" applyFont="1" applyFill="1" applyBorder="1" applyAlignment="1">
      <alignment horizontal="left" vertical="center" wrapText="1"/>
    </xf>
    <xf numFmtId="0" fontId="5" fillId="0" borderId="32" xfId="27" quotePrefix="1" applyNumberFormat="1" applyFont="1" applyFill="1" applyBorder="1" applyAlignment="1">
      <alignment horizontal="left" vertical="center" wrapText="1"/>
    </xf>
    <xf numFmtId="0" fontId="5" fillId="0" borderId="30" xfId="27" quotePrefix="1" applyNumberFormat="1" applyFont="1" applyFill="1" applyBorder="1" applyAlignment="1">
      <alignment horizontal="center" vertical="center"/>
    </xf>
    <xf numFmtId="0" fontId="5" fillId="0" borderId="31" xfId="27" quotePrefix="1" applyNumberFormat="1" applyFont="1" applyFill="1" applyBorder="1" applyAlignment="1">
      <alignment horizontal="center" vertical="center"/>
    </xf>
    <xf numFmtId="0" fontId="5" fillId="0" borderId="32" xfId="27" quotePrefix="1" applyNumberFormat="1" applyFont="1" applyFill="1" applyBorder="1" applyAlignment="1">
      <alignment horizontal="center" vertical="center"/>
    </xf>
    <xf numFmtId="0" fontId="11" fillId="0" borderId="5" xfId="24" quotePrefix="1" applyNumberFormat="1" applyFont="1" applyFill="1" applyBorder="1" applyAlignment="1">
      <alignment horizontal="left"/>
    </xf>
    <xf numFmtId="3" fontId="14" fillId="0" borderId="21" xfId="27" quotePrefix="1" applyNumberFormat="1" applyFont="1" applyFill="1" applyBorder="1" applyAlignment="1">
      <alignment horizontal="center" vertical="center"/>
    </xf>
    <xf numFmtId="0" fontId="5" fillId="0" borderId="6" xfId="27"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165" fontId="5" fillId="0" borderId="9" xfId="28" quotePrefix="1" applyNumberFormat="1" applyFont="1" applyFill="1" applyBorder="1" applyAlignment="1">
      <alignment horizontal="center" vertical="center" wrapText="1"/>
    </xf>
    <xf numFmtId="165" fontId="5" fillId="0" borderId="9" xfId="0" applyNumberFormat="1" applyFont="1" applyFill="1" applyBorder="1" applyAlignment="1">
      <alignment horizontal="center" vertical="center" wrapText="1"/>
    </xf>
    <xf numFmtId="165" fontId="5" fillId="0" borderId="10" xfId="0" applyNumberFormat="1" applyFont="1" applyFill="1" applyBorder="1" applyAlignment="1">
      <alignment horizontal="center" vertical="center" wrapText="1"/>
    </xf>
    <xf numFmtId="3" fontId="5" fillId="0" borderId="12" xfId="27" applyNumberFormat="1" applyFont="1" applyFill="1" applyBorder="1" applyAlignment="1">
      <alignment horizontal="center" vertical="center" wrapText="1"/>
    </xf>
    <xf numFmtId="0" fontId="5" fillId="0" borderId="12" xfId="27"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3" fontId="5" fillId="0" borderId="13" xfId="27" applyNumberFormat="1" applyFont="1" applyFill="1" applyBorder="1" applyAlignment="1">
      <alignment horizontal="center"/>
    </xf>
    <xf numFmtId="3" fontId="5" fillId="0" borderId="14" xfId="27" applyNumberFormat="1" applyFont="1" applyFill="1" applyBorder="1" applyAlignment="1">
      <alignment horizontal="center"/>
    </xf>
    <xf numFmtId="3" fontId="5" fillId="0" borderId="15" xfId="27" applyNumberFormat="1" applyFont="1" applyFill="1" applyBorder="1" applyAlignment="1">
      <alignment horizontal="center" vertical="center"/>
    </xf>
    <xf numFmtId="3" fontId="5" fillId="0" borderId="1" xfId="27" applyNumberFormat="1" applyFont="1" applyFill="1" applyBorder="1" applyAlignment="1">
      <alignment horizontal="center" vertical="center"/>
    </xf>
    <xf numFmtId="3" fontId="5" fillId="0" borderId="2" xfId="27" applyNumberFormat="1" applyFont="1" applyFill="1" applyBorder="1" applyAlignment="1">
      <alignment horizontal="center" vertical="center"/>
    </xf>
    <xf numFmtId="3" fontId="5" fillId="0" borderId="3" xfId="27" applyNumberFormat="1" applyFont="1" applyFill="1" applyBorder="1" applyAlignment="1">
      <alignment horizontal="center" vertical="center"/>
    </xf>
    <xf numFmtId="0" fontId="5" fillId="0" borderId="31" xfId="16" applyNumberFormat="1" applyFont="1" applyFill="1" applyBorder="1" applyAlignment="1">
      <alignment horizontal="left" vertical="center" wrapText="1"/>
    </xf>
    <xf numFmtId="0" fontId="5" fillId="0" borderId="32" xfId="16" applyNumberFormat="1" applyFont="1" applyFill="1" applyBorder="1" applyAlignment="1">
      <alignment horizontal="left" vertical="center" wrapText="1"/>
    </xf>
    <xf numFmtId="0" fontId="5" fillId="0" borderId="31" xfId="26" applyNumberFormat="1" applyFont="1" applyFill="1" applyBorder="1" applyAlignment="1">
      <alignment horizontal="left" vertical="center" wrapText="1"/>
    </xf>
    <xf numFmtId="0" fontId="5" fillId="0" borderId="30" xfId="26" applyNumberFormat="1" applyFont="1" applyFill="1" applyBorder="1" applyAlignment="1">
      <alignment horizontal="left" vertical="center" wrapText="1"/>
    </xf>
    <xf numFmtId="0" fontId="5" fillId="0" borderId="30" xfId="26" applyNumberFormat="1" applyFont="1" applyFill="1" applyBorder="1" applyAlignment="1">
      <alignment horizontal="center" vertical="center" wrapText="1"/>
    </xf>
    <xf numFmtId="0" fontId="5" fillId="0" borderId="31" xfId="26" applyNumberFormat="1" applyFont="1" applyFill="1" applyBorder="1" applyAlignment="1">
      <alignment horizontal="center" vertical="center" wrapText="1"/>
    </xf>
    <xf numFmtId="0" fontId="5" fillId="0" borderId="32" xfId="26" applyNumberFormat="1" applyFont="1" applyFill="1" applyBorder="1" applyAlignment="1">
      <alignment horizontal="center" vertical="center" wrapText="1"/>
    </xf>
    <xf numFmtId="3" fontId="5" fillId="0" borderId="11" xfId="26" applyNumberFormat="1" applyFont="1" applyFill="1" applyBorder="1" applyAlignment="1">
      <alignment horizontal="center" vertical="center" wrapText="1"/>
    </xf>
    <xf numFmtId="3" fontId="5" fillId="0" borderId="2" xfId="26" applyNumberFormat="1" applyFont="1" applyFill="1" applyBorder="1" applyAlignment="1">
      <alignment horizontal="center" vertical="center" wrapText="1"/>
    </xf>
    <xf numFmtId="3" fontId="14" fillId="0" borderId="21" xfId="27" applyNumberFormat="1" applyFont="1" applyFill="1" applyBorder="1" applyAlignment="1">
      <alignment horizontal="center" vertical="center"/>
    </xf>
    <xf numFmtId="0" fontId="5" fillId="0" borderId="6" xfId="26" applyNumberFormat="1" applyFont="1" applyFill="1" applyBorder="1" applyAlignment="1">
      <alignment horizontal="center" vertical="center" wrapText="1"/>
    </xf>
    <xf numFmtId="0" fontId="5" fillId="0" borderId="7" xfId="26" applyNumberFormat="1" applyFont="1" applyFill="1" applyBorder="1" applyAlignment="1">
      <alignment horizontal="center" vertical="center" wrapText="1"/>
    </xf>
    <xf numFmtId="165" fontId="5" fillId="0" borderId="9" xfId="26" applyNumberFormat="1" applyFont="1" applyFill="1" applyBorder="1" applyAlignment="1">
      <alignment horizontal="center" vertical="center" wrapText="1"/>
    </xf>
    <xf numFmtId="165" fontId="5" fillId="0" borderId="10" xfId="26" applyNumberFormat="1" applyFont="1" applyFill="1" applyBorder="1" applyAlignment="1">
      <alignment horizontal="center" vertical="center" wrapText="1"/>
    </xf>
    <xf numFmtId="0" fontId="5" fillId="0" borderId="2" xfId="26" applyNumberFormat="1" applyFont="1" applyFill="1" applyBorder="1" applyAlignment="1">
      <alignment horizontal="center" vertical="center" wrapText="1"/>
    </xf>
    <xf numFmtId="0" fontId="5" fillId="0" borderId="30" xfId="27" quotePrefix="1" applyNumberFormat="1" applyFont="1" applyFill="1" applyBorder="1" applyAlignment="1">
      <alignment horizontal="left" vertical="center"/>
    </xf>
    <xf numFmtId="0" fontId="5" fillId="0" borderId="31" xfId="27" quotePrefix="1" applyNumberFormat="1" applyFont="1" applyFill="1" applyBorder="1" applyAlignment="1">
      <alignment horizontal="left" vertical="center"/>
    </xf>
    <xf numFmtId="0" fontId="5" fillId="0" borderId="32" xfId="27" quotePrefix="1" applyNumberFormat="1" applyFont="1" applyFill="1" applyBorder="1" applyAlignment="1">
      <alignment horizontal="left" vertical="center"/>
    </xf>
    <xf numFmtId="0" fontId="5" fillId="0" borderId="30" xfId="16" applyNumberFormat="1" applyFont="1" applyFill="1" applyBorder="1" applyAlignment="1">
      <alignment horizontal="left" vertical="center" wrapText="1"/>
    </xf>
    <xf numFmtId="0" fontId="5" fillId="0" borderId="30" xfId="16" applyNumberFormat="1" applyFont="1" applyFill="1" applyBorder="1" applyAlignment="1">
      <alignment horizontal="center" vertical="center" wrapText="1"/>
    </xf>
    <xf numFmtId="0" fontId="5" fillId="0" borderId="31" xfId="16" applyNumberFormat="1" applyFont="1" applyFill="1" applyBorder="1" applyAlignment="1">
      <alignment horizontal="center" vertical="center" wrapText="1"/>
    </xf>
    <xf numFmtId="0" fontId="5" fillId="0" borderId="32" xfId="16" applyNumberFormat="1" applyFont="1" applyFill="1" applyBorder="1" applyAlignment="1">
      <alignment horizontal="center" vertical="center" wrapText="1"/>
    </xf>
    <xf numFmtId="0" fontId="5" fillId="0" borderId="30" xfId="25" applyNumberFormat="1" applyFont="1" applyFill="1" applyBorder="1" applyAlignment="1">
      <alignment horizontal="left" vertical="center"/>
    </xf>
    <xf numFmtId="0" fontId="5" fillId="0" borderId="31" xfId="25" applyNumberFormat="1" applyFont="1" applyFill="1" applyBorder="1" applyAlignment="1">
      <alignment horizontal="left" vertical="center"/>
    </xf>
    <xf numFmtId="0" fontId="5" fillId="0" borderId="32" xfId="25" applyNumberFormat="1" applyFont="1" applyFill="1" applyBorder="1" applyAlignment="1">
      <alignment horizontal="left" vertical="center"/>
    </xf>
    <xf numFmtId="0" fontId="5" fillId="0" borderId="32" xfId="26" applyNumberFormat="1" applyFont="1" applyFill="1" applyBorder="1" applyAlignment="1">
      <alignment horizontal="left" vertical="center" wrapText="1"/>
    </xf>
    <xf numFmtId="3" fontId="5" fillId="0" borderId="8" xfId="27" quotePrefix="1" applyNumberFormat="1" applyFont="1" applyFill="1" applyBorder="1" applyAlignment="1">
      <alignment horizontal="center" vertical="center" wrapText="1"/>
    </xf>
    <xf numFmtId="3" fontId="5" fillId="0" borderId="9" xfId="27" quotePrefix="1" applyNumberFormat="1" applyFont="1" applyFill="1" applyBorder="1" applyAlignment="1">
      <alignment horizontal="center" vertical="center" wrapText="1"/>
    </xf>
    <xf numFmtId="3" fontId="5" fillId="0" borderId="10" xfId="27" quotePrefix="1" applyNumberFormat="1" applyFont="1" applyFill="1" applyBorder="1" applyAlignment="1">
      <alignment horizontal="center" vertical="center" wrapText="1"/>
    </xf>
    <xf numFmtId="0" fontId="5" fillId="0" borderId="2" xfId="27" applyNumberFormat="1" applyFont="1" applyFill="1" applyBorder="1" applyAlignment="1">
      <alignment horizontal="center" vertical="center" wrapText="1"/>
    </xf>
    <xf numFmtId="3" fontId="14" fillId="0" borderId="26" xfId="27" quotePrefix="1" applyNumberFormat="1" applyFont="1" applyFill="1" applyBorder="1" applyAlignment="1">
      <alignment horizontal="center" vertical="center"/>
    </xf>
    <xf numFmtId="3" fontId="14" fillId="0" borderId="27" xfId="27" quotePrefix="1" applyNumberFormat="1" applyFont="1" applyFill="1" applyBorder="1" applyAlignment="1">
      <alignment horizontal="center" vertical="center"/>
    </xf>
    <xf numFmtId="3" fontId="14" fillId="0" borderId="34" xfId="27" quotePrefix="1" applyNumberFormat="1" applyFont="1" applyFill="1" applyBorder="1" applyAlignment="1">
      <alignment horizontal="center" vertical="center"/>
    </xf>
    <xf numFmtId="0" fontId="11" fillId="0" borderId="5" xfId="24" quotePrefix="1" applyNumberFormat="1" applyFont="1" applyFill="1" applyBorder="1" applyAlignment="1">
      <alignment horizontal="left" vertical="center"/>
    </xf>
    <xf numFmtId="0" fontId="5" fillId="0" borderId="16" xfId="27" applyNumberFormat="1" applyFont="1" applyFill="1" applyBorder="1" applyAlignment="1">
      <alignment horizontal="center" vertical="center" wrapText="1"/>
    </xf>
    <xf numFmtId="0" fontId="5" fillId="0" borderId="7" xfId="27" applyNumberFormat="1" applyFont="1" applyFill="1" applyBorder="1" applyAlignment="1">
      <alignment horizontal="center" vertical="center" wrapText="1"/>
    </xf>
    <xf numFmtId="165" fontId="5" fillId="0" borderId="17" xfId="28" quotePrefix="1" applyNumberFormat="1" applyFont="1" applyFill="1" applyBorder="1" applyAlignment="1">
      <alignment horizontal="center" vertical="center" wrapText="1"/>
    </xf>
    <xf numFmtId="165" fontId="5" fillId="0" borderId="10" xfId="28" quotePrefix="1" applyNumberFormat="1" applyFont="1" applyFill="1" applyBorder="1" applyAlignment="1">
      <alignment horizontal="center" vertical="center" wrapText="1"/>
    </xf>
    <xf numFmtId="3" fontId="5" fillId="0" borderId="18" xfId="27" applyNumberFormat="1" applyFont="1" applyFill="1" applyBorder="1" applyAlignment="1">
      <alignment horizontal="center"/>
    </xf>
    <xf numFmtId="0" fontId="5" fillId="0" borderId="35" xfId="27" quotePrefix="1" applyNumberFormat="1" applyFont="1" applyFill="1" applyBorder="1" applyAlignment="1">
      <alignment horizontal="left" vertical="center"/>
    </xf>
    <xf numFmtId="0" fontId="5" fillId="0" borderId="1" xfId="27" quotePrefix="1" applyNumberFormat="1" applyFont="1" applyFill="1" applyBorder="1" applyAlignment="1">
      <alignment horizontal="left" vertical="center"/>
    </xf>
    <xf numFmtId="0" fontId="5" fillId="0" borderId="36" xfId="27" quotePrefix="1" applyNumberFormat="1" applyFont="1" applyFill="1" applyBorder="1" applyAlignment="1">
      <alignment horizontal="left" vertical="center"/>
    </xf>
  </cellXfs>
  <cellStyles count="32">
    <cellStyle name="Comma 2" xfId="1" xr:uid="{00000000-0005-0000-0000-000000000000}"/>
    <cellStyle name="Comma 3" xfId="2" xr:uid="{00000000-0005-0000-0000-000001000000}"/>
    <cellStyle name="Comma0" xfId="3" xr:uid="{00000000-0005-0000-0000-000002000000}"/>
    <cellStyle name="Comma0 2" xfId="4" xr:uid="{00000000-0005-0000-0000-000003000000}"/>
    <cellStyle name="Currency0" xfId="5" xr:uid="{00000000-0005-0000-0000-000004000000}"/>
    <cellStyle name="Currency0 2" xfId="6" xr:uid="{00000000-0005-0000-0000-000005000000}"/>
    <cellStyle name="Date" xfId="7" xr:uid="{00000000-0005-0000-0000-000006000000}"/>
    <cellStyle name="Date 2" xfId="8" xr:uid="{00000000-0005-0000-0000-000007000000}"/>
    <cellStyle name="Fixed" xfId="9" xr:uid="{00000000-0005-0000-0000-000008000000}"/>
    <cellStyle name="Fixed 2" xfId="10" xr:uid="{00000000-0005-0000-0000-000009000000}"/>
    <cellStyle name="Heading 1" xfId="11" builtinId="16" customBuiltin="1"/>
    <cellStyle name="Heading 2" xfId="12" builtinId="17" customBuiltin="1"/>
    <cellStyle name="Hyperlink" xfId="13" builtinId="8"/>
    <cellStyle name="Hyperlink 2" xfId="14" xr:uid="{00000000-0005-0000-0000-00000D000000}"/>
    <cellStyle name="Hyperlink 3" xfId="15" xr:uid="{00000000-0005-0000-0000-00000E000000}"/>
    <cellStyle name="Normal" xfId="0" builtinId="0"/>
    <cellStyle name="Normal 2" xfId="16" xr:uid="{00000000-0005-0000-0000-000010000000}"/>
    <cellStyle name="Normal 2 2" xfId="17" xr:uid="{00000000-0005-0000-0000-000011000000}"/>
    <cellStyle name="Normal 2 2 2" xfId="18" xr:uid="{00000000-0005-0000-0000-000012000000}"/>
    <cellStyle name="Normal 2 3" xfId="19" xr:uid="{00000000-0005-0000-0000-000013000000}"/>
    <cellStyle name="Normal 2 4" xfId="20" xr:uid="{00000000-0005-0000-0000-000014000000}"/>
    <cellStyle name="Normal 3" xfId="21" xr:uid="{00000000-0005-0000-0000-000015000000}"/>
    <cellStyle name="Normal 4" xfId="22" xr:uid="{00000000-0005-0000-0000-000016000000}"/>
    <cellStyle name="Normal 5" xfId="23" xr:uid="{00000000-0005-0000-0000-000017000000}"/>
    <cellStyle name="Normal_MTFISH" xfId="24" xr:uid="{00000000-0005-0000-0000-000018000000}"/>
    <cellStyle name="normal_MTFISH_1" xfId="25" xr:uid="{00000000-0005-0000-0000-000019000000}"/>
    <cellStyle name="Normal_PULSES" xfId="26" xr:uid="{00000000-0005-0000-0000-00001A000000}"/>
    <cellStyle name="normal_vegcan_1" xfId="27" xr:uid="{00000000-0005-0000-0000-00001B000000}"/>
    <cellStyle name="Normal_vegfr" xfId="28" xr:uid="{00000000-0005-0000-0000-00001C000000}"/>
    <cellStyle name="Percent 2" xfId="29" xr:uid="{00000000-0005-0000-0000-00001D000000}"/>
    <cellStyle name="Total" xfId="30" builtinId="25" customBuiltin="1"/>
    <cellStyle name="Total 2" xfId="31" xr:uid="{00000000-0005-0000-0000-00001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9"/>
  <sheetViews>
    <sheetView tabSelected="1" workbookViewId="0"/>
  </sheetViews>
  <sheetFormatPr defaultRowHeight="12.75" x14ac:dyDescent="0.2"/>
  <cols>
    <col min="1" max="1" width="11.5703125" customWidth="1"/>
  </cols>
  <sheetData>
    <row r="2" spans="1:2" x14ac:dyDescent="0.2">
      <c r="A2" t="s">
        <v>10</v>
      </c>
      <c r="B2" s="96" t="s">
        <v>72</v>
      </c>
    </row>
    <row r="4" spans="1:2" x14ac:dyDescent="0.2">
      <c r="A4" t="s">
        <v>11</v>
      </c>
      <c r="B4" s="170" t="s">
        <v>56</v>
      </c>
    </row>
    <row r="5" spans="1:2" x14ac:dyDescent="0.2">
      <c r="B5" s="170" t="s">
        <v>57</v>
      </c>
    </row>
    <row r="6" spans="1:2" x14ac:dyDescent="0.2">
      <c r="B6" s="170" t="s">
        <v>59</v>
      </c>
    </row>
    <row r="7" spans="1:2" x14ac:dyDescent="0.2">
      <c r="B7" s="1" t="s">
        <v>60</v>
      </c>
    </row>
    <row r="8" spans="1:2" x14ac:dyDescent="0.2">
      <c r="B8" s="1" t="s">
        <v>61</v>
      </c>
    </row>
    <row r="9" spans="1:2" x14ac:dyDescent="0.2">
      <c r="B9" s="1" t="s">
        <v>62</v>
      </c>
    </row>
    <row r="10" spans="1:2" x14ac:dyDescent="0.2">
      <c r="B10" s="170" t="s">
        <v>63</v>
      </c>
    </row>
    <row r="11" spans="1:2" x14ac:dyDescent="0.2">
      <c r="B11" s="1" t="s">
        <v>64</v>
      </c>
    </row>
    <row r="12" spans="1:2" x14ac:dyDescent="0.2">
      <c r="B12" s="1" t="s">
        <v>65</v>
      </c>
    </row>
    <row r="13" spans="1:2" x14ac:dyDescent="0.2">
      <c r="B13" s="1" t="s">
        <v>66</v>
      </c>
    </row>
    <row r="14" spans="1:2" x14ac:dyDescent="0.2">
      <c r="B14" s="1" t="s">
        <v>67</v>
      </c>
    </row>
    <row r="15" spans="1:2" x14ac:dyDescent="0.2">
      <c r="B15" s="1" t="s">
        <v>68</v>
      </c>
    </row>
    <row r="16" spans="1:2" x14ac:dyDescent="0.2">
      <c r="B16" s="1" t="s">
        <v>69</v>
      </c>
    </row>
    <row r="17" spans="2:2" x14ac:dyDescent="0.2">
      <c r="B17" s="1" t="s">
        <v>70</v>
      </c>
    </row>
    <row r="18" spans="2:2" x14ac:dyDescent="0.2">
      <c r="B18" s="1" t="s">
        <v>71</v>
      </c>
    </row>
    <row r="19" spans="2:2" x14ac:dyDescent="0.2">
      <c r="B19" s="1" t="s">
        <v>95</v>
      </c>
    </row>
  </sheetData>
  <phoneticPr fontId="5" type="noConversion"/>
  <hyperlinks>
    <hyperlink ref="B4" location="PccLegumes!A1" display="Legumes: Per capita availability" xr:uid="{00000000-0004-0000-0000-000000000000}"/>
    <hyperlink ref="B5" location="PccDryBeans!A1" display="Dry edible beans (farm weight) - Per capita availability, by type of bean" xr:uid="{00000000-0004-0000-0000-000001000000}"/>
    <hyperlink ref="B6" location="DryBeans!A1" display="Dry edible beans - Supply and use" xr:uid="{00000000-0004-0000-0000-000002000000}"/>
    <hyperlink ref="B7" location="PintoBeans!A1" display="Dry pinto beans - Supply and use" xr:uid="{00000000-0004-0000-0000-000003000000}"/>
    <hyperlink ref="B8" location="NavyBeans!A1" display="Dry navy beans - Supply and use" xr:uid="{00000000-0004-0000-0000-000004000000}"/>
    <hyperlink ref="B9" location="GreatNorthernBeans!A1" display="Dry great northern beans - Supply and use" xr:uid="{00000000-0004-0000-0000-000005000000}"/>
    <hyperlink ref="B12" location="BlackBeans!A1" display="Dry black beans - Supply and use" xr:uid="{00000000-0004-0000-0000-000006000000}"/>
    <hyperlink ref="B13" location="'OtherDryBeans-1960-1979'!A1" display="Other dry beans - 1960-1979 - Supply and use" xr:uid="{00000000-0004-0000-0000-000007000000}"/>
    <hyperlink ref="B10" location="RedKidneyBeans!A1" display="Dry red kidney beans - Supply and use" xr:uid="{00000000-0004-0000-0000-000008000000}"/>
    <hyperlink ref="B11" location="DryLimaBeans!A1" display="Dry lima beans - Supply and use" xr:uid="{00000000-0004-0000-0000-000009000000}"/>
    <hyperlink ref="B14" location="BlackeyeBeans!A1" display="Dry blackeye beans - Supply and use" xr:uid="{00000000-0004-0000-0000-00000A000000}"/>
    <hyperlink ref="B15:B16" location="BlackeyeBeans!A1" display="Dry blackeye beans - Supply and use" xr:uid="{00000000-0004-0000-0000-00000B000000}"/>
    <hyperlink ref="B15" location="GarbanzoBeans!A1" display="Dry garbanzo beans - Supply and use" xr:uid="{00000000-0004-0000-0000-00000C000000}"/>
    <hyperlink ref="B16" location="SmallWhiteBeans!A1" display="Dry small white beans - Supply and use" xr:uid="{00000000-0004-0000-0000-00000D000000}"/>
    <hyperlink ref="B17" location="SmallRedBeans!A1" display="Dry small red beans - Supply and use" xr:uid="{00000000-0004-0000-0000-00000E000000}"/>
    <hyperlink ref="B18" location="PinkBeans!A1" display="Dry pink beans - Supply and use" xr:uid="{00000000-0004-0000-0000-00000F000000}"/>
    <hyperlink ref="B19" location="'Cranberry and misc. beans'!A1" display="Dry cranberry and other beans: Supply and use" xr:uid="{00000000-0004-0000-0000-000010000000}"/>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autoPageBreaks="0" fitToPage="1"/>
  </sheetPr>
  <dimension ref="A1:K75"/>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43</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85" t="s">
        <v>29</v>
      </c>
      <c r="C7" s="228" t="s">
        <v>30</v>
      </c>
      <c r="D7" s="253"/>
      <c r="E7" s="253"/>
      <c r="F7" s="253"/>
      <c r="G7" s="253"/>
      <c r="H7" s="253"/>
      <c r="I7" s="253"/>
      <c r="J7" s="253"/>
      <c r="K7" s="86" t="s">
        <v>31</v>
      </c>
    </row>
    <row r="8" spans="1:11" ht="12" customHeight="1" x14ac:dyDescent="0.2">
      <c r="A8" s="35">
        <v>1960</v>
      </c>
      <c r="B8" s="52">
        <v>180.67099999999999</v>
      </c>
      <c r="C8" s="49">
        <v>14.4</v>
      </c>
      <c r="D8" s="56" t="s">
        <v>4</v>
      </c>
      <c r="E8" s="56" t="s">
        <v>4</v>
      </c>
      <c r="F8" s="42">
        <f t="shared" ref="F8:F39" si="0">SUM(C8,D8,E8)</f>
        <v>14.4</v>
      </c>
      <c r="G8" s="56" t="s">
        <v>4</v>
      </c>
      <c r="H8" s="49">
        <v>0.88969162995594719</v>
      </c>
      <c r="I8" s="49">
        <v>7.0704000000000002</v>
      </c>
      <c r="J8" s="40">
        <f>F8-H8-I8</f>
        <v>6.4399083700440523</v>
      </c>
      <c r="K8" s="149">
        <f t="shared" ref="K8:K39" si="1">IF(J8=0,0,IF(B8=0,0,J8/B8))</f>
        <v>3.5644394341338967E-2</v>
      </c>
    </row>
    <row r="9" spans="1:11" ht="12" customHeight="1" x14ac:dyDescent="0.2">
      <c r="A9" s="32">
        <v>1961</v>
      </c>
      <c r="B9" s="51">
        <v>183.691</v>
      </c>
      <c r="C9" s="50">
        <v>22</v>
      </c>
      <c r="D9" s="57" t="s">
        <v>4</v>
      </c>
      <c r="E9" s="50">
        <v>7.0704000000000002</v>
      </c>
      <c r="F9" s="46">
        <f t="shared" si="0"/>
        <v>29.070399999999999</v>
      </c>
      <c r="G9" s="57" t="s">
        <v>4</v>
      </c>
      <c r="H9" s="50">
        <v>1.1565991189427316</v>
      </c>
      <c r="I9" s="50">
        <v>10.802</v>
      </c>
      <c r="J9" s="44">
        <f t="shared" ref="J9:J17" si="2">F9-H9-I9</f>
        <v>17.111800881057267</v>
      </c>
      <c r="K9" s="162">
        <f t="shared" si="1"/>
        <v>9.315535807991282E-2</v>
      </c>
    </row>
    <row r="10" spans="1:11" ht="12" customHeight="1" x14ac:dyDescent="0.2">
      <c r="A10" s="32">
        <v>1962</v>
      </c>
      <c r="B10" s="51">
        <v>186.53800000000001</v>
      </c>
      <c r="C10" s="50">
        <v>28.6</v>
      </c>
      <c r="D10" s="57" t="s">
        <v>4</v>
      </c>
      <c r="E10" s="50">
        <v>10.802</v>
      </c>
      <c r="F10" s="46">
        <f t="shared" si="0"/>
        <v>39.402000000000001</v>
      </c>
      <c r="G10" s="57" t="s">
        <v>4</v>
      </c>
      <c r="H10" s="50">
        <v>0.41653744493392075</v>
      </c>
      <c r="I10" s="50">
        <v>14.0426</v>
      </c>
      <c r="J10" s="44">
        <f t="shared" si="2"/>
        <v>24.942862555066078</v>
      </c>
      <c r="K10" s="162">
        <f t="shared" si="1"/>
        <v>0.13371464556854945</v>
      </c>
    </row>
    <row r="11" spans="1:11" ht="12" customHeight="1" x14ac:dyDescent="0.2">
      <c r="A11" s="32">
        <v>1963</v>
      </c>
      <c r="B11" s="51">
        <v>189.24199999999999</v>
      </c>
      <c r="C11" s="50">
        <v>10.3</v>
      </c>
      <c r="D11" s="57" t="s">
        <v>4</v>
      </c>
      <c r="E11" s="50">
        <v>14.0426</v>
      </c>
      <c r="F11" s="46">
        <f t="shared" si="0"/>
        <v>24.342600000000001</v>
      </c>
      <c r="G11" s="57" t="s">
        <v>4</v>
      </c>
      <c r="H11" s="50">
        <v>1.0797621145374448</v>
      </c>
      <c r="I11" s="50">
        <v>5.0573000000000006</v>
      </c>
      <c r="J11" s="44">
        <f t="shared" si="2"/>
        <v>18.205537885462554</v>
      </c>
      <c r="K11" s="162">
        <f t="shared" si="1"/>
        <v>9.6202417462627504E-2</v>
      </c>
    </row>
    <row r="12" spans="1:11" ht="12" customHeight="1" x14ac:dyDescent="0.2">
      <c r="A12" s="32">
        <v>1964</v>
      </c>
      <c r="B12" s="51">
        <v>191.88900000000001</v>
      </c>
      <c r="C12" s="50">
        <v>26.7</v>
      </c>
      <c r="D12" s="57" t="s">
        <v>4</v>
      </c>
      <c r="E12" s="50">
        <v>5.0573000000000006</v>
      </c>
      <c r="F12" s="46">
        <f t="shared" si="0"/>
        <v>31.757300000000001</v>
      </c>
      <c r="G12" s="57" t="s">
        <v>4</v>
      </c>
      <c r="H12" s="50">
        <v>0.7764581497797356</v>
      </c>
      <c r="I12" s="50">
        <v>12.255299999999998</v>
      </c>
      <c r="J12" s="44">
        <f t="shared" si="2"/>
        <v>18.725541850220267</v>
      </c>
      <c r="K12" s="162">
        <f t="shared" si="1"/>
        <v>9.7585280293400176E-2</v>
      </c>
    </row>
    <row r="13" spans="1:11" ht="12" customHeight="1" x14ac:dyDescent="0.2">
      <c r="A13" s="32">
        <v>1965</v>
      </c>
      <c r="B13" s="51">
        <v>194.303</v>
      </c>
      <c r="C13" s="50">
        <v>19.2</v>
      </c>
      <c r="D13" s="57" t="s">
        <v>4</v>
      </c>
      <c r="E13" s="50">
        <v>12.255299999999998</v>
      </c>
      <c r="F13" s="46">
        <f t="shared" si="0"/>
        <v>31.455299999999998</v>
      </c>
      <c r="G13" s="57" t="s">
        <v>4</v>
      </c>
      <c r="H13" s="50">
        <v>1.1929955947136563</v>
      </c>
      <c r="I13" s="50">
        <v>10.08</v>
      </c>
      <c r="J13" s="44">
        <f t="shared" si="2"/>
        <v>20.182304405286338</v>
      </c>
      <c r="K13" s="162">
        <f t="shared" si="1"/>
        <v>0.1038702665696687</v>
      </c>
    </row>
    <row r="14" spans="1:11" ht="12" customHeight="1" x14ac:dyDescent="0.2">
      <c r="A14" s="35">
        <v>1966</v>
      </c>
      <c r="B14" s="52">
        <v>196.56</v>
      </c>
      <c r="C14" s="49">
        <v>29.5</v>
      </c>
      <c r="D14" s="56" t="s">
        <v>4</v>
      </c>
      <c r="E14" s="49">
        <v>10.08</v>
      </c>
      <c r="F14" s="42">
        <f t="shared" si="0"/>
        <v>39.58</v>
      </c>
      <c r="G14" s="56" t="s">
        <v>4</v>
      </c>
      <c r="H14" s="49">
        <v>1.2981409691629955</v>
      </c>
      <c r="I14" s="49">
        <v>15.930000000000001</v>
      </c>
      <c r="J14" s="40">
        <f t="shared" si="2"/>
        <v>22.351859030837005</v>
      </c>
      <c r="K14" s="149">
        <f t="shared" si="1"/>
        <v>0.1137151965345798</v>
      </c>
    </row>
    <row r="15" spans="1:11" ht="12" customHeight="1" x14ac:dyDescent="0.2">
      <c r="A15" s="35">
        <v>1967</v>
      </c>
      <c r="B15" s="52">
        <v>198.71199999999999</v>
      </c>
      <c r="C15" s="49">
        <v>32.1</v>
      </c>
      <c r="D15" s="56" t="s">
        <v>4</v>
      </c>
      <c r="E15" s="49">
        <v>15.930000000000001</v>
      </c>
      <c r="F15" s="42">
        <f t="shared" si="0"/>
        <v>48.03</v>
      </c>
      <c r="G15" s="56" t="s">
        <v>4</v>
      </c>
      <c r="H15" s="49">
        <v>1.2698325991189428</v>
      </c>
      <c r="I15" s="49">
        <v>17.366100000000003</v>
      </c>
      <c r="J15" s="40">
        <f t="shared" si="2"/>
        <v>29.394067400881056</v>
      </c>
      <c r="K15" s="149">
        <f t="shared" si="1"/>
        <v>0.14792296087242371</v>
      </c>
    </row>
    <row r="16" spans="1:11" ht="12" customHeight="1" x14ac:dyDescent="0.2">
      <c r="A16" s="35">
        <v>1968</v>
      </c>
      <c r="B16" s="52">
        <v>200.70599999999999</v>
      </c>
      <c r="C16" s="49">
        <v>31.4</v>
      </c>
      <c r="D16" s="56" t="s">
        <v>4</v>
      </c>
      <c r="E16" s="49">
        <v>17.366100000000003</v>
      </c>
      <c r="F16" s="42">
        <f t="shared" si="0"/>
        <v>48.766100000000002</v>
      </c>
      <c r="G16" s="56" t="s">
        <v>4</v>
      </c>
      <c r="H16" s="49">
        <v>0.90182378854625556</v>
      </c>
      <c r="I16" s="49">
        <v>31.673400000000001</v>
      </c>
      <c r="J16" s="40">
        <f t="shared" si="2"/>
        <v>16.190876211453748</v>
      </c>
      <c r="K16" s="149">
        <f t="shared" si="1"/>
        <v>8.0669617308170904E-2</v>
      </c>
    </row>
    <row r="17" spans="1:11" ht="12" customHeight="1" x14ac:dyDescent="0.2">
      <c r="A17" s="35">
        <v>1969</v>
      </c>
      <c r="B17" s="52">
        <v>202.67699999999999</v>
      </c>
      <c r="C17" s="49">
        <v>22.3</v>
      </c>
      <c r="D17" s="56" t="s">
        <v>4</v>
      </c>
      <c r="E17" s="49">
        <v>31.673400000000001</v>
      </c>
      <c r="F17" s="42">
        <f t="shared" si="0"/>
        <v>53.973399999999998</v>
      </c>
      <c r="G17" s="56" t="s">
        <v>4</v>
      </c>
      <c r="H17" s="49">
        <v>0.91799999999999993</v>
      </c>
      <c r="I17" s="49">
        <v>48</v>
      </c>
      <c r="J17" s="40">
        <f t="shared" si="2"/>
        <v>5.0553999999999988</v>
      </c>
      <c r="K17" s="149">
        <f t="shared" si="1"/>
        <v>2.4943136122993724E-2</v>
      </c>
    </row>
    <row r="18" spans="1:11" ht="12" customHeight="1" x14ac:dyDescent="0.2">
      <c r="A18" s="35">
        <v>1970</v>
      </c>
      <c r="B18" s="52">
        <v>205.05199999999999</v>
      </c>
      <c r="C18" s="40">
        <v>22.7</v>
      </c>
      <c r="D18" s="56" t="s">
        <v>4</v>
      </c>
      <c r="E18" s="42">
        <v>48</v>
      </c>
      <c r="F18" s="42">
        <f t="shared" si="0"/>
        <v>70.7</v>
      </c>
      <c r="G18" s="43">
        <v>38.299999999999997</v>
      </c>
      <c r="H18" s="43">
        <v>1.1271</v>
      </c>
      <c r="I18" s="43">
        <v>30</v>
      </c>
      <c r="J18" s="40">
        <f t="shared" ref="J18:J39" si="3">F18-G18-H18-I18</f>
        <v>1.272900000000007</v>
      </c>
      <c r="K18" s="149">
        <f t="shared" si="1"/>
        <v>6.2076936581940533E-3</v>
      </c>
    </row>
    <row r="19" spans="1:11" ht="12" customHeight="1" x14ac:dyDescent="0.2">
      <c r="A19" s="32">
        <v>1971</v>
      </c>
      <c r="B19" s="51">
        <v>207.661</v>
      </c>
      <c r="C19" s="44">
        <v>27.9</v>
      </c>
      <c r="D19" s="57" t="s">
        <v>4</v>
      </c>
      <c r="E19" s="46">
        <v>30</v>
      </c>
      <c r="F19" s="46">
        <f t="shared" si="0"/>
        <v>57.9</v>
      </c>
      <c r="G19" s="47">
        <v>24</v>
      </c>
      <c r="H19" s="47">
        <v>0.59279999999999999</v>
      </c>
      <c r="I19" s="47">
        <v>27</v>
      </c>
      <c r="J19" s="44">
        <f t="shared" si="3"/>
        <v>6.3072000000000017</v>
      </c>
      <c r="K19" s="162">
        <f t="shared" si="1"/>
        <v>3.0372578384963964E-2</v>
      </c>
    </row>
    <row r="20" spans="1:11" ht="12" customHeight="1" x14ac:dyDescent="0.2">
      <c r="A20" s="32">
        <v>1972</v>
      </c>
      <c r="B20" s="51">
        <v>209.89599999999999</v>
      </c>
      <c r="C20" s="44">
        <v>14.4</v>
      </c>
      <c r="D20" s="57" t="s">
        <v>4</v>
      </c>
      <c r="E20" s="46">
        <v>27</v>
      </c>
      <c r="F20" s="46">
        <f t="shared" si="0"/>
        <v>41.4</v>
      </c>
      <c r="G20" s="47">
        <v>3.1</v>
      </c>
      <c r="H20" s="47">
        <v>0.55649999999999999</v>
      </c>
      <c r="I20" s="47">
        <v>32.5</v>
      </c>
      <c r="J20" s="44">
        <f t="shared" si="3"/>
        <v>5.2434999999999974</v>
      </c>
      <c r="K20" s="162">
        <f t="shared" si="1"/>
        <v>2.4981419369592549E-2</v>
      </c>
    </row>
    <row r="21" spans="1:11" ht="12" customHeight="1" x14ac:dyDescent="0.2">
      <c r="A21" s="32">
        <v>1973</v>
      </c>
      <c r="B21" s="51">
        <v>211.90899999999999</v>
      </c>
      <c r="C21" s="44">
        <v>13.3</v>
      </c>
      <c r="D21" s="57" t="s">
        <v>4</v>
      </c>
      <c r="E21" s="46">
        <v>32.5</v>
      </c>
      <c r="F21" s="46">
        <f t="shared" si="0"/>
        <v>45.8</v>
      </c>
      <c r="G21" s="47">
        <v>29.8</v>
      </c>
      <c r="H21" s="47">
        <v>0.79039999999999988</v>
      </c>
      <c r="I21" s="47">
        <v>13.1</v>
      </c>
      <c r="J21" s="44">
        <f t="shared" si="3"/>
        <v>2.1095999999999968</v>
      </c>
      <c r="K21" s="162">
        <f t="shared" si="1"/>
        <v>9.9552166260045444E-3</v>
      </c>
    </row>
    <row r="22" spans="1:11" ht="12" customHeight="1" x14ac:dyDescent="0.2">
      <c r="A22" s="32">
        <v>1974</v>
      </c>
      <c r="B22" s="51">
        <v>213.85400000000001</v>
      </c>
      <c r="C22" s="44">
        <v>19.2</v>
      </c>
      <c r="D22" s="57" t="s">
        <v>4</v>
      </c>
      <c r="E22" s="46">
        <v>13.1</v>
      </c>
      <c r="F22" s="46">
        <f t="shared" si="0"/>
        <v>32.299999999999997</v>
      </c>
      <c r="G22" s="47">
        <v>10.3</v>
      </c>
      <c r="H22" s="47">
        <v>0.8567999999999999</v>
      </c>
      <c r="I22" s="47">
        <v>16.100000000000001</v>
      </c>
      <c r="J22" s="44">
        <f t="shared" si="3"/>
        <v>5.0431999999999952</v>
      </c>
      <c r="K22" s="162">
        <f t="shared" si="1"/>
        <v>2.3582444097374821E-2</v>
      </c>
    </row>
    <row r="23" spans="1:11" ht="12" customHeight="1" x14ac:dyDescent="0.2">
      <c r="A23" s="32">
        <v>1975</v>
      </c>
      <c r="B23" s="51">
        <v>215.97300000000001</v>
      </c>
      <c r="C23" s="44">
        <v>21.2</v>
      </c>
      <c r="D23" s="57" t="s">
        <v>4</v>
      </c>
      <c r="E23" s="46">
        <v>16.100000000000001</v>
      </c>
      <c r="F23" s="46">
        <f t="shared" si="0"/>
        <v>37.299999999999997</v>
      </c>
      <c r="G23" s="47">
        <v>7.3</v>
      </c>
      <c r="H23" s="47">
        <v>0.63239999999999996</v>
      </c>
      <c r="I23" s="47">
        <v>23.7</v>
      </c>
      <c r="J23" s="44">
        <f t="shared" si="3"/>
        <v>5.6675999999999966</v>
      </c>
      <c r="K23" s="162">
        <f t="shared" si="1"/>
        <v>2.6242169160033874E-2</v>
      </c>
    </row>
    <row r="24" spans="1:11" ht="12" customHeight="1" x14ac:dyDescent="0.2">
      <c r="A24" s="35">
        <v>1976</v>
      </c>
      <c r="B24" s="52">
        <v>218.035</v>
      </c>
      <c r="C24" s="40">
        <v>15.7</v>
      </c>
      <c r="D24" s="56" t="s">
        <v>4</v>
      </c>
      <c r="E24" s="42">
        <v>23.7</v>
      </c>
      <c r="F24" s="42">
        <f t="shared" si="0"/>
        <v>39.4</v>
      </c>
      <c r="G24" s="40">
        <v>18.899999999999999</v>
      </c>
      <c r="H24" s="40">
        <v>0.44719999999999999</v>
      </c>
      <c r="I24" s="40">
        <v>18.600000000000001</v>
      </c>
      <c r="J24" s="40">
        <f t="shared" si="3"/>
        <v>1.4527999999999999</v>
      </c>
      <c r="K24" s="149">
        <f t="shared" si="1"/>
        <v>6.6631504116311593E-3</v>
      </c>
    </row>
    <row r="25" spans="1:11" ht="12" customHeight="1" x14ac:dyDescent="0.2">
      <c r="A25" s="35">
        <v>1977</v>
      </c>
      <c r="B25" s="52">
        <v>220.23899999999998</v>
      </c>
      <c r="C25" s="40">
        <v>10.9</v>
      </c>
      <c r="D25" s="56" t="s">
        <v>4</v>
      </c>
      <c r="E25" s="42">
        <v>18.600000000000001</v>
      </c>
      <c r="F25" s="42">
        <f t="shared" si="0"/>
        <v>29.5</v>
      </c>
      <c r="G25" s="40">
        <v>12.9</v>
      </c>
      <c r="H25" s="40">
        <v>0.71820000000000006</v>
      </c>
      <c r="I25" s="40">
        <v>14</v>
      </c>
      <c r="J25" s="40">
        <f t="shared" si="3"/>
        <v>1.8818000000000019</v>
      </c>
      <c r="K25" s="149">
        <f t="shared" si="1"/>
        <v>8.5443540880588906E-3</v>
      </c>
    </row>
    <row r="26" spans="1:11" ht="12" customHeight="1" x14ac:dyDescent="0.2">
      <c r="A26" s="35">
        <v>1978</v>
      </c>
      <c r="B26" s="52">
        <v>222.58500000000001</v>
      </c>
      <c r="C26" s="40">
        <v>16.8</v>
      </c>
      <c r="D26" s="56" t="s">
        <v>4</v>
      </c>
      <c r="E26" s="42">
        <v>14</v>
      </c>
      <c r="F26" s="42">
        <f t="shared" si="0"/>
        <v>30.8</v>
      </c>
      <c r="G26" s="40">
        <v>10</v>
      </c>
      <c r="H26" s="40">
        <v>1.254</v>
      </c>
      <c r="I26" s="40">
        <v>13.4</v>
      </c>
      <c r="J26" s="40">
        <f t="shared" si="3"/>
        <v>6.145999999999999</v>
      </c>
      <c r="K26" s="149">
        <f t="shared" si="1"/>
        <v>2.7611923534829386E-2</v>
      </c>
    </row>
    <row r="27" spans="1:11" ht="12" customHeight="1" x14ac:dyDescent="0.2">
      <c r="A27" s="35">
        <v>1979</v>
      </c>
      <c r="B27" s="52">
        <v>225.05500000000001</v>
      </c>
      <c r="C27" s="40">
        <v>28.8</v>
      </c>
      <c r="D27" s="56" t="s">
        <v>4</v>
      </c>
      <c r="E27" s="42">
        <v>13.4</v>
      </c>
      <c r="F27" s="42">
        <f t="shared" si="0"/>
        <v>42.2</v>
      </c>
      <c r="G27" s="40">
        <v>8.8000000000000007</v>
      </c>
      <c r="H27" s="40">
        <v>6.4455999999999998</v>
      </c>
      <c r="I27" s="40">
        <v>22.4</v>
      </c>
      <c r="J27" s="40">
        <f t="shared" si="3"/>
        <v>4.5544000000000082</v>
      </c>
      <c r="K27" s="149">
        <f t="shared" si="1"/>
        <v>2.0236830996867468E-2</v>
      </c>
    </row>
    <row r="28" spans="1:11" ht="12" customHeight="1" x14ac:dyDescent="0.2">
      <c r="A28" s="35">
        <v>1980</v>
      </c>
      <c r="B28" s="52">
        <v>227.726</v>
      </c>
      <c r="C28" s="40">
        <v>145.1</v>
      </c>
      <c r="D28" s="56" t="s">
        <v>4</v>
      </c>
      <c r="E28" s="42">
        <v>22.4</v>
      </c>
      <c r="F28" s="42">
        <f t="shared" si="0"/>
        <v>167.5</v>
      </c>
      <c r="G28" s="40">
        <v>119.6</v>
      </c>
      <c r="H28" s="40">
        <v>10.140300000000002</v>
      </c>
      <c r="I28" s="40">
        <v>36.4</v>
      </c>
      <c r="J28" s="40">
        <f t="shared" si="3"/>
        <v>1.3597000000000037</v>
      </c>
      <c r="K28" s="149">
        <f t="shared" si="1"/>
        <v>5.9707718925375393E-3</v>
      </c>
    </row>
    <row r="29" spans="1:11" ht="12" customHeight="1" x14ac:dyDescent="0.2">
      <c r="A29" s="32">
        <v>1981</v>
      </c>
      <c r="B29" s="51">
        <v>229.96600000000001</v>
      </c>
      <c r="C29" s="44">
        <v>224.4</v>
      </c>
      <c r="D29" s="57" t="s">
        <v>4</v>
      </c>
      <c r="E29" s="46">
        <v>36.4</v>
      </c>
      <c r="F29" s="46">
        <f t="shared" si="0"/>
        <v>260.8</v>
      </c>
      <c r="G29" s="44">
        <v>165.3</v>
      </c>
      <c r="H29" s="44">
        <v>1.1889999999999998</v>
      </c>
      <c r="I29" s="44">
        <v>78</v>
      </c>
      <c r="J29" s="44">
        <f t="shared" si="3"/>
        <v>16.311000000000007</v>
      </c>
      <c r="K29" s="162">
        <f t="shared" si="1"/>
        <v>7.092787629475665E-2</v>
      </c>
    </row>
    <row r="30" spans="1:11" ht="12" customHeight="1" x14ac:dyDescent="0.2">
      <c r="A30" s="32">
        <v>1982</v>
      </c>
      <c r="B30" s="51">
        <v>232.18799999999999</v>
      </c>
      <c r="C30" s="48">
        <v>25.9</v>
      </c>
      <c r="D30" s="57" t="s">
        <v>4</v>
      </c>
      <c r="E30" s="46">
        <v>78</v>
      </c>
      <c r="F30" s="46">
        <f t="shared" si="0"/>
        <v>103.9</v>
      </c>
      <c r="G30" s="44">
        <v>65.099999999999994</v>
      </c>
      <c r="H30" s="44">
        <v>0.22039999999999998</v>
      </c>
      <c r="I30" s="44">
        <v>28.5</v>
      </c>
      <c r="J30" s="44">
        <f t="shared" si="3"/>
        <v>10.079600000000013</v>
      </c>
      <c r="K30" s="162">
        <f t="shared" si="1"/>
        <v>4.3411373542129712E-2</v>
      </c>
    </row>
    <row r="31" spans="1:11" ht="12" customHeight="1" x14ac:dyDescent="0.2">
      <c r="A31" s="32">
        <v>1983</v>
      </c>
      <c r="B31" s="51">
        <v>234.30699999999999</v>
      </c>
      <c r="C31" s="48">
        <v>4.8</v>
      </c>
      <c r="D31" s="57" t="s">
        <v>4</v>
      </c>
      <c r="E31" s="46">
        <v>28.5</v>
      </c>
      <c r="F31" s="46">
        <f t="shared" si="0"/>
        <v>33.299999999999997</v>
      </c>
      <c r="G31" s="44">
        <v>18</v>
      </c>
      <c r="H31" s="44">
        <v>0.48719999999999991</v>
      </c>
      <c r="I31" s="44">
        <v>7.1</v>
      </c>
      <c r="J31" s="44">
        <f t="shared" si="3"/>
        <v>7.7127999999999979</v>
      </c>
      <c r="K31" s="162">
        <f t="shared" si="1"/>
        <v>3.2917497129833925E-2</v>
      </c>
    </row>
    <row r="32" spans="1:11" ht="12" customHeight="1" x14ac:dyDescent="0.2">
      <c r="A32" s="32">
        <v>1984</v>
      </c>
      <c r="B32" s="51">
        <v>236.34800000000001</v>
      </c>
      <c r="C32" s="44">
        <v>11</v>
      </c>
      <c r="D32" s="57" t="s">
        <v>4</v>
      </c>
      <c r="E32" s="46">
        <v>7.1</v>
      </c>
      <c r="F32" s="46">
        <f t="shared" si="0"/>
        <v>18.100000000000001</v>
      </c>
      <c r="G32" s="44">
        <v>7.7</v>
      </c>
      <c r="H32" s="44">
        <v>0.82079999999999997</v>
      </c>
      <c r="I32" s="44">
        <v>4.8</v>
      </c>
      <c r="J32" s="44">
        <f t="shared" si="3"/>
        <v>4.7792000000000021</v>
      </c>
      <c r="K32" s="162">
        <f t="shared" si="1"/>
        <v>2.0221030006600443E-2</v>
      </c>
    </row>
    <row r="33" spans="1:11" ht="12" customHeight="1" x14ac:dyDescent="0.2">
      <c r="A33" s="32">
        <v>1985</v>
      </c>
      <c r="B33" s="51">
        <v>238.46600000000001</v>
      </c>
      <c r="C33" s="44">
        <v>18.2</v>
      </c>
      <c r="D33" s="57" t="s">
        <v>4</v>
      </c>
      <c r="E33" s="46">
        <v>4.8</v>
      </c>
      <c r="F33" s="46">
        <f t="shared" si="0"/>
        <v>23</v>
      </c>
      <c r="G33" s="44">
        <v>9.3000000000000007</v>
      </c>
      <c r="H33" s="44">
        <v>3.1294999999999997</v>
      </c>
      <c r="I33" s="44">
        <v>7.5</v>
      </c>
      <c r="J33" s="44">
        <f t="shared" si="3"/>
        <v>3.0704999999999991</v>
      </c>
      <c r="K33" s="162">
        <f t="shared" si="1"/>
        <v>1.2876049415849635E-2</v>
      </c>
    </row>
    <row r="34" spans="1:11" ht="12" customHeight="1" x14ac:dyDescent="0.2">
      <c r="A34" s="35">
        <v>1986</v>
      </c>
      <c r="B34" s="52">
        <v>240.65100000000001</v>
      </c>
      <c r="C34" s="40">
        <v>71.7</v>
      </c>
      <c r="D34" s="56" t="s">
        <v>4</v>
      </c>
      <c r="E34" s="42">
        <v>7.5</v>
      </c>
      <c r="F34" s="42">
        <f t="shared" si="0"/>
        <v>79.2</v>
      </c>
      <c r="G34" s="40">
        <v>57</v>
      </c>
      <c r="H34" s="40">
        <v>0.89599999999999991</v>
      </c>
      <c r="I34" s="40">
        <v>13.8</v>
      </c>
      <c r="J34" s="40">
        <f t="shared" si="3"/>
        <v>7.5040000000000013</v>
      </c>
      <c r="K34" s="149">
        <f t="shared" si="1"/>
        <v>3.118208526039784E-2</v>
      </c>
    </row>
    <row r="35" spans="1:11" ht="12" customHeight="1" x14ac:dyDescent="0.2">
      <c r="A35" s="35">
        <v>1987</v>
      </c>
      <c r="B35" s="52">
        <v>242.804</v>
      </c>
      <c r="C35" s="40">
        <v>22.1</v>
      </c>
      <c r="D35" s="56" t="s">
        <v>4</v>
      </c>
      <c r="E35" s="42">
        <v>13.8</v>
      </c>
      <c r="F35" s="42">
        <f t="shared" si="0"/>
        <v>35.900000000000006</v>
      </c>
      <c r="G35" s="40">
        <v>13.8</v>
      </c>
      <c r="H35" s="40">
        <v>0.43320000000000003</v>
      </c>
      <c r="I35" s="40">
        <v>9.6999999999999993</v>
      </c>
      <c r="J35" s="40">
        <f t="shared" si="3"/>
        <v>11.966800000000006</v>
      </c>
      <c r="K35" s="149">
        <f t="shared" si="1"/>
        <v>4.9285843725803552E-2</v>
      </c>
    </row>
    <row r="36" spans="1:11" ht="12" customHeight="1" x14ac:dyDescent="0.2">
      <c r="A36" s="35">
        <v>1988</v>
      </c>
      <c r="B36" s="52">
        <v>245.02099999999999</v>
      </c>
      <c r="C36" s="40">
        <v>10</v>
      </c>
      <c r="D36" s="56" t="s">
        <v>4</v>
      </c>
      <c r="E36" s="42">
        <v>9.6999999999999993</v>
      </c>
      <c r="F36" s="42">
        <f t="shared" si="0"/>
        <v>19.7</v>
      </c>
      <c r="G36" s="40">
        <v>12.9</v>
      </c>
      <c r="H36" s="40">
        <v>2.0007000000000001</v>
      </c>
      <c r="I36" s="40">
        <v>2.4</v>
      </c>
      <c r="J36" s="40">
        <f t="shared" si="3"/>
        <v>2.3992999999999989</v>
      </c>
      <c r="K36" s="149">
        <f t="shared" si="1"/>
        <v>9.7922218911848328E-3</v>
      </c>
    </row>
    <row r="37" spans="1:11" ht="12" customHeight="1" x14ac:dyDescent="0.2">
      <c r="A37" s="35">
        <v>1989</v>
      </c>
      <c r="B37" s="52">
        <v>247.34200000000001</v>
      </c>
      <c r="C37" s="40">
        <v>46.6</v>
      </c>
      <c r="D37" s="40">
        <v>2.2887339999999998</v>
      </c>
      <c r="E37" s="42">
        <v>2.4</v>
      </c>
      <c r="F37" s="42">
        <f t="shared" si="0"/>
        <v>51.288733999999998</v>
      </c>
      <c r="G37" s="40">
        <v>24.7</v>
      </c>
      <c r="H37" s="40">
        <v>3.6480000000000001</v>
      </c>
      <c r="I37" s="40">
        <v>7.1</v>
      </c>
      <c r="J37" s="40">
        <f t="shared" si="3"/>
        <v>15.840733999999999</v>
      </c>
      <c r="K37" s="149">
        <f t="shared" si="1"/>
        <v>6.4043850215491097E-2</v>
      </c>
    </row>
    <row r="38" spans="1:11" ht="12" customHeight="1" x14ac:dyDescent="0.2">
      <c r="A38" s="35">
        <v>1990</v>
      </c>
      <c r="B38" s="52">
        <v>250.13200000000001</v>
      </c>
      <c r="C38" s="40">
        <v>109.2</v>
      </c>
      <c r="D38" s="40">
        <v>2.930606</v>
      </c>
      <c r="E38" s="42">
        <v>7.1</v>
      </c>
      <c r="F38" s="42">
        <f t="shared" si="0"/>
        <v>119.23060599999999</v>
      </c>
      <c r="G38" s="40">
        <v>46.3</v>
      </c>
      <c r="H38" s="40">
        <v>2.3940000000000001</v>
      </c>
      <c r="I38" s="40">
        <v>45.4</v>
      </c>
      <c r="J38" s="40">
        <f t="shared" si="3"/>
        <v>25.136605999999993</v>
      </c>
      <c r="K38" s="149">
        <f t="shared" si="1"/>
        <v>0.10049336350406982</v>
      </c>
    </row>
    <row r="39" spans="1:11" ht="12" customHeight="1" x14ac:dyDescent="0.2">
      <c r="A39" s="32">
        <v>1991</v>
      </c>
      <c r="B39" s="51">
        <v>253.49299999999999</v>
      </c>
      <c r="C39" s="44">
        <v>74.099999999999994</v>
      </c>
      <c r="D39" s="44">
        <v>2.397786</v>
      </c>
      <c r="E39" s="46">
        <v>45.4</v>
      </c>
      <c r="F39" s="46">
        <f t="shared" si="0"/>
        <v>121.897786</v>
      </c>
      <c r="G39" s="44">
        <v>41.626418999999999</v>
      </c>
      <c r="H39" s="44">
        <v>3.4086000000000003</v>
      </c>
      <c r="I39" s="44">
        <v>40</v>
      </c>
      <c r="J39" s="44">
        <f t="shared" si="3"/>
        <v>36.862766999999991</v>
      </c>
      <c r="K39" s="162">
        <f t="shared" si="1"/>
        <v>0.1454192699601172</v>
      </c>
    </row>
    <row r="40" spans="1:11" ht="12" customHeight="1" x14ac:dyDescent="0.2">
      <c r="A40" s="32">
        <v>1992</v>
      </c>
      <c r="B40" s="51">
        <v>256.89400000000001</v>
      </c>
      <c r="C40" s="44">
        <v>75.8</v>
      </c>
      <c r="D40" s="44">
        <v>2.7971180000000002</v>
      </c>
      <c r="E40" s="46">
        <v>40</v>
      </c>
      <c r="F40" s="46">
        <f t="shared" ref="F40:F68" si="4">SUM(C40,D40,E40)</f>
        <v>118.59711799999999</v>
      </c>
      <c r="G40" s="44">
        <v>50.288350999999999</v>
      </c>
      <c r="H40" s="44">
        <v>4.7195999999999998</v>
      </c>
      <c r="I40" s="44">
        <v>28</v>
      </c>
      <c r="J40" s="44">
        <f t="shared" ref="J40:J59" si="5">F40-G40-H40-I40</f>
        <v>35.589166999999989</v>
      </c>
      <c r="K40" s="162">
        <f t="shared" ref="K40:K59" si="6">IF(J40=0,0,IF(B40=0,0,J40/B40))</f>
        <v>0.13853638854936273</v>
      </c>
    </row>
    <row r="41" spans="1:11" ht="12" customHeight="1" x14ac:dyDescent="0.2">
      <c r="A41" s="32">
        <v>1993</v>
      </c>
      <c r="B41" s="51">
        <v>260.255</v>
      </c>
      <c r="C41" s="44">
        <v>127</v>
      </c>
      <c r="D41" s="44">
        <v>1.8077319999999999</v>
      </c>
      <c r="E41" s="46">
        <v>28</v>
      </c>
      <c r="F41" s="46">
        <f t="shared" si="4"/>
        <v>156.80773199999999</v>
      </c>
      <c r="G41" s="44">
        <v>39.466312000000002</v>
      </c>
      <c r="H41" s="44">
        <v>6.1275000000000004</v>
      </c>
      <c r="I41" s="44">
        <v>57.2</v>
      </c>
      <c r="J41" s="44">
        <f t="shared" si="5"/>
        <v>54.013919999999985</v>
      </c>
      <c r="K41" s="162">
        <f t="shared" si="6"/>
        <v>0.20754229505677119</v>
      </c>
    </row>
    <row r="42" spans="1:11" ht="12" customHeight="1" x14ac:dyDescent="0.2">
      <c r="A42" s="32">
        <v>1994</v>
      </c>
      <c r="B42" s="51">
        <v>263.43599999999998</v>
      </c>
      <c r="C42" s="44">
        <v>146.19999999999999</v>
      </c>
      <c r="D42" s="44">
        <v>1.7209950000000001</v>
      </c>
      <c r="E42" s="46">
        <v>57.2</v>
      </c>
      <c r="F42" s="46">
        <f t="shared" si="4"/>
        <v>205.12099499999999</v>
      </c>
      <c r="G42" s="44">
        <v>72.550810999999996</v>
      </c>
      <c r="H42" s="44">
        <v>7.4613000000000014</v>
      </c>
      <c r="I42" s="44">
        <v>45.9</v>
      </c>
      <c r="J42" s="44">
        <f t="shared" si="5"/>
        <v>79.208883999999983</v>
      </c>
      <c r="K42" s="162">
        <f t="shared" si="6"/>
        <v>0.30067600479812928</v>
      </c>
    </row>
    <row r="43" spans="1:11" ht="12" customHeight="1" x14ac:dyDescent="0.2">
      <c r="A43" s="32">
        <v>1995</v>
      </c>
      <c r="B43" s="51">
        <v>266.55700000000002</v>
      </c>
      <c r="C43" s="44">
        <v>230.5</v>
      </c>
      <c r="D43" s="44">
        <v>2.7467699999999997</v>
      </c>
      <c r="E43" s="46">
        <v>45.9</v>
      </c>
      <c r="F43" s="46">
        <f t="shared" si="4"/>
        <v>279.14677</v>
      </c>
      <c r="G43" s="44">
        <v>52.224635999999997</v>
      </c>
      <c r="H43" s="44">
        <v>5.0216999999999992</v>
      </c>
      <c r="I43" s="44">
        <v>108.3</v>
      </c>
      <c r="J43" s="44">
        <f t="shared" si="5"/>
        <v>113.60043399999999</v>
      </c>
      <c r="K43" s="162">
        <f t="shared" si="6"/>
        <v>0.42617689274714221</v>
      </c>
    </row>
    <row r="44" spans="1:11" ht="12" customHeight="1" x14ac:dyDescent="0.2">
      <c r="A44" s="35">
        <v>1996</v>
      </c>
      <c r="B44" s="52">
        <v>269.66699999999997</v>
      </c>
      <c r="C44" s="40">
        <v>135</v>
      </c>
      <c r="D44" s="40">
        <v>3.2186720000000002</v>
      </c>
      <c r="E44" s="42">
        <v>108.3</v>
      </c>
      <c r="F44" s="42">
        <f t="shared" si="4"/>
        <v>246.51867199999998</v>
      </c>
      <c r="G44" s="40">
        <v>78.039926000000008</v>
      </c>
      <c r="H44" s="40">
        <v>7.6551000000000009</v>
      </c>
      <c r="I44" s="40">
        <v>64.8</v>
      </c>
      <c r="J44" s="40">
        <f t="shared" si="5"/>
        <v>96.023645999999971</v>
      </c>
      <c r="K44" s="149">
        <f t="shared" si="6"/>
        <v>0.35608230150518966</v>
      </c>
    </row>
    <row r="45" spans="1:11" ht="12" customHeight="1" x14ac:dyDescent="0.2">
      <c r="A45" s="35">
        <v>1997</v>
      </c>
      <c r="B45" s="52">
        <v>272.91199999999998</v>
      </c>
      <c r="C45" s="40">
        <v>212.2</v>
      </c>
      <c r="D45" s="40">
        <v>2.575364</v>
      </c>
      <c r="E45" s="42">
        <v>64.8</v>
      </c>
      <c r="F45" s="42">
        <f t="shared" si="4"/>
        <v>279.57536399999998</v>
      </c>
      <c r="G45" s="40">
        <v>68.842520000000007</v>
      </c>
      <c r="H45" s="40">
        <v>13.674300000000001</v>
      </c>
      <c r="I45" s="40">
        <v>105.3</v>
      </c>
      <c r="J45" s="40">
        <f t="shared" si="5"/>
        <v>91.758543999999986</v>
      </c>
      <c r="K45" s="149">
        <f t="shared" si="6"/>
        <v>0.33622026147622674</v>
      </c>
    </row>
    <row r="46" spans="1:11" ht="12" customHeight="1" x14ac:dyDescent="0.2">
      <c r="A46" s="35">
        <v>1998</v>
      </c>
      <c r="B46" s="52">
        <v>276.11500000000001</v>
      </c>
      <c r="C46" s="40">
        <v>356.4</v>
      </c>
      <c r="D46" s="40">
        <v>5.2242810000000004</v>
      </c>
      <c r="E46" s="42">
        <v>105.3</v>
      </c>
      <c r="F46" s="42">
        <f t="shared" si="4"/>
        <v>466.92428100000001</v>
      </c>
      <c r="G46" s="40">
        <v>161.46351099999998</v>
      </c>
      <c r="H46" s="40">
        <v>10.619100000000001</v>
      </c>
      <c r="I46" s="40">
        <v>149.69999999999999</v>
      </c>
      <c r="J46" s="40">
        <f t="shared" si="5"/>
        <v>145.14167000000003</v>
      </c>
      <c r="K46" s="149">
        <f t="shared" si="6"/>
        <v>0.52565659236187834</v>
      </c>
    </row>
    <row r="47" spans="1:11" ht="12" customHeight="1" x14ac:dyDescent="0.2">
      <c r="A47" s="35">
        <v>1999</v>
      </c>
      <c r="B47" s="52">
        <v>279.29500000000002</v>
      </c>
      <c r="C47" s="40">
        <v>337.1</v>
      </c>
      <c r="D47" s="40">
        <v>7.5984699999999998</v>
      </c>
      <c r="E47" s="42">
        <v>149.69999999999999</v>
      </c>
      <c r="F47" s="42">
        <f t="shared" si="4"/>
        <v>494.39847000000003</v>
      </c>
      <c r="G47" s="40">
        <v>71.720158999999995</v>
      </c>
      <c r="H47" s="40">
        <v>5.3694000000000006</v>
      </c>
      <c r="I47" s="40">
        <v>244.4</v>
      </c>
      <c r="J47" s="40">
        <f t="shared" si="5"/>
        <v>172.90891100000002</v>
      </c>
      <c r="K47" s="149">
        <f t="shared" si="6"/>
        <v>0.61909060670617089</v>
      </c>
    </row>
    <row r="48" spans="1:11" ht="12" customHeight="1" x14ac:dyDescent="0.2">
      <c r="A48" s="35">
        <v>2000</v>
      </c>
      <c r="B48" s="52">
        <v>282.38499999999999</v>
      </c>
      <c r="C48" s="40">
        <v>133.6</v>
      </c>
      <c r="D48" s="40">
        <v>9.6299013300000009</v>
      </c>
      <c r="E48" s="42">
        <v>244.4</v>
      </c>
      <c r="F48" s="42">
        <f t="shared" si="4"/>
        <v>387.62990133</v>
      </c>
      <c r="G48" s="40">
        <v>43.826924140000003</v>
      </c>
      <c r="H48" s="40">
        <v>5.3808000000000007</v>
      </c>
      <c r="I48" s="40">
        <v>158.4</v>
      </c>
      <c r="J48" s="40">
        <f t="shared" si="5"/>
        <v>180.02217718999995</v>
      </c>
      <c r="K48" s="149">
        <f t="shared" si="6"/>
        <v>0.6375061607025867</v>
      </c>
    </row>
    <row r="49" spans="1:11" ht="12" customHeight="1" x14ac:dyDescent="0.2">
      <c r="A49" s="32">
        <v>2001</v>
      </c>
      <c r="B49" s="51">
        <v>285.30901899999998</v>
      </c>
      <c r="C49" s="46">
        <v>78.3</v>
      </c>
      <c r="D49" s="46">
        <v>24.523624290000001</v>
      </c>
      <c r="E49" s="46">
        <v>158.4</v>
      </c>
      <c r="F49" s="46">
        <f t="shared" si="4"/>
        <v>261.22362428999998</v>
      </c>
      <c r="G49" s="46">
        <v>57.13412615</v>
      </c>
      <c r="H49" s="46">
        <v>11.2119</v>
      </c>
      <c r="I49" s="46">
        <v>32.1</v>
      </c>
      <c r="J49" s="44">
        <f t="shared" si="5"/>
        <v>160.77759813999998</v>
      </c>
      <c r="K49" s="162">
        <f t="shared" si="6"/>
        <v>0.56352091042730057</v>
      </c>
    </row>
    <row r="50" spans="1:11" ht="12" customHeight="1" x14ac:dyDescent="0.2">
      <c r="A50" s="32">
        <v>2002</v>
      </c>
      <c r="B50" s="51">
        <v>288.10481800000002</v>
      </c>
      <c r="C50" s="46">
        <v>312</v>
      </c>
      <c r="D50" s="46">
        <v>64.846370109999995</v>
      </c>
      <c r="E50" s="46">
        <v>32.1</v>
      </c>
      <c r="F50" s="46">
        <f t="shared" si="4"/>
        <v>408.94637011000003</v>
      </c>
      <c r="G50" s="46">
        <v>59.460086140000001</v>
      </c>
      <c r="H50" s="46">
        <v>4.8050999999999995</v>
      </c>
      <c r="I50" s="46">
        <v>192.7</v>
      </c>
      <c r="J50" s="44">
        <f t="shared" si="5"/>
        <v>151.98118397000007</v>
      </c>
      <c r="K50" s="162">
        <f t="shared" si="6"/>
        <v>0.52752045253890911</v>
      </c>
    </row>
    <row r="51" spans="1:11" ht="12" customHeight="1" x14ac:dyDescent="0.2">
      <c r="A51" s="32">
        <v>2003</v>
      </c>
      <c r="B51" s="51">
        <v>290.81963400000001</v>
      </c>
      <c r="C51" s="46">
        <v>126.3</v>
      </c>
      <c r="D51" s="46">
        <v>19.87297418</v>
      </c>
      <c r="E51" s="46">
        <v>192.7</v>
      </c>
      <c r="F51" s="46">
        <f t="shared" si="4"/>
        <v>338.87297417999997</v>
      </c>
      <c r="G51" s="46">
        <v>101.10211745000001</v>
      </c>
      <c r="H51" s="46">
        <v>7.8831000000000007</v>
      </c>
      <c r="I51" s="46">
        <v>95</v>
      </c>
      <c r="J51" s="44">
        <f t="shared" si="5"/>
        <v>134.88775672999995</v>
      </c>
      <c r="K51" s="162">
        <f t="shared" si="6"/>
        <v>0.46381929196018434</v>
      </c>
    </row>
    <row r="52" spans="1:11" ht="12" customHeight="1" x14ac:dyDescent="0.2">
      <c r="A52" s="32">
        <v>2004</v>
      </c>
      <c r="B52" s="51">
        <v>293.46318500000001</v>
      </c>
      <c r="C52" s="46">
        <v>189.2</v>
      </c>
      <c r="D52" s="46">
        <v>20.58634356</v>
      </c>
      <c r="E52" s="46">
        <v>95</v>
      </c>
      <c r="F52" s="46">
        <f t="shared" si="4"/>
        <v>304.78634355999998</v>
      </c>
      <c r="G52" s="46">
        <v>54.592827509999999</v>
      </c>
      <c r="H52" s="46">
        <v>6.3612000000000002</v>
      </c>
      <c r="I52" s="46">
        <v>85.7</v>
      </c>
      <c r="J52" s="44">
        <f t="shared" si="5"/>
        <v>158.13231604999999</v>
      </c>
      <c r="K52" s="162">
        <f t="shared" si="6"/>
        <v>0.5388489055279625</v>
      </c>
    </row>
    <row r="53" spans="1:11" ht="12" customHeight="1" x14ac:dyDescent="0.2">
      <c r="A53" s="32">
        <v>2005</v>
      </c>
      <c r="B53" s="51">
        <v>296.186216</v>
      </c>
      <c r="C53" s="46">
        <v>181.1</v>
      </c>
      <c r="D53" s="46">
        <v>19.316840640000002</v>
      </c>
      <c r="E53" s="46">
        <v>85.7</v>
      </c>
      <c r="F53" s="46">
        <f t="shared" si="4"/>
        <v>286.11684064000002</v>
      </c>
      <c r="G53" s="46">
        <v>64.878220280000008</v>
      </c>
      <c r="H53" s="46">
        <v>9.5418000000000003</v>
      </c>
      <c r="I53" s="46">
        <v>65.19599999999997</v>
      </c>
      <c r="J53" s="44">
        <f t="shared" si="5"/>
        <v>146.50082036000006</v>
      </c>
      <c r="K53" s="162">
        <f t="shared" si="6"/>
        <v>0.49462403192996685</v>
      </c>
    </row>
    <row r="54" spans="1:11" ht="12" customHeight="1" x14ac:dyDescent="0.2">
      <c r="A54" s="35">
        <v>2006</v>
      </c>
      <c r="B54" s="52">
        <v>298.99582500000002</v>
      </c>
      <c r="C54" s="42">
        <v>267.3</v>
      </c>
      <c r="D54" s="42">
        <v>31.736977719999999</v>
      </c>
      <c r="E54" s="42">
        <v>65.19599999999997</v>
      </c>
      <c r="F54" s="42">
        <f t="shared" si="4"/>
        <v>364.23297771999995</v>
      </c>
      <c r="G54" s="42">
        <v>85.387699699999999</v>
      </c>
      <c r="H54" s="42">
        <v>10.014900000000001</v>
      </c>
      <c r="I54" s="42">
        <v>106.92000000000002</v>
      </c>
      <c r="J54" s="40">
        <f t="shared" si="5"/>
        <v>161.91037801999994</v>
      </c>
      <c r="K54" s="149">
        <f t="shared" si="6"/>
        <v>0.54151384227522215</v>
      </c>
    </row>
    <row r="55" spans="1:11" ht="12" customHeight="1" x14ac:dyDescent="0.2">
      <c r="A55" s="35">
        <v>2007</v>
      </c>
      <c r="B55" s="52">
        <v>302.003917</v>
      </c>
      <c r="C55" s="42">
        <v>280.3</v>
      </c>
      <c r="D55" s="42">
        <v>51.84943999</v>
      </c>
      <c r="E55" s="42">
        <v>106.92000000000002</v>
      </c>
      <c r="F55" s="42">
        <f t="shared" si="4"/>
        <v>439.06943999000003</v>
      </c>
      <c r="G55" s="42">
        <v>103.94679412000001</v>
      </c>
      <c r="H55" s="42">
        <v>9.7983000000000011</v>
      </c>
      <c r="I55" s="42">
        <v>158.10499999999996</v>
      </c>
      <c r="J55" s="40">
        <f t="shared" si="5"/>
        <v>167.2193458700001</v>
      </c>
      <c r="K55" s="149">
        <f t="shared" si="6"/>
        <v>0.55369926168871542</v>
      </c>
    </row>
    <row r="56" spans="1:11" ht="12" customHeight="1" x14ac:dyDescent="0.2">
      <c r="A56" s="35">
        <v>2008</v>
      </c>
      <c r="B56" s="52">
        <v>304.79776099999998</v>
      </c>
      <c r="C56" s="42">
        <v>292.3</v>
      </c>
      <c r="D56" s="42">
        <v>44.320596330000001</v>
      </c>
      <c r="E56" s="42">
        <v>158.10499999999996</v>
      </c>
      <c r="F56" s="42">
        <f t="shared" si="4"/>
        <v>494.72559632999997</v>
      </c>
      <c r="G56" s="42">
        <v>129.16800050000001</v>
      </c>
      <c r="H56" s="42">
        <v>10.681800000000001</v>
      </c>
      <c r="I56" s="42">
        <v>191.84400000000002</v>
      </c>
      <c r="J56" s="40">
        <f t="shared" si="5"/>
        <v>163.03179582999994</v>
      </c>
      <c r="K56" s="149">
        <f t="shared" si="6"/>
        <v>0.53488514907430684</v>
      </c>
    </row>
    <row r="57" spans="1:11" ht="12" customHeight="1" x14ac:dyDescent="0.2">
      <c r="A57" s="35">
        <v>2009</v>
      </c>
      <c r="B57" s="52">
        <v>307.43940600000002</v>
      </c>
      <c r="C57" s="42">
        <v>301</v>
      </c>
      <c r="D57" s="42">
        <v>34.369995250000002</v>
      </c>
      <c r="E57" s="42">
        <v>191.84400000000002</v>
      </c>
      <c r="F57" s="42">
        <f t="shared" si="4"/>
        <v>527.21399525000004</v>
      </c>
      <c r="G57" s="42">
        <v>266.18453247999997</v>
      </c>
      <c r="H57" s="42">
        <v>16.187999999999999</v>
      </c>
      <c r="I57" s="42">
        <v>78.3</v>
      </c>
      <c r="J57" s="40">
        <f t="shared" si="5"/>
        <v>166.54146277000007</v>
      </c>
      <c r="K57" s="149">
        <f t="shared" si="6"/>
        <v>0.54170499786224557</v>
      </c>
    </row>
    <row r="58" spans="1:11" ht="12" customHeight="1" x14ac:dyDescent="0.2">
      <c r="A58" s="35">
        <v>2010</v>
      </c>
      <c r="B58" s="52">
        <v>309.74127900000002</v>
      </c>
      <c r="C58" s="42">
        <v>466.1</v>
      </c>
      <c r="D58" s="42">
        <v>40.799999999999997</v>
      </c>
      <c r="E58" s="42">
        <v>78.3</v>
      </c>
      <c r="F58" s="42">
        <f t="shared" si="4"/>
        <v>585.20000000000005</v>
      </c>
      <c r="G58" s="42">
        <v>265.5</v>
      </c>
      <c r="H58" s="42">
        <v>10.5</v>
      </c>
      <c r="I58" s="42">
        <v>68.400000000000006</v>
      </c>
      <c r="J58" s="40">
        <f t="shared" si="5"/>
        <v>240.80000000000004</v>
      </c>
      <c r="K58" s="149">
        <f t="shared" si="6"/>
        <v>0.77742301826034632</v>
      </c>
    </row>
    <row r="59" spans="1:11" ht="12" customHeight="1" x14ac:dyDescent="0.2">
      <c r="A59" s="70">
        <v>2011</v>
      </c>
      <c r="B59" s="69">
        <v>311.97391399999998</v>
      </c>
      <c r="C59" s="68">
        <v>301.8</v>
      </c>
      <c r="D59" s="68">
        <v>59.9</v>
      </c>
      <c r="E59" s="68">
        <v>68.400000000000006</v>
      </c>
      <c r="F59" s="68">
        <f t="shared" si="4"/>
        <v>430.1</v>
      </c>
      <c r="G59" s="68">
        <v>213.6</v>
      </c>
      <c r="H59" s="68">
        <v>12.4</v>
      </c>
      <c r="I59" s="68">
        <v>22</v>
      </c>
      <c r="J59" s="67">
        <f t="shared" si="5"/>
        <v>182.10000000000002</v>
      </c>
      <c r="K59" s="163">
        <f t="shared" si="6"/>
        <v>0.5837026489336542</v>
      </c>
    </row>
    <row r="60" spans="1:11" ht="12" customHeight="1" x14ac:dyDescent="0.2">
      <c r="A60" s="70">
        <v>2012</v>
      </c>
      <c r="B60" s="69">
        <v>314.16755799999999</v>
      </c>
      <c r="C60" s="68">
        <v>373.9</v>
      </c>
      <c r="D60" s="68">
        <v>37</v>
      </c>
      <c r="E60" s="68">
        <v>22</v>
      </c>
      <c r="F60" s="68">
        <f t="shared" si="4"/>
        <v>432.9</v>
      </c>
      <c r="G60" s="68">
        <v>113.1</v>
      </c>
      <c r="H60" s="68">
        <v>8.1999999999999993</v>
      </c>
      <c r="I60" s="68">
        <v>115.7</v>
      </c>
      <c r="J60" s="67">
        <f t="shared" ref="J60:J65" si="7">F60-G60-H60-I60</f>
        <v>195.89999999999998</v>
      </c>
      <c r="K60" s="163">
        <f t="shared" ref="K60:K65" si="8">IF(J60=0,0,IF(B60=0,0,J60/B60))</f>
        <v>0.62355260755472397</v>
      </c>
    </row>
    <row r="61" spans="1:11" ht="12" customHeight="1" x14ac:dyDescent="0.2">
      <c r="A61" s="70">
        <v>2013</v>
      </c>
      <c r="B61" s="69">
        <v>316.29476599999998</v>
      </c>
      <c r="C61" s="68">
        <v>254.4</v>
      </c>
      <c r="D61" s="68">
        <v>32.200000000000003</v>
      </c>
      <c r="E61" s="68">
        <v>115.7</v>
      </c>
      <c r="F61" s="68">
        <f t="shared" si="4"/>
        <v>402.3</v>
      </c>
      <c r="G61" s="68">
        <v>95</v>
      </c>
      <c r="H61" s="68">
        <v>12.9</v>
      </c>
      <c r="I61" s="68">
        <v>93.6</v>
      </c>
      <c r="J61" s="67">
        <f t="shared" si="7"/>
        <v>200.80000000000004</v>
      </c>
      <c r="K61" s="163">
        <f t="shared" si="8"/>
        <v>0.63485084669406144</v>
      </c>
    </row>
    <row r="62" spans="1:11" ht="12" customHeight="1" x14ac:dyDescent="0.2">
      <c r="A62" s="70">
        <v>2014</v>
      </c>
      <c r="B62" s="69">
        <v>318.576955</v>
      </c>
      <c r="C62" s="68">
        <v>383.5</v>
      </c>
      <c r="D62" s="68">
        <v>35.799999999999997</v>
      </c>
      <c r="E62" s="68">
        <v>93.6</v>
      </c>
      <c r="F62" s="68">
        <f t="shared" si="4"/>
        <v>512.9</v>
      </c>
      <c r="G62" s="68">
        <v>100.3</v>
      </c>
      <c r="H62" s="68">
        <v>18.899999999999999</v>
      </c>
      <c r="I62" s="68">
        <v>64</v>
      </c>
      <c r="J62" s="67">
        <f t="shared" si="7"/>
        <v>329.7</v>
      </c>
      <c r="K62" s="163">
        <f t="shared" si="8"/>
        <v>1.0349147822070182</v>
      </c>
    </row>
    <row r="63" spans="1:11" ht="12" customHeight="1" x14ac:dyDescent="0.2">
      <c r="A63" s="70">
        <v>2015</v>
      </c>
      <c r="B63" s="69">
        <v>320.87070299999999</v>
      </c>
      <c r="C63" s="68">
        <v>558.9</v>
      </c>
      <c r="D63" s="68">
        <v>44.1</v>
      </c>
      <c r="E63" s="68">
        <v>64</v>
      </c>
      <c r="F63" s="68">
        <f t="shared" si="4"/>
        <v>667</v>
      </c>
      <c r="G63" s="68">
        <v>96.5</v>
      </c>
      <c r="H63" s="68">
        <v>13.1</v>
      </c>
      <c r="I63" s="68">
        <v>103.4</v>
      </c>
      <c r="J63" s="67">
        <f t="shared" si="7"/>
        <v>454</v>
      </c>
      <c r="K63" s="163">
        <f t="shared" si="8"/>
        <v>1.4149001319076489</v>
      </c>
    </row>
    <row r="64" spans="1:11" ht="12" customHeight="1" x14ac:dyDescent="0.2">
      <c r="A64" s="100">
        <v>2016</v>
      </c>
      <c r="B64" s="101">
        <v>323.16101099999997</v>
      </c>
      <c r="C64" s="103">
        <v>436</v>
      </c>
      <c r="D64" s="103">
        <v>32.799999999999997</v>
      </c>
      <c r="E64" s="103">
        <v>103.4</v>
      </c>
      <c r="F64" s="103">
        <f t="shared" si="4"/>
        <v>572.20000000000005</v>
      </c>
      <c r="G64" s="103">
        <v>130.1</v>
      </c>
      <c r="H64" s="103">
        <v>15.2</v>
      </c>
      <c r="I64" s="103">
        <v>106.8</v>
      </c>
      <c r="J64" s="102">
        <f t="shared" si="7"/>
        <v>320.10000000000002</v>
      </c>
      <c r="K64" s="164">
        <f t="shared" si="8"/>
        <v>0.99052790746467878</v>
      </c>
    </row>
    <row r="65" spans="1:11" ht="12" customHeight="1" x14ac:dyDescent="0.2">
      <c r="A65" s="117">
        <v>2017</v>
      </c>
      <c r="B65" s="118">
        <v>325.20603</v>
      </c>
      <c r="C65" s="120">
        <v>512</v>
      </c>
      <c r="D65" s="120">
        <v>31.6</v>
      </c>
      <c r="E65" s="120">
        <v>106.8</v>
      </c>
      <c r="F65" s="120">
        <f t="shared" si="4"/>
        <v>650.4</v>
      </c>
      <c r="G65" s="120">
        <v>127.5</v>
      </c>
      <c r="H65" s="120">
        <v>14.2</v>
      </c>
      <c r="I65" s="120">
        <v>98.6</v>
      </c>
      <c r="J65" s="119">
        <f t="shared" si="7"/>
        <v>410.1</v>
      </c>
      <c r="K65" s="165">
        <f t="shared" si="8"/>
        <v>1.2610467278235893</v>
      </c>
    </row>
    <row r="66" spans="1:11" ht="12" customHeight="1" x14ac:dyDescent="0.2">
      <c r="A66" s="117">
        <v>2018</v>
      </c>
      <c r="B66" s="118">
        <v>326.92397599999998</v>
      </c>
      <c r="C66" s="120">
        <v>521.20000000000005</v>
      </c>
      <c r="D66" s="120">
        <v>31</v>
      </c>
      <c r="E66" s="120">
        <v>98.6</v>
      </c>
      <c r="F66" s="120">
        <f t="shared" si="4"/>
        <v>650.80000000000007</v>
      </c>
      <c r="G66" s="120">
        <v>113.8</v>
      </c>
      <c r="H66" s="120">
        <v>16.899999999999999</v>
      </c>
      <c r="I66" s="120">
        <v>121.6</v>
      </c>
      <c r="J66" s="119">
        <f>F66-G66-H66-I66</f>
        <v>398.50000000000011</v>
      </c>
      <c r="K66" s="165">
        <f>IF(J66=0,0,IF(B66=0,0,J66/B66))</f>
        <v>1.2189378242481674</v>
      </c>
    </row>
    <row r="67" spans="1:11" ht="12" customHeight="1" x14ac:dyDescent="0.2">
      <c r="A67" s="117">
        <v>2019</v>
      </c>
      <c r="B67" s="118">
        <v>328.475998</v>
      </c>
      <c r="C67" s="136">
        <v>506.3</v>
      </c>
      <c r="D67" s="120">
        <v>24.6</v>
      </c>
      <c r="E67" s="136">
        <v>121.6</v>
      </c>
      <c r="F67" s="120">
        <f t="shared" si="4"/>
        <v>652.5</v>
      </c>
      <c r="G67" s="136">
        <v>110.7</v>
      </c>
      <c r="H67" s="120">
        <v>19.5</v>
      </c>
      <c r="I67" s="136">
        <v>148.80000000000001</v>
      </c>
      <c r="J67" s="119">
        <f>F67-G67-H67-I67</f>
        <v>373.49999999999994</v>
      </c>
      <c r="K67" s="165">
        <f>IF(J67=0,0,IF(B67=0,0,J67/B67))</f>
        <v>1.1370693818548043</v>
      </c>
    </row>
    <row r="68" spans="1:11" ht="12" customHeight="1" thickBot="1" x14ac:dyDescent="0.25">
      <c r="A68" s="104">
        <v>2020</v>
      </c>
      <c r="B68" s="105">
        <v>330.11398000000003</v>
      </c>
      <c r="C68" s="128">
        <v>669.3</v>
      </c>
      <c r="D68" s="107">
        <v>38.81</v>
      </c>
      <c r="E68" s="128">
        <v>148.80000000000001</v>
      </c>
      <c r="F68" s="107">
        <f t="shared" si="4"/>
        <v>856.90999999999985</v>
      </c>
      <c r="G68" s="128">
        <v>172.6</v>
      </c>
      <c r="H68" s="107">
        <v>17.2</v>
      </c>
      <c r="I68" s="128">
        <v>141.30000000000001</v>
      </c>
      <c r="J68" s="106">
        <f>F68-G68-H68-I68</f>
        <v>525.80999999999972</v>
      </c>
      <c r="K68" s="166">
        <f>IF(J68=0,0,IF(B68=0,0,J68/B68))</f>
        <v>1.592813488238213</v>
      </c>
    </row>
    <row r="69" spans="1:11" ht="12" customHeight="1" thickTop="1" x14ac:dyDescent="0.2">
      <c r="A69" s="212" t="s">
        <v>28</v>
      </c>
      <c r="B69" s="213"/>
      <c r="C69" s="213"/>
      <c r="D69" s="213"/>
      <c r="E69" s="213"/>
      <c r="F69" s="213"/>
      <c r="G69" s="213"/>
      <c r="H69" s="213"/>
      <c r="I69" s="213"/>
      <c r="J69" s="213"/>
      <c r="K69" s="214"/>
    </row>
    <row r="70" spans="1:11" ht="12" customHeight="1" x14ac:dyDescent="0.2">
      <c r="A70" s="259"/>
      <c r="B70" s="260"/>
      <c r="C70" s="260"/>
      <c r="D70" s="260"/>
      <c r="E70" s="260"/>
      <c r="F70" s="260"/>
      <c r="G70" s="260"/>
      <c r="H70" s="260"/>
      <c r="I70" s="260"/>
      <c r="J70" s="260"/>
      <c r="K70" s="261"/>
    </row>
    <row r="71" spans="1:11" ht="12" customHeight="1" x14ac:dyDescent="0.2">
      <c r="A71" s="221" t="s">
        <v>76</v>
      </c>
      <c r="B71" s="244"/>
      <c r="C71" s="244"/>
      <c r="D71" s="244"/>
      <c r="E71" s="244"/>
      <c r="F71" s="244"/>
      <c r="G71" s="244"/>
      <c r="H71" s="244"/>
      <c r="I71" s="244"/>
      <c r="J71" s="244"/>
      <c r="K71" s="245"/>
    </row>
    <row r="72" spans="1:11" ht="12" customHeight="1" x14ac:dyDescent="0.2">
      <c r="A72" s="221"/>
      <c r="B72" s="244"/>
      <c r="C72" s="244"/>
      <c r="D72" s="244"/>
      <c r="E72" s="244"/>
      <c r="F72" s="244"/>
      <c r="G72" s="244"/>
      <c r="H72" s="244"/>
      <c r="I72" s="244"/>
      <c r="J72" s="244"/>
      <c r="K72" s="245"/>
    </row>
    <row r="73" spans="1:11" ht="12" customHeight="1" x14ac:dyDescent="0.2">
      <c r="A73" s="262"/>
      <c r="B73" s="244"/>
      <c r="C73" s="244"/>
      <c r="D73" s="244"/>
      <c r="E73" s="244"/>
      <c r="F73" s="244"/>
      <c r="G73" s="244"/>
      <c r="H73" s="244"/>
      <c r="I73" s="244"/>
      <c r="J73" s="244"/>
      <c r="K73" s="245"/>
    </row>
    <row r="74" spans="1:11" ht="12" customHeight="1" x14ac:dyDescent="0.2">
      <c r="A74" s="266"/>
      <c r="B74" s="267"/>
      <c r="C74" s="267"/>
      <c r="D74" s="267"/>
      <c r="E74" s="267"/>
      <c r="F74" s="267"/>
      <c r="G74" s="267"/>
      <c r="H74" s="267"/>
      <c r="I74" s="267"/>
      <c r="J74" s="267"/>
      <c r="K74" s="268"/>
    </row>
    <row r="75" spans="1:11" ht="12" customHeight="1" x14ac:dyDescent="0.2">
      <c r="A75" s="218" t="s">
        <v>48</v>
      </c>
      <c r="B75" s="219"/>
      <c r="C75" s="219"/>
      <c r="D75" s="219"/>
      <c r="E75" s="219"/>
      <c r="F75" s="219"/>
      <c r="G75" s="219"/>
      <c r="H75" s="219"/>
      <c r="I75" s="219"/>
      <c r="J75" s="219"/>
      <c r="K75" s="220"/>
    </row>
  </sheetData>
  <mergeCells count="20">
    <mergeCell ref="A75:K75"/>
    <mergeCell ref="A71:K73"/>
    <mergeCell ref="A70:K70"/>
    <mergeCell ref="A74:K74"/>
    <mergeCell ref="A69:K69"/>
    <mergeCell ref="A1:K1"/>
    <mergeCell ref="C7:J7"/>
    <mergeCell ref="A2:A6"/>
    <mergeCell ref="B2:B6"/>
    <mergeCell ref="C3:C6"/>
    <mergeCell ref="D3:D6"/>
    <mergeCell ref="I3:I6"/>
    <mergeCell ref="J4:J6"/>
    <mergeCell ref="K5:K6"/>
    <mergeCell ref="E3:E6"/>
    <mergeCell ref="G2:I2"/>
    <mergeCell ref="J2:K3"/>
    <mergeCell ref="F3:F6"/>
    <mergeCell ref="G3:G6"/>
    <mergeCell ref="H3:H6"/>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autoPageBreaks="0" fitToPage="1"/>
  </sheetPr>
  <dimension ref="A1:K37"/>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99</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1960</v>
      </c>
      <c r="B8" s="52">
        <v>180.67099999999999</v>
      </c>
      <c r="C8" s="49">
        <v>267.80000000000018</v>
      </c>
      <c r="D8" s="56" t="s">
        <v>4</v>
      </c>
      <c r="E8" s="49">
        <v>250</v>
      </c>
      <c r="F8" s="42">
        <f t="shared" ref="F8:F27" si="0">SUM(C8,D8,E8)</f>
        <v>517.80000000000018</v>
      </c>
      <c r="G8" s="49">
        <v>30.800000000000011</v>
      </c>
      <c r="H8" s="49">
        <v>11.10088769554762</v>
      </c>
      <c r="I8" s="49">
        <v>117.83199999999985</v>
      </c>
      <c r="J8" s="40">
        <f t="shared" ref="J8:J27" si="1">F8-G8-H8-I8</f>
        <v>358.06711230445273</v>
      </c>
      <c r="K8" s="149">
        <f t="shared" ref="K8:K27" si="2">IF(J8=0,0,IF(B8=0,0,J8/B8))</f>
        <v>1.9818737501007508</v>
      </c>
    </row>
    <row r="9" spans="1:11" ht="12" customHeight="1" x14ac:dyDescent="0.2">
      <c r="A9" s="32">
        <v>1961</v>
      </c>
      <c r="B9" s="51">
        <v>183.691</v>
      </c>
      <c r="C9" s="50">
        <v>264.39999999999975</v>
      </c>
      <c r="D9" s="57" t="s">
        <v>4</v>
      </c>
      <c r="E9" s="50">
        <v>117.83199999999985</v>
      </c>
      <c r="F9" s="46">
        <f t="shared" si="0"/>
        <v>382.23199999999963</v>
      </c>
      <c r="G9" s="50">
        <v>27.400000000000034</v>
      </c>
      <c r="H9" s="50">
        <v>18.055696164554487</v>
      </c>
      <c r="I9" s="50">
        <v>113.69200000000018</v>
      </c>
      <c r="J9" s="44">
        <f t="shared" si="1"/>
        <v>223.08430383544493</v>
      </c>
      <c r="K9" s="162">
        <f t="shared" si="2"/>
        <v>1.2144541857545821</v>
      </c>
    </row>
    <row r="10" spans="1:11" ht="12" customHeight="1" x14ac:dyDescent="0.2">
      <c r="A10" s="32">
        <v>1962</v>
      </c>
      <c r="B10" s="51">
        <v>186.53800000000001</v>
      </c>
      <c r="C10" s="50">
        <v>241.09999999999977</v>
      </c>
      <c r="D10" s="57" t="s">
        <v>4</v>
      </c>
      <c r="E10" s="50">
        <v>113.69200000000018</v>
      </c>
      <c r="F10" s="46">
        <f t="shared" si="0"/>
        <v>354.79199999999992</v>
      </c>
      <c r="G10" s="50">
        <v>20.800000000000004</v>
      </c>
      <c r="H10" s="50">
        <v>7.947703506552565</v>
      </c>
      <c r="I10" s="50">
        <v>125.37200000000004</v>
      </c>
      <c r="J10" s="44">
        <f t="shared" si="1"/>
        <v>200.67229649344731</v>
      </c>
      <c r="K10" s="162">
        <f t="shared" si="2"/>
        <v>1.075771673832931</v>
      </c>
    </row>
    <row r="11" spans="1:11" ht="12" customHeight="1" x14ac:dyDescent="0.2">
      <c r="A11" s="32">
        <v>1963</v>
      </c>
      <c r="B11" s="51">
        <v>189.24199999999999</v>
      </c>
      <c r="C11" s="50">
        <v>257.39999999999986</v>
      </c>
      <c r="D11" s="57" t="s">
        <v>4</v>
      </c>
      <c r="E11" s="50">
        <v>125.37200000000004</v>
      </c>
      <c r="F11" s="46">
        <f t="shared" si="0"/>
        <v>382.77199999999993</v>
      </c>
      <c r="G11" s="50">
        <v>25.500000000000018</v>
      </c>
      <c r="H11" s="50">
        <v>18.786582875099949</v>
      </c>
      <c r="I11" s="50">
        <v>126.38340000000014</v>
      </c>
      <c r="J11" s="44">
        <f t="shared" si="1"/>
        <v>212.10201712489985</v>
      </c>
      <c r="K11" s="162">
        <f t="shared" si="2"/>
        <v>1.1207977992459384</v>
      </c>
    </row>
    <row r="12" spans="1:11" ht="12" customHeight="1" x14ac:dyDescent="0.2">
      <c r="A12" s="32">
        <v>1964</v>
      </c>
      <c r="B12" s="51">
        <v>191.88900000000001</v>
      </c>
      <c r="C12" s="50">
        <v>238.80000000000013</v>
      </c>
      <c r="D12" s="57" t="s">
        <v>4</v>
      </c>
      <c r="E12" s="50">
        <v>126.38340000000014</v>
      </c>
      <c r="F12" s="46">
        <f t="shared" si="0"/>
        <v>365.18340000000023</v>
      </c>
      <c r="G12" s="50">
        <v>36.300000000000011</v>
      </c>
      <c r="H12" s="50">
        <v>28.616522468716315</v>
      </c>
      <c r="I12" s="50">
        <v>109.60919999999999</v>
      </c>
      <c r="J12" s="44">
        <f t="shared" si="1"/>
        <v>190.65767753128392</v>
      </c>
      <c r="K12" s="162">
        <f t="shared" si="2"/>
        <v>0.99358315240208617</v>
      </c>
    </row>
    <row r="13" spans="1:11" ht="12" customHeight="1" x14ac:dyDescent="0.2">
      <c r="A13" s="32">
        <v>1965</v>
      </c>
      <c r="B13" s="51">
        <v>194.303</v>
      </c>
      <c r="C13" s="50">
        <v>250.20000000000013</v>
      </c>
      <c r="D13" s="57" t="s">
        <v>4</v>
      </c>
      <c r="E13" s="50">
        <v>109.60919999999999</v>
      </c>
      <c r="F13" s="46">
        <f t="shared" si="0"/>
        <v>359.80920000000015</v>
      </c>
      <c r="G13" s="50">
        <v>43.500000000000028</v>
      </c>
      <c r="H13" s="50">
        <v>15.965010546106129</v>
      </c>
      <c r="I13" s="50">
        <v>131.35500000000002</v>
      </c>
      <c r="J13" s="44">
        <f t="shared" si="1"/>
        <v>168.98918945389403</v>
      </c>
      <c r="K13" s="162">
        <f t="shared" si="2"/>
        <v>0.86971991916694047</v>
      </c>
    </row>
    <row r="14" spans="1:11" ht="12" customHeight="1" x14ac:dyDescent="0.2">
      <c r="A14" s="35">
        <v>1966</v>
      </c>
      <c r="B14" s="52">
        <v>196.56</v>
      </c>
      <c r="C14" s="49">
        <v>318.70000000000022</v>
      </c>
      <c r="D14" s="56" t="s">
        <v>4</v>
      </c>
      <c r="E14" s="49">
        <v>131.35500000000002</v>
      </c>
      <c r="F14" s="42">
        <f t="shared" si="0"/>
        <v>450.05500000000023</v>
      </c>
      <c r="G14" s="49">
        <v>44.099999999999994</v>
      </c>
      <c r="H14" s="49">
        <v>18.582695572613016</v>
      </c>
      <c r="I14" s="49">
        <v>172.09800000000007</v>
      </c>
      <c r="J14" s="40">
        <f t="shared" si="1"/>
        <v>215.27430442738716</v>
      </c>
      <c r="K14" s="149">
        <f t="shared" si="2"/>
        <v>1.0952091189834512</v>
      </c>
    </row>
    <row r="15" spans="1:11" ht="12" customHeight="1" x14ac:dyDescent="0.2">
      <c r="A15" s="35">
        <v>1967</v>
      </c>
      <c r="B15" s="52">
        <v>198.71199999999999</v>
      </c>
      <c r="C15" s="49">
        <v>231.80000000000004</v>
      </c>
      <c r="D15" s="56" t="s">
        <v>4</v>
      </c>
      <c r="E15" s="49">
        <v>172.09800000000007</v>
      </c>
      <c r="F15" s="42">
        <f t="shared" si="0"/>
        <v>403.89800000000014</v>
      </c>
      <c r="G15" s="49">
        <v>37.700000000000003</v>
      </c>
      <c r="H15" s="49">
        <v>21.974214369397309</v>
      </c>
      <c r="I15" s="49">
        <v>125.40379999999999</v>
      </c>
      <c r="J15" s="40">
        <f t="shared" si="1"/>
        <v>218.81998563060284</v>
      </c>
      <c r="K15" s="149">
        <f t="shared" si="2"/>
        <v>1.1011916020703474</v>
      </c>
    </row>
    <row r="16" spans="1:11" ht="12" customHeight="1" x14ac:dyDescent="0.2">
      <c r="A16" s="35">
        <v>1968</v>
      </c>
      <c r="B16" s="52">
        <v>200.70599999999999</v>
      </c>
      <c r="C16" s="49">
        <v>289.2</v>
      </c>
      <c r="D16" s="56" t="s">
        <v>4</v>
      </c>
      <c r="E16" s="49">
        <v>125.40379999999999</v>
      </c>
      <c r="F16" s="42">
        <f t="shared" si="0"/>
        <v>414.60379999999998</v>
      </c>
      <c r="G16" s="49">
        <v>43.899999999999984</v>
      </c>
      <c r="H16" s="49">
        <v>17.51781308333674</v>
      </c>
      <c r="I16" s="49">
        <v>153.56519999999995</v>
      </c>
      <c r="J16" s="40">
        <f t="shared" si="1"/>
        <v>199.62078691666329</v>
      </c>
      <c r="K16" s="149">
        <f t="shared" si="2"/>
        <v>0.99459302121841553</v>
      </c>
    </row>
    <row r="17" spans="1:11" ht="12" customHeight="1" x14ac:dyDescent="0.2">
      <c r="A17" s="35">
        <v>1969</v>
      </c>
      <c r="B17" s="52">
        <v>202.67699999999999</v>
      </c>
      <c r="C17" s="49">
        <v>255.49999999999977</v>
      </c>
      <c r="D17" s="56" t="s">
        <v>4</v>
      </c>
      <c r="E17" s="49">
        <v>153.56519999999995</v>
      </c>
      <c r="F17" s="42">
        <f t="shared" si="0"/>
        <v>409.06519999999972</v>
      </c>
      <c r="G17" s="49">
        <v>63.599999999999952</v>
      </c>
      <c r="H17" s="49">
        <v>23.206866820808621</v>
      </c>
      <c r="I17" s="49">
        <v>140.26949999999991</v>
      </c>
      <c r="J17" s="40">
        <f t="shared" si="1"/>
        <v>181.98883317919123</v>
      </c>
      <c r="K17" s="149">
        <f t="shared" si="2"/>
        <v>0.8979254339623699</v>
      </c>
    </row>
    <row r="18" spans="1:11" ht="12" customHeight="1" x14ac:dyDescent="0.2">
      <c r="A18" s="35">
        <v>1970</v>
      </c>
      <c r="B18" s="52">
        <v>205.05199999999999</v>
      </c>
      <c r="C18" s="40">
        <v>284</v>
      </c>
      <c r="D18" s="56">
        <v>14.889999999999999</v>
      </c>
      <c r="E18" s="42">
        <v>140.26949999999991</v>
      </c>
      <c r="F18" s="42">
        <f t="shared" si="0"/>
        <v>439.15949999999987</v>
      </c>
      <c r="G18" s="43">
        <v>38.500000000000007</v>
      </c>
      <c r="H18" s="43">
        <v>18.15627994694108</v>
      </c>
      <c r="I18" s="43">
        <v>153.36000000000001</v>
      </c>
      <c r="J18" s="40">
        <f t="shared" si="1"/>
        <v>229.14322005305877</v>
      </c>
      <c r="K18" s="149">
        <f t="shared" si="2"/>
        <v>1.1174883446787096</v>
      </c>
    </row>
    <row r="19" spans="1:11" ht="12" customHeight="1" x14ac:dyDescent="0.2">
      <c r="A19" s="32">
        <v>1971</v>
      </c>
      <c r="B19" s="51">
        <v>207.661</v>
      </c>
      <c r="C19" s="44">
        <v>233.00000000000023</v>
      </c>
      <c r="D19" s="45">
        <v>29.366</v>
      </c>
      <c r="E19" s="46">
        <v>153.36000000000001</v>
      </c>
      <c r="F19" s="46">
        <f t="shared" si="0"/>
        <v>415.72600000000023</v>
      </c>
      <c r="G19" s="47">
        <v>40.900000000000034</v>
      </c>
      <c r="H19" s="47">
        <v>17.582238549258946</v>
      </c>
      <c r="I19" s="47">
        <v>110.67500000000001</v>
      </c>
      <c r="J19" s="44">
        <f t="shared" si="1"/>
        <v>246.56876145074125</v>
      </c>
      <c r="K19" s="162">
        <f t="shared" si="2"/>
        <v>1.1873619093173069</v>
      </c>
    </row>
    <row r="20" spans="1:11" ht="12" customHeight="1" x14ac:dyDescent="0.2">
      <c r="A20" s="32">
        <v>1972</v>
      </c>
      <c r="B20" s="51">
        <v>209.89599999999999</v>
      </c>
      <c r="C20" s="44">
        <v>278.30000000000024</v>
      </c>
      <c r="D20" s="45">
        <v>36.299999999999997</v>
      </c>
      <c r="E20" s="46">
        <v>110.67500000000001</v>
      </c>
      <c r="F20" s="46">
        <f t="shared" si="0"/>
        <v>425.27500000000026</v>
      </c>
      <c r="G20" s="47">
        <v>36.600000000000009</v>
      </c>
      <c r="H20" s="47">
        <v>20.157880390598233</v>
      </c>
      <c r="I20" s="47">
        <v>153.06500000000003</v>
      </c>
      <c r="J20" s="44">
        <f t="shared" si="1"/>
        <v>215.45211960940199</v>
      </c>
      <c r="K20" s="162">
        <f t="shared" si="2"/>
        <v>1.026470821785084</v>
      </c>
    </row>
    <row r="21" spans="1:11" ht="12" customHeight="1" x14ac:dyDescent="0.2">
      <c r="A21" s="32">
        <v>1973</v>
      </c>
      <c r="B21" s="51">
        <v>211.90899999999999</v>
      </c>
      <c r="C21" s="44">
        <v>290.69999999999982</v>
      </c>
      <c r="D21" s="44">
        <v>33.9</v>
      </c>
      <c r="E21" s="46">
        <v>153.06500000000003</v>
      </c>
      <c r="F21" s="46">
        <f t="shared" si="0"/>
        <v>477.66499999999985</v>
      </c>
      <c r="G21" s="47">
        <v>53.300000000000026</v>
      </c>
      <c r="H21" s="47">
        <v>21.822844174604256</v>
      </c>
      <c r="I21" s="47">
        <v>107.84969999999998</v>
      </c>
      <c r="J21" s="44">
        <f t="shared" si="1"/>
        <v>294.6924558253956</v>
      </c>
      <c r="K21" s="162">
        <f t="shared" si="2"/>
        <v>1.3906556862870176</v>
      </c>
    </row>
    <row r="22" spans="1:11" ht="12" customHeight="1" x14ac:dyDescent="0.2">
      <c r="A22" s="32">
        <v>1974</v>
      </c>
      <c r="B22" s="51">
        <v>213.85400000000001</v>
      </c>
      <c r="C22" s="44">
        <v>381.50000000000011</v>
      </c>
      <c r="D22" s="44">
        <v>96.2</v>
      </c>
      <c r="E22" s="46">
        <v>107.84969999999998</v>
      </c>
      <c r="F22" s="46">
        <f t="shared" si="0"/>
        <v>585.54970000000003</v>
      </c>
      <c r="G22" s="47">
        <v>39.600000000000044</v>
      </c>
      <c r="H22" s="47">
        <v>23.367933965599953</v>
      </c>
      <c r="I22" s="47">
        <v>206.77300000000014</v>
      </c>
      <c r="J22" s="44">
        <f t="shared" si="1"/>
        <v>315.80876603439992</v>
      </c>
      <c r="K22" s="162">
        <f t="shared" si="2"/>
        <v>1.4767493992836229</v>
      </c>
    </row>
    <row r="23" spans="1:11" ht="12" customHeight="1" x14ac:dyDescent="0.2">
      <c r="A23" s="32">
        <v>1975</v>
      </c>
      <c r="B23" s="51">
        <v>215.97300000000001</v>
      </c>
      <c r="C23" s="44">
        <v>301.30000000000018</v>
      </c>
      <c r="D23" s="44">
        <v>42.5</v>
      </c>
      <c r="E23" s="46">
        <v>206.77300000000014</v>
      </c>
      <c r="F23" s="46">
        <f t="shared" si="0"/>
        <v>550.57300000000032</v>
      </c>
      <c r="G23" s="47">
        <v>89.000000000000014</v>
      </c>
      <c r="H23" s="47">
        <v>22.164503682587554</v>
      </c>
      <c r="I23" s="47">
        <v>165.41370000000012</v>
      </c>
      <c r="J23" s="44">
        <f t="shared" si="1"/>
        <v>273.99479631741264</v>
      </c>
      <c r="K23" s="162">
        <f t="shared" si="2"/>
        <v>1.2686530090215564</v>
      </c>
    </row>
    <row r="24" spans="1:11" ht="12" customHeight="1" x14ac:dyDescent="0.2">
      <c r="A24" s="35">
        <v>1976</v>
      </c>
      <c r="B24" s="52">
        <v>218.035</v>
      </c>
      <c r="C24" s="40">
        <v>294.70000000000039</v>
      </c>
      <c r="D24" s="40">
        <v>33.1</v>
      </c>
      <c r="E24" s="42">
        <v>165.41370000000012</v>
      </c>
      <c r="F24" s="42">
        <f t="shared" si="0"/>
        <v>493.21370000000053</v>
      </c>
      <c r="G24" s="40">
        <v>87.500000000000028</v>
      </c>
      <c r="H24" s="40">
        <v>20.674274938669232</v>
      </c>
      <c r="I24" s="40">
        <v>160.61149999999989</v>
      </c>
      <c r="J24" s="40">
        <f t="shared" si="1"/>
        <v>224.42792506133136</v>
      </c>
      <c r="K24" s="149">
        <f t="shared" si="2"/>
        <v>1.0293206368763335</v>
      </c>
    </row>
    <row r="25" spans="1:11" ht="12" customHeight="1" x14ac:dyDescent="0.2">
      <c r="A25" s="35">
        <v>1977</v>
      </c>
      <c r="B25" s="52">
        <v>220.23899999999998</v>
      </c>
      <c r="C25" s="40">
        <v>287.2</v>
      </c>
      <c r="D25" s="40">
        <v>64.5</v>
      </c>
      <c r="E25" s="42">
        <v>160.61149999999989</v>
      </c>
      <c r="F25" s="42">
        <f t="shared" si="0"/>
        <v>512.31149999999991</v>
      </c>
      <c r="G25" s="40">
        <v>68.90000000000002</v>
      </c>
      <c r="H25" s="40">
        <v>18.291117172617021</v>
      </c>
      <c r="I25" s="40">
        <v>139.5792000000001</v>
      </c>
      <c r="J25" s="40">
        <f t="shared" si="1"/>
        <v>285.54118282738273</v>
      </c>
      <c r="K25" s="149">
        <f t="shared" si="2"/>
        <v>1.2965059904348584</v>
      </c>
    </row>
    <row r="26" spans="1:11" ht="12" customHeight="1" x14ac:dyDescent="0.2">
      <c r="A26" s="35">
        <v>1978</v>
      </c>
      <c r="B26" s="52">
        <v>222.58500000000001</v>
      </c>
      <c r="C26" s="40">
        <v>286.49999999999989</v>
      </c>
      <c r="D26" s="40">
        <v>38.259912040000003</v>
      </c>
      <c r="E26" s="42">
        <v>139.5792000000001</v>
      </c>
      <c r="F26" s="42">
        <f t="shared" si="0"/>
        <v>464.33911204000003</v>
      </c>
      <c r="G26" s="40">
        <v>103.19999999999999</v>
      </c>
      <c r="H26" s="40">
        <v>13.9843256958816</v>
      </c>
      <c r="I26" s="40">
        <v>151.55849999999998</v>
      </c>
      <c r="J26" s="40">
        <f t="shared" si="1"/>
        <v>195.59628634411848</v>
      </c>
      <c r="K26" s="149">
        <f t="shared" si="2"/>
        <v>0.87874873124477604</v>
      </c>
    </row>
    <row r="27" spans="1:11" ht="12" customHeight="1" thickBot="1" x14ac:dyDescent="0.25">
      <c r="A27" s="35">
        <v>1979</v>
      </c>
      <c r="B27" s="52">
        <v>225.05500000000001</v>
      </c>
      <c r="C27" s="40">
        <v>349.39999999999969</v>
      </c>
      <c r="D27" s="40">
        <v>39.9</v>
      </c>
      <c r="E27" s="42">
        <v>151.55849999999998</v>
      </c>
      <c r="F27" s="42">
        <f t="shared" si="0"/>
        <v>540.85849999999959</v>
      </c>
      <c r="G27" s="40">
        <v>110.49999999999996</v>
      </c>
      <c r="H27" s="40">
        <v>6.3385891904179399</v>
      </c>
      <c r="I27" s="40">
        <v>316.00119999999998</v>
      </c>
      <c r="J27" s="40">
        <f t="shared" si="1"/>
        <v>108.01871080958171</v>
      </c>
      <c r="K27" s="149">
        <f t="shared" si="2"/>
        <v>0.47996583417200994</v>
      </c>
    </row>
    <row r="28" spans="1:11" ht="12" customHeight="1" thickTop="1" x14ac:dyDescent="0.2">
      <c r="A28" s="212" t="s">
        <v>28</v>
      </c>
      <c r="B28" s="213"/>
      <c r="C28" s="213"/>
      <c r="D28" s="213"/>
      <c r="E28" s="213"/>
      <c r="F28" s="213"/>
      <c r="G28" s="213"/>
      <c r="H28" s="213"/>
      <c r="I28" s="213"/>
      <c r="J28" s="213"/>
      <c r="K28" s="214"/>
    </row>
    <row r="29" spans="1:11" ht="12" customHeight="1" x14ac:dyDescent="0.2">
      <c r="A29" s="224"/>
      <c r="B29" s="225"/>
      <c r="C29" s="225"/>
      <c r="D29" s="225"/>
      <c r="E29" s="225"/>
      <c r="F29" s="225"/>
      <c r="G29" s="225"/>
      <c r="H29" s="225"/>
      <c r="I29" s="225"/>
      <c r="J29" s="225"/>
      <c r="K29" s="226"/>
    </row>
    <row r="30" spans="1:11" ht="12" customHeight="1" x14ac:dyDescent="0.2">
      <c r="A30" s="221" t="s">
        <v>77</v>
      </c>
      <c r="B30" s="246"/>
      <c r="C30" s="246"/>
      <c r="D30" s="246"/>
      <c r="E30" s="246"/>
      <c r="F30" s="246"/>
      <c r="G30" s="246"/>
      <c r="H30" s="246"/>
      <c r="I30" s="246"/>
      <c r="J30" s="246"/>
      <c r="K30" s="269"/>
    </row>
    <row r="31" spans="1:11" ht="12" customHeight="1" x14ac:dyDescent="0.2">
      <c r="A31" s="247"/>
      <c r="B31" s="246"/>
      <c r="C31" s="246"/>
      <c r="D31" s="246"/>
      <c r="E31" s="246"/>
      <c r="F31" s="246"/>
      <c r="G31" s="246"/>
      <c r="H31" s="246"/>
      <c r="I31" s="246"/>
      <c r="J31" s="246"/>
      <c r="K31" s="269"/>
    </row>
    <row r="32" spans="1:11" ht="12" customHeight="1" x14ac:dyDescent="0.2">
      <c r="A32" s="247"/>
      <c r="B32" s="246"/>
      <c r="C32" s="246"/>
      <c r="D32" s="246"/>
      <c r="E32" s="246"/>
      <c r="F32" s="246"/>
      <c r="G32" s="246"/>
      <c r="H32" s="246"/>
      <c r="I32" s="246"/>
      <c r="J32" s="246"/>
      <c r="K32" s="269"/>
    </row>
    <row r="33" spans="1:11" ht="12" customHeight="1" x14ac:dyDescent="0.2">
      <c r="A33" s="224"/>
      <c r="B33" s="225"/>
      <c r="C33" s="225"/>
      <c r="D33" s="225"/>
      <c r="E33" s="225"/>
      <c r="F33" s="225"/>
      <c r="G33" s="225"/>
      <c r="H33" s="225"/>
      <c r="I33" s="225"/>
      <c r="J33" s="225"/>
      <c r="K33" s="226"/>
    </row>
    <row r="34" spans="1:11" ht="12" customHeight="1" x14ac:dyDescent="0.2">
      <c r="A34" s="218" t="s">
        <v>48</v>
      </c>
      <c r="B34" s="219"/>
      <c r="C34" s="219"/>
      <c r="D34" s="219"/>
      <c r="E34" s="219"/>
      <c r="F34" s="219"/>
      <c r="G34" s="219"/>
      <c r="H34" s="219"/>
      <c r="I34" s="219"/>
      <c r="J34" s="219"/>
      <c r="K34" s="220"/>
    </row>
    <row r="37" spans="1:11" ht="12" customHeight="1" x14ac:dyDescent="0.2">
      <c r="A37" s="18"/>
      <c r="B37" s="18"/>
      <c r="C37" s="18"/>
      <c r="D37" s="18"/>
      <c r="E37" s="18"/>
      <c r="F37" s="18"/>
      <c r="G37" s="18"/>
      <c r="H37" s="18"/>
      <c r="I37" s="18"/>
      <c r="J37" s="18"/>
      <c r="K37" s="18"/>
    </row>
  </sheetData>
  <mergeCells count="20">
    <mergeCell ref="A1:K1"/>
    <mergeCell ref="C7:J7"/>
    <mergeCell ref="G3:G6"/>
    <mergeCell ref="H3:H6"/>
    <mergeCell ref="A2:A6"/>
    <mergeCell ref="B2:B6"/>
    <mergeCell ref="C3:C6"/>
    <mergeCell ref="D3:D6"/>
    <mergeCell ref="I3:I6"/>
    <mergeCell ref="G2:I2"/>
    <mergeCell ref="J2:K3"/>
    <mergeCell ref="J4:J6"/>
    <mergeCell ref="A29:K29"/>
    <mergeCell ref="K5:K6"/>
    <mergeCell ref="E3:E6"/>
    <mergeCell ref="F3:F6"/>
    <mergeCell ref="A34:K34"/>
    <mergeCell ref="A30:K32"/>
    <mergeCell ref="A33:K33"/>
    <mergeCell ref="A28:K28"/>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3"/>
  <sheetViews>
    <sheetView workbookViewId="0">
      <pane ySplit="7" topLeftCell="A8" activePane="bottomLeft" state="frozen"/>
      <selection pane="bottomLeft" sqref="A1:K1"/>
    </sheetView>
  </sheetViews>
  <sheetFormatPr defaultRowHeight="12" customHeight="1" x14ac:dyDescent="0.2"/>
  <cols>
    <col min="1" max="10" width="12.7109375" customWidth="1"/>
    <col min="11" max="11" width="14.28515625" customWidth="1"/>
  </cols>
  <sheetData>
    <row r="1" spans="1:11" ht="12" customHeight="1" thickBot="1" x14ac:dyDescent="0.25">
      <c r="A1" s="277" t="s">
        <v>49</v>
      </c>
      <c r="B1" s="277"/>
      <c r="C1" s="277"/>
      <c r="D1" s="277"/>
      <c r="E1" s="277"/>
      <c r="F1" s="277"/>
      <c r="G1" s="277"/>
      <c r="H1" s="277"/>
      <c r="I1" s="277"/>
      <c r="J1" s="277"/>
      <c r="K1" s="277"/>
    </row>
    <row r="2" spans="1:11" ht="12" customHeight="1" thickTop="1" x14ac:dyDescent="0.2">
      <c r="A2" s="278" t="s">
        <v>0</v>
      </c>
      <c r="B2" s="280" t="s">
        <v>18</v>
      </c>
      <c r="C2" s="142" t="s">
        <v>1</v>
      </c>
      <c r="D2" s="143"/>
      <c r="E2" s="143"/>
      <c r="F2" s="143"/>
      <c r="G2" s="238" t="s">
        <v>39</v>
      </c>
      <c r="H2" s="239"/>
      <c r="I2" s="282"/>
      <c r="J2" s="240" t="s">
        <v>40</v>
      </c>
      <c r="K2" s="241"/>
    </row>
    <row r="3" spans="1:11" ht="12" customHeight="1" x14ac:dyDescent="0.2">
      <c r="A3" s="229"/>
      <c r="B3" s="232"/>
      <c r="C3" s="270" t="s">
        <v>19</v>
      </c>
      <c r="D3" s="270" t="s">
        <v>20</v>
      </c>
      <c r="E3" s="270" t="s">
        <v>21</v>
      </c>
      <c r="F3" s="270" t="s">
        <v>22</v>
      </c>
      <c r="G3" s="270" t="s">
        <v>23</v>
      </c>
      <c r="H3" s="270" t="s">
        <v>24</v>
      </c>
      <c r="I3" s="270" t="s">
        <v>47</v>
      </c>
      <c r="J3" s="242"/>
      <c r="K3" s="243"/>
    </row>
    <row r="4" spans="1:11" ht="12" customHeight="1" x14ac:dyDescent="0.2">
      <c r="A4" s="229"/>
      <c r="B4" s="232"/>
      <c r="C4" s="271"/>
      <c r="D4" s="271"/>
      <c r="E4" s="271"/>
      <c r="F4" s="271"/>
      <c r="G4" s="271"/>
      <c r="H4" s="271"/>
      <c r="I4" s="271"/>
      <c r="J4" s="270" t="s">
        <v>2</v>
      </c>
      <c r="K4" s="144" t="s">
        <v>14</v>
      </c>
    </row>
    <row r="5" spans="1:11" ht="12" customHeight="1" x14ac:dyDescent="0.2">
      <c r="A5" s="229"/>
      <c r="B5" s="232"/>
      <c r="C5" s="271"/>
      <c r="D5" s="271"/>
      <c r="E5" s="271"/>
      <c r="F5" s="271"/>
      <c r="G5" s="271"/>
      <c r="H5" s="271"/>
      <c r="I5" s="271"/>
      <c r="J5" s="271"/>
      <c r="K5" s="236" t="s">
        <v>3</v>
      </c>
    </row>
    <row r="6" spans="1:11" ht="12" customHeight="1" x14ac:dyDescent="0.2">
      <c r="A6" s="279"/>
      <c r="B6" s="281"/>
      <c r="C6" s="272"/>
      <c r="D6" s="272"/>
      <c r="E6" s="272"/>
      <c r="F6" s="272"/>
      <c r="G6" s="272"/>
      <c r="H6" s="272"/>
      <c r="I6" s="272"/>
      <c r="J6" s="272"/>
      <c r="K6" s="273"/>
    </row>
    <row r="7" spans="1:11" ht="12" customHeight="1" x14ac:dyDescent="0.2">
      <c r="A7" s="8"/>
      <c r="B7" s="92" t="s">
        <v>29</v>
      </c>
      <c r="C7" s="274" t="s">
        <v>35</v>
      </c>
      <c r="D7" s="275"/>
      <c r="E7" s="275"/>
      <c r="F7" s="275"/>
      <c r="G7" s="275"/>
      <c r="H7" s="275"/>
      <c r="I7" s="275"/>
      <c r="J7" s="276"/>
      <c r="K7" s="145" t="s">
        <v>31</v>
      </c>
    </row>
    <row r="8" spans="1:11" ht="12" customHeight="1" x14ac:dyDescent="0.2">
      <c r="A8" s="35">
        <v>1980</v>
      </c>
      <c r="B8" s="52">
        <v>227.726</v>
      </c>
      <c r="C8" s="49">
        <v>69.8</v>
      </c>
      <c r="D8" s="49">
        <v>0</v>
      </c>
      <c r="E8" s="49">
        <v>45</v>
      </c>
      <c r="F8" s="49">
        <f>SUM(C8,D8,E8)</f>
        <v>114.8</v>
      </c>
      <c r="G8" s="49">
        <v>19.978999999999999</v>
      </c>
      <c r="H8" s="49">
        <v>2.2024774774774771</v>
      </c>
      <c r="I8" s="49">
        <v>40.483999999999995</v>
      </c>
      <c r="J8" s="49">
        <f>F8-G8-H8-I8</f>
        <v>52.134522522522531</v>
      </c>
      <c r="K8" s="146">
        <f>IF(J8=0,0,IF(B8=0,0,J8/B8))</f>
        <v>0.2289353105158064</v>
      </c>
    </row>
    <row r="9" spans="1:11" ht="12" customHeight="1" x14ac:dyDescent="0.2">
      <c r="A9" s="32">
        <v>1981</v>
      </c>
      <c r="B9" s="32">
        <v>229.96600000000001</v>
      </c>
      <c r="C9" s="50">
        <v>87.5</v>
      </c>
      <c r="D9" s="50">
        <v>0.3</v>
      </c>
      <c r="E9" s="50">
        <v>40.483999999999995</v>
      </c>
      <c r="F9" s="50">
        <f t="shared" ref="F9:F48" si="0">SUM(C9,D9,E9)</f>
        <v>128.28399999999999</v>
      </c>
      <c r="G9" s="50">
        <v>25.884</v>
      </c>
      <c r="H9" s="50">
        <v>2.6429729729729727</v>
      </c>
      <c r="I9" s="50">
        <v>55.125</v>
      </c>
      <c r="J9" s="50">
        <f t="shared" ref="J9:J48" si="1">F9-G9-H9-I9</f>
        <v>44.632027027027021</v>
      </c>
      <c r="K9" s="147">
        <f t="shared" ref="K9:K48" si="2">IF(J9=0,0,IF(B9=0,0,J9/B9))</f>
        <v>0.19408098165392718</v>
      </c>
    </row>
    <row r="10" spans="1:11" ht="12" customHeight="1" x14ac:dyDescent="0.2">
      <c r="A10" s="32">
        <v>1982</v>
      </c>
      <c r="B10" s="32">
        <v>232.18799999999999</v>
      </c>
      <c r="C10" s="50">
        <v>105</v>
      </c>
      <c r="D10" s="50">
        <v>0</v>
      </c>
      <c r="E10" s="50">
        <v>55.125</v>
      </c>
      <c r="F10" s="50">
        <f t="shared" si="0"/>
        <v>160.125</v>
      </c>
      <c r="G10" s="50">
        <v>31.369546</v>
      </c>
      <c r="H10" s="50">
        <v>1.568163963963964</v>
      </c>
      <c r="I10" s="50">
        <v>59.849999999999994</v>
      </c>
      <c r="J10" s="50">
        <f t="shared" si="1"/>
        <v>67.337290036036023</v>
      </c>
      <c r="K10" s="147">
        <f t="shared" si="2"/>
        <v>0.29001193014297044</v>
      </c>
    </row>
    <row r="11" spans="1:11" ht="12" customHeight="1" x14ac:dyDescent="0.2">
      <c r="A11" s="32">
        <v>1983</v>
      </c>
      <c r="B11" s="32">
        <v>234.30699999999999</v>
      </c>
      <c r="C11" s="50">
        <v>62.3</v>
      </c>
      <c r="D11" s="50">
        <v>0.3</v>
      </c>
      <c r="E11" s="50">
        <v>59.849999999999994</v>
      </c>
      <c r="F11" s="50">
        <f t="shared" si="0"/>
        <v>122.44999999999999</v>
      </c>
      <c r="G11" s="50">
        <v>20.067426000000001</v>
      </c>
      <c r="H11" s="50">
        <v>2.3409189189189186</v>
      </c>
      <c r="I11" s="50">
        <v>38.252200000000002</v>
      </c>
      <c r="J11" s="50">
        <f t="shared" si="1"/>
        <v>61.789455081081073</v>
      </c>
      <c r="K11" s="147">
        <f t="shared" si="2"/>
        <v>0.26371151984823787</v>
      </c>
    </row>
    <row r="12" spans="1:11" ht="12" customHeight="1" x14ac:dyDescent="0.2">
      <c r="A12" s="32">
        <v>1984</v>
      </c>
      <c r="B12" s="32">
        <v>236.34800000000001</v>
      </c>
      <c r="C12" s="50">
        <v>93</v>
      </c>
      <c r="D12" s="50">
        <v>0.1</v>
      </c>
      <c r="E12" s="50">
        <v>38.252200000000002</v>
      </c>
      <c r="F12" s="50">
        <f t="shared" si="0"/>
        <v>131.35219999999998</v>
      </c>
      <c r="G12" s="50">
        <v>24.887377000000001</v>
      </c>
      <c r="H12" s="50">
        <v>1.9633513513513512</v>
      </c>
      <c r="I12" s="50">
        <v>55.8</v>
      </c>
      <c r="J12" s="50">
        <f t="shared" si="1"/>
        <v>48.701471648648635</v>
      </c>
      <c r="K12" s="147">
        <f t="shared" si="2"/>
        <v>0.206058319294636</v>
      </c>
    </row>
    <row r="13" spans="1:11" ht="12" customHeight="1" x14ac:dyDescent="0.2">
      <c r="A13" s="32">
        <v>1985</v>
      </c>
      <c r="B13" s="32">
        <v>238.46600000000001</v>
      </c>
      <c r="C13" s="50">
        <v>78</v>
      </c>
      <c r="D13" s="50">
        <v>0.4</v>
      </c>
      <c r="E13" s="50">
        <v>55.8</v>
      </c>
      <c r="F13" s="50">
        <f t="shared" si="0"/>
        <v>134.19999999999999</v>
      </c>
      <c r="G13" s="50">
        <v>28.022662</v>
      </c>
      <c r="H13" s="50">
        <v>1.8299441441441442</v>
      </c>
      <c r="I13" s="50">
        <v>49.92</v>
      </c>
      <c r="J13" s="50">
        <f t="shared" si="1"/>
        <v>54.42739385585584</v>
      </c>
      <c r="K13" s="147">
        <f t="shared" si="2"/>
        <v>0.22823963942807712</v>
      </c>
    </row>
    <row r="14" spans="1:11" ht="12" customHeight="1" x14ac:dyDescent="0.2">
      <c r="A14" s="35">
        <v>1986</v>
      </c>
      <c r="B14" s="52">
        <v>240.65100000000001</v>
      </c>
      <c r="C14" s="49">
        <v>72.7</v>
      </c>
      <c r="D14" s="49">
        <v>0.3</v>
      </c>
      <c r="E14" s="49">
        <v>49.92</v>
      </c>
      <c r="F14" s="49">
        <f t="shared" si="0"/>
        <v>122.92</v>
      </c>
      <c r="G14" s="49">
        <v>31.209095000000001</v>
      </c>
      <c r="H14" s="49">
        <v>2.7940000000000005</v>
      </c>
      <c r="I14" s="49">
        <v>42.166000000000004</v>
      </c>
      <c r="J14" s="49">
        <f t="shared" si="1"/>
        <v>46.750904999999996</v>
      </c>
      <c r="K14" s="146">
        <f t="shared" si="2"/>
        <v>0.19426848423650844</v>
      </c>
    </row>
    <row r="15" spans="1:11" ht="12" customHeight="1" x14ac:dyDescent="0.2">
      <c r="A15" s="35">
        <v>1987</v>
      </c>
      <c r="B15" s="52">
        <v>242.804</v>
      </c>
      <c r="C15" s="49">
        <v>111</v>
      </c>
      <c r="D15" s="49">
        <v>0.7</v>
      </c>
      <c r="E15" s="49">
        <v>42.166000000000004</v>
      </c>
      <c r="F15" s="49">
        <f t="shared" si="0"/>
        <v>153.86600000000001</v>
      </c>
      <c r="G15" s="49">
        <v>29.574738</v>
      </c>
      <c r="H15" s="49">
        <v>1.9360000000000002</v>
      </c>
      <c r="I15" s="49">
        <v>65.490000000000009</v>
      </c>
      <c r="J15" s="49">
        <f t="shared" si="1"/>
        <v>56.865262000000001</v>
      </c>
      <c r="K15" s="146">
        <f t="shared" si="2"/>
        <v>0.23420232780349581</v>
      </c>
    </row>
    <row r="16" spans="1:11" ht="12" customHeight="1" x14ac:dyDescent="0.2">
      <c r="A16" s="35">
        <v>1988</v>
      </c>
      <c r="B16" s="52">
        <v>245.02099999999999</v>
      </c>
      <c r="C16" s="49">
        <v>84.3</v>
      </c>
      <c r="D16" s="49">
        <v>2.7</v>
      </c>
      <c r="E16" s="49">
        <v>65.490000000000009</v>
      </c>
      <c r="F16" s="49">
        <f t="shared" si="0"/>
        <v>152.49</v>
      </c>
      <c r="G16" s="49">
        <v>15.353491999999999</v>
      </c>
      <c r="H16" s="49">
        <v>1.76</v>
      </c>
      <c r="I16" s="49">
        <v>48.894000000000005</v>
      </c>
      <c r="J16" s="49">
        <f t="shared" si="1"/>
        <v>86.482508000000024</v>
      </c>
      <c r="K16" s="146">
        <f t="shared" si="2"/>
        <v>0.35295957489358065</v>
      </c>
    </row>
    <row r="17" spans="1:11" ht="12" customHeight="1" x14ac:dyDescent="0.2">
      <c r="A17" s="35">
        <v>1989</v>
      </c>
      <c r="B17" s="52">
        <v>247.34200000000001</v>
      </c>
      <c r="C17" s="49">
        <v>79.7</v>
      </c>
      <c r="D17" s="49">
        <v>6.5</v>
      </c>
      <c r="E17" s="49">
        <v>48.894000000000005</v>
      </c>
      <c r="F17" s="49">
        <f t="shared" si="0"/>
        <v>135.09399999999999</v>
      </c>
      <c r="G17" s="49">
        <v>7.5015049999999999</v>
      </c>
      <c r="H17" s="49">
        <v>3.1349999999999998</v>
      </c>
      <c r="I17" s="49">
        <v>50.210999999999999</v>
      </c>
      <c r="J17" s="49">
        <f t="shared" si="1"/>
        <v>74.246494999999996</v>
      </c>
      <c r="K17" s="146">
        <f t="shared" si="2"/>
        <v>0.30017746682730789</v>
      </c>
    </row>
    <row r="18" spans="1:11" ht="12" customHeight="1" x14ac:dyDescent="0.2">
      <c r="A18" s="35">
        <v>1990</v>
      </c>
      <c r="B18" s="52">
        <v>250.13200000000001</v>
      </c>
      <c r="C18" s="49">
        <v>93.6</v>
      </c>
      <c r="D18" s="49">
        <v>1</v>
      </c>
      <c r="E18" s="49">
        <v>50.210999999999999</v>
      </c>
      <c r="F18" s="49">
        <f t="shared" si="0"/>
        <v>144.81099999999998</v>
      </c>
      <c r="G18" s="49">
        <v>9.9489999999999998</v>
      </c>
      <c r="H18" s="49">
        <v>2.907</v>
      </c>
      <c r="I18" s="49">
        <v>65</v>
      </c>
      <c r="J18" s="49">
        <f t="shared" si="1"/>
        <v>66.954999999999956</v>
      </c>
      <c r="K18" s="146">
        <f t="shared" si="2"/>
        <v>0.26767866566452897</v>
      </c>
    </row>
    <row r="19" spans="1:11" ht="12" customHeight="1" x14ac:dyDescent="0.2">
      <c r="A19" s="32">
        <v>1991</v>
      </c>
      <c r="B19" s="32">
        <v>253.49299999999999</v>
      </c>
      <c r="C19" s="50">
        <v>98.4</v>
      </c>
      <c r="D19" s="50">
        <v>0.4</v>
      </c>
      <c r="E19" s="50">
        <v>65</v>
      </c>
      <c r="F19" s="50">
        <f t="shared" si="0"/>
        <v>163.80000000000001</v>
      </c>
      <c r="G19" s="50">
        <v>12.497999999999999</v>
      </c>
      <c r="H19" s="50">
        <v>1.7670000000000001</v>
      </c>
      <c r="I19" s="50">
        <v>79.8</v>
      </c>
      <c r="J19" s="50">
        <f t="shared" si="1"/>
        <v>69.735000000000028</v>
      </c>
      <c r="K19" s="147">
        <f t="shared" si="2"/>
        <v>0.27509635374546842</v>
      </c>
    </row>
    <row r="20" spans="1:11" ht="12" customHeight="1" x14ac:dyDescent="0.2">
      <c r="A20" s="32">
        <v>1992</v>
      </c>
      <c r="B20" s="32">
        <v>256.89400000000001</v>
      </c>
      <c r="C20" s="50">
        <v>57.7</v>
      </c>
      <c r="D20" s="50">
        <v>0.2</v>
      </c>
      <c r="E20" s="50">
        <v>79.8</v>
      </c>
      <c r="F20" s="50">
        <f t="shared" si="0"/>
        <v>137.69999999999999</v>
      </c>
      <c r="G20" s="50">
        <v>10.774219</v>
      </c>
      <c r="H20" s="50">
        <v>1.9380000000000002</v>
      </c>
      <c r="I20" s="50">
        <v>50.7</v>
      </c>
      <c r="J20" s="50">
        <f t="shared" si="1"/>
        <v>74.287780999999981</v>
      </c>
      <c r="K20" s="147">
        <f t="shared" si="2"/>
        <v>0.28917678497746147</v>
      </c>
    </row>
    <row r="21" spans="1:11" ht="12" customHeight="1" x14ac:dyDescent="0.2">
      <c r="A21" s="32">
        <v>1993</v>
      </c>
      <c r="B21" s="32">
        <v>260.255</v>
      </c>
      <c r="C21" s="50">
        <v>62.2</v>
      </c>
      <c r="D21" s="50">
        <v>3.1</v>
      </c>
      <c r="E21" s="50">
        <v>50.7</v>
      </c>
      <c r="F21" s="50">
        <f t="shared" si="0"/>
        <v>116</v>
      </c>
      <c r="G21" s="50">
        <v>14.859063000000001</v>
      </c>
      <c r="H21" s="50">
        <v>2.6219999999999999</v>
      </c>
      <c r="I21" s="50">
        <v>35.299999999999997</v>
      </c>
      <c r="J21" s="50">
        <f t="shared" si="1"/>
        <v>63.218936999999997</v>
      </c>
      <c r="K21" s="147">
        <f t="shared" si="2"/>
        <v>0.2429115175500951</v>
      </c>
    </row>
    <row r="22" spans="1:11" ht="12" customHeight="1" x14ac:dyDescent="0.2">
      <c r="A22" s="32">
        <v>1994</v>
      </c>
      <c r="B22" s="32">
        <v>263.43599999999998</v>
      </c>
      <c r="C22" s="50">
        <v>84.2</v>
      </c>
      <c r="D22" s="50">
        <v>0.3</v>
      </c>
      <c r="E22" s="50">
        <v>35.299999999999997</v>
      </c>
      <c r="F22" s="50">
        <f t="shared" si="0"/>
        <v>119.8</v>
      </c>
      <c r="G22" s="50">
        <v>9.5159760000000002</v>
      </c>
      <c r="H22" s="50">
        <v>3.1692</v>
      </c>
      <c r="I22" s="50">
        <v>33.5</v>
      </c>
      <c r="J22" s="50">
        <f t="shared" si="1"/>
        <v>73.614823999999999</v>
      </c>
      <c r="K22" s="147">
        <f t="shared" si="2"/>
        <v>0.27944101793224924</v>
      </c>
    </row>
    <row r="23" spans="1:11" ht="12" customHeight="1" x14ac:dyDescent="0.2">
      <c r="A23" s="32">
        <v>1995</v>
      </c>
      <c r="B23" s="32">
        <v>266.55700000000002</v>
      </c>
      <c r="C23" s="50">
        <v>109.1</v>
      </c>
      <c r="D23" s="50">
        <v>0.1</v>
      </c>
      <c r="E23" s="50">
        <v>33.5</v>
      </c>
      <c r="F23" s="50">
        <f t="shared" si="0"/>
        <v>142.69999999999999</v>
      </c>
      <c r="G23" s="50">
        <v>4.0372120000000002</v>
      </c>
      <c r="H23" s="50">
        <v>1.8354000000000001</v>
      </c>
      <c r="I23" s="50">
        <v>66.6066</v>
      </c>
      <c r="J23" s="50">
        <f t="shared" si="1"/>
        <v>70.220787999999985</v>
      </c>
      <c r="K23" s="147">
        <f t="shared" si="2"/>
        <v>0.26343629317556838</v>
      </c>
    </row>
    <row r="24" spans="1:11" ht="12" customHeight="1" x14ac:dyDescent="0.2">
      <c r="A24" s="35">
        <v>1996</v>
      </c>
      <c r="B24" s="52">
        <v>269.66699999999997</v>
      </c>
      <c r="C24" s="49">
        <v>56.7</v>
      </c>
      <c r="D24" s="49">
        <v>1</v>
      </c>
      <c r="E24" s="49">
        <v>66.6066</v>
      </c>
      <c r="F24" s="49">
        <f t="shared" si="0"/>
        <v>124.3066</v>
      </c>
      <c r="G24" s="49">
        <v>6.647551</v>
      </c>
      <c r="H24" s="49">
        <v>2.3940000000000001</v>
      </c>
      <c r="I24" s="49">
        <v>45.955599999999997</v>
      </c>
      <c r="J24" s="49">
        <f t="shared" si="1"/>
        <v>69.309449000000001</v>
      </c>
      <c r="K24" s="146">
        <f t="shared" si="2"/>
        <v>0.2570186526345456</v>
      </c>
    </row>
    <row r="25" spans="1:11" ht="12" customHeight="1" x14ac:dyDescent="0.2">
      <c r="A25" s="35">
        <v>1997</v>
      </c>
      <c r="B25" s="52">
        <v>272.91199999999998</v>
      </c>
      <c r="C25" s="49">
        <v>80.7</v>
      </c>
      <c r="D25" s="49">
        <v>0.1</v>
      </c>
      <c r="E25" s="49">
        <v>45.955599999999997</v>
      </c>
      <c r="F25" s="49">
        <f t="shared" si="0"/>
        <v>126.75559999999999</v>
      </c>
      <c r="G25" s="49">
        <v>6.8774759999999997</v>
      </c>
      <c r="H25" s="49">
        <v>2.1945000000000001</v>
      </c>
      <c r="I25" s="49">
        <v>52.669499999999999</v>
      </c>
      <c r="J25" s="49">
        <f t="shared" si="1"/>
        <v>65.014123999999981</v>
      </c>
      <c r="K25" s="146">
        <f t="shared" si="2"/>
        <v>0.23822376443688803</v>
      </c>
    </row>
    <row r="26" spans="1:11" ht="12" customHeight="1" x14ac:dyDescent="0.2">
      <c r="A26" s="35">
        <v>1998</v>
      </c>
      <c r="B26" s="52">
        <v>276.11500000000001</v>
      </c>
      <c r="C26" s="49">
        <v>65.3</v>
      </c>
      <c r="D26" s="49">
        <v>0</v>
      </c>
      <c r="E26" s="49">
        <v>52.669499999999999</v>
      </c>
      <c r="F26" s="49">
        <f t="shared" si="0"/>
        <v>117.9695</v>
      </c>
      <c r="G26" s="49">
        <v>17.363507999999999</v>
      </c>
      <c r="H26" s="49">
        <v>4.1325000000000003</v>
      </c>
      <c r="I26" s="49">
        <v>35.959899999999998</v>
      </c>
      <c r="J26" s="49">
        <f t="shared" si="1"/>
        <v>60.513591999999996</v>
      </c>
      <c r="K26" s="146">
        <f t="shared" si="2"/>
        <v>0.21916082791590458</v>
      </c>
    </row>
    <row r="27" spans="1:11" ht="12" customHeight="1" x14ac:dyDescent="0.2">
      <c r="A27" s="35">
        <v>1999</v>
      </c>
      <c r="B27" s="52">
        <v>279.29500000000002</v>
      </c>
      <c r="C27" s="49">
        <v>130.19999999999999</v>
      </c>
      <c r="D27" s="49">
        <v>0.1</v>
      </c>
      <c r="E27" s="49">
        <v>35.959899999999998</v>
      </c>
      <c r="F27" s="49">
        <f t="shared" si="0"/>
        <v>166.25989999999999</v>
      </c>
      <c r="G27" s="49">
        <v>12.517170999999999</v>
      </c>
      <c r="H27" s="49">
        <v>1.2996000000000001</v>
      </c>
      <c r="I27" s="49">
        <v>82.532600000000002</v>
      </c>
      <c r="J27" s="49">
        <f t="shared" si="1"/>
        <v>69.910528999999997</v>
      </c>
      <c r="K27" s="146">
        <f t="shared" si="2"/>
        <v>0.25031070731663652</v>
      </c>
    </row>
    <row r="28" spans="1:11" ht="12" customHeight="1" x14ac:dyDescent="0.2">
      <c r="A28" s="35">
        <v>2000</v>
      </c>
      <c r="B28" s="52">
        <v>282.38499999999999</v>
      </c>
      <c r="C28" s="49">
        <v>38.200000000000003</v>
      </c>
      <c r="D28" s="49">
        <v>0.12082872</v>
      </c>
      <c r="E28" s="49">
        <v>82.532600000000002</v>
      </c>
      <c r="F28" s="49">
        <f t="shared" si="0"/>
        <v>120.85342872000001</v>
      </c>
      <c r="G28" s="49">
        <v>9.7135821700000005</v>
      </c>
      <c r="H28" s="49">
        <v>1.8240000000000001</v>
      </c>
      <c r="I28" s="49">
        <v>46.8001</v>
      </c>
      <c r="J28" s="49">
        <f t="shared" si="1"/>
        <v>62.515746550000017</v>
      </c>
      <c r="K28" s="146">
        <f t="shared" si="2"/>
        <v>0.22138479929882968</v>
      </c>
    </row>
    <row r="29" spans="1:11" ht="12" customHeight="1" x14ac:dyDescent="0.2">
      <c r="A29" s="32">
        <v>2001</v>
      </c>
      <c r="B29" s="51">
        <v>285.30901899999998</v>
      </c>
      <c r="C29" s="50">
        <v>55.3</v>
      </c>
      <c r="D29" s="50">
        <v>2.2379119999999999E-2</v>
      </c>
      <c r="E29" s="50">
        <v>46.8001</v>
      </c>
      <c r="F29" s="50">
        <f t="shared" si="0"/>
        <v>102.12247911999999</v>
      </c>
      <c r="G29" s="50">
        <v>9.8913937500000007</v>
      </c>
      <c r="H29" s="50">
        <v>1.9722000000000002</v>
      </c>
      <c r="I29" s="50">
        <v>27.057300000000001</v>
      </c>
      <c r="J29" s="50">
        <f t="shared" si="1"/>
        <v>63.201585369999989</v>
      </c>
      <c r="K29" s="147">
        <f t="shared" si="2"/>
        <v>0.22151975984327363</v>
      </c>
    </row>
    <row r="30" spans="1:11" ht="12" customHeight="1" x14ac:dyDescent="0.2">
      <c r="A30" s="32">
        <v>2002</v>
      </c>
      <c r="B30" s="51">
        <v>288.10481800000002</v>
      </c>
      <c r="C30" s="50">
        <v>54.3</v>
      </c>
      <c r="D30" s="50">
        <v>0.84576355000000003</v>
      </c>
      <c r="E30" s="50">
        <v>27.057300000000001</v>
      </c>
      <c r="F30" s="50">
        <f t="shared" si="0"/>
        <v>82.203063549999996</v>
      </c>
      <c r="G30" s="50">
        <v>7.30150524</v>
      </c>
      <c r="H30" s="50">
        <v>2.8785000000000003</v>
      </c>
      <c r="I30" s="50">
        <v>19.152799999999999</v>
      </c>
      <c r="J30" s="50">
        <f t="shared" si="1"/>
        <v>52.870258309999997</v>
      </c>
      <c r="K30" s="147">
        <f t="shared" si="2"/>
        <v>0.18351049689838922</v>
      </c>
    </row>
    <row r="31" spans="1:11" ht="12" customHeight="1" x14ac:dyDescent="0.2">
      <c r="A31" s="32">
        <v>2003</v>
      </c>
      <c r="B31" s="51">
        <v>290.81963400000001</v>
      </c>
      <c r="C31" s="50">
        <v>78.5</v>
      </c>
      <c r="D31" s="50">
        <v>1.5701847</v>
      </c>
      <c r="E31" s="50">
        <v>19.152799999999999</v>
      </c>
      <c r="F31" s="50">
        <f t="shared" si="0"/>
        <v>99.222984699999998</v>
      </c>
      <c r="G31" s="50">
        <v>2.6290734599999999</v>
      </c>
      <c r="H31" s="50">
        <v>1.5959999999999999</v>
      </c>
      <c r="I31" s="50">
        <v>29.024100000000001</v>
      </c>
      <c r="J31" s="50">
        <f t="shared" si="1"/>
        <v>65.973811239999989</v>
      </c>
      <c r="K31" s="147">
        <f t="shared" si="2"/>
        <v>0.22685473581195686</v>
      </c>
    </row>
    <row r="32" spans="1:11" ht="12" customHeight="1" x14ac:dyDescent="0.2">
      <c r="A32" s="32">
        <v>2004</v>
      </c>
      <c r="B32" s="51">
        <v>293.46318500000001</v>
      </c>
      <c r="C32" s="50">
        <v>38.4</v>
      </c>
      <c r="D32" s="50">
        <v>1.90788E-2</v>
      </c>
      <c r="E32" s="50">
        <v>29.024100000000001</v>
      </c>
      <c r="F32" s="50">
        <f t="shared" si="0"/>
        <v>67.443178799999998</v>
      </c>
      <c r="G32" s="50">
        <v>2.0972613199999999</v>
      </c>
      <c r="H32" s="50">
        <v>1.3109999999999999</v>
      </c>
      <c r="I32" s="50">
        <v>26.677</v>
      </c>
      <c r="J32" s="50">
        <f t="shared" si="1"/>
        <v>37.35791747999999</v>
      </c>
      <c r="K32" s="147">
        <f t="shared" si="2"/>
        <v>0.12730018410997615</v>
      </c>
    </row>
    <row r="33" spans="1:11" ht="12" customHeight="1" x14ac:dyDescent="0.2">
      <c r="A33" s="32">
        <v>2005</v>
      </c>
      <c r="B33" s="51">
        <v>296.186216</v>
      </c>
      <c r="C33" s="50">
        <v>40.6</v>
      </c>
      <c r="D33" s="50">
        <v>2.1999919999999999E-2</v>
      </c>
      <c r="E33" s="50">
        <v>26.677</v>
      </c>
      <c r="F33" s="50">
        <f t="shared" si="0"/>
        <v>67.29899992</v>
      </c>
      <c r="G33" s="50">
        <v>5.9330743200000002</v>
      </c>
      <c r="H33" s="50">
        <v>1.7897999999999998</v>
      </c>
      <c r="I33" s="50">
        <v>12.861599999999999</v>
      </c>
      <c r="J33" s="50">
        <f t="shared" si="1"/>
        <v>46.714525600000002</v>
      </c>
      <c r="K33" s="147">
        <f t="shared" si="2"/>
        <v>0.1577201202367905</v>
      </c>
    </row>
    <row r="34" spans="1:11" ht="12" customHeight="1" x14ac:dyDescent="0.2">
      <c r="A34" s="35">
        <v>2006</v>
      </c>
      <c r="B34" s="52">
        <v>298.99582500000002</v>
      </c>
      <c r="C34" s="49">
        <v>53.3</v>
      </c>
      <c r="D34" s="49">
        <v>10.045446119999999</v>
      </c>
      <c r="E34" s="49">
        <v>12.861599999999999</v>
      </c>
      <c r="F34" s="49">
        <f t="shared" si="0"/>
        <v>76.207046120000001</v>
      </c>
      <c r="G34" s="49">
        <v>2.3404311200000003</v>
      </c>
      <c r="H34" s="49">
        <v>1.5846</v>
      </c>
      <c r="I34" s="49">
        <v>22.916399999999999</v>
      </c>
      <c r="J34" s="49">
        <f t="shared" si="1"/>
        <v>49.365615000000005</v>
      </c>
      <c r="K34" s="146">
        <f t="shared" si="2"/>
        <v>0.16510469669601574</v>
      </c>
    </row>
    <row r="35" spans="1:11" ht="12" customHeight="1" x14ac:dyDescent="0.2">
      <c r="A35" s="35">
        <v>2007</v>
      </c>
      <c r="B35" s="52">
        <v>302.003917</v>
      </c>
      <c r="C35" s="49">
        <v>49.7</v>
      </c>
      <c r="D35" s="49">
        <v>5.8571295000000001</v>
      </c>
      <c r="E35" s="49">
        <v>22.916399999999999</v>
      </c>
      <c r="F35" s="49">
        <f t="shared" si="0"/>
        <v>78.473529499999998</v>
      </c>
      <c r="G35" s="49">
        <v>2.2440715099999999</v>
      </c>
      <c r="H35" s="49">
        <v>1.6701000000000001</v>
      </c>
      <c r="I35" s="49">
        <v>24.821999999999999</v>
      </c>
      <c r="J35" s="49">
        <f t="shared" si="1"/>
        <v>49.737357989999992</v>
      </c>
      <c r="K35" s="146">
        <f t="shared" si="2"/>
        <v>0.16469110230116649</v>
      </c>
    </row>
    <row r="36" spans="1:11" ht="12" customHeight="1" x14ac:dyDescent="0.2">
      <c r="A36" s="35">
        <v>2008</v>
      </c>
      <c r="B36" s="52">
        <v>304.79776099999998</v>
      </c>
      <c r="C36" s="49">
        <v>39.4</v>
      </c>
      <c r="D36" s="49">
        <v>3.44329989</v>
      </c>
      <c r="E36" s="49">
        <v>24.821999999999999</v>
      </c>
      <c r="F36" s="49">
        <f t="shared" si="0"/>
        <v>67.66529989</v>
      </c>
      <c r="G36" s="49">
        <v>2.16485503</v>
      </c>
      <c r="H36" s="49">
        <v>2.7530999999999999</v>
      </c>
      <c r="I36" s="49">
        <v>6.6036000000000001</v>
      </c>
      <c r="J36" s="49">
        <f t="shared" si="1"/>
        <v>56.143744859999998</v>
      </c>
      <c r="K36" s="146">
        <f t="shared" si="2"/>
        <v>0.18419999108851723</v>
      </c>
    </row>
    <row r="37" spans="1:11" ht="12" customHeight="1" x14ac:dyDescent="0.2">
      <c r="A37" s="35">
        <v>2009</v>
      </c>
      <c r="B37" s="52">
        <v>307.43940600000002</v>
      </c>
      <c r="C37" s="49">
        <v>77.099999999999994</v>
      </c>
      <c r="D37" s="49">
        <v>13.87222017</v>
      </c>
      <c r="E37" s="49">
        <v>6.6036000000000001</v>
      </c>
      <c r="F37" s="49">
        <f t="shared" si="0"/>
        <v>97.57582017</v>
      </c>
      <c r="G37" s="49">
        <v>1.81245722</v>
      </c>
      <c r="H37" s="49">
        <v>1.9779000000000002</v>
      </c>
      <c r="I37" s="49">
        <v>20.984200000000001</v>
      </c>
      <c r="J37" s="49">
        <f t="shared" si="1"/>
        <v>72.801262949999995</v>
      </c>
      <c r="K37" s="146">
        <f t="shared" si="2"/>
        <v>0.23679873669154822</v>
      </c>
    </row>
    <row r="38" spans="1:11" ht="12" customHeight="1" x14ac:dyDescent="0.2">
      <c r="A38" s="35">
        <v>2010</v>
      </c>
      <c r="B38" s="52">
        <v>309.74127900000002</v>
      </c>
      <c r="C38" s="49">
        <v>58.5</v>
      </c>
      <c r="D38" s="49">
        <v>0.27055121000000004</v>
      </c>
      <c r="E38" s="49">
        <v>20.984200000000001</v>
      </c>
      <c r="F38" s="49">
        <f t="shared" si="0"/>
        <v>79.754751209999995</v>
      </c>
      <c r="G38" s="49">
        <v>5.8988144900000004</v>
      </c>
      <c r="H38" s="49">
        <v>2.1318000000000001</v>
      </c>
      <c r="I38" s="49">
        <v>19.0625</v>
      </c>
      <c r="J38" s="49">
        <f t="shared" si="1"/>
        <v>52.66163671999999</v>
      </c>
      <c r="K38" s="146">
        <f t="shared" si="2"/>
        <v>0.17001814188285827</v>
      </c>
    </row>
    <row r="39" spans="1:11" ht="12" customHeight="1" x14ac:dyDescent="0.2">
      <c r="A39" s="70">
        <v>2011</v>
      </c>
      <c r="B39" s="51">
        <v>311.97391399999998</v>
      </c>
      <c r="C39" s="50">
        <v>33.700000000000003</v>
      </c>
      <c r="D39" s="50">
        <v>14.14397511</v>
      </c>
      <c r="E39" s="50">
        <v>19.0625</v>
      </c>
      <c r="F39" s="50">
        <f t="shared" si="0"/>
        <v>66.906475110000002</v>
      </c>
      <c r="G39" s="50">
        <v>1.9385241200000001</v>
      </c>
      <c r="H39" s="50">
        <v>2.1318000000000001</v>
      </c>
      <c r="I39" s="50">
        <v>7.4489000000000001</v>
      </c>
      <c r="J39" s="50">
        <f t="shared" si="1"/>
        <v>55.387250990000005</v>
      </c>
      <c r="K39" s="147">
        <f t="shared" si="2"/>
        <v>0.17753808412968788</v>
      </c>
    </row>
    <row r="40" spans="1:11" ht="12" customHeight="1" x14ac:dyDescent="0.2">
      <c r="A40" s="70">
        <v>2012</v>
      </c>
      <c r="B40" s="51">
        <v>314.16755799999999</v>
      </c>
      <c r="C40" s="50">
        <v>54.6</v>
      </c>
      <c r="D40" s="50">
        <v>43.098594200000001</v>
      </c>
      <c r="E40" s="50">
        <v>7.4489000000000001</v>
      </c>
      <c r="F40" s="50">
        <f t="shared" si="0"/>
        <v>105.1474942</v>
      </c>
      <c r="G40" s="50">
        <v>56.323755609999999</v>
      </c>
      <c r="H40" s="50">
        <v>2.3826000000000001</v>
      </c>
      <c r="I40" s="50">
        <v>22.908000000000001</v>
      </c>
      <c r="J40" s="50">
        <f t="shared" si="1"/>
        <v>23.533138589999993</v>
      </c>
      <c r="K40" s="147">
        <f t="shared" si="2"/>
        <v>7.4906329411644712E-2</v>
      </c>
    </row>
    <row r="41" spans="1:11" ht="12" customHeight="1" x14ac:dyDescent="0.2">
      <c r="A41" s="70">
        <v>2013</v>
      </c>
      <c r="B41" s="51">
        <v>316.29476599999998</v>
      </c>
      <c r="C41" s="50">
        <v>61.6</v>
      </c>
      <c r="D41" s="50">
        <v>17.122401692</v>
      </c>
      <c r="E41" s="50">
        <v>22.908000000000001</v>
      </c>
      <c r="F41" s="50">
        <f t="shared" si="0"/>
        <v>101.63040169200001</v>
      </c>
      <c r="G41" s="50">
        <v>16.46630678</v>
      </c>
      <c r="H41" s="50">
        <v>1.8695999999999997</v>
      </c>
      <c r="I41" s="50">
        <v>22.759499999999999</v>
      </c>
      <c r="J41" s="50">
        <f t="shared" si="1"/>
        <v>60.534994912000002</v>
      </c>
      <c r="K41" s="147">
        <f t="shared" si="2"/>
        <v>0.191387912223625</v>
      </c>
    </row>
    <row r="42" spans="1:11" ht="12" customHeight="1" x14ac:dyDescent="0.2">
      <c r="A42" s="70">
        <v>2014</v>
      </c>
      <c r="B42" s="51">
        <v>318.576955</v>
      </c>
      <c r="C42" s="50">
        <v>47.6</v>
      </c>
      <c r="D42" s="50">
        <v>3.4431755159999997</v>
      </c>
      <c r="E42" s="50">
        <v>22.759499999999999</v>
      </c>
      <c r="F42" s="50">
        <f t="shared" si="0"/>
        <v>73.802675515999994</v>
      </c>
      <c r="G42" s="50">
        <v>6.5258956619999999</v>
      </c>
      <c r="H42" s="50">
        <v>2.2344000000000004</v>
      </c>
      <c r="I42" s="50">
        <v>16.967300000000002</v>
      </c>
      <c r="J42" s="50">
        <f t="shared" si="1"/>
        <v>48.075079854000002</v>
      </c>
      <c r="K42" s="147">
        <f t="shared" si="2"/>
        <v>0.15090570456987387</v>
      </c>
    </row>
    <row r="43" spans="1:11" ht="12" customHeight="1" x14ac:dyDescent="0.2">
      <c r="A43" s="70">
        <v>2015</v>
      </c>
      <c r="B43" s="51">
        <v>320.87070299999999</v>
      </c>
      <c r="C43" s="50">
        <v>56.5</v>
      </c>
      <c r="D43" s="50">
        <v>2.5727915399999999</v>
      </c>
      <c r="E43" s="50">
        <v>16.967300000000002</v>
      </c>
      <c r="F43" s="50">
        <f t="shared" si="0"/>
        <v>76.040091539999992</v>
      </c>
      <c r="G43" s="50">
        <v>2.5282582159999993</v>
      </c>
      <c r="H43" s="50">
        <v>2.2515000000000001</v>
      </c>
      <c r="I43" s="50">
        <v>16.561699999999998</v>
      </c>
      <c r="J43" s="50">
        <f t="shared" si="1"/>
        <v>54.698633323999985</v>
      </c>
      <c r="K43" s="147">
        <f t="shared" si="2"/>
        <v>0.17046939098082753</v>
      </c>
    </row>
    <row r="44" spans="1:11" ht="12" customHeight="1" x14ac:dyDescent="0.2">
      <c r="A44" s="100">
        <v>2016</v>
      </c>
      <c r="B44" s="52">
        <v>323.16101099999997</v>
      </c>
      <c r="C44" s="49">
        <v>57.2</v>
      </c>
      <c r="D44" s="49">
        <v>3.2032599491199996</v>
      </c>
      <c r="E44" s="49">
        <v>16.561699999999998</v>
      </c>
      <c r="F44" s="49">
        <f t="shared" si="0"/>
        <v>76.964959949120001</v>
      </c>
      <c r="G44" s="49">
        <v>3.7442075585199994</v>
      </c>
      <c r="H44" s="49">
        <v>1.7271000000000001</v>
      </c>
      <c r="I44" s="49">
        <v>18.762833333333333</v>
      </c>
      <c r="J44" s="49">
        <f t="shared" si="1"/>
        <v>52.730819057266672</v>
      </c>
      <c r="K44" s="146">
        <f t="shared" si="2"/>
        <v>0.16317197082065904</v>
      </c>
    </row>
    <row r="45" spans="1:11" ht="12" customHeight="1" x14ac:dyDescent="0.2">
      <c r="A45" s="117">
        <v>2017</v>
      </c>
      <c r="B45" s="52">
        <v>325.20603</v>
      </c>
      <c r="C45" s="49">
        <v>43.7</v>
      </c>
      <c r="D45" s="49">
        <v>2.9000894252</v>
      </c>
      <c r="E45" s="49">
        <v>18.762833333333333</v>
      </c>
      <c r="F45" s="49">
        <f t="shared" si="0"/>
        <v>65.36292275853333</v>
      </c>
      <c r="G45" s="49">
        <v>3.4096630873799998</v>
      </c>
      <c r="H45" s="49">
        <v>1.8582000000000003</v>
      </c>
      <c r="I45" s="49">
        <v>17.430611111111109</v>
      </c>
      <c r="J45" s="49">
        <f t="shared" si="1"/>
        <v>42.664448560042217</v>
      </c>
      <c r="K45" s="146">
        <f t="shared" si="2"/>
        <v>0.13119205864676683</v>
      </c>
    </row>
    <row r="46" spans="1:11" ht="12" customHeight="1" x14ac:dyDescent="0.2">
      <c r="A46" s="117">
        <v>2018</v>
      </c>
      <c r="B46" s="52">
        <v>326.92397599999998</v>
      </c>
      <c r="C46" s="49">
        <v>52.8</v>
      </c>
      <c r="D46" s="49">
        <v>6.4892791284199989</v>
      </c>
      <c r="E46" s="49">
        <v>17.430611111111109</v>
      </c>
      <c r="F46" s="49">
        <f t="shared" si="0"/>
        <v>76.719890239531111</v>
      </c>
      <c r="G46" s="49">
        <v>3.43156378246</v>
      </c>
      <c r="H46" s="49">
        <v>0.78090000000000004</v>
      </c>
      <c r="I46" s="49">
        <v>17.585048148148147</v>
      </c>
      <c r="J46" s="49">
        <f t="shared" si="1"/>
        <v>54.922378308922958</v>
      </c>
      <c r="K46" s="146">
        <f t="shared" si="2"/>
        <v>0.1679974010499706</v>
      </c>
    </row>
    <row r="47" spans="1:11" ht="12" customHeight="1" x14ac:dyDescent="0.2">
      <c r="A47" s="117">
        <v>2019</v>
      </c>
      <c r="B47" s="52">
        <v>328.475998</v>
      </c>
      <c r="C47" s="49">
        <v>26.8</v>
      </c>
      <c r="D47" s="49">
        <v>15.0146064</v>
      </c>
      <c r="E47" s="49">
        <v>17.585048148148147</v>
      </c>
      <c r="F47" s="49">
        <f t="shared" si="0"/>
        <v>59.399654548148149</v>
      </c>
      <c r="G47" s="49">
        <v>2.4033026</v>
      </c>
      <c r="H47" s="49">
        <v>1.1001000000000001</v>
      </c>
      <c r="I47" s="49">
        <v>17.926164197530863</v>
      </c>
      <c r="J47" s="49">
        <f t="shared" si="1"/>
        <v>37.970087750617282</v>
      </c>
      <c r="K47" s="146">
        <f t="shared" si="2"/>
        <v>0.11559471006042055</v>
      </c>
    </row>
    <row r="48" spans="1:11" ht="12" customHeight="1" thickBot="1" x14ac:dyDescent="0.25">
      <c r="A48" s="104">
        <v>2020</v>
      </c>
      <c r="B48" s="105">
        <v>330.11398000000003</v>
      </c>
      <c r="C48" s="127">
        <v>35.4</v>
      </c>
      <c r="D48" s="150">
        <v>13.7888509</v>
      </c>
      <c r="E48" s="127">
        <v>17.926164197530863</v>
      </c>
      <c r="F48" s="106">
        <f t="shared" si="0"/>
        <v>67.115015097530858</v>
      </c>
      <c r="G48" s="127">
        <v>2.2682541999999999</v>
      </c>
      <c r="H48" s="150">
        <v>1.4563772634096346</v>
      </c>
      <c r="I48" s="127">
        <v>17.647274485596707</v>
      </c>
      <c r="J48" s="106">
        <f t="shared" si="1"/>
        <v>45.74310914852451</v>
      </c>
      <c r="K48" s="148">
        <f t="shared" si="2"/>
        <v>0.13856762185147234</v>
      </c>
    </row>
    <row r="49" spans="1:11" ht="12" customHeight="1" thickTop="1" x14ac:dyDescent="0.2">
      <c r="A49" s="221" t="s">
        <v>78</v>
      </c>
      <c r="B49" s="244"/>
      <c r="C49" s="244"/>
      <c r="D49" s="244"/>
      <c r="E49" s="244"/>
      <c r="F49" s="244"/>
      <c r="G49" s="244"/>
      <c r="H49" s="244"/>
      <c r="I49" s="244"/>
      <c r="J49" s="244"/>
      <c r="K49" s="245"/>
    </row>
    <row r="50" spans="1:11" ht="12" customHeight="1" x14ac:dyDescent="0.2">
      <c r="A50" s="221"/>
      <c r="B50" s="244"/>
      <c r="C50" s="244"/>
      <c r="D50" s="244"/>
      <c r="E50" s="244"/>
      <c r="F50" s="244"/>
      <c r="G50" s="244"/>
      <c r="H50" s="244"/>
      <c r="I50" s="244"/>
      <c r="J50" s="244"/>
      <c r="K50" s="245"/>
    </row>
    <row r="51" spans="1:11" ht="12" customHeight="1" x14ac:dyDescent="0.2">
      <c r="A51" s="262"/>
      <c r="B51" s="244"/>
      <c r="C51" s="244"/>
      <c r="D51" s="244"/>
      <c r="E51" s="244"/>
      <c r="F51" s="244"/>
      <c r="G51" s="244"/>
      <c r="H51" s="244"/>
      <c r="I51" s="244"/>
      <c r="J51" s="244"/>
      <c r="K51" s="245"/>
    </row>
    <row r="52" spans="1:11" ht="12" customHeight="1" x14ac:dyDescent="0.2">
      <c r="A52" s="224"/>
      <c r="B52" s="225"/>
      <c r="C52" s="225"/>
      <c r="D52" s="225"/>
      <c r="E52" s="225"/>
      <c r="F52" s="225"/>
      <c r="G52" s="225"/>
      <c r="H52" s="225"/>
      <c r="I52" s="225"/>
      <c r="J52" s="225"/>
      <c r="K52" s="226"/>
    </row>
    <row r="53" spans="1:11" ht="12" customHeight="1" x14ac:dyDescent="0.2">
      <c r="A53" s="218" t="s">
        <v>48</v>
      </c>
      <c r="B53" s="219"/>
      <c r="C53" s="219"/>
      <c r="D53" s="219"/>
      <c r="E53" s="219"/>
      <c r="F53" s="219"/>
      <c r="G53" s="219"/>
      <c r="H53" s="219"/>
      <c r="I53" s="219"/>
      <c r="J53" s="219"/>
      <c r="K53" s="220"/>
    </row>
  </sheetData>
  <mergeCells count="18">
    <mergeCell ref="A1:K1"/>
    <mergeCell ref="A2:A6"/>
    <mergeCell ref="B2:B6"/>
    <mergeCell ref="G2:I2"/>
    <mergeCell ref="J2:K3"/>
    <mergeCell ref="C3:C6"/>
    <mergeCell ref="D3:D6"/>
    <mergeCell ref="E3:E6"/>
    <mergeCell ref="F3:F6"/>
    <mergeCell ref="G3:G6"/>
    <mergeCell ref="A49:K51"/>
    <mergeCell ref="A52:K52"/>
    <mergeCell ref="A53:K53"/>
    <mergeCell ref="H3:H6"/>
    <mergeCell ref="I3:I6"/>
    <mergeCell ref="J4:J6"/>
    <mergeCell ref="K5:K6"/>
    <mergeCell ref="C7:J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53"/>
  <sheetViews>
    <sheetView workbookViewId="0">
      <pane ySplit="7" topLeftCell="A8" activePane="bottomLeft" state="frozen"/>
      <selection pane="bottomLeft" sqref="A1:K1"/>
    </sheetView>
  </sheetViews>
  <sheetFormatPr defaultColWidth="12.7109375" defaultRowHeight="12" customHeight="1" x14ac:dyDescent="0.2"/>
  <cols>
    <col min="11" max="11" width="14.28515625" customWidth="1"/>
  </cols>
  <sheetData>
    <row r="1" spans="1:11" ht="12" customHeight="1" thickBot="1" x14ac:dyDescent="0.25">
      <c r="A1" s="277" t="s">
        <v>50</v>
      </c>
      <c r="B1" s="277"/>
      <c r="C1" s="277"/>
      <c r="D1" s="277"/>
      <c r="E1" s="277"/>
      <c r="F1" s="277"/>
      <c r="G1" s="277"/>
      <c r="H1" s="277"/>
      <c r="I1" s="277"/>
      <c r="J1" s="277"/>
      <c r="K1" s="27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1980</v>
      </c>
      <c r="B8" s="52">
        <v>227.726</v>
      </c>
      <c r="C8" s="49">
        <v>6.7</v>
      </c>
      <c r="D8" s="49">
        <v>28.2</v>
      </c>
      <c r="E8" s="49">
        <v>2</v>
      </c>
      <c r="F8" s="49">
        <f>SUM(C8,D8,E8)</f>
        <v>36.9</v>
      </c>
      <c r="G8" s="49">
        <v>0</v>
      </c>
      <c r="H8" s="49">
        <v>0.47086956521739126</v>
      </c>
      <c r="I8" s="49">
        <v>3.8859999999999997</v>
      </c>
      <c r="J8" s="49">
        <f>F8-G8-H8-I8</f>
        <v>32.543130434782604</v>
      </c>
      <c r="K8" s="146">
        <f>IF(J8=0,0,IF(B8=0,0,J8/B8))</f>
        <v>0.14290476465042465</v>
      </c>
    </row>
    <row r="9" spans="1:11" ht="12" customHeight="1" x14ac:dyDescent="0.2">
      <c r="A9" s="32">
        <v>1981</v>
      </c>
      <c r="B9" s="32">
        <v>229.96600000000001</v>
      </c>
      <c r="C9" s="50">
        <v>5</v>
      </c>
      <c r="D9" s="50">
        <v>28.6</v>
      </c>
      <c r="E9" s="50">
        <v>3.8859999999999997</v>
      </c>
      <c r="F9" s="50">
        <f t="shared" ref="F9:F48" si="0">SUM(C9,D9,E9)</f>
        <v>37.486000000000004</v>
      </c>
      <c r="G9" s="50">
        <v>0</v>
      </c>
      <c r="H9" s="50">
        <v>0.56504347826086954</v>
      </c>
      <c r="I9" s="50">
        <v>3.15</v>
      </c>
      <c r="J9" s="50">
        <f t="shared" ref="J9:J48" si="1">F9-G9-H9-I9</f>
        <v>33.770956521739137</v>
      </c>
      <c r="K9" s="147">
        <f t="shared" ref="K9:K48" si="2">IF(J9=0,0,IF(B9=0,0,J9/B9))</f>
        <v>0.14685195429645745</v>
      </c>
    </row>
    <row r="10" spans="1:11" ht="12" customHeight="1" x14ac:dyDescent="0.2">
      <c r="A10" s="32">
        <v>1982</v>
      </c>
      <c r="B10" s="32">
        <v>232.18799999999999</v>
      </c>
      <c r="C10" s="50">
        <v>6</v>
      </c>
      <c r="D10" s="50">
        <v>20.399999999999999</v>
      </c>
      <c r="E10" s="50">
        <v>3.15</v>
      </c>
      <c r="F10" s="50">
        <f t="shared" si="0"/>
        <v>29.549999999999997</v>
      </c>
      <c r="G10" s="50">
        <v>0</v>
      </c>
      <c r="H10" s="50">
        <v>0.44261739130434774</v>
      </c>
      <c r="I10" s="50">
        <v>3.42</v>
      </c>
      <c r="J10" s="50">
        <f t="shared" si="1"/>
        <v>25.68738260869565</v>
      </c>
      <c r="K10" s="147">
        <f t="shared" si="2"/>
        <v>0.11063182683297867</v>
      </c>
    </row>
    <row r="11" spans="1:11" ht="12" customHeight="1" x14ac:dyDescent="0.2">
      <c r="A11" s="32">
        <v>1983</v>
      </c>
      <c r="B11" s="32">
        <v>234.30699999999999</v>
      </c>
      <c r="C11" s="50">
        <v>4.7</v>
      </c>
      <c r="D11" s="50">
        <v>30.5</v>
      </c>
      <c r="E11" s="50">
        <v>3.42</v>
      </c>
      <c r="F11" s="50">
        <f t="shared" si="0"/>
        <v>38.620000000000005</v>
      </c>
      <c r="G11" s="50">
        <v>2.810972</v>
      </c>
      <c r="H11" s="50">
        <v>0.17893043478260867</v>
      </c>
      <c r="I11" s="50">
        <v>2.8858000000000001</v>
      </c>
      <c r="J11" s="50">
        <f t="shared" si="1"/>
        <v>32.744297565217394</v>
      </c>
      <c r="K11" s="147">
        <f t="shared" si="2"/>
        <v>0.1397495489473955</v>
      </c>
    </row>
    <row r="12" spans="1:11" ht="12" customHeight="1" x14ac:dyDescent="0.2">
      <c r="A12" s="32">
        <v>1984</v>
      </c>
      <c r="B12" s="32">
        <v>236.34800000000001</v>
      </c>
      <c r="C12" s="50">
        <v>1.9</v>
      </c>
      <c r="D12" s="50">
        <v>26.6</v>
      </c>
      <c r="E12" s="50">
        <v>2.8858000000000001</v>
      </c>
      <c r="F12" s="50">
        <f t="shared" si="0"/>
        <v>31.3858</v>
      </c>
      <c r="G12" s="50">
        <v>6.1685800000000004</v>
      </c>
      <c r="H12" s="50">
        <v>0.36727826086956517</v>
      </c>
      <c r="I12" s="50">
        <v>1.1399999999999999</v>
      </c>
      <c r="J12" s="50">
        <f t="shared" si="1"/>
        <v>23.709941739130432</v>
      </c>
      <c r="K12" s="147">
        <f t="shared" si="2"/>
        <v>0.10031792839004532</v>
      </c>
    </row>
    <row r="13" spans="1:11" ht="12" customHeight="1" x14ac:dyDescent="0.2">
      <c r="A13" s="32">
        <v>1985</v>
      </c>
      <c r="B13" s="32">
        <v>238.46600000000001</v>
      </c>
      <c r="C13" s="50">
        <v>3.9</v>
      </c>
      <c r="D13" s="50">
        <v>21.1</v>
      </c>
      <c r="E13" s="50">
        <v>1.1399999999999999</v>
      </c>
      <c r="F13" s="50">
        <f t="shared" si="0"/>
        <v>26.14</v>
      </c>
      <c r="G13" s="50">
        <v>6.0575419999999998</v>
      </c>
      <c r="H13" s="50">
        <v>0.45203478260869567</v>
      </c>
      <c r="I13" s="50">
        <v>2.496</v>
      </c>
      <c r="J13" s="50">
        <f t="shared" si="1"/>
        <v>17.134423217391308</v>
      </c>
      <c r="K13" s="147">
        <f t="shared" si="2"/>
        <v>7.1852688506501172E-2</v>
      </c>
    </row>
    <row r="14" spans="1:11" ht="12" customHeight="1" x14ac:dyDescent="0.2">
      <c r="A14" s="35">
        <v>1986</v>
      </c>
      <c r="B14" s="52">
        <v>240.65100000000001</v>
      </c>
      <c r="C14" s="49">
        <v>4.8</v>
      </c>
      <c r="D14" s="49">
        <v>25.6</v>
      </c>
      <c r="E14" s="49">
        <v>2.496</v>
      </c>
      <c r="F14" s="49">
        <f t="shared" si="0"/>
        <v>32.896000000000001</v>
      </c>
      <c r="G14" s="49">
        <v>6.8611409999999999</v>
      </c>
      <c r="H14" s="49">
        <v>0.86640000000000006</v>
      </c>
      <c r="I14" s="49">
        <v>2.7839999999999998</v>
      </c>
      <c r="J14" s="49">
        <f t="shared" si="1"/>
        <v>22.384459000000003</v>
      </c>
      <c r="K14" s="146">
        <f t="shared" si="2"/>
        <v>9.3016272527436009E-2</v>
      </c>
    </row>
    <row r="15" spans="1:11" ht="12" customHeight="1" x14ac:dyDescent="0.2">
      <c r="A15" s="35">
        <v>1987</v>
      </c>
      <c r="B15" s="52">
        <v>242.804</v>
      </c>
      <c r="C15" s="49">
        <v>9.1999999999999993</v>
      </c>
      <c r="D15" s="49">
        <v>27.1</v>
      </c>
      <c r="E15" s="49">
        <v>2.7839999999999998</v>
      </c>
      <c r="F15" s="49">
        <f t="shared" si="0"/>
        <v>39.083999999999996</v>
      </c>
      <c r="G15" s="49">
        <v>8.9294209999999996</v>
      </c>
      <c r="H15" s="49">
        <v>0.28499999999999998</v>
      </c>
      <c r="I15" s="49">
        <v>5.4279999999999999</v>
      </c>
      <c r="J15" s="49">
        <f t="shared" si="1"/>
        <v>24.441578999999997</v>
      </c>
      <c r="K15" s="146">
        <f t="shared" si="2"/>
        <v>0.1006638234954943</v>
      </c>
    </row>
    <row r="16" spans="1:11" ht="12" customHeight="1" x14ac:dyDescent="0.2">
      <c r="A16" s="35">
        <v>1988</v>
      </c>
      <c r="B16" s="52">
        <v>245.02099999999999</v>
      </c>
      <c r="C16" s="49">
        <v>4.8</v>
      </c>
      <c r="D16" s="49">
        <v>29.2</v>
      </c>
      <c r="E16" s="49">
        <v>5.4279999999999999</v>
      </c>
      <c r="F16" s="49">
        <f t="shared" si="0"/>
        <v>39.427999999999997</v>
      </c>
      <c r="G16" s="49">
        <v>3.758918</v>
      </c>
      <c r="H16" s="49">
        <v>0.1938</v>
      </c>
      <c r="I16" s="49">
        <v>2.7840000000000003</v>
      </c>
      <c r="J16" s="49">
        <f t="shared" si="1"/>
        <v>32.691281999999994</v>
      </c>
      <c r="K16" s="146">
        <f t="shared" si="2"/>
        <v>0.13342236787867159</v>
      </c>
    </row>
    <row r="17" spans="1:11" ht="12" customHeight="1" x14ac:dyDescent="0.2">
      <c r="A17" s="35">
        <v>1989</v>
      </c>
      <c r="B17" s="52">
        <v>247.34200000000001</v>
      </c>
      <c r="C17" s="49">
        <v>3.5</v>
      </c>
      <c r="D17" s="49">
        <v>30.8</v>
      </c>
      <c r="E17" s="49">
        <v>2.7840000000000003</v>
      </c>
      <c r="F17" s="49">
        <f t="shared" si="0"/>
        <v>37.083999999999996</v>
      </c>
      <c r="G17" s="49">
        <v>3.643513</v>
      </c>
      <c r="H17" s="49">
        <v>0.30210000000000004</v>
      </c>
      <c r="I17" s="49">
        <v>2.2050000000000001</v>
      </c>
      <c r="J17" s="49">
        <f t="shared" si="1"/>
        <v>30.933386999999996</v>
      </c>
      <c r="K17" s="146">
        <f t="shared" si="2"/>
        <v>0.12506322015670607</v>
      </c>
    </row>
    <row r="18" spans="1:11" ht="12" customHeight="1" x14ac:dyDescent="0.2">
      <c r="A18" s="35">
        <v>1990</v>
      </c>
      <c r="B18" s="52">
        <v>250.13200000000001</v>
      </c>
      <c r="C18" s="49">
        <v>2.7</v>
      </c>
      <c r="D18" s="49">
        <v>30.8</v>
      </c>
      <c r="E18" s="49">
        <v>2.2050000000000001</v>
      </c>
      <c r="F18" s="49">
        <f t="shared" si="0"/>
        <v>35.704999999999998</v>
      </c>
      <c r="G18" s="49">
        <v>7.8097130000000003</v>
      </c>
      <c r="H18" s="49">
        <v>0.19949999999999998</v>
      </c>
      <c r="I18" s="49">
        <v>1.593</v>
      </c>
      <c r="J18" s="49">
        <f t="shared" si="1"/>
        <v>26.102786999999996</v>
      </c>
      <c r="K18" s="146">
        <f t="shared" si="2"/>
        <v>0.10435604800665246</v>
      </c>
    </row>
    <row r="19" spans="1:11" ht="12" customHeight="1" x14ac:dyDescent="0.2">
      <c r="A19" s="32">
        <v>1991</v>
      </c>
      <c r="B19" s="32">
        <v>253.49299999999999</v>
      </c>
      <c r="C19" s="50">
        <v>2.6</v>
      </c>
      <c r="D19" s="50">
        <v>34.9</v>
      </c>
      <c r="E19" s="50">
        <v>1.593</v>
      </c>
      <c r="F19" s="50">
        <f t="shared" si="0"/>
        <v>39.093000000000004</v>
      </c>
      <c r="G19" s="50">
        <v>9.3995909999999991</v>
      </c>
      <c r="H19" s="50">
        <v>1.3109999999999999</v>
      </c>
      <c r="I19" s="50">
        <v>1.482</v>
      </c>
      <c r="J19" s="50">
        <f t="shared" si="1"/>
        <v>26.900409000000003</v>
      </c>
      <c r="K19" s="147">
        <f t="shared" si="2"/>
        <v>0.10611894214041415</v>
      </c>
    </row>
    <row r="20" spans="1:11" ht="12" customHeight="1" x14ac:dyDescent="0.2">
      <c r="A20" s="32">
        <v>1992</v>
      </c>
      <c r="B20" s="32">
        <v>256.89400000000001</v>
      </c>
      <c r="C20" s="50">
        <v>26.4</v>
      </c>
      <c r="D20" s="50">
        <v>26.9</v>
      </c>
      <c r="E20" s="50">
        <v>1.482</v>
      </c>
      <c r="F20" s="50">
        <f t="shared" si="0"/>
        <v>54.781999999999996</v>
      </c>
      <c r="G20" s="50">
        <v>10.428601</v>
      </c>
      <c r="H20" s="50">
        <v>1.5561</v>
      </c>
      <c r="I20" s="50">
        <v>16.631999999999998</v>
      </c>
      <c r="J20" s="50">
        <f t="shared" si="1"/>
        <v>26.165298999999997</v>
      </c>
      <c r="K20" s="147">
        <f t="shared" si="2"/>
        <v>0.10185251115245976</v>
      </c>
    </row>
    <row r="21" spans="1:11" ht="12" customHeight="1" x14ac:dyDescent="0.2">
      <c r="A21" s="32">
        <v>1993</v>
      </c>
      <c r="B21" s="32">
        <v>260.255</v>
      </c>
      <c r="C21" s="50">
        <v>30.1</v>
      </c>
      <c r="D21" s="50">
        <v>24.1</v>
      </c>
      <c r="E21" s="50">
        <v>16.631999999999998</v>
      </c>
      <c r="F21" s="50">
        <f t="shared" si="0"/>
        <v>70.831999999999994</v>
      </c>
      <c r="G21" s="50">
        <v>4.9443489999999999</v>
      </c>
      <c r="H21" s="50">
        <v>1.2483</v>
      </c>
      <c r="I21" s="50">
        <v>16.856000000000002</v>
      </c>
      <c r="J21" s="50">
        <f t="shared" si="1"/>
        <v>47.783350999999989</v>
      </c>
      <c r="K21" s="147">
        <f t="shared" si="2"/>
        <v>0.18360204799139301</v>
      </c>
    </row>
    <row r="22" spans="1:11" ht="12" customHeight="1" x14ac:dyDescent="0.2">
      <c r="A22" s="32">
        <v>1994</v>
      </c>
      <c r="B22" s="32">
        <v>263.43599999999998</v>
      </c>
      <c r="C22" s="50">
        <v>32.799999999999997</v>
      </c>
      <c r="D22" s="50">
        <v>24</v>
      </c>
      <c r="E22" s="50">
        <v>16.856000000000002</v>
      </c>
      <c r="F22" s="50">
        <f t="shared" si="0"/>
        <v>73.656000000000006</v>
      </c>
      <c r="G22" s="50">
        <v>8.4764040000000005</v>
      </c>
      <c r="H22" s="50">
        <v>1.7442000000000002</v>
      </c>
      <c r="I22" s="50">
        <v>20.335999999999999</v>
      </c>
      <c r="J22" s="50">
        <f t="shared" si="1"/>
        <v>43.099396000000006</v>
      </c>
      <c r="K22" s="147">
        <f t="shared" si="2"/>
        <v>0.1636048072397091</v>
      </c>
    </row>
    <row r="23" spans="1:11" ht="12" customHeight="1" x14ac:dyDescent="0.2">
      <c r="A23" s="32">
        <v>1995</v>
      </c>
      <c r="B23" s="32">
        <v>266.55700000000002</v>
      </c>
      <c r="C23" s="50">
        <v>47.3</v>
      </c>
      <c r="D23" s="50">
        <v>22.4</v>
      </c>
      <c r="E23" s="50">
        <v>20.335999999999999</v>
      </c>
      <c r="F23" s="50">
        <f t="shared" si="0"/>
        <v>90.035999999999987</v>
      </c>
      <c r="G23" s="50">
        <v>22.1662</v>
      </c>
      <c r="H23" s="50">
        <v>2.4339</v>
      </c>
      <c r="I23" s="50">
        <v>29.798999999999996</v>
      </c>
      <c r="J23" s="50">
        <f t="shared" si="1"/>
        <v>35.636899999999997</v>
      </c>
      <c r="K23" s="147">
        <f t="shared" si="2"/>
        <v>0.13369335639281651</v>
      </c>
    </row>
    <row r="24" spans="1:11" ht="12" customHeight="1" x14ac:dyDescent="0.2">
      <c r="A24" s="35">
        <v>1996</v>
      </c>
      <c r="B24" s="52">
        <v>269.66699999999997</v>
      </c>
      <c r="C24" s="49">
        <v>50.4</v>
      </c>
      <c r="D24" s="49">
        <v>28.7</v>
      </c>
      <c r="E24" s="49">
        <v>29.798999999999996</v>
      </c>
      <c r="F24" s="49">
        <f t="shared" si="0"/>
        <v>108.89899999999999</v>
      </c>
      <c r="G24" s="49">
        <v>7.8612989999999998</v>
      </c>
      <c r="H24" s="49">
        <v>1.3851000000000002</v>
      </c>
      <c r="I24" s="49">
        <v>29.736000000000001</v>
      </c>
      <c r="J24" s="49">
        <f t="shared" si="1"/>
        <v>69.916600999999986</v>
      </c>
      <c r="K24" s="146">
        <f t="shared" si="2"/>
        <v>0.25927014058079034</v>
      </c>
    </row>
    <row r="25" spans="1:11" ht="12" customHeight="1" x14ac:dyDescent="0.2">
      <c r="A25" s="35">
        <v>1997</v>
      </c>
      <c r="B25" s="52">
        <v>272.91199999999998</v>
      </c>
      <c r="C25" s="49">
        <v>39.200000000000003</v>
      </c>
      <c r="D25" s="49">
        <v>31.2</v>
      </c>
      <c r="E25" s="49">
        <v>29.736000000000001</v>
      </c>
      <c r="F25" s="49">
        <f t="shared" si="0"/>
        <v>100.13600000000001</v>
      </c>
      <c r="G25" s="49">
        <v>7.8299440000000002</v>
      </c>
      <c r="H25" s="49">
        <v>1.6245000000000003</v>
      </c>
      <c r="I25" s="49">
        <v>24.042666666666669</v>
      </c>
      <c r="J25" s="49">
        <f t="shared" si="1"/>
        <v>66.638889333333339</v>
      </c>
      <c r="K25" s="146">
        <f t="shared" si="2"/>
        <v>0.24417720486212899</v>
      </c>
    </row>
    <row r="26" spans="1:11" ht="12" customHeight="1" x14ac:dyDescent="0.2">
      <c r="A26" s="35">
        <v>1998</v>
      </c>
      <c r="B26" s="52">
        <v>276.11500000000001</v>
      </c>
      <c r="C26" s="49">
        <v>41.8</v>
      </c>
      <c r="D26" s="49">
        <v>24.5</v>
      </c>
      <c r="E26" s="49">
        <v>24.042666666666669</v>
      </c>
      <c r="F26" s="49">
        <f t="shared" si="0"/>
        <v>90.342666666666673</v>
      </c>
      <c r="G26" s="49">
        <v>15.862344999999999</v>
      </c>
      <c r="H26" s="49">
        <v>3.5340000000000003</v>
      </c>
      <c r="I26" s="49">
        <v>25.915999999999997</v>
      </c>
      <c r="J26" s="49">
        <f t="shared" si="1"/>
        <v>45.030321666666666</v>
      </c>
      <c r="K26" s="146">
        <f t="shared" si="2"/>
        <v>0.16308538712734427</v>
      </c>
    </row>
    <row r="27" spans="1:11" ht="12" customHeight="1" x14ac:dyDescent="0.2">
      <c r="A27" s="35">
        <v>1999</v>
      </c>
      <c r="B27" s="52">
        <v>279.29500000000002</v>
      </c>
      <c r="C27" s="49">
        <v>77.8</v>
      </c>
      <c r="D27" s="49">
        <v>25.9</v>
      </c>
      <c r="E27" s="49">
        <v>25.915999999999997</v>
      </c>
      <c r="F27" s="49">
        <f t="shared" si="0"/>
        <v>129.61599999999999</v>
      </c>
      <c r="G27" s="49">
        <v>28.693612000000002</v>
      </c>
      <c r="H27" s="49">
        <v>6.6234000000000002</v>
      </c>
      <c r="I27" s="49">
        <v>49.791999999999994</v>
      </c>
      <c r="J27" s="49">
        <f t="shared" si="1"/>
        <v>44.506987999999986</v>
      </c>
      <c r="K27" s="146">
        <f t="shared" si="2"/>
        <v>0.1593547610948996</v>
      </c>
    </row>
    <row r="28" spans="1:11" ht="12" customHeight="1" x14ac:dyDescent="0.2">
      <c r="A28" s="35">
        <v>2000</v>
      </c>
      <c r="B28" s="52">
        <v>282.38499999999999</v>
      </c>
      <c r="C28" s="49">
        <v>133.4</v>
      </c>
      <c r="D28" s="49">
        <v>24.401210450000001</v>
      </c>
      <c r="E28" s="49">
        <v>49.791999999999994</v>
      </c>
      <c r="F28" s="49">
        <f t="shared" si="0"/>
        <v>207.59321045000002</v>
      </c>
      <c r="G28" s="49">
        <v>63.987129709999998</v>
      </c>
      <c r="H28" s="49">
        <v>8.4758999999999993</v>
      </c>
      <c r="I28" s="49">
        <v>18.670200000000001</v>
      </c>
      <c r="J28" s="49">
        <f t="shared" si="1"/>
        <v>116.45998074000002</v>
      </c>
      <c r="K28" s="146">
        <f t="shared" si="2"/>
        <v>0.41241560543229994</v>
      </c>
    </row>
    <row r="29" spans="1:11" ht="12" customHeight="1" x14ac:dyDescent="0.2">
      <c r="A29" s="32">
        <v>2001</v>
      </c>
      <c r="B29" s="51">
        <v>285.30901899999998</v>
      </c>
      <c r="C29" s="50">
        <v>161.19999999999999</v>
      </c>
      <c r="D29" s="50">
        <v>21.595857609999999</v>
      </c>
      <c r="E29" s="50">
        <v>18.670200000000001</v>
      </c>
      <c r="F29" s="50">
        <f t="shared" si="0"/>
        <v>201.46605760999998</v>
      </c>
      <c r="G29" s="50">
        <v>51.04713615</v>
      </c>
      <c r="H29" s="50">
        <v>4.8734999999999999</v>
      </c>
      <c r="I29" s="50">
        <v>44.2089</v>
      </c>
      <c r="J29" s="50">
        <f t="shared" si="1"/>
        <v>101.33652145999997</v>
      </c>
      <c r="K29" s="147">
        <f t="shared" si="2"/>
        <v>0.35518162662779329</v>
      </c>
    </row>
    <row r="30" spans="1:11" ht="12" customHeight="1" x14ac:dyDescent="0.2">
      <c r="A30" s="32">
        <v>2002</v>
      </c>
      <c r="B30" s="51">
        <v>288.10481800000002</v>
      </c>
      <c r="C30" s="50">
        <v>86.1</v>
      </c>
      <c r="D30" s="50">
        <v>21.930192949999999</v>
      </c>
      <c r="E30" s="50">
        <v>44.2089</v>
      </c>
      <c r="F30" s="50">
        <f t="shared" si="0"/>
        <v>152.23909294999999</v>
      </c>
      <c r="G30" s="50">
        <v>37.793369770000005</v>
      </c>
      <c r="H30" s="50">
        <v>2.4795000000000003</v>
      </c>
      <c r="I30" s="50">
        <v>31.793600000000001</v>
      </c>
      <c r="J30" s="50">
        <f t="shared" si="1"/>
        <v>80.172623179999988</v>
      </c>
      <c r="K30" s="147">
        <f t="shared" si="2"/>
        <v>0.27827588492463179</v>
      </c>
    </row>
    <row r="31" spans="1:11" ht="12" customHeight="1" x14ac:dyDescent="0.2">
      <c r="A31" s="32">
        <v>2003</v>
      </c>
      <c r="B31" s="51">
        <v>290.81963400000001</v>
      </c>
      <c r="C31" s="50">
        <v>41.7</v>
      </c>
      <c r="D31" s="50">
        <v>20.456989570000001</v>
      </c>
      <c r="E31" s="50">
        <v>31.793600000000001</v>
      </c>
      <c r="F31" s="50">
        <f t="shared" si="0"/>
        <v>93.950589570000005</v>
      </c>
      <c r="G31" s="50">
        <v>23.00431786</v>
      </c>
      <c r="H31" s="50">
        <v>2.5649999999999999</v>
      </c>
      <c r="I31" s="50">
        <v>18.386399999999998</v>
      </c>
      <c r="J31" s="50">
        <f t="shared" si="1"/>
        <v>49.994871710000012</v>
      </c>
      <c r="K31" s="147">
        <f t="shared" si="2"/>
        <v>0.17191023529724961</v>
      </c>
    </row>
    <row r="32" spans="1:11" ht="12" customHeight="1" x14ac:dyDescent="0.2">
      <c r="A32" s="32">
        <v>2004</v>
      </c>
      <c r="B32" s="51">
        <v>293.46318500000001</v>
      </c>
      <c r="C32" s="50">
        <v>59.3</v>
      </c>
      <c r="D32" s="50">
        <v>26.51942008</v>
      </c>
      <c r="E32" s="50">
        <v>18.386399999999998</v>
      </c>
      <c r="F32" s="50">
        <f t="shared" si="0"/>
        <v>104.20582008</v>
      </c>
      <c r="G32" s="50">
        <v>20.71694978</v>
      </c>
      <c r="H32" s="50">
        <v>5.1185999999999998</v>
      </c>
      <c r="I32" s="50">
        <v>6.2211999999999996</v>
      </c>
      <c r="J32" s="50">
        <f t="shared" si="1"/>
        <v>72.149070300000005</v>
      </c>
      <c r="K32" s="147">
        <f t="shared" si="2"/>
        <v>0.2458539060018721</v>
      </c>
    </row>
    <row r="33" spans="1:11" ht="12" customHeight="1" x14ac:dyDescent="0.2">
      <c r="A33" s="32">
        <v>2005</v>
      </c>
      <c r="B33" s="51">
        <v>296.186216</v>
      </c>
      <c r="C33" s="50">
        <v>106.1</v>
      </c>
      <c r="D33" s="50">
        <v>20.289599239999998</v>
      </c>
      <c r="E33" s="50">
        <v>6.2211999999999996</v>
      </c>
      <c r="F33" s="50">
        <f t="shared" si="0"/>
        <v>132.61079924000001</v>
      </c>
      <c r="G33" s="50">
        <v>31.04732345</v>
      </c>
      <c r="H33" s="50">
        <v>7.797600000000001</v>
      </c>
      <c r="I33" s="50">
        <v>8.3088999999999995</v>
      </c>
      <c r="J33" s="50">
        <f t="shared" si="1"/>
        <v>85.456975790000016</v>
      </c>
      <c r="K33" s="147">
        <f t="shared" si="2"/>
        <v>0.28852448619688642</v>
      </c>
    </row>
    <row r="34" spans="1:11" ht="12" customHeight="1" x14ac:dyDescent="0.2">
      <c r="A34" s="35">
        <v>2006</v>
      </c>
      <c r="B34" s="52">
        <v>298.99582500000002</v>
      </c>
      <c r="C34" s="49">
        <v>153.9</v>
      </c>
      <c r="D34" s="49">
        <v>27.774595160000001</v>
      </c>
      <c r="E34" s="49">
        <v>8.3088999999999995</v>
      </c>
      <c r="F34" s="49">
        <f t="shared" si="0"/>
        <v>189.98349515999999</v>
      </c>
      <c r="G34" s="49">
        <v>41.145925220000002</v>
      </c>
      <c r="H34" s="49">
        <v>7.1364000000000001</v>
      </c>
      <c r="I34" s="49">
        <v>8.8544</v>
      </c>
      <c r="J34" s="49">
        <f t="shared" si="1"/>
        <v>132.84676993999997</v>
      </c>
      <c r="K34" s="146">
        <f t="shared" si="2"/>
        <v>0.44430978238575725</v>
      </c>
    </row>
    <row r="35" spans="1:11" ht="12" customHeight="1" x14ac:dyDescent="0.2">
      <c r="A35" s="35">
        <v>2007</v>
      </c>
      <c r="B35" s="52">
        <v>302.003917</v>
      </c>
      <c r="C35" s="49">
        <v>151.5</v>
      </c>
      <c r="D35" s="49">
        <v>31.464102829999998</v>
      </c>
      <c r="E35" s="49">
        <v>8.8544</v>
      </c>
      <c r="F35" s="49">
        <f t="shared" si="0"/>
        <v>191.81850283</v>
      </c>
      <c r="G35" s="49">
        <v>43.702642990000001</v>
      </c>
      <c r="H35" s="49">
        <v>4.7595000000000001</v>
      </c>
      <c r="I35" s="49">
        <v>8.5574999999999992</v>
      </c>
      <c r="J35" s="49">
        <f t="shared" si="1"/>
        <v>134.79885983999998</v>
      </c>
      <c r="K35" s="146">
        <f t="shared" si="2"/>
        <v>0.44634805130689736</v>
      </c>
    </row>
    <row r="36" spans="1:11" ht="12" customHeight="1" x14ac:dyDescent="0.2">
      <c r="A36" s="35">
        <v>2008</v>
      </c>
      <c r="B36" s="52">
        <v>304.79776099999998</v>
      </c>
      <c r="C36" s="49">
        <v>111.8</v>
      </c>
      <c r="D36" s="49">
        <v>39.395358350000002</v>
      </c>
      <c r="E36" s="49">
        <v>8.5574999999999992</v>
      </c>
      <c r="F36" s="49">
        <f t="shared" si="0"/>
        <v>159.75285835</v>
      </c>
      <c r="G36" s="49">
        <v>43.431048990000001</v>
      </c>
      <c r="H36" s="49">
        <v>5.4776999999999996</v>
      </c>
      <c r="I36" s="49">
        <v>7.63</v>
      </c>
      <c r="J36" s="49">
        <f t="shared" si="1"/>
        <v>103.21410936000001</v>
      </c>
      <c r="K36" s="146">
        <f t="shared" si="2"/>
        <v>0.33863145523565713</v>
      </c>
    </row>
    <row r="37" spans="1:11" ht="12" customHeight="1" x14ac:dyDescent="0.2">
      <c r="A37" s="35">
        <v>2009</v>
      </c>
      <c r="B37" s="52">
        <v>307.43940600000002</v>
      </c>
      <c r="C37" s="49">
        <v>144.4</v>
      </c>
      <c r="D37" s="49">
        <v>47.213115509999994</v>
      </c>
      <c r="E37" s="49">
        <v>7.63</v>
      </c>
      <c r="F37" s="49">
        <f t="shared" si="0"/>
        <v>199.24311551</v>
      </c>
      <c r="G37" s="49">
        <v>53.730864400000002</v>
      </c>
      <c r="H37" s="49">
        <v>8.322000000000001</v>
      </c>
      <c r="I37" s="49">
        <v>19.679500000000001</v>
      </c>
      <c r="J37" s="49">
        <f t="shared" si="1"/>
        <v>117.51075110999999</v>
      </c>
      <c r="K37" s="146">
        <f t="shared" si="2"/>
        <v>0.38222410275538971</v>
      </c>
    </row>
    <row r="38" spans="1:11" ht="12" customHeight="1" x14ac:dyDescent="0.2">
      <c r="A38" s="35">
        <v>2010</v>
      </c>
      <c r="B38" s="52">
        <v>309.74127900000002</v>
      </c>
      <c r="C38" s="49">
        <v>193.9</v>
      </c>
      <c r="D38" s="49">
        <v>39.51273904</v>
      </c>
      <c r="E38" s="49">
        <v>19.679500000000001</v>
      </c>
      <c r="F38" s="49">
        <f t="shared" si="0"/>
        <v>253.09223904000001</v>
      </c>
      <c r="G38" s="49">
        <v>91.576395529999999</v>
      </c>
      <c r="H38" s="49">
        <v>7.7406000000000006</v>
      </c>
      <c r="I38" s="49">
        <v>19.025500000000001</v>
      </c>
      <c r="J38" s="49">
        <f t="shared" si="1"/>
        <v>134.74974351000003</v>
      </c>
      <c r="K38" s="146">
        <f t="shared" si="2"/>
        <v>0.43503966905876962</v>
      </c>
    </row>
    <row r="39" spans="1:11" ht="12" customHeight="1" x14ac:dyDescent="0.2">
      <c r="A39" s="70">
        <v>2011</v>
      </c>
      <c r="B39" s="51">
        <v>311.97391399999998</v>
      </c>
      <c r="C39" s="50">
        <v>220.2</v>
      </c>
      <c r="D39" s="50">
        <v>40.274678450000003</v>
      </c>
      <c r="E39" s="50">
        <v>19.025500000000001</v>
      </c>
      <c r="F39" s="50">
        <f t="shared" si="0"/>
        <v>279.50017845000002</v>
      </c>
      <c r="G39" s="50">
        <v>127.37839859</v>
      </c>
      <c r="H39" s="50">
        <v>11.850299999999999</v>
      </c>
      <c r="I39" s="50">
        <v>91.355999999999995</v>
      </c>
      <c r="J39" s="50">
        <f t="shared" si="1"/>
        <v>48.915479860000005</v>
      </c>
      <c r="K39" s="147">
        <f t="shared" si="2"/>
        <v>0.1567934935098452</v>
      </c>
    </row>
    <row r="40" spans="1:11" ht="12" customHeight="1" x14ac:dyDescent="0.2">
      <c r="A40" s="70">
        <v>2012</v>
      </c>
      <c r="B40" s="51">
        <v>314.16755799999999</v>
      </c>
      <c r="C40" s="50">
        <v>333.2</v>
      </c>
      <c r="D40" s="50">
        <v>33.563888439999999</v>
      </c>
      <c r="E40" s="50">
        <v>91.355999999999995</v>
      </c>
      <c r="F40" s="50">
        <f t="shared" si="0"/>
        <v>458.11988843999995</v>
      </c>
      <c r="G40" s="50">
        <v>159.84222695</v>
      </c>
      <c r="H40" s="50">
        <v>12.5799</v>
      </c>
      <c r="I40" s="50">
        <v>68.90100000000001</v>
      </c>
      <c r="J40" s="50">
        <f t="shared" si="1"/>
        <v>216.79676148999994</v>
      </c>
      <c r="K40" s="147">
        <f t="shared" si="2"/>
        <v>0.69006730952786643</v>
      </c>
    </row>
    <row r="41" spans="1:11" ht="12" customHeight="1" x14ac:dyDescent="0.2">
      <c r="A41" s="70">
        <v>2013</v>
      </c>
      <c r="B41" s="51">
        <v>316.29476599999998</v>
      </c>
      <c r="C41" s="50">
        <v>355.8</v>
      </c>
      <c r="D41" s="50">
        <v>50.484475228000001</v>
      </c>
      <c r="E41" s="50">
        <v>68.90100000000001</v>
      </c>
      <c r="F41" s="50">
        <f t="shared" si="0"/>
        <v>475.18547522800003</v>
      </c>
      <c r="G41" s="50">
        <v>114.21998872</v>
      </c>
      <c r="H41" s="50">
        <v>12.2607</v>
      </c>
      <c r="I41" s="50">
        <v>172.02500000000001</v>
      </c>
      <c r="J41" s="50">
        <f t="shared" si="1"/>
        <v>176.67978650800003</v>
      </c>
      <c r="K41" s="147">
        <f t="shared" si="2"/>
        <v>0.55859219152554695</v>
      </c>
    </row>
    <row r="42" spans="1:11" ht="12" customHeight="1" x14ac:dyDescent="0.2">
      <c r="A42" s="70">
        <v>2014</v>
      </c>
      <c r="B42" s="51">
        <v>318.576955</v>
      </c>
      <c r="C42" s="50">
        <v>280.60000000000002</v>
      </c>
      <c r="D42" s="50">
        <v>64.516440603999996</v>
      </c>
      <c r="E42" s="50">
        <v>172.02500000000001</v>
      </c>
      <c r="F42" s="50">
        <f t="shared" si="0"/>
        <v>517.14144060399997</v>
      </c>
      <c r="G42" s="50">
        <v>106.60939106999999</v>
      </c>
      <c r="H42" s="50">
        <v>11.827500000000001</v>
      </c>
      <c r="I42" s="50">
        <v>174.1</v>
      </c>
      <c r="J42" s="50">
        <f t="shared" si="1"/>
        <v>224.60454953399997</v>
      </c>
      <c r="K42" s="147">
        <f t="shared" si="2"/>
        <v>0.70502447213735209</v>
      </c>
    </row>
    <row r="43" spans="1:11" ht="12" customHeight="1" x14ac:dyDescent="0.2">
      <c r="A43" s="70">
        <v>2015</v>
      </c>
      <c r="B43" s="51">
        <v>320.87070299999999</v>
      </c>
      <c r="C43" s="50">
        <v>251.3</v>
      </c>
      <c r="D43" s="50">
        <v>64.265334385999992</v>
      </c>
      <c r="E43" s="50">
        <v>174.1</v>
      </c>
      <c r="F43" s="50">
        <f t="shared" si="0"/>
        <v>489.66533438600004</v>
      </c>
      <c r="G43" s="50">
        <v>98.352066516000008</v>
      </c>
      <c r="H43" s="50">
        <v>18.542100000000001</v>
      </c>
      <c r="I43" s="50">
        <v>178.5</v>
      </c>
      <c r="J43" s="50">
        <f t="shared" si="1"/>
        <v>194.27116787</v>
      </c>
      <c r="K43" s="147">
        <f t="shared" si="2"/>
        <v>0.60545000230201762</v>
      </c>
    </row>
    <row r="44" spans="1:11" ht="12" customHeight="1" x14ac:dyDescent="0.2">
      <c r="A44" s="100">
        <v>2016</v>
      </c>
      <c r="B44" s="52">
        <v>323.16101099999997</v>
      </c>
      <c r="C44" s="49">
        <v>544.70000000000005</v>
      </c>
      <c r="D44" s="49">
        <v>79.059167932359998</v>
      </c>
      <c r="E44" s="49">
        <v>178.5</v>
      </c>
      <c r="F44" s="49">
        <f t="shared" si="0"/>
        <v>802.25916793236001</v>
      </c>
      <c r="G44" s="49">
        <v>190.16138084547998</v>
      </c>
      <c r="H44" s="49">
        <v>35.653500000000001</v>
      </c>
      <c r="I44" s="49">
        <v>216.1</v>
      </c>
      <c r="J44" s="49">
        <f t="shared" si="1"/>
        <v>360.34428708688006</v>
      </c>
      <c r="K44" s="146">
        <f t="shared" si="2"/>
        <v>1.115061145438984</v>
      </c>
    </row>
    <row r="45" spans="1:11" ht="12" customHeight="1" x14ac:dyDescent="0.2">
      <c r="A45" s="117">
        <v>2017</v>
      </c>
      <c r="B45" s="52">
        <v>325.20603</v>
      </c>
      <c r="C45" s="49">
        <v>705.7</v>
      </c>
      <c r="D45" s="49">
        <v>101.47526789443999</v>
      </c>
      <c r="E45" s="49">
        <v>216.1</v>
      </c>
      <c r="F45" s="49">
        <f t="shared" si="0"/>
        <v>1023.27526789444</v>
      </c>
      <c r="G45" s="49">
        <v>328.37087816323998</v>
      </c>
      <c r="H45" s="49">
        <v>49.202400000000004</v>
      </c>
      <c r="I45" s="49">
        <v>262.3</v>
      </c>
      <c r="J45" s="49">
        <f t="shared" si="1"/>
        <v>383.4019897312001</v>
      </c>
      <c r="K45" s="146">
        <f t="shared" si="2"/>
        <v>1.1789510475288545</v>
      </c>
    </row>
    <row r="46" spans="1:11" ht="12" customHeight="1" x14ac:dyDescent="0.2">
      <c r="A46" s="117">
        <v>2018</v>
      </c>
      <c r="B46" s="52">
        <v>326.92397599999998</v>
      </c>
      <c r="C46" s="49">
        <v>1278.7</v>
      </c>
      <c r="D46" s="49">
        <v>131.41405158684</v>
      </c>
      <c r="E46" s="49">
        <v>262.3</v>
      </c>
      <c r="F46" s="49">
        <f t="shared" si="0"/>
        <v>1672.4140515868401</v>
      </c>
      <c r="G46" s="49">
        <v>171.27422714049999</v>
      </c>
      <c r="H46" s="49">
        <v>25.729800000000001</v>
      </c>
      <c r="I46" s="49">
        <v>608.70000000000005</v>
      </c>
      <c r="J46" s="49">
        <f t="shared" si="1"/>
        <v>866.71002444633996</v>
      </c>
      <c r="K46" s="146">
        <f t="shared" si="2"/>
        <v>2.6511057251008716</v>
      </c>
    </row>
    <row r="47" spans="1:11" ht="12" customHeight="1" x14ac:dyDescent="0.2">
      <c r="A47" s="117">
        <v>2019</v>
      </c>
      <c r="B47" s="52">
        <v>328.475998</v>
      </c>
      <c r="C47" s="49">
        <v>625.6</v>
      </c>
      <c r="D47" s="49">
        <v>80.285046899999998</v>
      </c>
      <c r="E47" s="49">
        <v>608.70000000000005</v>
      </c>
      <c r="F47" s="49">
        <f t="shared" si="0"/>
        <v>1314.5850469000002</v>
      </c>
      <c r="G47" s="49">
        <v>318.08807189999999</v>
      </c>
      <c r="H47" s="49">
        <v>15.3786</v>
      </c>
      <c r="I47" s="49">
        <v>687.5</v>
      </c>
      <c r="J47" s="49">
        <f t="shared" si="1"/>
        <v>293.61837500000024</v>
      </c>
      <c r="K47" s="146">
        <f t="shared" si="2"/>
        <v>0.89388076080980572</v>
      </c>
    </row>
    <row r="48" spans="1:11" ht="12" customHeight="1" thickBot="1" x14ac:dyDescent="0.25">
      <c r="A48" s="104">
        <v>2020</v>
      </c>
      <c r="B48" s="105">
        <v>330.11398000000003</v>
      </c>
      <c r="C48" s="127">
        <v>427.3</v>
      </c>
      <c r="D48" s="150">
        <v>99.998772200000005</v>
      </c>
      <c r="E48" s="127">
        <v>687.5</v>
      </c>
      <c r="F48" s="106">
        <f t="shared" si="0"/>
        <v>1214.7987722</v>
      </c>
      <c r="G48" s="127">
        <v>327.31203670000002</v>
      </c>
      <c r="H48" s="150">
        <v>16.53</v>
      </c>
      <c r="I48" s="127">
        <v>578.5</v>
      </c>
      <c r="J48" s="106">
        <f t="shared" si="1"/>
        <v>292.45673550000004</v>
      </c>
      <c r="K48" s="148">
        <f t="shared" si="2"/>
        <v>0.88592653816115274</v>
      </c>
    </row>
    <row r="49" spans="1:11" ht="12" customHeight="1" thickTop="1" x14ac:dyDescent="0.2">
      <c r="A49" s="221" t="s">
        <v>79</v>
      </c>
      <c r="B49" s="244"/>
      <c r="C49" s="244"/>
      <c r="D49" s="244"/>
      <c r="E49" s="244"/>
      <c r="F49" s="244"/>
      <c r="G49" s="244"/>
      <c r="H49" s="244"/>
      <c r="I49" s="244"/>
      <c r="J49" s="244"/>
      <c r="K49" s="245"/>
    </row>
    <row r="50" spans="1:11" ht="12" customHeight="1" x14ac:dyDescent="0.2">
      <c r="A50" s="221"/>
      <c r="B50" s="244"/>
      <c r="C50" s="244"/>
      <c r="D50" s="244"/>
      <c r="E50" s="244"/>
      <c r="F50" s="244"/>
      <c r="G50" s="244"/>
      <c r="H50" s="244"/>
      <c r="I50" s="244"/>
      <c r="J50" s="244"/>
      <c r="K50" s="245"/>
    </row>
    <row r="51" spans="1:11" ht="12" customHeight="1" x14ac:dyDescent="0.2">
      <c r="A51" s="262"/>
      <c r="B51" s="244"/>
      <c r="C51" s="244"/>
      <c r="D51" s="244"/>
      <c r="E51" s="244"/>
      <c r="F51" s="244"/>
      <c r="G51" s="244"/>
      <c r="H51" s="244"/>
      <c r="I51" s="244"/>
      <c r="J51" s="244"/>
      <c r="K51" s="245"/>
    </row>
    <row r="52" spans="1:11" ht="12" customHeight="1" x14ac:dyDescent="0.2">
      <c r="A52" s="224"/>
      <c r="B52" s="225"/>
      <c r="C52" s="225"/>
      <c r="D52" s="225"/>
      <c r="E52" s="225"/>
      <c r="F52" s="225"/>
      <c r="G52" s="225"/>
      <c r="H52" s="225"/>
      <c r="I52" s="225"/>
      <c r="J52" s="225"/>
      <c r="K52" s="226"/>
    </row>
    <row r="53" spans="1:11" ht="12" customHeight="1" x14ac:dyDescent="0.2">
      <c r="A53" s="218" t="s">
        <v>48</v>
      </c>
      <c r="B53" s="219"/>
      <c r="C53" s="219"/>
      <c r="D53" s="219"/>
      <c r="E53" s="219"/>
      <c r="F53" s="219"/>
      <c r="G53" s="219"/>
      <c r="H53" s="219"/>
      <c r="I53" s="219"/>
      <c r="J53" s="219"/>
      <c r="K53" s="220"/>
    </row>
  </sheetData>
  <mergeCells count="18">
    <mergeCell ref="A1:K1"/>
    <mergeCell ref="A2:A6"/>
    <mergeCell ref="B2:B6"/>
    <mergeCell ref="G2:I2"/>
    <mergeCell ref="J2:K3"/>
    <mergeCell ref="C3:C6"/>
    <mergeCell ref="D3:D6"/>
    <mergeCell ref="E3:E6"/>
    <mergeCell ref="F3:F6"/>
    <mergeCell ref="G3:G6"/>
    <mergeCell ref="A49:K51"/>
    <mergeCell ref="A52:K52"/>
    <mergeCell ref="A53:K53"/>
    <mergeCell ref="H3:H6"/>
    <mergeCell ref="I3:I6"/>
    <mergeCell ref="J4:J6"/>
    <mergeCell ref="K5:K6"/>
    <mergeCell ref="C7:J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4"/>
  <sheetViews>
    <sheetView workbookViewId="0">
      <pane ySplit="7" topLeftCell="A8" activePane="bottomLeft" state="frozen"/>
      <selection pane="bottomLeft" sqref="A1:K1"/>
    </sheetView>
  </sheetViews>
  <sheetFormatPr defaultColWidth="12.7109375" defaultRowHeight="12" customHeight="1" x14ac:dyDescent="0.2"/>
  <cols>
    <col min="11" max="11" width="14.28515625" customWidth="1"/>
  </cols>
  <sheetData>
    <row r="1" spans="1:11" ht="12" customHeight="1" thickBot="1" x14ac:dyDescent="0.25">
      <c r="A1" s="277" t="s">
        <v>51</v>
      </c>
      <c r="B1" s="277"/>
      <c r="C1" s="277"/>
      <c r="D1" s="277"/>
      <c r="E1" s="277"/>
      <c r="F1" s="277"/>
      <c r="G1" s="277"/>
      <c r="H1" s="277"/>
      <c r="I1" s="277"/>
      <c r="J1" s="277"/>
      <c r="K1" s="27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1980</v>
      </c>
      <c r="B8" s="52">
        <v>227.726</v>
      </c>
      <c r="C8" s="49">
        <v>18.600000000000001</v>
      </c>
      <c r="D8" s="49" t="s">
        <v>4</v>
      </c>
      <c r="E8" s="49">
        <v>10</v>
      </c>
      <c r="F8" s="49">
        <f>SUM(C8,D8,E8)</f>
        <v>28.6</v>
      </c>
      <c r="G8" s="49">
        <v>10.787381999999999</v>
      </c>
      <c r="H8" s="49">
        <v>1.0090422628951747</v>
      </c>
      <c r="I8" s="49">
        <v>10.974</v>
      </c>
      <c r="J8" s="49">
        <f>F8-G8-H8-I8</f>
        <v>5.8295757371048254</v>
      </c>
      <c r="K8" s="149">
        <f>IF(J8=0,0,IF(B8=0,0,J8/B8))</f>
        <v>2.5599078441218066E-2</v>
      </c>
    </row>
    <row r="9" spans="1:11" ht="12" customHeight="1" x14ac:dyDescent="0.2">
      <c r="A9" s="32">
        <v>1981</v>
      </c>
      <c r="B9" s="32">
        <v>229.96600000000001</v>
      </c>
      <c r="C9" s="50">
        <v>31.2</v>
      </c>
      <c r="D9" s="50" t="s">
        <v>4</v>
      </c>
      <c r="E9" s="50">
        <v>10.974</v>
      </c>
      <c r="F9" s="50">
        <f t="shared" ref="F9:F48" si="0">SUM(C9,D9,E9)</f>
        <v>42.173999999999999</v>
      </c>
      <c r="G9" s="50">
        <v>14.975497000000001</v>
      </c>
      <c r="H9" s="50">
        <v>0.83116622296173059</v>
      </c>
      <c r="I9" s="50">
        <v>18.096</v>
      </c>
      <c r="J9" s="50">
        <f t="shared" ref="J9:J48" si="1">F9-G9-H9-I9</f>
        <v>8.2713367770382682</v>
      </c>
      <c r="K9" s="147">
        <f t="shared" ref="K9:K48" si="2">IF(J9=0,0,IF(B9=0,0,J9/B9))</f>
        <v>3.5967650770280253E-2</v>
      </c>
    </row>
    <row r="10" spans="1:11" ht="12" customHeight="1" x14ac:dyDescent="0.2">
      <c r="A10" s="32">
        <v>1982</v>
      </c>
      <c r="B10" s="32">
        <v>232.18799999999999</v>
      </c>
      <c r="C10" s="50">
        <v>25.7</v>
      </c>
      <c r="D10" s="50" t="s">
        <v>4</v>
      </c>
      <c r="E10" s="50">
        <v>18.096</v>
      </c>
      <c r="F10" s="50">
        <f t="shared" si="0"/>
        <v>43.795999999999999</v>
      </c>
      <c r="G10" s="50">
        <v>10.678587</v>
      </c>
      <c r="H10" s="50">
        <v>1.2321958402662232</v>
      </c>
      <c r="I10" s="50">
        <v>16.704999999999998</v>
      </c>
      <c r="J10" s="50">
        <f t="shared" si="1"/>
        <v>15.180217159733779</v>
      </c>
      <c r="K10" s="147">
        <f t="shared" si="2"/>
        <v>6.5378990988913213E-2</v>
      </c>
    </row>
    <row r="11" spans="1:11" ht="12" customHeight="1" x14ac:dyDescent="0.2">
      <c r="A11" s="32">
        <v>1983</v>
      </c>
      <c r="B11" s="32">
        <v>234.30699999999999</v>
      </c>
      <c r="C11" s="50">
        <v>38.1</v>
      </c>
      <c r="D11" s="50" t="s">
        <v>4</v>
      </c>
      <c r="E11" s="50">
        <v>16.704999999999998</v>
      </c>
      <c r="F11" s="50">
        <f t="shared" si="0"/>
        <v>54.805</v>
      </c>
      <c r="G11" s="50">
        <v>10.999631000000001</v>
      </c>
      <c r="H11" s="50">
        <v>2.6843111480865232</v>
      </c>
      <c r="I11" s="50">
        <v>23.622</v>
      </c>
      <c r="J11" s="50">
        <f t="shared" si="1"/>
        <v>17.499057851913477</v>
      </c>
      <c r="K11" s="147">
        <f t="shared" si="2"/>
        <v>7.4684315244160346E-2</v>
      </c>
    </row>
    <row r="12" spans="1:11" ht="12" customHeight="1" x14ac:dyDescent="0.2">
      <c r="A12" s="32">
        <v>1984</v>
      </c>
      <c r="B12" s="32">
        <v>236.34800000000001</v>
      </c>
      <c r="C12" s="50">
        <v>83</v>
      </c>
      <c r="D12" s="50" t="s">
        <v>4</v>
      </c>
      <c r="E12" s="50">
        <v>23.622</v>
      </c>
      <c r="F12" s="50">
        <f t="shared" si="0"/>
        <v>106.622</v>
      </c>
      <c r="G12" s="50">
        <v>7.6306929999999999</v>
      </c>
      <c r="H12" s="50">
        <v>2.040723294509152</v>
      </c>
      <c r="I12" s="50">
        <v>45.65</v>
      </c>
      <c r="J12" s="50">
        <f t="shared" si="1"/>
        <v>51.300583705490858</v>
      </c>
      <c r="K12" s="147">
        <f t="shared" si="2"/>
        <v>0.21705529010396049</v>
      </c>
    </row>
    <row r="13" spans="1:11" ht="12" customHeight="1" x14ac:dyDescent="0.2">
      <c r="A13" s="32">
        <v>1985</v>
      </c>
      <c r="B13" s="32">
        <v>238.46600000000001</v>
      </c>
      <c r="C13" s="50">
        <v>63.1</v>
      </c>
      <c r="D13" s="50" t="s">
        <v>4</v>
      </c>
      <c r="E13" s="50">
        <v>45.65</v>
      </c>
      <c r="F13" s="50">
        <f t="shared" si="0"/>
        <v>108.75</v>
      </c>
      <c r="G13" s="50">
        <v>9.3967980000000004</v>
      </c>
      <c r="H13" s="50">
        <v>0.71150415973377723</v>
      </c>
      <c r="I13" s="50">
        <v>26.502000000000002</v>
      </c>
      <c r="J13" s="50">
        <f t="shared" si="1"/>
        <v>72.139697840266223</v>
      </c>
      <c r="K13" s="147">
        <f t="shared" si="2"/>
        <v>0.30251565355340476</v>
      </c>
    </row>
    <row r="14" spans="1:11" ht="12" customHeight="1" x14ac:dyDescent="0.2">
      <c r="A14" s="35">
        <v>1986</v>
      </c>
      <c r="B14" s="52">
        <v>240.65100000000001</v>
      </c>
      <c r="C14" s="49">
        <v>22</v>
      </c>
      <c r="D14" s="49" t="s">
        <v>4</v>
      </c>
      <c r="E14" s="49">
        <v>26.502000000000002</v>
      </c>
      <c r="F14" s="49">
        <f t="shared" si="0"/>
        <v>48.502000000000002</v>
      </c>
      <c r="G14" s="49">
        <v>6.2636609999999999</v>
      </c>
      <c r="H14" s="49">
        <v>1.9437</v>
      </c>
      <c r="I14" s="49">
        <v>8.58</v>
      </c>
      <c r="J14" s="49">
        <f t="shared" si="1"/>
        <v>31.714639000000005</v>
      </c>
      <c r="K14" s="149">
        <f t="shared" si="2"/>
        <v>0.13178685731619649</v>
      </c>
    </row>
    <row r="15" spans="1:11" ht="12" customHeight="1" x14ac:dyDescent="0.2">
      <c r="A15" s="35">
        <v>1987</v>
      </c>
      <c r="B15" s="52">
        <v>242.804</v>
      </c>
      <c r="C15" s="49">
        <v>60.1</v>
      </c>
      <c r="D15" s="49" t="s">
        <v>4</v>
      </c>
      <c r="E15" s="49">
        <v>8.58</v>
      </c>
      <c r="F15" s="49">
        <f t="shared" si="0"/>
        <v>68.680000000000007</v>
      </c>
      <c r="G15" s="49">
        <v>7.5822409999999998</v>
      </c>
      <c r="H15" s="49">
        <v>1.5846</v>
      </c>
      <c r="I15" s="49">
        <v>35.459000000000003</v>
      </c>
      <c r="J15" s="49">
        <f t="shared" si="1"/>
        <v>24.054159000000006</v>
      </c>
      <c r="K15" s="149">
        <f t="shared" si="2"/>
        <v>9.9068215515395158E-2</v>
      </c>
    </row>
    <row r="16" spans="1:11" ht="12" customHeight="1" x14ac:dyDescent="0.2">
      <c r="A16" s="35">
        <v>1988</v>
      </c>
      <c r="B16" s="52">
        <v>245.02099999999999</v>
      </c>
      <c r="C16" s="49">
        <v>49.1</v>
      </c>
      <c r="D16" s="49" t="s">
        <v>4</v>
      </c>
      <c r="E16" s="49">
        <v>35.459000000000003</v>
      </c>
      <c r="F16" s="49">
        <f t="shared" si="0"/>
        <v>84.558999999999997</v>
      </c>
      <c r="G16" s="49">
        <v>6.4867809999999997</v>
      </c>
      <c r="H16" s="49">
        <v>1.2368999999999999</v>
      </c>
      <c r="I16" s="49">
        <v>18.658000000000001</v>
      </c>
      <c r="J16" s="49">
        <f t="shared" si="1"/>
        <v>58.177318999999997</v>
      </c>
      <c r="K16" s="149">
        <f t="shared" si="2"/>
        <v>0.23743809306141106</v>
      </c>
    </row>
    <row r="17" spans="1:11" ht="12" customHeight="1" x14ac:dyDescent="0.2">
      <c r="A17" s="35">
        <v>1989</v>
      </c>
      <c r="B17" s="52">
        <v>247.34200000000001</v>
      </c>
      <c r="C17" s="49">
        <v>37.5</v>
      </c>
      <c r="D17" s="49">
        <v>0</v>
      </c>
      <c r="E17" s="49">
        <v>18.658000000000001</v>
      </c>
      <c r="F17" s="49">
        <f t="shared" si="0"/>
        <v>56.158000000000001</v>
      </c>
      <c r="G17" s="49">
        <v>3.8659279999999998</v>
      </c>
      <c r="H17" s="49">
        <v>1.0317000000000001</v>
      </c>
      <c r="I17" s="49">
        <v>15.375</v>
      </c>
      <c r="J17" s="49">
        <f t="shared" si="1"/>
        <v>35.885372000000004</v>
      </c>
      <c r="K17" s="149">
        <f t="shared" si="2"/>
        <v>0.14508402131461701</v>
      </c>
    </row>
    <row r="18" spans="1:11" ht="12" customHeight="1" x14ac:dyDescent="0.2">
      <c r="A18" s="35">
        <v>1990</v>
      </c>
      <c r="B18" s="52">
        <v>250.13200000000001</v>
      </c>
      <c r="C18" s="49">
        <v>32.1</v>
      </c>
      <c r="D18" s="49">
        <v>2.7152020000000001</v>
      </c>
      <c r="E18" s="49">
        <v>15.375</v>
      </c>
      <c r="F18" s="49">
        <f t="shared" si="0"/>
        <v>50.190201999999999</v>
      </c>
      <c r="G18" s="49">
        <v>5.5376050000000001</v>
      </c>
      <c r="H18" s="49">
        <v>1.0032000000000001</v>
      </c>
      <c r="I18" s="49">
        <v>14.445</v>
      </c>
      <c r="J18" s="49">
        <f t="shared" si="1"/>
        <v>29.204397</v>
      </c>
      <c r="K18" s="149">
        <f t="shared" si="2"/>
        <v>0.11675594086322422</v>
      </c>
    </row>
    <row r="19" spans="1:11" ht="12" customHeight="1" x14ac:dyDescent="0.2">
      <c r="A19" s="32">
        <v>1991</v>
      </c>
      <c r="B19" s="32">
        <v>253.49299999999999</v>
      </c>
      <c r="C19" s="50">
        <v>35.299999999999997</v>
      </c>
      <c r="D19" s="50">
        <v>0.67399200000000004</v>
      </c>
      <c r="E19" s="50">
        <v>14.445</v>
      </c>
      <c r="F19" s="50">
        <f t="shared" si="0"/>
        <v>50.418991999999996</v>
      </c>
      <c r="G19" s="50">
        <v>2.6184270000000001</v>
      </c>
      <c r="H19" s="50">
        <v>0.56430000000000002</v>
      </c>
      <c r="I19" s="50">
        <v>17.649999999999999</v>
      </c>
      <c r="J19" s="50">
        <f t="shared" si="1"/>
        <v>29.586264999999997</v>
      </c>
      <c r="K19" s="147">
        <f t="shared" si="2"/>
        <v>0.11671432741732513</v>
      </c>
    </row>
    <row r="20" spans="1:11" ht="12" customHeight="1" x14ac:dyDescent="0.2">
      <c r="A20" s="32">
        <v>1992</v>
      </c>
      <c r="B20" s="32">
        <v>256.89400000000001</v>
      </c>
      <c r="C20" s="50">
        <v>16.600000000000001</v>
      </c>
      <c r="D20" s="50">
        <v>0.75462000000000007</v>
      </c>
      <c r="E20" s="50">
        <v>17.649999999999999</v>
      </c>
      <c r="F20" s="50">
        <f t="shared" si="0"/>
        <v>35.004620000000003</v>
      </c>
      <c r="G20" s="50">
        <v>5.893103</v>
      </c>
      <c r="H20" s="50">
        <v>0.42180000000000006</v>
      </c>
      <c r="I20" s="50">
        <v>10.624000000000002</v>
      </c>
      <c r="J20" s="50">
        <f t="shared" si="1"/>
        <v>18.065716999999999</v>
      </c>
      <c r="K20" s="147">
        <f t="shared" si="2"/>
        <v>7.0323623751430545E-2</v>
      </c>
    </row>
    <row r="21" spans="1:11" ht="12" customHeight="1" x14ac:dyDescent="0.2">
      <c r="A21" s="32">
        <v>1993</v>
      </c>
      <c r="B21" s="32">
        <v>260.255</v>
      </c>
      <c r="C21" s="50">
        <v>13.1</v>
      </c>
      <c r="D21" s="50">
        <v>0.96917800000000009</v>
      </c>
      <c r="E21" s="50">
        <v>10.624000000000002</v>
      </c>
      <c r="F21" s="50">
        <f t="shared" si="0"/>
        <v>24.693178000000003</v>
      </c>
      <c r="G21" s="50">
        <v>6.6406095000000001</v>
      </c>
      <c r="H21" s="50">
        <v>0.4788</v>
      </c>
      <c r="I21" s="50">
        <v>7.0739999999999998</v>
      </c>
      <c r="J21" s="50">
        <f t="shared" si="1"/>
        <v>10.499768500000004</v>
      </c>
      <c r="K21" s="147">
        <f t="shared" si="2"/>
        <v>4.0344156692474702E-2</v>
      </c>
    </row>
    <row r="22" spans="1:11" ht="12" customHeight="1" x14ac:dyDescent="0.2">
      <c r="A22" s="32">
        <v>1994</v>
      </c>
      <c r="B22" s="32">
        <v>263.43599999999998</v>
      </c>
      <c r="C22" s="50">
        <v>16.399999999999999</v>
      </c>
      <c r="D22" s="50">
        <v>0.30626100000000001</v>
      </c>
      <c r="E22" s="50">
        <v>7.0739999999999998</v>
      </c>
      <c r="F22" s="50">
        <f t="shared" si="0"/>
        <v>23.780260999999996</v>
      </c>
      <c r="G22" s="50">
        <v>8.8122609999999995</v>
      </c>
      <c r="H22" s="50">
        <v>0.47310000000000002</v>
      </c>
      <c r="I22" s="50">
        <v>8.0359999999999996</v>
      </c>
      <c r="J22" s="50">
        <f t="shared" si="1"/>
        <v>6.4588999999999963</v>
      </c>
      <c r="K22" s="147">
        <f t="shared" si="2"/>
        <v>2.4517909473268637E-2</v>
      </c>
    </row>
    <row r="23" spans="1:11" ht="12" customHeight="1" x14ac:dyDescent="0.2">
      <c r="A23" s="32">
        <v>1995</v>
      </c>
      <c r="B23" s="32">
        <v>266.55700000000002</v>
      </c>
      <c r="C23" s="50">
        <v>16.3</v>
      </c>
      <c r="D23" s="50">
        <v>0.75259699999999996</v>
      </c>
      <c r="E23" s="50">
        <v>8.0359999999999996</v>
      </c>
      <c r="F23" s="50">
        <f t="shared" si="0"/>
        <v>25.088597</v>
      </c>
      <c r="G23" s="50">
        <v>2.330835</v>
      </c>
      <c r="H23" s="50">
        <v>0.31919999999999998</v>
      </c>
      <c r="I23" s="50">
        <v>10.106000000000002</v>
      </c>
      <c r="J23" s="50">
        <f t="shared" si="1"/>
        <v>12.332561999999999</v>
      </c>
      <c r="K23" s="147">
        <f t="shared" si="2"/>
        <v>4.6266134447791651E-2</v>
      </c>
    </row>
    <row r="24" spans="1:11" ht="12" customHeight="1" x14ac:dyDescent="0.2">
      <c r="A24" s="35">
        <v>1996</v>
      </c>
      <c r="B24" s="52">
        <v>269.66699999999997</v>
      </c>
      <c r="C24" s="49">
        <v>11.3</v>
      </c>
      <c r="D24" s="49">
        <v>0.85010200000000002</v>
      </c>
      <c r="E24" s="49">
        <v>10.106000000000002</v>
      </c>
      <c r="F24" s="49">
        <f t="shared" si="0"/>
        <v>22.256102000000002</v>
      </c>
      <c r="G24" s="49">
        <v>1.7837190000000001</v>
      </c>
      <c r="H24" s="49">
        <v>0.4617</v>
      </c>
      <c r="I24" s="49">
        <v>5.9890000000000008</v>
      </c>
      <c r="J24" s="49">
        <f t="shared" si="1"/>
        <v>14.021682999999999</v>
      </c>
      <c r="K24" s="149">
        <f t="shared" si="2"/>
        <v>5.1996288014477116E-2</v>
      </c>
    </row>
    <row r="25" spans="1:11" ht="12" customHeight="1" x14ac:dyDescent="0.2">
      <c r="A25" s="35">
        <v>1997</v>
      </c>
      <c r="B25" s="52">
        <v>272.91199999999998</v>
      </c>
      <c r="C25" s="49">
        <v>18.3</v>
      </c>
      <c r="D25" s="49">
        <v>1.119127</v>
      </c>
      <c r="E25" s="49">
        <v>5.9890000000000008</v>
      </c>
      <c r="F25" s="49">
        <f t="shared" si="0"/>
        <v>25.408127</v>
      </c>
      <c r="G25" s="49">
        <v>2.3938290000000002</v>
      </c>
      <c r="H25" s="49">
        <v>0.15959999999999999</v>
      </c>
      <c r="I25" s="49">
        <v>9.8820000000000014</v>
      </c>
      <c r="J25" s="49">
        <f t="shared" si="1"/>
        <v>12.972697999999998</v>
      </c>
      <c r="K25" s="149">
        <f t="shared" si="2"/>
        <v>4.753436272498094E-2</v>
      </c>
    </row>
    <row r="26" spans="1:11" ht="12" customHeight="1" x14ac:dyDescent="0.2">
      <c r="A26" s="35">
        <v>1998</v>
      </c>
      <c r="B26" s="52">
        <v>276.11500000000001</v>
      </c>
      <c r="C26" s="49">
        <v>6</v>
      </c>
      <c r="D26" s="49">
        <v>1.227703</v>
      </c>
      <c r="E26" s="49">
        <v>9.8820000000000014</v>
      </c>
      <c r="F26" s="49">
        <f t="shared" si="0"/>
        <v>17.109703000000003</v>
      </c>
      <c r="G26" s="49">
        <v>2.8909790000000002</v>
      </c>
      <c r="H26" s="49">
        <v>0.30210000000000004</v>
      </c>
      <c r="I26" s="49">
        <v>3.24</v>
      </c>
      <c r="J26" s="49">
        <f t="shared" si="1"/>
        <v>10.676624000000004</v>
      </c>
      <c r="K26" s="149">
        <f t="shared" si="2"/>
        <v>3.8667308911142111E-2</v>
      </c>
    </row>
    <row r="27" spans="1:11" ht="12" customHeight="1" x14ac:dyDescent="0.2">
      <c r="A27" s="35">
        <v>1999</v>
      </c>
      <c r="B27" s="52">
        <v>279.29500000000002</v>
      </c>
      <c r="C27" s="49">
        <v>11.2</v>
      </c>
      <c r="D27" s="49">
        <v>1.3696229999999998</v>
      </c>
      <c r="E27" s="49">
        <v>3.24</v>
      </c>
      <c r="F27" s="49">
        <f t="shared" si="0"/>
        <v>15.809623</v>
      </c>
      <c r="G27" s="49">
        <v>2.523018</v>
      </c>
      <c r="H27" s="49">
        <v>0.1653</v>
      </c>
      <c r="I27" s="49">
        <v>6.4959999999999996</v>
      </c>
      <c r="J27" s="49">
        <f t="shared" si="1"/>
        <v>6.625305</v>
      </c>
      <c r="K27" s="149">
        <f t="shared" si="2"/>
        <v>2.3721530997690612E-2</v>
      </c>
    </row>
    <row r="28" spans="1:11" ht="12" customHeight="1" x14ac:dyDescent="0.2">
      <c r="A28" s="35">
        <v>2000</v>
      </c>
      <c r="B28" s="52">
        <v>282.38499999999999</v>
      </c>
      <c r="C28" s="49">
        <v>6.4</v>
      </c>
      <c r="D28" s="49">
        <v>1.5659738700000001</v>
      </c>
      <c r="E28" s="49">
        <v>6.4959999999999996</v>
      </c>
      <c r="F28" s="49">
        <f t="shared" si="0"/>
        <v>14.461973870000001</v>
      </c>
      <c r="G28" s="49">
        <v>3.5555857000000004</v>
      </c>
      <c r="H28" s="49">
        <v>0.1026</v>
      </c>
      <c r="I28" s="49">
        <v>3.7119999999999997</v>
      </c>
      <c r="J28" s="49">
        <f t="shared" si="1"/>
        <v>7.0917881700000009</v>
      </c>
      <c r="K28" s="149">
        <f t="shared" si="2"/>
        <v>2.5113898294881105E-2</v>
      </c>
    </row>
    <row r="29" spans="1:11" ht="12" customHeight="1" x14ac:dyDescent="0.2">
      <c r="A29" s="32">
        <v>2001</v>
      </c>
      <c r="B29" s="51">
        <v>285.30901899999998</v>
      </c>
      <c r="C29" s="50">
        <v>3.9</v>
      </c>
      <c r="D29" s="50">
        <v>0.97713256000000004</v>
      </c>
      <c r="E29" s="50">
        <v>3.7119999999999997</v>
      </c>
      <c r="F29" s="50">
        <f t="shared" si="0"/>
        <v>8.5891325599999995</v>
      </c>
      <c r="G29" s="50">
        <v>3.0099792400000003</v>
      </c>
      <c r="H29" s="50">
        <v>0.18809999999999999</v>
      </c>
      <c r="I29" s="50">
        <v>2.34</v>
      </c>
      <c r="J29" s="50">
        <f t="shared" si="1"/>
        <v>3.0510533199999994</v>
      </c>
      <c r="K29" s="147">
        <f t="shared" si="2"/>
        <v>1.0693855142378096E-2</v>
      </c>
    </row>
    <row r="30" spans="1:11" ht="12" customHeight="1" x14ac:dyDescent="0.2">
      <c r="A30" s="32">
        <v>2002</v>
      </c>
      <c r="B30" s="51">
        <v>288.10481800000002</v>
      </c>
      <c r="C30" s="50">
        <v>6.8</v>
      </c>
      <c r="D30" s="50">
        <v>2.0046495600000003</v>
      </c>
      <c r="E30" s="50">
        <v>2.34</v>
      </c>
      <c r="F30" s="50">
        <f t="shared" si="0"/>
        <v>11.14464956</v>
      </c>
      <c r="G30" s="50">
        <v>1.71105343</v>
      </c>
      <c r="H30" s="50">
        <v>0.15390000000000004</v>
      </c>
      <c r="I30" s="50">
        <v>4.3520000000000003</v>
      </c>
      <c r="J30" s="50">
        <f t="shared" si="1"/>
        <v>4.9276961299999993</v>
      </c>
      <c r="K30" s="147">
        <f t="shared" si="2"/>
        <v>1.7103831043880701E-2</v>
      </c>
    </row>
    <row r="31" spans="1:11" ht="12" customHeight="1" x14ac:dyDescent="0.2">
      <c r="A31" s="32">
        <v>2003</v>
      </c>
      <c r="B31" s="51">
        <v>290.81963400000001</v>
      </c>
      <c r="C31" s="50">
        <v>5.5</v>
      </c>
      <c r="D31" s="50">
        <v>1.4023049399999998</v>
      </c>
      <c r="E31" s="50">
        <v>4.3520000000000003</v>
      </c>
      <c r="F31" s="50">
        <f t="shared" si="0"/>
        <v>11.254304940000001</v>
      </c>
      <c r="G31" s="50">
        <v>2.70969733</v>
      </c>
      <c r="H31" s="50">
        <v>0.15959999999999999</v>
      </c>
      <c r="I31" s="50">
        <v>3.0249999999999995</v>
      </c>
      <c r="J31" s="50">
        <f t="shared" si="1"/>
        <v>5.3600076100000011</v>
      </c>
      <c r="K31" s="147">
        <f t="shared" si="2"/>
        <v>1.843069374745173E-2</v>
      </c>
    </row>
    <row r="32" spans="1:11" ht="12" customHeight="1" x14ac:dyDescent="0.2">
      <c r="A32" s="32">
        <v>2004</v>
      </c>
      <c r="B32" s="51">
        <v>293.46318500000001</v>
      </c>
      <c r="C32" s="50">
        <v>6.6</v>
      </c>
      <c r="D32" s="50">
        <v>2.9029382200000002</v>
      </c>
      <c r="E32" s="50">
        <v>3.0249999999999995</v>
      </c>
      <c r="F32" s="50">
        <f t="shared" si="0"/>
        <v>12.527938219999999</v>
      </c>
      <c r="G32" s="50">
        <v>2.8027844500000003</v>
      </c>
      <c r="H32" s="50">
        <v>0.12540000000000001</v>
      </c>
      <c r="I32" s="50">
        <v>3.4319999999999999</v>
      </c>
      <c r="J32" s="50">
        <f t="shared" si="1"/>
        <v>6.1677537699999974</v>
      </c>
      <c r="K32" s="147">
        <f t="shared" si="2"/>
        <v>2.1017129525122538E-2</v>
      </c>
    </row>
    <row r="33" spans="1:11" ht="12" customHeight="1" x14ac:dyDescent="0.2">
      <c r="A33" s="32">
        <v>2005</v>
      </c>
      <c r="B33" s="51">
        <v>296.186216</v>
      </c>
      <c r="C33" s="50">
        <v>4.7</v>
      </c>
      <c r="D33" s="50">
        <v>1.4863407200000001</v>
      </c>
      <c r="E33" s="50">
        <v>3.4319999999999999</v>
      </c>
      <c r="F33" s="50">
        <f t="shared" si="0"/>
        <v>9.6183407200000008</v>
      </c>
      <c r="G33" s="50">
        <v>4.8699967699999993</v>
      </c>
      <c r="H33" s="50">
        <v>0.1197</v>
      </c>
      <c r="I33" s="50">
        <v>1.8800000000000003</v>
      </c>
      <c r="J33" s="50">
        <f t="shared" si="1"/>
        <v>2.7486439500000013</v>
      </c>
      <c r="K33" s="147">
        <f t="shared" si="2"/>
        <v>9.2801210911178968E-3</v>
      </c>
    </row>
    <row r="34" spans="1:11" ht="12" customHeight="1" x14ac:dyDescent="0.2">
      <c r="A34" s="35">
        <v>2006</v>
      </c>
      <c r="B34" s="52">
        <v>298.99582500000002</v>
      </c>
      <c r="C34" s="49">
        <v>4.5999999999999996</v>
      </c>
      <c r="D34" s="49">
        <v>2.13107581</v>
      </c>
      <c r="E34" s="49">
        <v>1.8800000000000003</v>
      </c>
      <c r="F34" s="49">
        <f t="shared" si="0"/>
        <v>8.6110758100000009</v>
      </c>
      <c r="G34" s="49">
        <v>1.7980456100000002</v>
      </c>
      <c r="H34" s="49">
        <v>2.2800000000000001E-2</v>
      </c>
      <c r="I34" s="49">
        <v>2.1619999999999999</v>
      </c>
      <c r="J34" s="49">
        <f t="shared" si="1"/>
        <v>4.6282302000000008</v>
      </c>
      <c r="K34" s="149">
        <f t="shared" si="2"/>
        <v>1.5479246909216877E-2</v>
      </c>
    </row>
    <row r="35" spans="1:11" ht="12" customHeight="1" x14ac:dyDescent="0.2">
      <c r="A35" s="35">
        <v>2007</v>
      </c>
      <c r="B35" s="52">
        <v>302.003917</v>
      </c>
      <c r="C35" s="49">
        <v>1</v>
      </c>
      <c r="D35" s="49">
        <v>3.7099268799999998</v>
      </c>
      <c r="E35" s="49">
        <v>2.1619999999999999</v>
      </c>
      <c r="F35" s="49">
        <f t="shared" si="0"/>
        <v>6.8719268799999993</v>
      </c>
      <c r="G35" s="49">
        <v>2.99333654</v>
      </c>
      <c r="H35" s="49">
        <v>0</v>
      </c>
      <c r="I35" s="49">
        <v>0.55999999999999994</v>
      </c>
      <c r="J35" s="49">
        <f t="shared" si="1"/>
        <v>3.3185903399999992</v>
      </c>
      <c r="K35" s="149">
        <f t="shared" si="2"/>
        <v>1.0988567211199446E-2</v>
      </c>
    </row>
    <row r="36" spans="1:11" ht="12" customHeight="1" x14ac:dyDescent="0.2">
      <c r="A36" s="35">
        <v>2008</v>
      </c>
      <c r="B36" s="52">
        <v>304.79776099999998</v>
      </c>
      <c r="C36" s="49">
        <v>1</v>
      </c>
      <c r="D36" s="49">
        <v>3.2980285299999998</v>
      </c>
      <c r="E36" s="49">
        <v>0.55999999999999994</v>
      </c>
      <c r="F36" s="49">
        <f t="shared" si="0"/>
        <v>4.8580285299999995</v>
      </c>
      <c r="G36" s="49">
        <v>2.0187172499999999</v>
      </c>
      <c r="H36" s="49">
        <v>0.17670000000000002</v>
      </c>
      <c r="I36" s="49">
        <v>0.53</v>
      </c>
      <c r="J36" s="49">
        <f t="shared" si="1"/>
        <v>2.1326112799999999</v>
      </c>
      <c r="K36" s="149">
        <f t="shared" si="2"/>
        <v>6.9968075651316878E-3</v>
      </c>
    </row>
    <row r="37" spans="1:11" ht="12" customHeight="1" x14ac:dyDescent="0.2">
      <c r="A37" s="35">
        <v>2009</v>
      </c>
      <c r="B37" s="52">
        <v>307.43940600000002</v>
      </c>
      <c r="C37" s="49">
        <v>7.1</v>
      </c>
      <c r="D37" s="49">
        <v>2.3073507700000002</v>
      </c>
      <c r="E37" s="49">
        <v>0.53</v>
      </c>
      <c r="F37" s="49">
        <f t="shared" si="0"/>
        <v>9.9373507700000001</v>
      </c>
      <c r="G37" s="49">
        <v>1.0031404900000001</v>
      </c>
      <c r="H37" s="49">
        <v>0.15390000000000004</v>
      </c>
      <c r="I37" s="49">
        <v>3.1949999999999994</v>
      </c>
      <c r="J37" s="49">
        <f t="shared" si="1"/>
        <v>5.5853102800000007</v>
      </c>
      <c r="K37" s="149">
        <f t="shared" si="2"/>
        <v>1.8167190578035401E-2</v>
      </c>
    </row>
    <row r="38" spans="1:11" ht="12" customHeight="1" x14ac:dyDescent="0.2">
      <c r="A38" s="35">
        <v>2010</v>
      </c>
      <c r="B38" s="52">
        <v>309.74127900000002</v>
      </c>
      <c r="C38" s="49">
        <v>7.1</v>
      </c>
      <c r="D38" s="49">
        <v>4.2665983399999998</v>
      </c>
      <c r="E38" s="49">
        <v>3.1949999999999994</v>
      </c>
      <c r="F38" s="49">
        <f t="shared" si="0"/>
        <v>14.56159834</v>
      </c>
      <c r="G38" s="49">
        <v>2.1847164700000001</v>
      </c>
      <c r="H38" s="49">
        <v>6.2700000000000006E-2</v>
      </c>
      <c r="I38" s="49">
        <v>3.4079999999999999</v>
      </c>
      <c r="J38" s="49">
        <f t="shared" si="1"/>
        <v>8.9061818700000011</v>
      </c>
      <c r="K38" s="149">
        <f t="shared" si="2"/>
        <v>2.8753616239829631E-2</v>
      </c>
    </row>
    <row r="39" spans="1:11" ht="12" customHeight="1" x14ac:dyDescent="0.2">
      <c r="A39" s="70">
        <v>2011</v>
      </c>
      <c r="B39" s="51">
        <v>311.97391399999998</v>
      </c>
      <c r="C39" s="50">
        <v>2.9</v>
      </c>
      <c r="D39" s="50">
        <v>3.5957495099999996</v>
      </c>
      <c r="E39" s="50">
        <v>3.4079999999999999</v>
      </c>
      <c r="F39" s="50">
        <f t="shared" si="0"/>
        <v>9.903749509999999</v>
      </c>
      <c r="G39" s="50">
        <v>2.1042058799999999</v>
      </c>
      <c r="H39" s="50">
        <v>6.8400000000000002E-2</v>
      </c>
      <c r="I39" s="50">
        <v>0.87000000000000011</v>
      </c>
      <c r="J39" s="50">
        <f t="shared" si="1"/>
        <v>6.861143629999999</v>
      </c>
      <c r="K39" s="147">
        <f t="shared" si="2"/>
        <v>2.1992683753680763E-2</v>
      </c>
    </row>
    <row r="40" spans="1:11" ht="12" customHeight="1" x14ac:dyDescent="0.2">
      <c r="A40" s="70">
        <v>2012</v>
      </c>
      <c r="B40" s="51">
        <v>314.16755799999999</v>
      </c>
      <c r="C40" s="50">
        <v>3.3</v>
      </c>
      <c r="D40" s="50">
        <v>3.8207422000000002</v>
      </c>
      <c r="E40" s="50">
        <v>0.87000000000000011</v>
      </c>
      <c r="F40" s="50">
        <f t="shared" si="0"/>
        <v>7.9907422000000006</v>
      </c>
      <c r="G40" s="50">
        <v>2.0042395000000002</v>
      </c>
      <c r="H40" s="50">
        <v>5.7000000000000002E-2</v>
      </c>
      <c r="I40" s="50">
        <v>1.089</v>
      </c>
      <c r="J40" s="50">
        <f t="shared" si="1"/>
        <v>4.8405027</v>
      </c>
      <c r="K40" s="147">
        <f t="shared" si="2"/>
        <v>1.540739193701216E-2</v>
      </c>
    </row>
    <row r="41" spans="1:11" ht="12" customHeight="1" x14ac:dyDescent="0.2">
      <c r="A41" s="70">
        <v>2013</v>
      </c>
      <c r="B41" s="51">
        <v>316.29476599999998</v>
      </c>
      <c r="C41" s="50">
        <v>2.2880000000000003</v>
      </c>
      <c r="D41" s="50">
        <v>2.204179076</v>
      </c>
      <c r="E41" s="50">
        <v>1.089</v>
      </c>
      <c r="F41" s="50">
        <f t="shared" si="0"/>
        <v>5.5811790759999997</v>
      </c>
      <c r="G41" s="50">
        <v>2.1186398199999998</v>
      </c>
      <c r="H41" s="50">
        <v>0.13109999999999999</v>
      </c>
      <c r="I41" s="50">
        <v>1.2126400000000002</v>
      </c>
      <c r="J41" s="50">
        <f t="shared" si="1"/>
        <v>2.118799256</v>
      </c>
      <c r="K41" s="147">
        <f t="shared" si="2"/>
        <v>6.6988122591949565E-3</v>
      </c>
    </row>
    <row r="42" spans="1:11" ht="12" customHeight="1" x14ac:dyDescent="0.2">
      <c r="A42" s="70">
        <v>2014</v>
      </c>
      <c r="B42" s="51">
        <v>318.576955</v>
      </c>
      <c r="C42" s="50">
        <v>4.2</v>
      </c>
      <c r="D42" s="50">
        <v>2.9411835419999997</v>
      </c>
      <c r="E42" s="50">
        <v>1.2126400000000002</v>
      </c>
      <c r="F42" s="50">
        <f t="shared" si="0"/>
        <v>8.3538235420000007</v>
      </c>
      <c r="G42" s="50">
        <v>2.3384404339999998</v>
      </c>
      <c r="H42" s="50">
        <v>0.29070000000000001</v>
      </c>
      <c r="I42" s="50">
        <v>2.8140000000000001</v>
      </c>
      <c r="J42" s="50">
        <f t="shared" si="1"/>
        <v>2.9106831080000006</v>
      </c>
      <c r="K42" s="147">
        <f t="shared" si="2"/>
        <v>9.136514937183704E-3</v>
      </c>
    </row>
    <row r="43" spans="1:11" ht="12" customHeight="1" x14ac:dyDescent="0.2">
      <c r="A43" s="70">
        <v>2015</v>
      </c>
      <c r="B43" s="51">
        <v>320.87070299999999</v>
      </c>
      <c r="C43" s="50">
        <v>11.5</v>
      </c>
      <c r="D43" s="50">
        <v>4.5364465739999993</v>
      </c>
      <c r="E43" s="50">
        <v>2.8140000000000001</v>
      </c>
      <c r="F43" s="50">
        <f t="shared" si="0"/>
        <v>18.850446573999999</v>
      </c>
      <c r="G43" s="50">
        <v>1.4279323740000001</v>
      </c>
      <c r="H43" s="50">
        <v>5.7000000000000002E-2</v>
      </c>
      <c r="I43" s="50">
        <v>4.4850000000000003</v>
      </c>
      <c r="J43" s="50">
        <f t="shared" si="1"/>
        <v>12.8805142</v>
      </c>
      <c r="K43" s="147">
        <f t="shared" si="2"/>
        <v>4.0142381587265075E-2</v>
      </c>
    </row>
    <row r="44" spans="1:11" ht="12" customHeight="1" x14ac:dyDescent="0.2">
      <c r="A44" s="100">
        <v>2016</v>
      </c>
      <c r="B44" s="52">
        <v>323.16101099999997</v>
      </c>
      <c r="C44" s="49">
        <v>2.1</v>
      </c>
      <c r="D44" s="49">
        <v>3.2954483390399996</v>
      </c>
      <c r="E44" s="49">
        <v>4.4850000000000003</v>
      </c>
      <c r="F44" s="49">
        <f t="shared" si="0"/>
        <v>9.8804483390400009</v>
      </c>
      <c r="G44" s="49">
        <v>0.70518298091999987</v>
      </c>
      <c r="H44" s="49">
        <v>0.43320000000000003</v>
      </c>
      <c r="I44" s="49">
        <v>0.48299999999999987</v>
      </c>
      <c r="J44" s="49">
        <f t="shared" si="1"/>
        <v>8.2590653581200009</v>
      </c>
      <c r="K44" s="149">
        <f t="shared" si="2"/>
        <v>2.5557121920626747E-2</v>
      </c>
    </row>
    <row r="45" spans="1:11" ht="12" customHeight="1" x14ac:dyDescent="0.2">
      <c r="A45" s="117">
        <v>2017</v>
      </c>
      <c r="B45" s="52">
        <v>325.20603</v>
      </c>
      <c r="C45" s="49">
        <v>17.100000000000001</v>
      </c>
      <c r="D45" s="49">
        <v>2.8994258999999998</v>
      </c>
      <c r="E45" s="49">
        <v>0.48299999999999987</v>
      </c>
      <c r="F45" s="49">
        <f t="shared" si="0"/>
        <v>20.482425900000003</v>
      </c>
      <c r="G45" s="49">
        <v>2.4466785</v>
      </c>
      <c r="H45" s="49">
        <v>0.4047</v>
      </c>
      <c r="I45" s="49">
        <v>6.8400000000000016</v>
      </c>
      <c r="J45" s="49">
        <f t="shared" si="1"/>
        <v>10.791047400000002</v>
      </c>
      <c r="K45" s="149">
        <f t="shared" si="2"/>
        <v>3.3182187304460507E-2</v>
      </c>
    </row>
    <row r="46" spans="1:11" ht="12" customHeight="1" x14ac:dyDescent="0.2">
      <c r="A46" s="117">
        <v>2018</v>
      </c>
      <c r="B46" s="52">
        <v>326.92397599999998</v>
      </c>
      <c r="C46" s="49">
        <v>15.5</v>
      </c>
      <c r="D46" s="49">
        <v>2.3082923000000002</v>
      </c>
      <c r="E46" s="49">
        <v>6.8400000000000016</v>
      </c>
      <c r="F46" s="49">
        <f t="shared" si="0"/>
        <v>24.648292300000001</v>
      </c>
      <c r="G46" s="49">
        <v>2.8520728000000002</v>
      </c>
      <c r="H46" s="49">
        <v>0.3135</v>
      </c>
      <c r="I46" s="49">
        <v>4.9600000000000009</v>
      </c>
      <c r="J46" s="49">
        <f t="shared" si="1"/>
        <v>16.522719499999997</v>
      </c>
      <c r="K46" s="149">
        <f t="shared" si="2"/>
        <v>5.0539944185678198E-2</v>
      </c>
    </row>
    <row r="47" spans="1:11" ht="12" customHeight="1" x14ac:dyDescent="0.2">
      <c r="A47" s="117">
        <v>2019</v>
      </c>
      <c r="B47" s="52">
        <v>328.475998</v>
      </c>
      <c r="C47" s="49">
        <v>11.3</v>
      </c>
      <c r="D47" s="49">
        <v>1.0559513</v>
      </c>
      <c r="E47" s="49">
        <v>4.9600000000000009</v>
      </c>
      <c r="F47" s="49">
        <f t="shared" si="0"/>
        <v>17.315951300000002</v>
      </c>
      <c r="G47" s="49">
        <v>3.6381057999999999</v>
      </c>
      <c r="H47" s="49">
        <v>0.34769999999999995</v>
      </c>
      <c r="I47" s="49">
        <v>2.3729999999999993</v>
      </c>
      <c r="J47" s="49">
        <f t="shared" si="1"/>
        <v>10.957145500000003</v>
      </c>
      <c r="K47" s="149">
        <f t="shared" si="2"/>
        <v>3.3357522518281543E-2</v>
      </c>
    </row>
    <row r="48" spans="1:11" ht="12" customHeight="1" thickBot="1" x14ac:dyDescent="0.25">
      <c r="A48" s="104">
        <v>2020</v>
      </c>
      <c r="B48" s="105">
        <v>330.11398000000003</v>
      </c>
      <c r="C48" s="127">
        <v>15.1</v>
      </c>
      <c r="D48" s="150">
        <v>2.8744144999999999</v>
      </c>
      <c r="E48" s="127">
        <v>2.3729999999999993</v>
      </c>
      <c r="F48" s="106">
        <f t="shared" si="0"/>
        <v>20.347414499999999</v>
      </c>
      <c r="G48" s="127">
        <v>3.6684435999999998</v>
      </c>
      <c r="H48" s="150">
        <v>0.24647826272634099</v>
      </c>
      <c r="I48" s="127">
        <v>4.3789999999999996</v>
      </c>
      <c r="J48" s="106">
        <f t="shared" si="1"/>
        <v>12.053492637273658</v>
      </c>
      <c r="K48" s="148">
        <f t="shared" si="2"/>
        <v>3.6513123852778537E-2</v>
      </c>
    </row>
    <row r="49" spans="1:11" ht="12" customHeight="1" thickTop="1" x14ac:dyDescent="0.2">
      <c r="A49" s="283" t="s">
        <v>28</v>
      </c>
      <c r="B49" s="284"/>
      <c r="C49" s="284"/>
      <c r="D49" s="284"/>
      <c r="E49" s="284"/>
      <c r="F49" s="284"/>
      <c r="G49" s="284"/>
      <c r="H49" s="284"/>
      <c r="I49" s="284"/>
      <c r="J49" s="284"/>
      <c r="K49" s="285"/>
    </row>
    <row r="50" spans="1:11" ht="12" customHeight="1" x14ac:dyDescent="0.2">
      <c r="A50" s="259"/>
      <c r="B50" s="260"/>
      <c r="C50" s="260"/>
      <c r="D50" s="260"/>
      <c r="E50" s="260"/>
      <c r="F50" s="260"/>
      <c r="G50" s="260"/>
      <c r="H50" s="260"/>
      <c r="I50" s="260"/>
      <c r="J50" s="260"/>
      <c r="K50" s="261"/>
    </row>
    <row r="51" spans="1:11" ht="12" customHeight="1" x14ac:dyDescent="0.2">
      <c r="A51" s="221" t="s">
        <v>80</v>
      </c>
      <c r="B51" s="244"/>
      <c r="C51" s="244"/>
      <c r="D51" s="244"/>
      <c r="E51" s="244"/>
      <c r="F51" s="244"/>
      <c r="G51" s="244"/>
      <c r="H51" s="244"/>
      <c r="I51" s="244"/>
      <c r="J51" s="244"/>
      <c r="K51" s="245"/>
    </row>
    <row r="52" spans="1:11" ht="12" customHeight="1" x14ac:dyDescent="0.2">
      <c r="A52" s="221"/>
      <c r="B52" s="244"/>
      <c r="C52" s="244"/>
      <c r="D52" s="244"/>
      <c r="E52" s="244"/>
      <c r="F52" s="244"/>
      <c r="G52" s="244"/>
      <c r="H52" s="244"/>
      <c r="I52" s="244"/>
      <c r="J52" s="244"/>
      <c r="K52" s="245"/>
    </row>
    <row r="53" spans="1:11" ht="12" customHeight="1" x14ac:dyDescent="0.2">
      <c r="A53" s="224"/>
      <c r="B53" s="225"/>
      <c r="C53" s="225"/>
      <c r="D53" s="225"/>
      <c r="E53" s="225"/>
      <c r="F53" s="225"/>
      <c r="G53" s="225"/>
      <c r="H53" s="225"/>
      <c r="I53" s="225"/>
      <c r="J53" s="225"/>
      <c r="K53" s="226"/>
    </row>
    <row r="54" spans="1:11" ht="12" customHeight="1" x14ac:dyDescent="0.2">
      <c r="A54" s="218" t="s">
        <v>48</v>
      </c>
      <c r="B54" s="219"/>
      <c r="C54" s="219"/>
      <c r="D54" s="219"/>
      <c r="E54" s="219"/>
      <c r="F54" s="219"/>
      <c r="G54" s="219"/>
      <c r="H54" s="219"/>
      <c r="I54" s="219"/>
      <c r="J54" s="219"/>
      <c r="K54" s="220"/>
    </row>
  </sheetData>
  <mergeCells count="20">
    <mergeCell ref="A1:K1"/>
    <mergeCell ref="A2:A6"/>
    <mergeCell ref="B2:B6"/>
    <mergeCell ref="G2:I2"/>
    <mergeCell ref="J2:K3"/>
    <mergeCell ref="C3:C6"/>
    <mergeCell ref="D3:D6"/>
    <mergeCell ref="E3:E6"/>
    <mergeCell ref="F3:F6"/>
    <mergeCell ref="G3:G6"/>
    <mergeCell ref="A53:K53"/>
    <mergeCell ref="A54:K54"/>
    <mergeCell ref="A49:K49"/>
    <mergeCell ref="A50:K50"/>
    <mergeCell ref="H3:H6"/>
    <mergeCell ref="I3:I6"/>
    <mergeCell ref="J4:J6"/>
    <mergeCell ref="K5:K6"/>
    <mergeCell ref="C7:J7"/>
    <mergeCell ref="A51:K52"/>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5"/>
  <sheetViews>
    <sheetView workbookViewId="0">
      <pane ySplit="7" topLeftCell="A8" activePane="bottomLeft" state="frozen"/>
      <selection pane="bottomLeft" sqref="A1:K1"/>
    </sheetView>
  </sheetViews>
  <sheetFormatPr defaultColWidth="12.7109375" defaultRowHeight="12" customHeight="1" x14ac:dyDescent="0.2"/>
  <cols>
    <col min="11" max="11" width="14.28515625" customWidth="1"/>
  </cols>
  <sheetData>
    <row r="1" spans="1:11" ht="12" customHeight="1" thickBot="1" x14ac:dyDescent="0.25">
      <c r="A1" s="277" t="s">
        <v>52</v>
      </c>
      <c r="B1" s="277"/>
      <c r="C1" s="277"/>
      <c r="D1" s="277"/>
      <c r="E1" s="277"/>
      <c r="F1" s="277"/>
      <c r="G1" s="277"/>
      <c r="H1" s="277"/>
      <c r="I1" s="277"/>
      <c r="J1" s="277"/>
      <c r="K1" s="27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1980</v>
      </c>
      <c r="B8" s="52">
        <v>227.726</v>
      </c>
      <c r="C8" s="49">
        <v>64.599999999999994</v>
      </c>
      <c r="D8" s="49" t="s">
        <v>4</v>
      </c>
      <c r="E8" s="49">
        <v>25</v>
      </c>
      <c r="F8" s="49">
        <f>SUM(C8,D8,E8)</f>
        <v>89.6</v>
      </c>
      <c r="G8" s="49">
        <v>26.55597996242955</v>
      </c>
      <c r="H8" s="49">
        <v>1.6502512690355329</v>
      </c>
      <c r="I8" s="49">
        <v>38.11399999999999</v>
      </c>
      <c r="J8" s="49">
        <f>F8-G8-H8-I8</f>
        <v>23.279768768534922</v>
      </c>
      <c r="K8" s="146">
        <f>IF(J8=0,0,IF(B8=0,0,J8/B8))</f>
        <v>0.1022271008516152</v>
      </c>
    </row>
    <row r="9" spans="1:11" ht="12" customHeight="1" x14ac:dyDescent="0.2">
      <c r="A9" s="32">
        <v>1981</v>
      </c>
      <c r="B9" s="32">
        <v>229.96600000000001</v>
      </c>
      <c r="C9" s="50">
        <v>61</v>
      </c>
      <c r="D9" s="50" t="s">
        <v>4</v>
      </c>
      <c r="E9" s="50">
        <v>38.11399999999999</v>
      </c>
      <c r="F9" s="50">
        <f t="shared" ref="F9:F48" si="0">SUM(C9,D9,E9)</f>
        <v>99.11399999999999</v>
      </c>
      <c r="G9" s="50">
        <v>26.215577190542419</v>
      </c>
      <c r="H9" s="50">
        <v>1.4311195431472081</v>
      </c>
      <c r="I9" s="50">
        <v>35.380000000000003</v>
      </c>
      <c r="J9" s="50">
        <f t="shared" ref="J9:J48" si="1">F9-G9-H9-I9</f>
        <v>36.087303266310364</v>
      </c>
      <c r="K9" s="147">
        <f t="shared" ref="K9:K48" si="2">IF(J9=0,0,IF(B9=0,0,J9/B9))</f>
        <v>0.15692451608633609</v>
      </c>
    </row>
    <row r="10" spans="1:11" ht="12" customHeight="1" x14ac:dyDescent="0.2">
      <c r="A10" s="32">
        <v>1982</v>
      </c>
      <c r="B10" s="32">
        <v>232.18799999999999</v>
      </c>
      <c r="C10" s="50">
        <v>52.9</v>
      </c>
      <c r="D10" s="50" t="s">
        <v>4</v>
      </c>
      <c r="E10" s="50">
        <v>35.380000000000003</v>
      </c>
      <c r="F10" s="50">
        <f t="shared" si="0"/>
        <v>88.28</v>
      </c>
      <c r="G10" s="50">
        <v>38.838218181818178</v>
      </c>
      <c r="H10" s="50">
        <v>0.81700964467005066</v>
      </c>
      <c r="I10" s="50">
        <v>34.385000000000005</v>
      </c>
      <c r="J10" s="50">
        <f t="shared" si="1"/>
        <v>14.239772173511767</v>
      </c>
      <c r="K10" s="147">
        <f t="shared" si="2"/>
        <v>6.1328630995192548E-2</v>
      </c>
    </row>
    <row r="11" spans="1:11" ht="12" customHeight="1" x14ac:dyDescent="0.2">
      <c r="A11" s="32">
        <v>1983</v>
      </c>
      <c r="B11" s="32">
        <v>234.30699999999999</v>
      </c>
      <c r="C11" s="50">
        <v>30.2</v>
      </c>
      <c r="D11" s="50" t="s">
        <v>4</v>
      </c>
      <c r="E11" s="50">
        <v>34.385000000000005</v>
      </c>
      <c r="F11" s="50">
        <f t="shared" si="0"/>
        <v>64.585000000000008</v>
      </c>
      <c r="G11" s="50">
        <v>22.102758178319437</v>
      </c>
      <c r="H11" s="50">
        <v>0.93333883248730953</v>
      </c>
      <c r="I11" s="50">
        <v>18.724</v>
      </c>
      <c r="J11" s="50">
        <f t="shared" si="1"/>
        <v>22.824902989193266</v>
      </c>
      <c r="K11" s="147">
        <f t="shared" si="2"/>
        <v>9.7414515952119515E-2</v>
      </c>
    </row>
    <row r="12" spans="1:11" ht="12" customHeight="1" x14ac:dyDescent="0.2">
      <c r="A12" s="32">
        <v>1984</v>
      </c>
      <c r="B12" s="32">
        <v>236.34800000000001</v>
      </c>
      <c r="C12" s="50">
        <v>34.5</v>
      </c>
      <c r="D12" s="50" t="s">
        <v>4</v>
      </c>
      <c r="E12" s="50">
        <v>18.724</v>
      </c>
      <c r="F12" s="50">
        <f t="shared" si="0"/>
        <v>53.224000000000004</v>
      </c>
      <c r="G12" s="50">
        <v>23.543093270366001</v>
      </c>
      <c r="H12" s="50">
        <v>1.3688969543147209</v>
      </c>
      <c r="I12" s="50">
        <v>18.975000000000001</v>
      </c>
      <c r="J12" s="50">
        <f t="shared" si="1"/>
        <v>9.3370097753192809</v>
      </c>
      <c r="K12" s="147">
        <f t="shared" si="2"/>
        <v>3.9505347095466346E-2</v>
      </c>
    </row>
    <row r="13" spans="1:11" ht="12" customHeight="1" x14ac:dyDescent="0.2">
      <c r="A13" s="32">
        <v>1985</v>
      </c>
      <c r="B13" s="32">
        <v>238.46600000000001</v>
      </c>
      <c r="C13" s="50">
        <v>50.6</v>
      </c>
      <c r="D13" s="50" t="s">
        <v>4</v>
      </c>
      <c r="E13" s="50">
        <v>18.975000000000001</v>
      </c>
      <c r="F13" s="50">
        <f t="shared" si="0"/>
        <v>69.575000000000003</v>
      </c>
      <c r="G13" s="50">
        <v>34.804764267990073</v>
      </c>
      <c r="H13" s="50">
        <v>1.4852261421319795</v>
      </c>
      <c r="I13" s="50">
        <v>21.251999999999995</v>
      </c>
      <c r="J13" s="50">
        <f t="shared" si="1"/>
        <v>12.033009589877956</v>
      </c>
      <c r="K13" s="147">
        <f t="shared" si="2"/>
        <v>5.0460063866035222E-2</v>
      </c>
    </row>
    <row r="14" spans="1:11" ht="12" customHeight="1" x14ac:dyDescent="0.2">
      <c r="A14" s="35">
        <v>1986</v>
      </c>
      <c r="B14" s="52">
        <v>240.65100000000001</v>
      </c>
      <c r="C14" s="49">
        <v>54.9</v>
      </c>
      <c r="D14" s="49" t="s">
        <v>4</v>
      </c>
      <c r="E14" s="49">
        <v>21.251999999999995</v>
      </c>
      <c r="F14" s="49">
        <f t="shared" si="0"/>
        <v>76.151999999999987</v>
      </c>
      <c r="G14" s="49">
        <v>15.166840417000804</v>
      </c>
      <c r="H14" s="49">
        <v>1.0659000000000001</v>
      </c>
      <c r="I14" s="49">
        <v>21.411000000000001</v>
      </c>
      <c r="J14" s="49">
        <f t="shared" si="1"/>
        <v>38.50825958299918</v>
      </c>
      <c r="K14" s="146">
        <f t="shared" si="2"/>
        <v>0.16001703538734174</v>
      </c>
    </row>
    <row r="15" spans="1:11" ht="12" customHeight="1" x14ac:dyDescent="0.2">
      <c r="A15" s="35">
        <v>1987</v>
      </c>
      <c r="B15" s="52">
        <v>242.804</v>
      </c>
      <c r="C15" s="49">
        <v>39.4</v>
      </c>
      <c r="D15" s="49" t="s">
        <v>4</v>
      </c>
      <c r="E15" s="49">
        <v>21.411000000000001</v>
      </c>
      <c r="F15" s="49">
        <f t="shared" si="0"/>
        <v>60.811</v>
      </c>
      <c r="G15" s="49">
        <v>17.280038387715933</v>
      </c>
      <c r="H15" s="49">
        <v>1.5447</v>
      </c>
      <c r="I15" s="49">
        <v>23.245999999999999</v>
      </c>
      <c r="J15" s="49">
        <f t="shared" si="1"/>
        <v>18.740261612284069</v>
      </c>
      <c r="K15" s="146">
        <f t="shared" si="2"/>
        <v>7.7182672494209612E-2</v>
      </c>
    </row>
    <row r="16" spans="1:11" ht="12" customHeight="1" x14ac:dyDescent="0.2">
      <c r="A16" s="35">
        <v>1988</v>
      </c>
      <c r="B16" s="52">
        <v>245.02099999999999</v>
      </c>
      <c r="C16" s="49">
        <v>56.2</v>
      </c>
      <c r="D16" s="49" t="s">
        <v>4</v>
      </c>
      <c r="E16" s="49">
        <v>23.245999999999999</v>
      </c>
      <c r="F16" s="49">
        <f t="shared" si="0"/>
        <v>79.445999999999998</v>
      </c>
      <c r="G16" s="49">
        <v>31.967496190959878</v>
      </c>
      <c r="H16" s="49">
        <v>1.7784</v>
      </c>
      <c r="I16" s="49">
        <v>21.356000000000009</v>
      </c>
      <c r="J16" s="49">
        <f t="shared" si="1"/>
        <v>24.344103809040114</v>
      </c>
      <c r="K16" s="146">
        <f t="shared" si="2"/>
        <v>9.9355172858816648E-2</v>
      </c>
    </row>
    <row r="17" spans="1:11" ht="12" customHeight="1" x14ac:dyDescent="0.2">
      <c r="A17" s="35">
        <v>1989</v>
      </c>
      <c r="B17" s="52">
        <v>247.34200000000001</v>
      </c>
      <c r="C17" s="49">
        <v>69.900000000000006</v>
      </c>
      <c r="D17" s="49">
        <v>0</v>
      </c>
      <c r="E17" s="49">
        <v>21.356000000000009</v>
      </c>
      <c r="F17" s="49">
        <f t="shared" si="0"/>
        <v>91.256000000000014</v>
      </c>
      <c r="G17" s="49">
        <v>19.047049000000001</v>
      </c>
      <c r="H17" s="49">
        <v>1.7556</v>
      </c>
      <c r="I17" s="49">
        <v>28.658999999999999</v>
      </c>
      <c r="J17" s="49">
        <f t="shared" si="1"/>
        <v>41.794351000000013</v>
      </c>
      <c r="K17" s="146">
        <f t="shared" si="2"/>
        <v>0.16897393487559739</v>
      </c>
    </row>
    <row r="18" spans="1:11" ht="12" customHeight="1" x14ac:dyDescent="0.2">
      <c r="A18" s="35">
        <v>1990</v>
      </c>
      <c r="B18" s="52">
        <v>250.13200000000001</v>
      </c>
      <c r="C18" s="49">
        <v>64.8</v>
      </c>
      <c r="D18" s="49">
        <v>1.5</v>
      </c>
      <c r="E18" s="49">
        <v>28.658999999999999</v>
      </c>
      <c r="F18" s="49">
        <f t="shared" si="0"/>
        <v>94.959000000000003</v>
      </c>
      <c r="G18" s="49">
        <v>32.982892</v>
      </c>
      <c r="H18" s="49">
        <v>2.0120999999999998</v>
      </c>
      <c r="I18" s="49">
        <v>29.159999999999997</v>
      </c>
      <c r="J18" s="49">
        <f t="shared" si="1"/>
        <v>30.80400800000001</v>
      </c>
      <c r="K18" s="146">
        <f t="shared" si="2"/>
        <v>0.12315100826763473</v>
      </c>
    </row>
    <row r="19" spans="1:11" ht="12" customHeight="1" x14ac:dyDescent="0.2">
      <c r="A19" s="32">
        <v>1991</v>
      </c>
      <c r="B19" s="32">
        <v>253.49299999999999</v>
      </c>
      <c r="C19" s="50">
        <v>75.099999999999994</v>
      </c>
      <c r="D19" s="50">
        <v>2.4</v>
      </c>
      <c r="E19" s="50">
        <v>29.159999999999997</v>
      </c>
      <c r="F19" s="50">
        <f t="shared" si="0"/>
        <v>106.66</v>
      </c>
      <c r="G19" s="50">
        <v>23.421932000000002</v>
      </c>
      <c r="H19" s="50">
        <v>1.8924000000000001</v>
      </c>
      <c r="I19" s="50">
        <v>37.549999999999997</v>
      </c>
      <c r="J19" s="50">
        <f t="shared" si="1"/>
        <v>43.795668000000006</v>
      </c>
      <c r="K19" s="147">
        <f t="shared" si="2"/>
        <v>0.17276874706599396</v>
      </c>
    </row>
    <row r="20" spans="1:11" ht="12" customHeight="1" x14ac:dyDescent="0.2">
      <c r="A20" s="32">
        <v>1992</v>
      </c>
      <c r="B20" s="32">
        <v>256.89400000000001</v>
      </c>
      <c r="C20" s="50">
        <v>60.7</v>
      </c>
      <c r="D20" s="50">
        <v>1.5</v>
      </c>
      <c r="E20" s="50">
        <v>37.549999999999997</v>
      </c>
      <c r="F20" s="50">
        <f t="shared" si="0"/>
        <v>99.75</v>
      </c>
      <c r="G20" s="50">
        <v>47.084043000000001</v>
      </c>
      <c r="H20" s="50">
        <v>2.3883000000000001</v>
      </c>
      <c r="I20" s="50">
        <v>38.847999999999999</v>
      </c>
      <c r="J20" s="50">
        <f t="shared" si="1"/>
        <v>11.429656999999999</v>
      </c>
      <c r="K20" s="147">
        <f t="shared" si="2"/>
        <v>4.4491724213099562E-2</v>
      </c>
    </row>
    <row r="21" spans="1:11" ht="12" customHeight="1" x14ac:dyDescent="0.2">
      <c r="A21" s="32">
        <v>1993</v>
      </c>
      <c r="B21" s="32">
        <v>260.255</v>
      </c>
      <c r="C21" s="50">
        <v>78.400000000000006</v>
      </c>
      <c r="D21" s="50">
        <v>2.2000000000000002</v>
      </c>
      <c r="E21" s="50">
        <v>38.847999999999999</v>
      </c>
      <c r="F21" s="50">
        <f t="shared" si="0"/>
        <v>119.44800000000001</v>
      </c>
      <c r="G21" s="50">
        <v>26.620604</v>
      </c>
      <c r="H21" s="50">
        <v>2.1945000000000001</v>
      </c>
      <c r="I21" s="50">
        <v>42.336000000000006</v>
      </c>
      <c r="J21" s="50">
        <f t="shared" si="1"/>
        <v>48.296895999999997</v>
      </c>
      <c r="K21" s="147">
        <f t="shared" si="2"/>
        <v>0.18557528577741061</v>
      </c>
    </row>
    <row r="22" spans="1:11" ht="12" customHeight="1" x14ac:dyDescent="0.2">
      <c r="A22" s="32">
        <v>1994</v>
      </c>
      <c r="B22" s="32">
        <v>263.43599999999998</v>
      </c>
      <c r="C22" s="50">
        <v>77.3</v>
      </c>
      <c r="D22" s="50">
        <v>3.1</v>
      </c>
      <c r="E22" s="50">
        <v>42.336000000000006</v>
      </c>
      <c r="F22" s="50">
        <f t="shared" si="0"/>
        <v>122.73599999999999</v>
      </c>
      <c r="G22" s="50">
        <v>51.251339000000002</v>
      </c>
      <c r="H22" s="50">
        <v>2.1204000000000001</v>
      </c>
      <c r="I22" s="50">
        <v>37.876999999999995</v>
      </c>
      <c r="J22" s="50">
        <f t="shared" si="1"/>
        <v>31.48726099999999</v>
      </c>
      <c r="K22" s="147">
        <f t="shared" si="2"/>
        <v>0.11952527748675197</v>
      </c>
    </row>
    <row r="23" spans="1:11" ht="12" customHeight="1" x14ac:dyDescent="0.2">
      <c r="A23" s="32">
        <v>1995</v>
      </c>
      <c r="B23" s="32">
        <v>266.55700000000002</v>
      </c>
      <c r="C23" s="50">
        <v>74.5</v>
      </c>
      <c r="D23" s="50">
        <v>3.4</v>
      </c>
      <c r="E23" s="50">
        <v>37.876999999999995</v>
      </c>
      <c r="F23" s="50">
        <f t="shared" si="0"/>
        <v>115.777</v>
      </c>
      <c r="G23" s="50">
        <v>32.035212999999999</v>
      </c>
      <c r="H23" s="50">
        <v>1.1798999999999999</v>
      </c>
      <c r="I23" s="50">
        <v>46.19</v>
      </c>
      <c r="J23" s="50">
        <f t="shared" si="1"/>
        <v>36.371887000000001</v>
      </c>
      <c r="K23" s="147">
        <f t="shared" si="2"/>
        <v>0.13645069159691922</v>
      </c>
    </row>
    <row r="24" spans="1:11" ht="12" customHeight="1" x14ac:dyDescent="0.2">
      <c r="A24" s="35">
        <v>1996</v>
      </c>
      <c r="B24" s="52">
        <v>269.66699999999997</v>
      </c>
      <c r="C24" s="49">
        <v>40.5</v>
      </c>
      <c r="D24" s="49">
        <v>2.4</v>
      </c>
      <c r="E24" s="49">
        <v>46.19</v>
      </c>
      <c r="F24" s="49">
        <f t="shared" si="0"/>
        <v>89.09</v>
      </c>
      <c r="G24" s="49">
        <v>20.510915000000001</v>
      </c>
      <c r="H24" s="49">
        <v>2.4224999999999999</v>
      </c>
      <c r="I24" s="49">
        <v>21.465</v>
      </c>
      <c r="J24" s="49">
        <f t="shared" si="1"/>
        <v>44.691585000000003</v>
      </c>
      <c r="K24" s="146">
        <f t="shared" si="2"/>
        <v>0.16572878772708566</v>
      </c>
    </row>
    <row r="25" spans="1:11" ht="12" customHeight="1" x14ac:dyDescent="0.2">
      <c r="A25" s="35">
        <v>1997</v>
      </c>
      <c r="B25" s="52">
        <v>272.91199999999998</v>
      </c>
      <c r="C25" s="49">
        <v>89.2</v>
      </c>
      <c r="D25" s="49">
        <v>2.2000000000000002</v>
      </c>
      <c r="E25" s="49">
        <v>21.465</v>
      </c>
      <c r="F25" s="49">
        <f t="shared" si="0"/>
        <v>112.86500000000001</v>
      </c>
      <c r="G25" s="49">
        <v>23.341124000000001</v>
      </c>
      <c r="H25" s="49">
        <v>1.8297000000000003</v>
      </c>
      <c r="I25" s="49">
        <v>48.168000000000006</v>
      </c>
      <c r="J25" s="49">
        <f t="shared" si="1"/>
        <v>39.526175999999992</v>
      </c>
      <c r="K25" s="146">
        <f t="shared" si="2"/>
        <v>0.14483121299173357</v>
      </c>
    </row>
    <row r="26" spans="1:11" ht="12" customHeight="1" x14ac:dyDescent="0.2">
      <c r="A26" s="35">
        <v>1998</v>
      </c>
      <c r="B26" s="52">
        <v>276.11500000000001</v>
      </c>
      <c r="C26" s="49">
        <v>66</v>
      </c>
      <c r="D26" s="49">
        <v>5.0999999999999996</v>
      </c>
      <c r="E26" s="49">
        <v>48.168000000000006</v>
      </c>
      <c r="F26" s="49">
        <f t="shared" si="0"/>
        <v>119.268</v>
      </c>
      <c r="G26" s="49">
        <v>23.313571</v>
      </c>
      <c r="H26" s="49">
        <v>2.4282000000000004</v>
      </c>
      <c r="I26" s="49">
        <v>35.64</v>
      </c>
      <c r="J26" s="49">
        <f t="shared" si="1"/>
        <v>57.886229</v>
      </c>
      <c r="K26" s="146">
        <f t="shared" si="2"/>
        <v>0.20964536153414337</v>
      </c>
    </row>
    <row r="27" spans="1:11" ht="12" customHeight="1" x14ac:dyDescent="0.2">
      <c r="A27" s="35">
        <v>1999</v>
      </c>
      <c r="B27" s="52">
        <v>279.29500000000002</v>
      </c>
      <c r="C27" s="49">
        <v>90</v>
      </c>
      <c r="D27" s="49">
        <v>4.7</v>
      </c>
      <c r="E27" s="49">
        <v>35.64</v>
      </c>
      <c r="F27" s="49">
        <f t="shared" si="0"/>
        <v>130.34</v>
      </c>
      <c r="G27" s="49">
        <v>15.541487</v>
      </c>
      <c r="H27" s="49">
        <v>0.9917999999999999</v>
      </c>
      <c r="I27" s="49">
        <v>52.199999999999996</v>
      </c>
      <c r="J27" s="49">
        <f t="shared" si="1"/>
        <v>61.606713000000006</v>
      </c>
      <c r="K27" s="146">
        <f t="shared" si="2"/>
        <v>0.22057936232299183</v>
      </c>
    </row>
    <row r="28" spans="1:11" ht="12" customHeight="1" x14ac:dyDescent="0.2">
      <c r="A28" s="35">
        <v>2000</v>
      </c>
      <c r="B28" s="52">
        <v>282.38499999999999</v>
      </c>
      <c r="C28" s="49">
        <v>31.3</v>
      </c>
      <c r="D28" s="49">
        <v>7.2390108200000007</v>
      </c>
      <c r="E28" s="49">
        <v>52.199999999999996</v>
      </c>
      <c r="F28" s="49">
        <f t="shared" si="0"/>
        <v>90.739010820000004</v>
      </c>
      <c r="G28" s="49">
        <v>18.535509380000001</v>
      </c>
      <c r="H28" s="49">
        <v>1.0716000000000001</v>
      </c>
      <c r="I28" s="49">
        <v>33.153999999999996</v>
      </c>
      <c r="J28" s="49">
        <f t="shared" si="1"/>
        <v>37.977901439999997</v>
      </c>
      <c r="K28" s="146">
        <f t="shared" si="2"/>
        <v>0.13448979740425304</v>
      </c>
    </row>
    <row r="29" spans="1:11" ht="12" customHeight="1" x14ac:dyDescent="0.2">
      <c r="A29" s="32">
        <v>2001</v>
      </c>
      <c r="B29" s="51">
        <v>285.30901899999998</v>
      </c>
      <c r="C29" s="50">
        <v>17.2</v>
      </c>
      <c r="D29" s="50">
        <v>8.4220264199999999</v>
      </c>
      <c r="E29" s="50">
        <v>33.153999999999996</v>
      </c>
      <c r="F29" s="50">
        <f t="shared" si="0"/>
        <v>58.776026419999994</v>
      </c>
      <c r="G29" s="50">
        <v>13.12297498</v>
      </c>
      <c r="H29" s="50">
        <v>1.7612999999999999</v>
      </c>
      <c r="I29" s="50">
        <v>10.32</v>
      </c>
      <c r="J29" s="50">
        <f t="shared" si="1"/>
        <v>33.571751439999993</v>
      </c>
      <c r="K29" s="147">
        <f t="shared" si="2"/>
        <v>0.11766803432176112</v>
      </c>
    </row>
    <row r="30" spans="1:11" ht="12" customHeight="1" x14ac:dyDescent="0.2">
      <c r="A30" s="32">
        <v>2002</v>
      </c>
      <c r="B30" s="51">
        <v>288.10481800000002</v>
      </c>
      <c r="C30" s="50">
        <v>59.2</v>
      </c>
      <c r="D30" s="50">
        <v>6.7944708399999998</v>
      </c>
      <c r="E30" s="50">
        <v>10.32</v>
      </c>
      <c r="F30" s="50">
        <f t="shared" si="0"/>
        <v>76.314470840000013</v>
      </c>
      <c r="G30" s="50">
        <v>10.954085490000001</v>
      </c>
      <c r="H30" s="50">
        <v>1.8924000000000001</v>
      </c>
      <c r="I30" s="50">
        <v>37.888000000000005</v>
      </c>
      <c r="J30" s="50">
        <f t="shared" si="1"/>
        <v>25.579985350000008</v>
      </c>
      <c r="K30" s="147">
        <f t="shared" si="2"/>
        <v>8.8787079395527518E-2</v>
      </c>
    </row>
    <row r="31" spans="1:11" ht="12" customHeight="1" x14ac:dyDescent="0.2">
      <c r="A31" s="32">
        <v>2003</v>
      </c>
      <c r="B31" s="51">
        <v>290.81963400000001</v>
      </c>
      <c r="C31" s="50">
        <v>58.1</v>
      </c>
      <c r="D31" s="50">
        <v>5.7922783400000002</v>
      </c>
      <c r="E31" s="50">
        <v>37.888000000000005</v>
      </c>
      <c r="F31" s="50">
        <f t="shared" si="0"/>
        <v>101.78027834000001</v>
      </c>
      <c r="G31" s="50">
        <v>19.124436670000001</v>
      </c>
      <c r="H31" s="50">
        <v>1.8924000000000001</v>
      </c>
      <c r="I31" s="50">
        <v>31.954999999999998</v>
      </c>
      <c r="J31" s="50">
        <f t="shared" si="1"/>
        <v>48.808441670000008</v>
      </c>
      <c r="K31" s="147">
        <f t="shared" si="2"/>
        <v>0.16783062752221195</v>
      </c>
    </row>
    <row r="32" spans="1:11" ht="12" customHeight="1" x14ac:dyDescent="0.2">
      <c r="A32" s="32">
        <v>2004</v>
      </c>
      <c r="B32" s="51">
        <v>293.46318500000001</v>
      </c>
      <c r="C32" s="50">
        <v>60.1</v>
      </c>
      <c r="D32" s="50">
        <v>6.1443410400000005</v>
      </c>
      <c r="E32" s="50">
        <v>31.954999999999998</v>
      </c>
      <c r="F32" s="50">
        <f t="shared" si="0"/>
        <v>98.199341039999993</v>
      </c>
      <c r="G32" s="50">
        <v>18.17466787</v>
      </c>
      <c r="H32" s="50">
        <v>2.9013</v>
      </c>
      <c r="I32" s="50">
        <v>31.252000000000002</v>
      </c>
      <c r="J32" s="50">
        <f t="shared" si="1"/>
        <v>45.871373169999991</v>
      </c>
      <c r="K32" s="147">
        <f t="shared" si="2"/>
        <v>0.15631048633919783</v>
      </c>
    </row>
    <row r="33" spans="1:11" ht="12" customHeight="1" x14ac:dyDescent="0.2">
      <c r="A33" s="32">
        <v>2005</v>
      </c>
      <c r="B33" s="51">
        <v>296.186216</v>
      </c>
      <c r="C33" s="50">
        <v>90.3</v>
      </c>
      <c r="D33" s="50">
        <v>6.8893974500000006</v>
      </c>
      <c r="E33" s="50">
        <v>31.252000000000002</v>
      </c>
      <c r="F33" s="50">
        <f t="shared" si="0"/>
        <v>128.44139745000001</v>
      </c>
      <c r="G33" s="50">
        <v>15.34679482</v>
      </c>
      <c r="H33" s="50">
        <v>2.0234999999999999</v>
      </c>
      <c r="I33" s="50">
        <v>36.119999999999997</v>
      </c>
      <c r="J33" s="50">
        <f t="shared" si="1"/>
        <v>74.951102630000008</v>
      </c>
      <c r="K33" s="147">
        <f t="shared" si="2"/>
        <v>0.25305398624627423</v>
      </c>
    </row>
    <row r="34" spans="1:11" ht="12" customHeight="1" x14ac:dyDescent="0.2">
      <c r="A34" s="35">
        <v>2006</v>
      </c>
      <c r="B34" s="52">
        <v>298.99582500000002</v>
      </c>
      <c r="C34" s="49">
        <v>64.900000000000006</v>
      </c>
      <c r="D34" s="49">
        <v>5.7214835199999996</v>
      </c>
      <c r="E34" s="49">
        <v>36.119999999999997</v>
      </c>
      <c r="F34" s="49">
        <f t="shared" si="0"/>
        <v>106.74148352</v>
      </c>
      <c r="G34" s="49">
        <v>16.993457859999999</v>
      </c>
      <c r="H34" s="49">
        <v>1.7442000000000002</v>
      </c>
      <c r="I34" s="49">
        <v>30.503</v>
      </c>
      <c r="J34" s="49">
        <f t="shared" si="1"/>
        <v>57.50082565999999</v>
      </c>
      <c r="K34" s="146">
        <f t="shared" si="2"/>
        <v>0.19231313902125552</v>
      </c>
    </row>
    <row r="35" spans="1:11" ht="12" customHeight="1" x14ac:dyDescent="0.2">
      <c r="A35" s="35">
        <v>2007</v>
      </c>
      <c r="B35" s="52">
        <v>302.003917</v>
      </c>
      <c r="C35" s="49">
        <v>53.7</v>
      </c>
      <c r="D35" s="49">
        <v>12.52586634</v>
      </c>
      <c r="E35" s="49">
        <v>30.503</v>
      </c>
      <c r="F35" s="49">
        <f t="shared" si="0"/>
        <v>96.72886634000001</v>
      </c>
      <c r="G35" s="49">
        <v>9.2914587899999983</v>
      </c>
      <c r="H35" s="49">
        <v>2.4110999999999998</v>
      </c>
      <c r="I35" s="49">
        <v>30.071999999999999</v>
      </c>
      <c r="J35" s="49">
        <f t="shared" si="1"/>
        <v>54.95430755000001</v>
      </c>
      <c r="K35" s="146">
        <f t="shared" si="2"/>
        <v>0.18196554566542264</v>
      </c>
    </row>
    <row r="36" spans="1:11" ht="12" customHeight="1" x14ac:dyDescent="0.2">
      <c r="A36" s="35">
        <v>2008</v>
      </c>
      <c r="B36" s="52">
        <v>304.79776099999998</v>
      </c>
      <c r="C36" s="49">
        <v>81.599999999999994</v>
      </c>
      <c r="D36" s="49">
        <v>17.738811899999998</v>
      </c>
      <c r="E36" s="49">
        <v>30.071999999999999</v>
      </c>
      <c r="F36" s="49">
        <f t="shared" si="0"/>
        <v>129.4108119</v>
      </c>
      <c r="G36" s="49">
        <v>8.4092043299999997</v>
      </c>
      <c r="H36" s="49">
        <v>2.0007000000000001</v>
      </c>
      <c r="I36" s="49">
        <v>43.247999999999998</v>
      </c>
      <c r="J36" s="49">
        <f t="shared" si="1"/>
        <v>75.752907570000019</v>
      </c>
      <c r="K36" s="146">
        <f t="shared" si="2"/>
        <v>0.24853498700733573</v>
      </c>
    </row>
    <row r="37" spans="1:11" ht="12" customHeight="1" x14ac:dyDescent="0.2">
      <c r="A37" s="35">
        <v>2009</v>
      </c>
      <c r="B37" s="52">
        <v>307.43940600000002</v>
      </c>
      <c r="C37" s="49">
        <v>70.3</v>
      </c>
      <c r="D37" s="49">
        <v>15.48504447</v>
      </c>
      <c r="E37" s="49">
        <v>43.247999999999998</v>
      </c>
      <c r="F37" s="49">
        <f t="shared" si="0"/>
        <v>129.03304446999999</v>
      </c>
      <c r="G37" s="49">
        <v>8.3638288000000003</v>
      </c>
      <c r="H37" s="49">
        <v>1.3052999999999999</v>
      </c>
      <c r="I37" s="49">
        <v>36.634999999999998</v>
      </c>
      <c r="J37" s="49">
        <f t="shared" si="1"/>
        <v>82.728915669999992</v>
      </c>
      <c r="K37" s="146">
        <f t="shared" si="2"/>
        <v>0.26909014932848258</v>
      </c>
    </row>
    <row r="38" spans="1:11" ht="12" customHeight="1" x14ac:dyDescent="0.2">
      <c r="A38" s="35">
        <v>2010</v>
      </c>
      <c r="B38" s="52">
        <v>309.74127900000002</v>
      </c>
      <c r="C38" s="49">
        <v>47.8</v>
      </c>
      <c r="D38" s="49">
        <v>11.631407099999999</v>
      </c>
      <c r="E38" s="49">
        <v>36.634999999999998</v>
      </c>
      <c r="F38" s="49">
        <f t="shared" si="0"/>
        <v>96.066407099999992</v>
      </c>
      <c r="G38" s="49">
        <v>7.8422196500000005</v>
      </c>
      <c r="H38" s="49">
        <v>2.0805000000000002</v>
      </c>
      <c r="I38" s="49">
        <v>22.943999999999999</v>
      </c>
      <c r="J38" s="49">
        <f t="shared" si="1"/>
        <v>63.199687449999985</v>
      </c>
      <c r="K38" s="146">
        <f t="shared" si="2"/>
        <v>0.20404024821631855</v>
      </c>
    </row>
    <row r="39" spans="1:11" ht="12" customHeight="1" x14ac:dyDescent="0.2">
      <c r="A39" s="70">
        <v>2011</v>
      </c>
      <c r="B39" s="51">
        <v>311.97391399999998</v>
      </c>
      <c r="C39" s="50">
        <v>73.7</v>
      </c>
      <c r="D39" s="50">
        <v>10.275899669999999</v>
      </c>
      <c r="E39" s="50">
        <v>22.943999999999999</v>
      </c>
      <c r="F39" s="50">
        <f t="shared" si="0"/>
        <v>106.91989967000001</v>
      </c>
      <c r="G39" s="50">
        <v>13.58817226</v>
      </c>
      <c r="H39" s="50">
        <v>2.2799999999999998</v>
      </c>
      <c r="I39" s="50">
        <v>17.110000000000007</v>
      </c>
      <c r="J39" s="50">
        <f t="shared" si="1"/>
        <v>73.941727409999999</v>
      </c>
      <c r="K39" s="147">
        <f t="shared" si="2"/>
        <v>0.23701253243243922</v>
      </c>
    </row>
    <row r="40" spans="1:11" ht="12" customHeight="1" x14ac:dyDescent="0.2">
      <c r="A40" s="70">
        <v>2012</v>
      </c>
      <c r="B40" s="51">
        <v>314.16755799999999</v>
      </c>
      <c r="C40" s="50">
        <v>83.8</v>
      </c>
      <c r="D40" s="50">
        <v>8.8816438099999999</v>
      </c>
      <c r="E40" s="50">
        <v>17.110000000000007</v>
      </c>
      <c r="F40" s="50">
        <f t="shared" si="0"/>
        <v>109.79164381000001</v>
      </c>
      <c r="G40" s="50">
        <v>13.142417539999999</v>
      </c>
      <c r="H40" s="50">
        <v>1.4820000000000002</v>
      </c>
      <c r="I40" s="50">
        <v>27.653999999999996</v>
      </c>
      <c r="J40" s="50">
        <f t="shared" si="1"/>
        <v>67.513226270000018</v>
      </c>
      <c r="K40" s="147">
        <f t="shared" si="2"/>
        <v>0.2148956012511006</v>
      </c>
    </row>
    <row r="41" spans="1:11" ht="12" customHeight="1" x14ac:dyDescent="0.2">
      <c r="A41" s="70">
        <v>2013</v>
      </c>
      <c r="B41" s="51">
        <v>316.29476599999998</v>
      </c>
      <c r="C41" s="50">
        <v>54.8</v>
      </c>
      <c r="D41" s="50">
        <v>8.0215098699999992</v>
      </c>
      <c r="E41" s="50">
        <v>27.653999999999996</v>
      </c>
      <c r="F41" s="50">
        <f t="shared" si="0"/>
        <v>90.475509869999996</v>
      </c>
      <c r="G41" s="50">
        <v>19.482006477999995</v>
      </c>
      <c r="H41" s="50">
        <v>1.9779000000000002</v>
      </c>
      <c r="I41" s="50">
        <v>29.044</v>
      </c>
      <c r="J41" s="50">
        <f t="shared" si="1"/>
        <v>39.971603392000006</v>
      </c>
      <c r="K41" s="147">
        <f t="shared" si="2"/>
        <v>0.12637453315303993</v>
      </c>
    </row>
    <row r="42" spans="1:11" ht="12" customHeight="1" x14ac:dyDescent="0.2">
      <c r="A42" s="70">
        <v>2014</v>
      </c>
      <c r="B42" s="51">
        <v>318.576955</v>
      </c>
      <c r="C42" s="50">
        <v>70.8</v>
      </c>
      <c r="D42" s="50">
        <v>7.4156802939999986</v>
      </c>
      <c r="E42" s="50">
        <v>29.044</v>
      </c>
      <c r="F42" s="50">
        <f t="shared" si="0"/>
        <v>107.25968029399999</v>
      </c>
      <c r="G42" s="50">
        <v>38.669034799999999</v>
      </c>
      <c r="H42" s="50">
        <v>3.0609000000000002</v>
      </c>
      <c r="I42" s="50">
        <v>47.435999999999993</v>
      </c>
      <c r="J42" s="50">
        <f t="shared" si="1"/>
        <v>18.093745494000004</v>
      </c>
      <c r="K42" s="147">
        <f t="shared" si="2"/>
        <v>5.6795525256997964E-2</v>
      </c>
    </row>
    <row r="43" spans="1:11" ht="12" customHeight="1" x14ac:dyDescent="0.2">
      <c r="A43" s="70">
        <v>2015</v>
      </c>
      <c r="B43" s="51">
        <v>320.87070299999999</v>
      </c>
      <c r="C43" s="50">
        <v>110.6</v>
      </c>
      <c r="D43" s="50">
        <v>10.906916526</v>
      </c>
      <c r="E43" s="50">
        <v>47.435999999999993</v>
      </c>
      <c r="F43" s="50">
        <f t="shared" si="0"/>
        <v>168.94291652599998</v>
      </c>
      <c r="G43" s="50">
        <v>30.236583761999999</v>
      </c>
      <c r="H43" s="50">
        <v>1.9265999999999999</v>
      </c>
      <c r="I43" s="50">
        <v>43.134</v>
      </c>
      <c r="J43" s="50">
        <f t="shared" si="1"/>
        <v>93.645732763999959</v>
      </c>
      <c r="K43" s="147">
        <f t="shared" si="2"/>
        <v>0.291848809780555</v>
      </c>
    </row>
    <row r="44" spans="1:11" ht="12" customHeight="1" x14ac:dyDescent="0.2">
      <c r="A44" s="100">
        <v>2016</v>
      </c>
      <c r="B44" s="52">
        <v>323.16101099999997</v>
      </c>
      <c r="C44" s="49">
        <v>65.7</v>
      </c>
      <c r="D44" s="49">
        <v>12.088147512759999</v>
      </c>
      <c r="E44" s="49">
        <v>43.134</v>
      </c>
      <c r="F44" s="49">
        <f t="shared" si="0"/>
        <v>120.92214751276001</v>
      </c>
      <c r="G44" s="49">
        <v>12.99694699226</v>
      </c>
      <c r="H44" s="49">
        <v>1.1856</v>
      </c>
      <c r="I44" s="49">
        <v>15.110999999999997</v>
      </c>
      <c r="J44" s="49">
        <f t="shared" si="1"/>
        <v>91.628600520500015</v>
      </c>
      <c r="K44" s="146">
        <f t="shared" si="2"/>
        <v>0.28353853776159904</v>
      </c>
    </row>
    <row r="45" spans="1:11" ht="12" customHeight="1" x14ac:dyDescent="0.2">
      <c r="A45" s="117">
        <v>2017</v>
      </c>
      <c r="B45" s="52">
        <v>325.20603</v>
      </c>
      <c r="C45" s="49">
        <v>43.8</v>
      </c>
      <c r="D45" s="49">
        <v>12.6162885</v>
      </c>
      <c r="E45" s="49">
        <v>15.110999999999997</v>
      </c>
      <c r="F45" s="49">
        <f t="shared" si="0"/>
        <v>71.527288499999997</v>
      </c>
      <c r="G45" s="49">
        <v>18.205921700000001</v>
      </c>
      <c r="H45" s="49">
        <v>1.8639000000000001</v>
      </c>
      <c r="I45" s="49">
        <v>17.52</v>
      </c>
      <c r="J45" s="49">
        <f t="shared" si="1"/>
        <v>33.937466799999996</v>
      </c>
      <c r="K45" s="146">
        <f t="shared" si="2"/>
        <v>0.10435681896796316</v>
      </c>
    </row>
    <row r="46" spans="1:11" ht="12" customHeight="1" x14ac:dyDescent="0.2">
      <c r="A46" s="117">
        <v>2018</v>
      </c>
      <c r="B46" s="52">
        <v>326.92397599999998</v>
      </c>
      <c r="C46" s="49">
        <v>70.099999999999994</v>
      </c>
      <c r="D46" s="49">
        <v>13.1216513</v>
      </c>
      <c r="E46" s="49">
        <v>17.52</v>
      </c>
      <c r="F46" s="49">
        <f t="shared" si="0"/>
        <v>100.74165129999999</v>
      </c>
      <c r="G46" s="49">
        <v>24.9396667</v>
      </c>
      <c r="H46" s="49">
        <v>1.7784</v>
      </c>
      <c r="I46" s="49">
        <v>22.432000000000002</v>
      </c>
      <c r="J46" s="49">
        <f t="shared" si="1"/>
        <v>51.591584599999976</v>
      </c>
      <c r="K46" s="146">
        <f t="shared" si="2"/>
        <v>0.15780911890047483</v>
      </c>
    </row>
    <row r="47" spans="1:11" ht="12" customHeight="1" x14ac:dyDescent="0.2">
      <c r="A47" s="117">
        <v>2019</v>
      </c>
      <c r="B47" s="52">
        <v>328.475998</v>
      </c>
      <c r="C47" s="49">
        <v>57.4</v>
      </c>
      <c r="D47" s="49">
        <v>13.6931241</v>
      </c>
      <c r="E47" s="49">
        <v>22.432000000000002</v>
      </c>
      <c r="F47" s="49">
        <f t="shared" si="0"/>
        <v>93.525124099999999</v>
      </c>
      <c r="G47" s="49">
        <v>24.007723200000001</v>
      </c>
      <c r="H47" s="49">
        <v>2.7132000000000001</v>
      </c>
      <c r="I47" s="49">
        <v>12.053999999999995</v>
      </c>
      <c r="J47" s="49">
        <f t="shared" si="1"/>
        <v>54.750200900000003</v>
      </c>
      <c r="K47" s="146">
        <f t="shared" si="2"/>
        <v>0.16667945674374662</v>
      </c>
    </row>
    <row r="48" spans="1:11" ht="12" customHeight="1" thickBot="1" x14ac:dyDescent="0.25">
      <c r="A48" s="104">
        <v>2020</v>
      </c>
      <c r="B48" s="105">
        <v>330.11398000000003</v>
      </c>
      <c r="C48" s="127">
        <v>96.7</v>
      </c>
      <c r="D48" s="106">
        <v>19.861135000000001</v>
      </c>
      <c r="E48" s="127">
        <v>12.053999999999995</v>
      </c>
      <c r="F48" s="106">
        <f t="shared" si="0"/>
        <v>128.61513500000001</v>
      </c>
      <c r="G48" s="127">
        <v>48.666369199999998</v>
      </c>
      <c r="H48" s="106">
        <v>1.8988234540485138</v>
      </c>
      <c r="I48" s="106">
        <v>29.97699999999999</v>
      </c>
      <c r="J48" s="127">
        <f t="shared" si="1"/>
        <v>48.072942345951517</v>
      </c>
      <c r="K48" s="148">
        <f t="shared" si="2"/>
        <v>0.14562528477573569</v>
      </c>
    </row>
    <row r="49" spans="1:11" ht="12" customHeight="1" thickTop="1" x14ac:dyDescent="0.2">
      <c r="A49" s="283" t="s">
        <v>28</v>
      </c>
      <c r="B49" s="284"/>
      <c r="C49" s="284"/>
      <c r="D49" s="284"/>
      <c r="E49" s="284"/>
      <c r="F49" s="284"/>
      <c r="G49" s="284"/>
      <c r="H49" s="284"/>
      <c r="I49" s="284"/>
      <c r="J49" s="284"/>
      <c r="K49" s="285"/>
    </row>
    <row r="50" spans="1:11" ht="12" customHeight="1" x14ac:dyDescent="0.2">
      <c r="A50" s="259"/>
      <c r="B50" s="260"/>
      <c r="C50" s="260"/>
      <c r="D50" s="260"/>
      <c r="E50" s="260"/>
      <c r="F50" s="260"/>
      <c r="G50" s="260"/>
      <c r="H50" s="260"/>
      <c r="I50" s="260"/>
      <c r="J50" s="260"/>
      <c r="K50" s="261"/>
    </row>
    <row r="51" spans="1:11" ht="12" customHeight="1" x14ac:dyDescent="0.2">
      <c r="A51" s="221" t="s">
        <v>81</v>
      </c>
      <c r="B51" s="244"/>
      <c r="C51" s="244"/>
      <c r="D51" s="244"/>
      <c r="E51" s="244"/>
      <c r="F51" s="244"/>
      <c r="G51" s="244"/>
      <c r="H51" s="244"/>
      <c r="I51" s="244"/>
      <c r="J51" s="244"/>
      <c r="K51" s="245"/>
    </row>
    <row r="52" spans="1:11" ht="12" customHeight="1" x14ac:dyDescent="0.2">
      <c r="A52" s="221"/>
      <c r="B52" s="244"/>
      <c r="C52" s="244"/>
      <c r="D52" s="244"/>
      <c r="E52" s="244"/>
      <c r="F52" s="244"/>
      <c r="G52" s="244"/>
      <c r="H52" s="244"/>
      <c r="I52" s="244"/>
      <c r="J52" s="244"/>
      <c r="K52" s="245"/>
    </row>
    <row r="53" spans="1:11" ht="27" customHeight="1" x14ac:dyDescent="0.2">
      <c r="A53" s="262"/>
      <c r="B53" s="244"/>
      <c r="C53" s="244"/>
      <c r="D53" s="244"/>
      <c r="E53" s="244"/>
      <c r="F53" s="244"/>
      <c r="G53" s="244"/>
      <c r="H53" s="244"/>
      <c r="I53" s="244"/>
      <c r="J53" s="244"/>
      <c r="K53" s="245"/>
    </row>
    <row r="54" spans="1:11" ht="12" customHeight="1" x14ac:dyDescent="0.2">
      <c r="A54" s="224"/>
      <c r="B54" s="225"/>
      <c r="C54" s="225"/>
      <c r="D54" s="225"/>
      <c r="E54" s="225"/>
      <c r="F54" s="225"/>
      <c r="G54" s="225"/>
      <c r="H54" s="225"/>
      <c r="I54" s="225"/>
      <c r="J54" s="225"/>
      <c r="K54" s="226"/>
    </row>
    <row r="55" spans="1:11" ht="12" customHeight="1" x14ac:dyDescent="0.2">
      <c r="A55" s="218" t="s">
        <v>48</v>
      </c>
      <c r="B55" s="219"/>
      <c r="C55" s="219"/>
      <c r="D55" s="219"/>
      <c r="E55" s="219"/>
      <c r="F55" s="219"/>
      <c r="G55" s="219"/>
      <c r="H55" s="219"/>
      <c r="I55" s="219"/>
      <c r="J55" s="219"/>
      <c r="K55" s="220"/>
    </row>
  </sheetData>
  <mergeCells count="20">
    <mergeCell ref="A1:K1"/>
    <mergeCell ref="A2:A6"/>
    <mergeCell ref="B2:B6"/>
    <mergeCell ref="G2:I2"/>
    <mergeCell ref="J2:K3"/>
    <mergeCell ref="C3:C6"/>
    <mergeCell ref="D3:D6"/>
    <mergeCell ref="E3:E6"/>
    <mergeCell ref="F3:F6"/>
    <mergeCell ref="G3:G6"/>
    <mergeCell ref="A54:K54"/>
    <mergeCell ref="A55:K55"/>
    <mergeCell ref="H3:H6"/>
    <mergeCell ref="I3:I6"/>
    <mergeCell ref="J4:J6"/>
    <mergeCell ref="K5:K6"/>
    <mergeCell ref="C7:J7"/>
    <mergeCell ref="A51:K53"/>
    <mergeCell ref="A49:K49"/>
    <mergeCell ref="A50:K50"/>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5"/>
  <sheetViews>
    <sheetView workbookViewId="0">
      <pane ySplit="7" topLeftCell="A8" activePane="bottomLeft" state="frozen"/>
      <selection pane="bottomLeft" sqref="A1:K1"/>
    </sheetView>
  </sheetViews>
  <sheetFormatPr defaultColWidth="12.7109375" defaultRowHeight="12" customHeight="1" x14ac:dyDescent="0.2"/>
  <cols>
    <col min="11" max="11" width="14.28515625" customWidth="1"/>
  </cols>
  <sheetData>
    <row r="1" spans="1:11" ht="12" customHeight="1" thickBot="1" x14ac:dyDescent="0.25">
      <c r="A1" s="277" t="s">
        <v>53</v>
      </c>
      <c r="B1" s="277"/>
      <c r="C1" s="277"/>
      <c r="D1" s="277"/>
      <c r="E1" s="277"/>
      <c r="F1" s="277"/>
      <c r="G1" s="277"/>
      <c r="H1" s="277"/>
      <c r="I1" s="277"/>
      <c r="J1" s="277"/>
      <c r="K1" s="27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1980</v>
      </c>
      <c r="B8" s="35">
        <v>227.726</v>
      </c>
      <c r="C8" s="49">
        <v>175</v>
      </c>
      <c r="D8" s="49" t="s">
        <v>4</v>
      </c>
      <c r="E8" s="49">
        <v>50</v>
      </c>
      <c r="F8" s="49">
        <f>SUM(C8,D8,E8)</f>
        <v>225</v>
      </c>
      <c r="G8" s="49">
        <v>71.939574201628062</v>
      </c>
      <c r="H8" s="49">
        <v>5.9789355850422199</v>
      </c>
      <c r="I8" s="49">
        <v>103.25</v>
      </c>
      <c r="J8" s="49">
        <f>F8-G8-H8-I8</f>
        <v>43.831490213329715</v>
      </c>
      <c r="K8" s="146">
        <f>IF(J8=0,0,IF(B8=0,0,J8/B8))</f>
        <v>0.19247468542603707</v>
      </c>
    </row>
    <row r="9" spans="1:11" ht="12" customHeight="1" x14ac:dyDescent="0.2">
      <c r="A9" s="32">
        <v>1981</v>
      </c>
      <c r="B9" s="32">
        <v>229.96600000000001</v>
      </c>
      <c r="C9" s="50">
        <v>194.1</v>
      </c>
      <c r="D9" s="50" t="s">
        <v>4</v>
      </c>
      <c r="E9" s="50">
        <v>103.25</v>
      </c>
      <c r="F9" s="50">
        <f t="shared" ref="F9:F48" si="0">SUM(C9,D9,E9)</f>
        <v>297.35000000000002</v>
      </c>
      <c r="G9" s="50">
        <v>83.417107093184967</v>
      </c>
      <c r="H9" s="50">
        <v>2.71069722557298</v>
      </c>
      <c r="I9" s="50">
        <v>122.283</v>
      </c>
      <c r="J9" s="50">
        <f t="shared" ref="J9:J48" si="1">F9-G9-H9-I9</f>
        <v>88.939195681242083</v>
      </c>
      <c r="K9" s="147">
        <f t="shared" ref="K9:K48" si="2">IF(J9=0,0,IF(B9=0,0,J9/B9))</f>
        <v>0.38674932677544543</v>
      </c>
    </row>
    <row r="10" spans="1:11" ht="12" customHeight="1" x14ac:dyDescent="0.2">
      <c r="A10" s="32">
        <v>1982</v>
      </c>
      <c r="B10" s="32">
        <v>232.18799999999999</v>
      </c>
      <c r="C10" s="50">
        <v>88</v>
      </c>
      <c r="D10" s="50" t="s">
        <v>4</v>
      </c>
      <c r="E10" s="50">
        <v>122.283</v>
      </c>
      <c r="F10" s="50">
        <f t="shared" si="0"/>
        <v>210.28300000000002</v>
      </c>
      <c r="G10" s="50">
        <v>74.608000000000004</v>
      </c>
      <c r="H10" s="50">
        <v>1.9683358262967432</v>
      </c>
      <c r="I10" s="50">
        <v>57.2</v>
      </c>
      <c r="J10" s="50">
        <f t="shared" si="1"/>
        <v>76.506664173703271</v>
      </c>
      <c r="K10" s="147">
        <f t="shared" si="2"/>
        <v>0.32950309306985404</v>
      </c>
    </row>
    <row r="11" spans="1:11" ht="12" customHeight="1" x14ac:dyDescent="0.2">
      <c r="A11" s="32">
        <v>1983</v>
      </c>
      <c r="B11" s="32">
        <v>234.30699999999999</v>
      </c>
      <c r="C11" s="50">
        <v>63.9</v>
      </c>
      <c r="D11" s="50" t="s">
        <v>4</v>
      </c>
      <c r="E11" s="50">
        <v>57.2</v>
      </c>
      <c r="F11" s="50">
        <f t="shared" si="0"/>
        <v>121.1</v>
      </c>
      <c r="G11" s="50">
        <v>46.767094291212317</v>
      </c>
      <c r="H11" s="50">
        <v>2.5905640530759957</v>
      </c>
      <c r="I11" s="50">
        <v>39.617999999999995</v>
      </c>
      <c r="J11" s="50">
        <f t="shared" si="1"/>
        <v>32.124341655711689</v>
      </c>
      <c r="K11" s="147">
        <f t="shared" si="2"/>
        <v>0.1371036360659805</v>
      </c>
    </row>
    <row r="12" spans="1:11" ht="12" customHeight="1" x14ac:dyDescent="0.2">
      <c r="A12" s="32">
        <v>1984</v>
      </c>
      <c r="B12" s="32">
        <v>236.34800000000001</v>
      </c>
      <c r="C12" s="50">
        <v>84.1</v>
      </c>
      <c r="D12" s="50" t="s">
        <v>4</v>
      </c>
      <c r="E12" s="50">
        <v>39.617999999999995</v>
      </c>
      <c r="F12" s="50">
        <f t="shared" si="0"/>
        <v>123.71799999999999</v>
      </c>
      <c r="G12" s="50">
        <v>62.390554899645799</v>
      </c>
      <c r="H12" s="50">
        <v>2.5135556091676721</v>
      </c>
      <c r="I12" s="50">
        <v>46.254999999999995</v>
      </c>
      <c r="J12" s="50">
        <f t="shared" si="1"/>
        <v>12.55888949118652</v>
      </c>
      <c r="K12" s="147">
        <f t="shared" si="2"/>
        <v>5.3137278467287725E-2</v>
      </c>
    </row>
    <row r="13" spans="1:11" ht="12" customHeight="1" x14ac:dyDescent="0.2">
      <c r="A13" s="32">
        <v>1985</v>
      </c>
      <c r="B13" s="32">
        <v>238.46600000000001</v>
      </c>
      <c r="C13" s="50">
        <v>81.599999999999994</v>
      </c>
      <c r="D13" s="50" t="s">
        <v>4</v>
      </c>
      <c r="E13" s="50">
        <v>46.254999999999995</v>
      </c>
      <c r="F13" s="50">
        <f t="shared" si="0"/>
        <v>127.85499999999999</v>
      </c>
      <c r="G13" s="50">
        <v>66.127841191067006</v>
      </c>
      <c r="H13" s="50">
        <v>3.844261519903498</v>
      </c>
      <c r="I13" s="50">
        <v>34.271999999999991</v>
      </c>
      <c r="J13" s="50">
        <f t="shared" si="1"/>
        <v>23.610897289029495</v>
      </c>
      <c r="K13" s="147">
        <f t="shared" si="2"/>
        <v>9.9011587769449294E-2</v>
      </c>
    </row>
    <row r="14" spans="1:11" ht="12" customHeight="1" x14ac:dyDescent="0.2">
      <c r="A14" s="35">
        <v>1986</v>
      </c>
      <c r="B14" s="35">
        <v>240.65100000000001</v>
      </c>
      <c r="C14" s="49">
        <v>124.8</v>
      </c>
      <c r="D14" s="49" t="s">
        <v>4</v>
      </c>
      <c r="E14" s="49">
        <v>34.271999999999991</v>
      </c>
      <c r="F14" s="49">
        <f t="shared" si="0"/>
        <v>159.072</v>
      </c>
      <c r="G14" s="49">
        <v>34.477626303127508</v>
      </c>
      <c r="H14" s="49">
        <v>2.5535999999999999</v>
      </c>
      <c r="I14" s="49">
        <v>48.671999999999997</v>
      </c>
      <c r="J14" s="49">
        <f t="shared" si="1"/>
        <v>73.368773696872495</v>
      </c>
      <c r="K14" s="146">
        <f t="shared" si="2"/>
        <v>0.30487624691720577</v>
      </c>
    </row>
    <row r="15" spans="1:11" ht="12" customHeight="1" x14ac:dyDescent="0.2">
      <c r="A15" s="35">
        <v>1987</v>
      </c>
      <c r="B15" s="35">
        <v>242.804</v>
      </c>
      <c r="C15" s="49">
        <v>82.9</v>
      </c>
      <c r="D15" s="49" t="s">
        <v>4</v>
      </c>
      <c r="E15" s="49">
        <v>48.671999999999997</v>
      </c>
      <c r="F15" s="49">
        <f t="shared" si="0"/>
        <v>131.572</v>
      </c>
      <c r="G15" s="49">
        <v>36.358253358925147</v>
      </c>
      <c r="H15" s="49">
        <v>1.8411</v>
      </c>
      <c r="I15" s="49">
        <v>48.911000000000008</v>
      </c>
      <c r="J15" s="49">
        <f t="shared" si="1"/>
        <v>44.461646641074857</v>
      </c>
      <c r="K15" s="146">
        <f t="shared" si="2"/>
        <v>0.18311743892635565</v>
      </c>
    </row>
    <row r="16" spans="1:11" ht="12" customHeight="1" x14ac:dyDescent="0.2">
      <c r="A16" s="35">
        <v>1988</v>
      </c>
      <c r="B16" s="35">
        <v>245.02099999999999</v>
      </c>
      <c r="C16" s="49">
        <v>61.2</v>
      </c>
      <c r="D16" s="49" t="s">
        <v>4</v>
      </c>
      <c r="E16" s="49">
        <v>48.911000000000008</v>
      </c>
      <c r="F16" s="49">
        <f t="shared" si="0"/>
        <v>110.11100000000002</v>
      </c>
      <c r="G16" s="49">
        <v>34.81157948197054</v>
      </c>
      <c r="H16" s="49">
        <v>3.6080999999999999</v>
      </c>
      <c r="I16" s="49">
        <v>23.256000000000007</v>
      </c>
      <c r="J16" s="49">
        <f t="shared" si="1"/>
        <v>48.435320518029478</v>
      </c>
      <c r="K16" s="146">
        <f t="shared" si="2"/>
        <v>0.19767824193856642</v>
      </c>
    </row>
    <row r="17" spans="1:11" ht="12" customHeight="1" x14ac:dyDescent="0.2">
      <c r="A17" s="35">
        <v>1989</v>
      </c>
      <c r="B17" s="35">
        <v>247.34200000000001</v>
      </c>
      <c r="C17" s="49">
        <v>123.5</v>
      </c>
      <c r="D17" s="49" t="s">
        <v>4</v>
      </c>
      <c r="E17" s="49">
        <v>23.256000000000007</v>
      </c>
      <c r="F17" s="49">
        <f t="shared" si="0"/>
        <v>146.756</v>
      </c>
      <c r="G17" s="49">
        <v>74.805714285714288</v>
      </c>
      <c r="H17" s="49">
        <v>3.6936</v>
      </c>
      <c r="I17" s="49">
        <v>50.634999999999991</v>
      </c>
      <c r="J17" s="49">
        <f t="shared" si="1"/>
        <v>17.621685714285718</v>
      </c>
      <c r="K17" s="146">
        <f t="shared" si="2"/>
        <v>7.1244211311810038E-2</v>
      </c>
    </row>
    <row r="18" spans="1:11" ht="12" customHeight="1" x14ac:dyDescent="0.2">
      <c r="A18" s="35">
        <v>1990</v>
      </c>
      <c r="B18" s="35">
        <v>250.13200000000001</v>
      </c>
      <c r="C18" s="49">
        <v>119.5</v>
      </c>
      <c r="D18" s="49" t="s">
        <v>4</v>
      </c>
      <c r="E18" s="49">
        <v>50.634999999999991</v>
      </c>
      <c r="F18" s="49">
        <f t="shared" si="0"/>
        <v>170.13499999999999</v>
      </c>
      <c r="G18" s="49">
        <v>49.9625412724467</v>
      </c>
      <c r="H18" s="49">
        <v>2.2572000000000001</v>
      </c>
      <c r="I18" s="49">
        <v>53.774999999999991</v>
      </c>
      <c r="J18" s="49">
        <f t="shared" si="1"/>
        <v>64.140258727553302</v>
      </c>
      <c r="K18" s="146">
        <f t="shared" si="2"/>
        <v>0.25642564217114683</v>
      </c>
    </row>
    <row r="19" spans="1:11" ht="12" customHeight="1" x14ac:dyDescent="0.2">
      <c r="A19" s="32">
        <v>1991</v>
      </c>
      <c r="B19" s="32">
        <v>253.49299999999999</v>
      </c>
      <c r="C19" s="50">
        <v>82.2</v>
      </c>
      <c r="D19" s="50" t="s">
        <v>4</v>
      </c>
      <c r="E19" s="50">
        <v>53.774999999999991</v>
      </c>
      <c r="F19" s="50">
        <f t="shared" si="0"/>
        <v>135.97499999999999</v>
      </c>
      <c r="G19" s="50">
        <v>37.158772895381709</v>
      </c>
      <c r="H19" s="50">
        <v>1.9037999999999999</v>
      </c>
      <c r="I19" s="50">
        <v>41.1</v>
      </c>
      <c r="J19" s="50">
        <f t="shared" si="1"/>
        <v>55.812427104618287</v>
      </c>
      <c r="K19" s="147">
        <f t="shared" si="2"/>
        <v>0.22017344504431399</v>
      </c>
    </row>
    <row r="20" spans="1:11" ht="12" customHeight="1" x14ac:dyDescent="0.2">
      <c r="A20" s="32">
        <v>1992</v>
      </c>
      <c r="B20" s="32">
        <v>256.89400000000001</v>
      </c>
      <c r="C20" s="50">
        <v>60.9</v>
      </c>
      <c r="D20" s="50" t="s">
        <v>4</v>
      </c>
      <c r="E20" s="50">
        <v>41.1</v>
      </c>
      <c r="F20" s="50">
        <f t="shared" si="0"/>
        <v>102</v>
      </c>
      <c r="G20" s="50">
        <v>18.109501661282877</v>
      </c>
      <c r="H20" s="50">
        <v>2.8157999999999999</v>
      </c>
      <c r="I20" s="50">
        <v>38.975999999999999</v>
      </c>
      <c r="J20" s="50">
        <f t="shared" si="1"/>
        <v>42.098698338717128</v>
      </c>
      <c r="K20" s="147">
        <f t="shared" si="2"/>
        <v>0.16387575552063158</v>
      </c>
    </row>
    <row r="21" spans="1:11" ht="12" customHeight="1" x14ac:dyDescent="0.2">
      <c r="A21" s="32">
        <v>1993</v>
      </c>
      <c r="B21" s="32">
        <v>260.255</v>
      </c>
      <c r="C21" s="50">
        <v>79.099999999999994</v>
      </c>
      <c r="D21" s="50" t="s">
        <v>4</v>
      </c>
      <c r="E21" s="50">
        <v>38.975999999999999</v>
      </c>
      <c r="F21" s="50">
        <f t="shared" si="0"/>
        <v>118.07599999999999</v>
      </c>
      <c r="G21" s="50">
        <v>25.449602977453576</v>
      </c>
      <c r="H21" s="50">
        <v>2.4396</v>
      </c>
      <c r="I21" s="50">
        <v>42.713999999999999</v>
      </c>
      <c r="J21" s="50">
        <f t="shared" si="1"/>
        <v>47.472797022546416</v>
      </c>
      <c r="K21" s="147">
        <f t="shared" si="2"/>
        <v>0.18240877993716323</v>
      </c>
    </row>
    <row r="22" spans="1:11" ht="12" customHeight="1" x14ac:dyDescent="0.2">
      <c r="A22" s="32">
        <v>1994</v>
      </c>
      <c r="B22" s="32">
        <v>263.43599999999998</v>
      </c>
      <c r="C22" s="50">
        <v>81.5</v>
      </c>
      <c r="D22" s="50" t="s">
        <v>4</v>
      </c>
      <c r="E22" s="50">
        <v>42.713999999999999</v>
      </c>
      <c r="F22" s="50">
        <f t="shared" si="0"/>
        <v>124.214</v>
      </c>
      <c r="G22" s="50">
        <v>25.736844385382053</v>
      </c>
      <c r="H22" s="50">
        <v>2.1888000000000001</v>
      </c>
      <c r="I22" s="50">
        <v>39.935000000000002</v>
      </c>
      <c r="J22" s="50">
        <f t="shared" si="1"/>
        <v>56.353355614617939</v>
      </c>
      <c r="K22" s="147">
        <f t="shared" si="2"/>
        <v>0.21391668418370285</v>
      </c>
    </row>
    <row r="23" spans="1:11" ht="12" customHeight="1" x14ac:dyDescent="0.2">
      <c r="A23" s="32">
        <v>1995</v>
      </c>
      <c r="B23" s="32">
        <v>266.55700000000002</v>
      </c>
      <c r="C23" s="50">
        <v>65.2</v>
      </c>
      <c r="D23" s="50" t="s">
        <v>4</v>
      </c>
      <c r="E23" s="50">
        <v>39.935000000000002</v>
      </c>
      <c r="F23" s="50">
        <f t="shared" si="0"/>
        <v>105.13500000000001</v>
      </c>
      <c r="G23" s="50">
        <v>15.961803598555957</v>
      </c>
      <c r="H23" s="50">
        <v>1.7612999999999999</v>
      </c>
      <c r="I23" s="50">
        <v>40.424000000000007</v>
      </c>
      <c r="J23" s="50">
        <f t="shared" si="1"/>
        <v>46.987896401444033</v>
      </c>
      <c r="K23" s="147">
        <f t="shared" si="2"/>
        <v>0.17627710546503761</v>
      </c>
    </row>
    <row r="24" spans="1:11" ht="12" customHeight="1" x14ac:dyDescent="0.2">
      <c r="A24" s="35">
        <v>1996</v>
      </c>
      <c r="B24" s="35">
        <v>269.66699999999997</v>
      </c>
      <c r="C24" s="49">
        <v>52.8</v>
      </c>
      <c r="D24" s="49" t="s">
        <v>4</v>
      </c>
      <c r="E24" s="49">
        <v>40.424000000000007</v>
      </c>
      <c r="F24" s="49">
        <f t="shared" si="0"/>
        <v>93.224000000000004</v>
      </c>
      <c r="G24" s="49">
        <v>23.963308135458163</v>
      </c>
      <c r="H24" s="49">
        <v>2.1717</v>
      </c>
      <c r="I24" s="49">
        <v>27.983999999999998</v>
      </c>
      <c r="J24" s="49">
        <f t="shared" si="1"/>
        <v>39.104991864541844</v>
      </c>
      <c r="K24" s="146">
        <f t="shared" si="2"/>
        <v>0.14501215152221758</v>
      </c>
    </row>
    <row r="25" spans="1:11" ht="12" customHeight="1" x14ac:dyDescent="0.2">
      <c r="A25" s="35">
        <v>1997</v>
      </c>
      <c r="B25" s="35">
        <v>272.91199999999998</v>
      </c>
      <c r="C25" s="49">
        <v>69.900000000000006</v>
      </c>
      <c r="D25" s="49" t="s">
        <v>4</v>
      </c>
      <c r="E25" s="49">
        <v>27.983999999999998</v>
      </c>
      <c r="F25" s="49">
        <f t="shared" si="0"/>
        <v>97.884</v>
      </c>
      <c r="G25" s="49">
        <v>1.601421</v>
      </c>
      <c r="H25" s="49">
        <v>3.1406999999999998</v>
      </c>
      <c r="I25" s="49">
        <v>37.746000000000002</v>
      </c>
      <c r="J25" s="49">
        <f t="shared" si="1"/>
        <v>55.395879000000001</v>
      </c>
      <c r="K25" s="146">
        <f t="shared" si="2"/>
        <v>0.20298073738054759</v>
      </c>
    </row>
    <row r="26" spans="1:11" ht="12" customHeight="1" x14ac:dyDescent="0.2">
      <c r="A26" s="35">
        <v>1998</v>
      </c>
      <c r="B26" s="35">
        <v>276.11500000000001</v>
      </c>
      <c r="C26" s="49">
        <v>91.9</v>
      </c>
      <c r="D26" s="49" t="s">
        <v>4</v>
      </c>
      <c r="E26" s="49">
        <v>37.746000000000002</v>
      </c>
      <c r="F26" s="49">
        <f t="shared" si="0"/>
        <v>129.64600000000002</v>
      </c>
      <c r="G26" s="49">
        <v>19.034725999999999</v>
      </c>
      <c r="H26" s="49">
        <v>2.8898999999999999</v>
      </c>
      <c r="I26" s="49">
        <v>49.626000000000005</v>
      </c>
      <c r="J26" s="49">
        <f t="shared" si="1"/>
        <v>58.095374000000007</v>
      </c>
      <c r="K26" s="146">
        <f t="shared" si="2"/>
        <v>0.210402817666552</v>
      </c>
    </row>
    <row r="27" spans="1:11" ht="12" customHeight="1" x14ac:dyDescent="0.2">
      <c r="A27" s="35">
        <v>1999</v>
      </c>
      <c r="B27" s="35">
        <v>279.29500000000002</v>
      </c>
      <c r="C27" s="49">
        <v>81.5</v>
      </c>
      <c r="D27" s="49" t="s">
        <v>4</v>
      </c>
      <c r="E27" s="49">
        <v>49.626000000000005</v>
      </c>
      <c r="F27" s="49">
        <f t="shared" si="0"/>
        <v>131.126</v>
      </c>
      <c r="G27" s="49">
        <v>5.7585259999999998</v>
      </c>
      <c r="H27" s="49">
        <v>1.0373999999999999</v>
      </c>
      <c r="I27" s="49">
        <v>47.269999999999996</v>
      </c>
      <c r="J27" s="49">
        <f t="shared" si="1"/>
        <v>77.060074</v>
      </c>
      <c r="K27" s="146">
        <f t="shared" si="2"/>
        <v>0.27590925007608441</v>
      </c>
    </row>
    <row r="28" spans="1:11" ht="12" customHeight="1" x14ac:dyDescent="0.2">
      <c r="A28" s="35">
        <v>2000</v>
      </c>
      <c r="B28" s="35">
        <v>282.38499999999999</v>
      </c>
      <c r="C28" s="49">
        <v>32</v>
      </c>
      <c r="D28" s="49" t="s">
        <v>4</v>
      </c>
      <c r="E28" s="49">
        <v>47.269999999999996</v>
      </c>
      <c r="F28" s="49">
        <f t="shared" si="0"/>
        <v>79.27</v>
      </c>
      <c r="G28" s="49">
        <v>16.51221533</v>
      </c>
      <c r="H28" s="49">
        <v>1.1399999999999999</v>
      </c>
      <c r="I28" s="49">
        <v>18.559999999999999</v>
      </c>
      <c r="J28" s="49">
        <f t="shared" si="1"/>
        <v>43.05778466999999</v>
      </c>
      <c r="K28" s="146">
        <f t="shared" si="2"/>
        <v>0.15247900798555161</v>
      </c>
    </row>
    <row r="29" spans="1:11" ht="12" customHeight="1" x14ac:dyDescent="0.2">
      <c r="A29" s="32">
        <v>2001</v>
      </c>
      <c r="B29" s="51">
        <v>285.30901899999998</v>
      </c>
      <c r="C29" s="50">
        <v>32.6</v>
      </c>
      <c r="D29" s="50" t="s">
        <v>4</v>
      </c>
      <c r="E29" s="50">
        <v>18.559999999999999</v>
      </c>
      <c r="F29" s="50">
        <f t="shared" si="0"/>
        <v>51.16</v>
      </c>
      <c r="G29" s="50">
        <v>2.83746315</v>
      </c>
      <c r="H29" s="50">
        <v>1.9835999999999998</v>
      </c>
      <c r="I29" s="50">
        <v>19.560000000000002</v>
      </c>
      <c r="J29" s="50">
        <f t="shared" si="1"/>
        <v>26.778936849999994</v>
      </c>
      <c r="K29" s="147">
        <f t="shared" si="2"/>
        <v>9.3859412309710386E-2</v>
      </c>
    </row>
    <row r="30" spans="1:11" ht="12" customHeight="1" x14ac:dyDescent="0.2">
      <c r="A30" s="32">
        <v>2002</v>
      </c>
      <c r="B30" s="51">
        <v>288.10481800000002</v>
      </c>
      <c r="C30" s="50">
        <v>59.6</v>
      </c>
      <c r="D30" s="50" t="s">
        <v>4</v>
      </c>
      <c r="E30" s="50">
        <v>19.560000000000002</v>
      </c>
      <c r="F30" s="50">
        <f t="shared" si="0"/>
        <v>79.16</v>
      </c>
      <c r="G30" s="50">
        <v>3.8003075600000003</v>
      </c>
      <c r="H30" s="50">
        <v>1.8695999999999997</v>
      </c>
      <c r="I30" s="50">
        <v>38.144000000000005</v>
      </c>
      <c r="J30" s="50">
        <f t="shared" si="1"/>
        <v>35.346092439999993</v>
      </c>
      <c r="K30" s="147">
        <f t="shared" si="2"/>
        <v>0.12268483632231374</v>
      </c>
    </row>
    <row r="31" spans="1:11" ht="12" customHeight="1" x14ac:dyDescent="0.2">
      <c r="A31" s="32">
        <v>2003</v>
      </c>
      <c r="B31" s="51">
        <v>290.81963400000001</v>
      </c>
      <c r="C31" s="50">
        <v>61.2</v>
      </c>
      <c r="D31" s="50" t="s">
        <v>4</v>
      </c>
      <c r="E31" s="50">
        <v>38.144000000000005</v>
      </c>
      <c r="F31" s="50">
        <f t="shared" si="0"/>
        <v>99.344000000000008</v>
      </c>
      <c r="G31" s="50">
        <v>0.94972690999999998</v>
      </c>
      <c r="H31" s="50">
        <v>1.6701000000000001</v>
      </c>
      <c r="I31" s="50">
        <v>33.659999999999997</v>
      </c>
      <c r="J31" s="50">
        <f t="shared" si="1"/>
        <v>63.064173090000011</v>
      </c>
      <c r="K31" s="147">
        <f t="shared" si="2"/>
        <v>0.21684977806553463</v>
      </c>
    </row>
    <row r="32" spans="1:11" ht="12" customHeight="1" x14ac:dyDescent="0.2">
      <c r="A32" s="32">
        <v>2004</v>
      </c>
      <c r="B32" s="51">
        <v>293.46318500000001</v>
      </c>
      <c r="C32" s="50">
        <v>52.1</v>
      </c>
      <c r="D32" s="50" t="s">
        <v>4</v>
      </c>
      <c r="E32" s="50">
        <v>33.659999999999997</v>
      </c>
      <c r="F32" s="50">
        <f t="shared" si="0"/>
        <v>85.759999999999991</v>
      </c>
      <c r="G32" s="50">
        <v>0.99791332999999993</v>
      </c>
      <c r="H32" s="50">
        <v>2.1602999999999999</v>
      </c>
      <c r="I32" s="50">
        <v>27.092000000000002</v>
      </c>
      <c r="J32" s="50">
        <f t="shared" si="1"/>
        <v>55.509786669999983</v>
      </c>
      <c r="K32" s="147">
        <f t="shared" si="2"/>
        <v>0.18915417506287877</v>
      </c>
    </row>
    <row r="33" spans="1:11" ht="12" customHeight="1" x14ac:dyDescent="0.2">
      <c r="A33" s="32">
        <v>2005</v>
      </c>
      <c r="B33" s="51">
        <v>296.186216</v>
      </c>
      <c r="C33" s="50">
        <v>66.2</v>
      </c>
      <c r="D33" s="50" t="s">
        <v>4</v>
      </c>
      <c r="E33" s="50">
        <v>27.092000000000002</v>
      </c>
      <c r="F33" s="50">
        <f t="shared" si="0"/>
        <v>93.292000000000002</v>
      </c>
      <c r="G33" s="50">
        <v>3.2522208999999997</v>
      </c>
      <c r="H33" s="50">
        <v>2.5820999999999996</v>
      </c>
      <c r="I33" s="50">
        <v>26.480000000000004</v>
      </c>
      <c r="J33" s="50">
        <f t="shared" si="1"/>
        <v>60.977679100000003</v>
      </c>
      <c r="K33" s="147">
        <f t="shared" si="2"/>
        <v>0.20587615427721323</v>
      </c>
    </row>
    <row r="34" spans="1:11" ht="12" customHeight="1" x14ac:dyDescent="0.2">
      <c r="A34" s="35">
        <v>2006</v>
      </c>
      <c r="B34" s="52">
        <v>298.99582500000002</v>
      </c>
      <c r="C34" s="49">
        <v>73.099999999999994</v>
      </c>
      <c r="D34" s="49" t="s">
        <v>4</v>
      </c>
      <c r="E34" s="49">
        <v>26.480000000000004</v>
      </c>
      <c r="F34" s="49">
        <f t="shared" si="0"/>
        <v>99.58</v>
      </c>
      <c r="G34" s="49">
        <v>5.25338935</v>
      </c>
      <c r="H34" s="49">
        <v>1.7556</v>
      </c>
      <c r="I34" s="49">
        <v>34.356999999999992</v>
      </c>
      <c r="J34" s="49">
        <f t="shared" si="1"/>
        <v>58.214010649999999</v>
      </c>
      <c r="K34" s="146">
        <f t="shared" si="2"/>
        <v>0.19469840640751421</v>
      </c>
    </row>
    <row r="35" spans="1:11" ht="12" customHeight="1" x14ac:dyDescent="0.2">
      <c r="A35" s="35">
        <v>2007</v>
      </c>
      <c r="B35" s="52">
        <v>302.003917</v>
      </c>
      <c r="C35" s="49">
        <v>57.8</v>
      </c>
      <c r="D35" s="49" t="s">
        <v>4</v>
      </c>
      <c r="E35" s="49">
        <v>34.356999999999992</v>
      </c>
      <c r="F35" s="49">
        <f t="shared" si="0"/>
        <v>92.156999999999982</v>
      </c>
      <c r="G35" s="49">
        <v>3.6434332700000001</v>
      </c>
      <c r="H35" s="49">
        <v>1.7442000000000002</v>
      </c>
      <c r="I35" s="49">
        <v>32.367999999999995</v>
      </c>
      <c r="J35" s="49">
        <f t="shared" si="1"/>
        <v>54.401366729999978</v>
      </c>
      <c r="K35" s="146">
        <f t="shared" si="2"/>
        <v>0.18013463954508901</v>
      </c>
    </row>
    <row r="36" spans="1:11" ht="12" customHeight="1" x14ac:dyDescent="0.2">
      <c r="A36" s="35">
        <v>2008</v>
      </c>
      <c r="B36" s="52">
        <v>304.79776099999998</v>
      </c>
      <c r="C36" s="49">
        <v>55.7</v>
      </c>
      <c r="D36" s="49" t="s">
        <v>4</v>
      </c>
      <c r="E36" s="49">
        <v>32.367999999999995</v>
      </c>
      <c r="F36" s="49">
        <f t="shared" si="0"/>
        <v>88.067999999999998</v>
      </c>
      <c r="G36" s="49">
        <v>2.9015933999999999</v>
      </c>
      <c r="H36" s="49">
        <v>1.5732000000000002</v>
      </c>
      <c r="I36" s="49">
        <v>29.521000000000001</v>
      </c>
      <c r="J36" s="49">
        <f t="shared" si="1"/>
        <v>54.072206600000001</v>
      </c>
      <c r="K36" s="146">
        <f t="shared" si="2"/>
        <v>0.17740355579580522</v>
      </c>
    </row>
    <row r="37" spans="1:11" ht="12" customHeight="1" x14ac:dyDescent="0.2">
      <c r="A37" s="35">
        <v>2009</v>
      </c>
      <c r="B37" s="52">
        <v>307.43940600000002</v>
      </c>
      <c r="C37" s="49">
        <v>49.7</v>
      </c>
      <c r="D37" s="49" t="s">
        <v>4</v>
      </c>
      <c r="E37" s="49">
        <v>29.521000000000001</v>
      </c>
      <c r="F37" s="49">
        <f t="shared" si="0"/>
        <v>79.221000000000004</v>
      </c>
      <c r="G37" s="49">
        <v>3.0767329800000001</v>
      </c>
      <c r="H37" s="49">
        <v>1.881</v>
      </c>
      <c r="I37" s="49">
        <v>22.364999999999998</v>
      </c>
      <c r="J37" s="49">
        <f t="shared" si="1"/>
        <v>51.898267020000006</v>
      </c>
      <c r="K37" s="146">
        <f t="shared" si="2"/>
        <v>0.16880811635447932</v>
      </c>
    </row>
    <row r="38" spans="1:11" ht="12" customHeight="1" x14ac:dyDescent="0.2">
      <c r="A38" s="35">
        <v>2010</v>
      </c>
      <c r="B38" s="52">
        <v>309.74127900000002</v>
      </c>
      <c r="C38" s="49">
        <v>58.6</v>
      </c>
      <c r="D38" s="49" t="s">
        <v>4</v>
      </c>
      <c r="E38" s="49">
        <v>22.364999999999998</v>
      </c>
      <c r="F38" s="49">
        <f t="shared" si="0"/>
        <v>80.965000000000003</v>
      </c>
      <c r="G38" s="49">
        <v>3.5326884999999999</v>
      </c>
      <c r="H38" s="49">
        <v>1.2027000000000001</v>
      </c>
      <c r="I38" s="49">
        <v>28.128</v>
      </c>
      <c r="J38" s="49">
        <f t="shared" si="1"/>
        <v>48.101611500000004</v>
      </c>
      <c r="K38" s="146">
        <f t="shared" si="2"/>
        <v>0.15529609632689612</v>
      </c>
    </row>
    <row r="39" spans="1:11" ht="12" customHeight="1" x14ac:dyDescent="0.2">
      <c r="A39" s="70">
        <v>2011</v>
      </c>
      <c r="B39" s="51">
        <v>311.97391399999998</v>
      </c>
      <c r="C39" s="50">
        <v>40.799999999999997</v>
      </c>
      <c r="D39" s="50" t="s">
        <v>4</v>
      </c>
      <c r="E39" s="50">
        <v>28.128</v>
      </c>
      <c r="F39" s="50">
        <f t="shared" si="0"/>
        <v>68.927999999999997</v>
      </c>
      <c r="G39" s="50">
        <v>1.91683505</v>
      </c>
      <c r="H39" s="50">
        <v>1.6757999999999997</v>
      </c>
      <c r="I39" s="50">
        <v>12.240000000000002</v>
      </c>
      <c r="J39" s="50">
        <f t="shared" si="1"/>
        <v>53.095364949999997</v>
      </c>
      <c r="K39" s="147">
        <f t="shared" si="2"/>
        <v>0.17019168131473966</v>
      </c>
    </row>
    <row r="40" spans="1:11" ht="12" customHeight="1" x14ac:dyDescent="0.2">
      <c r="A40" s="70">
        <v>2012</v>
      </c>
      <c r="B40" s="51">
        <v>314.16755799999999</v>
      </c>
      <c r="C40" s="50">
        <v>61.2</v>
      </c>
      <c r="D40" s="50" t="s">
        <v>4</v>
      </c>
      <c r="E40" s="50">
        <v>12.240000000000002</v>
      </c>
      <c r="F40" s="50">
        <f t="shared" si="0"/>
        <v>73.44</v>
      </c>
      <c r="G40" s="50">
        <v>3.02357955</v>
      </c>
      <c r="H40" s="50">
        <v>1.3395000000000001</v>
      </c>
      <c r="I40" s="50">
        <v>20.195999999999998</v>
      </c>
      <c r="J40" s="50">
        <f t="shared" si="1"/>
        <v>48.880920450000005</v>
      </c>
      <c r="K40" s="147">
        <f t="shared" si="2"/>
        <v>0.15558869528469901</v>
      </c>
    </row>
    <row r="41" spans="1:11" ht="12" customHeight="1" x14ac:dyDescent="0.2">
      <c r="A41" s="70">
        <v>2013</v>
      </c>
      <c r="B41" s="51">
        <v>316.29476599999998</v>
      </c>
      <c r="C41" s="50">
        <v>47.6</v>
      </c>
      <c r="D41" s="50" t="s">
        <v>4</v>
      </c>
      <c r="E41" s="50">
        <v>20.195999999999998</v>
      </c>
      <c r="F41" s="50">
        <f t="shared" si="0"/>
        <v>67.795999999999992</v>
      </c>
      <c r="G41" s="50">
        <v>2.8501327359999995</v>
      </c>
      <c r="H41" s="50">
        <v>1.2767999999999999</v>
      </c>
      <c r="I41" s="50">
        <v>25.228000000000002</v>
      </c>
      <c r="J41" s="50">
        <f t="shared" si="1"/>
        <v>38.441067263999983</v>
      </c>
      <c r="K41" s="147">
        <f t="shared" si="2"/>
        <v>0.12153557818911231</v>
      </c>
    </row>
    <row r="42" spans="1:11" ht="12" customHeight="1" x14ac:dyDescent="0.2">
      <c r="A42" s="70">
        <v>2014</v>
      </c>
      <c r="B42" s="51">
        <v>318.576955</v>
      </c>
      <c r="C42" s="50">
        <v>36.6</v>
      </c>
      <c r="D42" s="50" t="s">
        <v>4</v>
      </c>
      <c r="E42" s="50">
        <v>25.228000000000002</v>
      </c>
      <c r="F42" s="50">
        <f t="shared" si="0"/>
        <v>61.828000000000003</v>
      </c>
      <c r="G42" s="50">
        <v>2.5443519419999996</v>
      </c>
      <c r="H42" s="50">
        <v>1.1115000000000002</v>
      </c>
      <c r="I42" s="50">
        <v>24.521999999999998</v>
      </c>
      <c r="J42" s="50">
        <f t="shared" si="1"/>
        <v>33.650148058000006</v>
      </c>
      <c r="K42" s="147">
        <f t="shared" si="2"/>
        <v>0.10562643508850164</v>
      </c>
    </row>
    <row r="43" spans="1:11" ht="12" customHeight="1" x14ac:dyDescent="0.2">
      <c r="A43" s="70">
        <v>2015</v>
      </c>
      <c r="B43" s="51">
        <v>320.87070299999999</v>
      </c>
      <c r="C43" s="50">
        <v>34</v>
      </c>
      <c r="D43" s="50" t="s">
        <v>4</v>
      </c>
      <c r="E43" s="50">
        <v>24.521999999999998</v>
      </c>
      <c r="F43" s="50">
        <f t="shared" si="0"/>
        <v>58.521999999999998</v>
      </c>
      <c r="G43" s="50">
        <v>1.9537342439999998</v>
      </c>
      <c r="H43" s="50">
        <v>0.91770000000000007</v>
      </c>
      <c r="I43" s="50">
        <v>13.260000000000002</v>
      </c>
      <c r="J43" s="50">
        <f t="shared" si="1"/>
        <v>42.390565755999987</v>
      </c>
      <c r="K43" s="147">
        <f t="shared" si="2"/>
        <v>0.13211105083657324</v>
      </c>
    </row>
    <row r="44" spans="1:11" ht="12" customHeight="1" x14ac:dyDescent="0.2">
      <c r="A44" s="100">
        <v>2016</v>
      </c>
      <c r="B44" s="52">
        <v>323.16101099999997</v>
      </c>
      <c r="C44" s="49">
        <v>30.7</v>
      </c>
      <c r="D44" s="49" t="s">
        <v>4</v>
      </c>
      <c r="E44" s="49">
        <v>13.260000000000002</v>
      </c>
      <c r="F44" s="49">
        <f t="shared" si="0"/>
        <v>43.96</v>
      </c>
      <c r="G44" s="49">
        <v>3.0701273565599996</v>
      </c>
      <c r="H44" s="49">
        <v>0.84930000000000005</v>
      </c>
      <c r="I44" s="49">
        <v>7.0609999999999999</v>
      </c>
      <c r="J44" s="49">
        <f t="shared" si="1"/>
        <v>32.979572643440001</v>
      </c>
      <c r="K44" s="146">
        <f t="shared" si="2"/>
        <v>0.10205306803994373</v>
      </c>
    </row>
    <row r="45" spans="1:11" ht="12" customHeight="1" x14ac:dyDescent="0.2">
      <c r="A45" s="117">
        <v>2017</v>
      </c>
      <c r="B45" s="52">
        <v>325.20603</v>
      </c>
      <c r="C45" s="49">
        <v>33.200000000000003</v>
      </c>
      <c r="D45" s="49" t="s">
        <v>4</v>
      </c>
      <c r="E45" s="49">
        <v>7.0609999999999999</v>
      </c>
      <c r="F45" s="49">
        <f t="shared" si="0"/>
        <v>40.261000000000003</v>
      </c>
      <c r="G45" s="49">
        <v>2.7477458000000001</v>
      </c>
      <c r="H45" s="49">
        <v>1.1399999999999999</v>
      </c>
      <c r="I45" s="49">
        <v>13.280000000000001</v>
      </c>
      <c r="J45" s="49">
        <f t="shared" si="1"/>
        <v>23.093254200000004</v>
      </c>
      <c r="K45" s="146">
        <f t="shared" si="2"/>
        <v>7.1011150070003332E-2</v>
      </c>
    </row>
    <row r="46" spans="1:11" ht="12" customHeight="1" x14ac:dyDescent="0.2">
      <c r="A46" s="117">
        <v>2018</v>
      </c>
      <c r="B46" s="52">
        <v>326.92397599999998</v>
      </c>
      <c r="C46" s="49">
        <v>39.799999999999997</v>
      </c>
      <c r="D46" s="49" t="s">
        <v>4</v>
      </c>
      <c r="E46" s="49">
        <v>13.280000000000001</v>
      </c>
      <c r="F46" s="49">
        <f t="shared" si="0"/>
        <v>53.08</v>
      </c>
      <c r="G46" s="49">
        <v>5.1986615</v>
      </c>
      <c r="H46" s="49">
        <v>1.0602</v>
      </c>
      <c r="I46" s="49">
        <v>12.736000000000001</v>
      </c>
      <c r="J46" s="49">
        <f t="shared" si="1"/>
        <v>34.085138499999999</v>
      </c>
      <c r="K46" s="146">
        <f t="shared" si="2"/>
        <v>0.10426013691941639</v>
      </c>
    </row>
    <row r="47" spans="1:11" ht="12" customHeight="1" x14ac:dyDescent="0.2">
      <c r="A47" s="117">
        <v>2019</v>
      </c>
      <c r="B47" s="52">
        <v>328.475998</v>
      </c>
      <c r="C47" s="49">
        <v>28.8</v>
      </c>
      <c r="D47" s="49" t="s">
        <v>4</v>
      </c>
      <c r="E47" s="49">
        <v>12.736000000000001</v>
      </c>
      <c r="F47" s="49">
        <f t="shared" si="0"/>
        <v>41.536000000000001</v>
      </c>
      <c r="G47" s="49">
        <v>4.9112628000000003</v>
      </c>
      <c r="H47" s="49">
        <v>0.94620000000000004</v>
      </c>
      <c r="I47" s="49">
        <v>6.0479999999999983</v>
      </c>
      <c r="J47" s="49">
        <f t="shared" si="1"/>
        <v>29.630537200000003</v>
      </c>
      <c r="K47" s="146">
        <f t="shared" si="2"/>
        <v>9.0206095362864239E-2</v>
      </c>
    </row>
    <row r="48" spans="1:11" ht="12" customHeight="1" thickBot="1" x14ac:dyDescent="0.25">
      <c r="A48" s="104">
        <v>2020</v>
      </c>
      <c r="B48" s="105">
        <v>330.11398000000003</v>
      </c>
      <c r="C48" s="127">
        <v>31.6</v>
      </c>
      <c r="D48" s="150" t="s">
        <v>4</v>
      </c>
      <c r="E48" s="127">
        <v>6.0479999999999983</v>
      </c>
      <c r="F48" s="106">
        <f t="shared" si="0"/>
        <v>37.647999999999996</v>
      </c>
      <c r="G48" s="127">
        <v>3.2136724000000001</v>
      </c>
      <c r="H48" s="106">
        <v>1.316523103860608</v>
      </c>
      <c r="I48" s="106">
        <v>9.1640000000000015</v>
      </c>
      <c r="J48" s="127">
        <f t="shared" si="1"/>
        <v>23.953804496139384</v>
      </c>
      <c r="K48" s="148">
        <f t="shared" si="2"/>
        <v>7.2562223799608194E-2</v>
      </c>
    </row>
    <row r="49" spans="1:11" ht="12" customHeight="1" thickTop="1" x14ac:dyDescent="0.2">
      <c r="A49" s="283" t="s">
        <v>28</v>
      </c>
      <c r="B49" s="284"/>
      <c r="C49" s="284"/>
      <c r="D49" s="284"/>
      <c r="E49" s="284"/>
      <c r="F49" s="284"/>
      <c r="G49" s="284"/>
      <c r="H49" s="284"/>
      <c r="I49" s="284"/>
      <c r="J49" s="284"/>
      <c r="K49" s="285"/>
    </row>
    <row r="50" spans="1:11" ht="12" customHeight="1" x14ac:dyDescent="0.2">
      <c r="A50" s="259"/>
      <c r="B50" s="260"/>
      <c r="C50" s="260"/>
      <c r="D50" s="260"/>
      <c r="E50" s="260"/>
      <c r="F50" s="260"/>
      <c r="G50" s="260"/>
      <c r="H50" s="260"/>
      <c r="I50" s="260"/>
      <c r="J50" s="260"/>
      <c r="K50" s="261"/>
    </row>
    <row r="51" spans="1:11" ht="12" customHeight="1" x14ac:dyDescent="0.2">
      <c r="A51" s="221" t="s">
        <v>81</v>
      </c>
      <c r="B51" s="244"/>
      <c r="C51" s="244"/>
      <c r="D51" s="244"/>
      <c r="E51" s="244"/>
      <c r="F51" s="244"/>
      <c r="G51" s="244"/>
      <c r="H51" s="244"/>
      <c r="I51" s="244"/>
      <c r="J51" s="244"/>
      <c r="K51" s="245"/>
    </row>
    <row r="52" spans="1:11" ht="12" customHeight="1" x14ac:dyDescent="0.2">
      <c r="A52" s="221"/>
      <c r="B52" s="244"/>
      <c r="C52" s="244"/>
      <c r="D52" s="244"/>
      <c r="E52" s="244"/>
      <c r="F52" s="244"/>
      <c r="G52" s="244"/>
      <c r="H52" s="244"/>
      <c r="I52" s="244"/>
      <c r="J52" s="244"/>
      <c r="K52" s="245"/>
    </row>
    <row r="53" spans="1:11" ht="24" customHeight="1" x14ac:dyDescent="0.2">
      <c r="A53" s="262"/>
      <c r="B53" s="244"/>
      <c r="C53" s="244"/>
      <c r="D53" s="244"/>
      <c r="E53" s="244"/>
      <c r="F53" s="244"/>
      <c r="G53" s="244"/>
      <c r="H53" s="244"/>
      <c r="I53" s="244"/>
      <c r="J53" s="244"/>
      <c r="K53" s="245"/>
    </row>
    <row r="54" spans="1:11" ht="12" customHeight="1" x14ac:dyDescent="0.2">
      <c r="A54" s="224"/>
      <c r="B54" s="225"/>
      <c r="C54" s="225"/>
      <c r="D54" s="225"/>
      <c r="E54" s="225"/>
      <c r="F54" s="225"/>
      <c r="G54" s="225"/>
      <c r="H54" s="225"/>
      <c r="I54" s="225"/>
      <c r="J54" s="225"/>
      <c r="K54" s="226"/>
    </row>
    <row r="55" spans="1:11" ht="12" customHeight="1" x14ac:dyDescent="0.2">
      <c r="A55" s="218" t="s">
        <v>48</v>
      </c>
      <c r="B55" s="219"/>
      <c r="C55" s="219"/>
      <c r="D55" s="219"/>
      <c r="E55" s="219"/>
      <c r="F55" s="219"/>
      <c r="G55" s="219"/>
      <c r="H55" s="219"/>
      <c r="I55" s="219"/>
      <c r="J55" s="219"/>
      <c r="K55" s="220"/>
    </row>
  </sheetData>
  <mergeCells count="20">
    <mergeCell ref="A1:K1"/>
    <mergeCell ref="A2:A6"/>
    <mergeCell ref="B2:B6"/>
    <mergeCell ref="G2:I2"/>
    <mergeCell ref="J2:K3"/>
    <mergeCell ref="C3:C6"/>
    <mergeCell ref="D3:D6"/>
    <mergeCell ref="E3:E6"/>
    <mergeCell ref="F3:F6"/>
    <mergeCell ref="G3:G6"/>
    <mergeCell ref="A50:K50"/>
    <mergeCell ref="A51:K53"/>
    <mergeCell ref="A54:K54"/>
    <mergeCell ref="A55:K55"/>
    <mergeCell ref="H3:H6"/>
    <mergeCell ref="I3:I6"/>
    <mergeCell ref="J4:J6"/>
    <mergeCell ref="K5:K6"/>
    <mergeCell ref="C7:J7"/>
    <mergeCell ref="A49:K4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53"/>
  <sheetViews>
    <sheetView workbookViewId="0">
      <pane ySplit="7" topLeftCell="A8" activePane="bottomLeft" state="frozen"/>
      <selection pane="bottomLeft" sqref="A1:K1"/>
    </sheetView>
  </sheetViews>
  <sheetFormatPr defaultColWidth="12.7109375" defaultRowHeight="12" customHeight="1" x14ac:dyDescent="0.2"/>
  <cols>
    <col min="11" max="11" width="14.28515625" customWidth="1"/>
  </cols>
  <sheetData>
    <row r="1" spans="1:11" ht="12" customHeight="1" thickBot="1" x14ac:dyDescent="0.25">
      <c r="A1" s="277" t="s">
        <v>85</v>
      </c>
      <c r="B1" s="277"/>
      <c r="C1" s="277"/>
      <c r="D1" s="277"/>
      <c r="E1" s="277"/>
      <c r="F1" s="277"/>
      <c r="G1" s="277"/>
      <c r="H1" s="277"/>
      <c r="I1" s="277"/>
      <c r="J1" s="277"/>
      <c r="K1" s="27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92" t="s">
        <v>29</v>
      </c>
      <c r="C7" s="228" t="s">
        <v>35</v>
      </c>
      <c r="D7" s="253"/>
      <c r="E7" s="253"/>
      <c r="F7" s="253"/>
      <c r="G7" s="253"/>
      <c r="H7" s="253"/>
      <c r="I7" s="253"/>
      <c r="J7" s="253"/>
      <c r="K7" s="93" t="s">
        <v>31</v>
      </c>
    </row>
    <row r="8" spans="1:11" ht="12" customHeight="1" x14ac:dyDescent="0.2">
      <c r="A8" s="35">
        <v>1980</v>
      </c>
      <c r="B8" s="35">
        <v>227.726</v>
      </c>
      <c r="C8" s="49">
        <v>79.8</v>
      </c>
      <c r="D8" s="49">
        <v>15.3</v>
      </c>
      <c r="E8" s="49">
        <v>184</v>
      </c>
      <c r="F8" s="49">
        <f>SUM(C8,D8,E8)</f>
        <v>279.10000000000002</v>
      </c>
      <c r="G8" s="49">
        <v>32.799999999999997</v>
      </c>
      <c r="H8" s="49">
        <v>10.1</v>
      </c>
      <c r="I8" s="49">
        <v>80.099999999999994</v>
      </c>
      <c r="J8" s="49">
        <f>F8-G8-H8-I8</f>
        <v>156.10000000000002</v>
      </c>
      <c r="K8" s="146">
        <f>IF(J8=0,0,IF(B8=0,0,J8/B8))</f>
        <v>0.68547289286247515</v>
      </c>
    </row>
    <row r="9" spans="1:11" ht="12" customHeight="1" x14ac:dyDescent="0.2">
      <c r="A9" s="32">
        <v>1981</v>
      </c>
      <c r="B9" s="32">
        <v>229.96600000000001</v>
      </c>
      <c r="C9" s="50">
        <v>104.4</v>
      </c>
      <c r="D9" s="50">
        <v>43.3</v>
      </c>
      <c r="E9" s="50">
        <v>80.099999999999994</v>
      </c>
      <c r="F9" s="50">
        <f t="shared" ref="F9:F48" si="0">SUM(C9,D9,E9)</f>
        <v>227.79999999999998</v>
      </c>
      <c r="G9" s="50">
        <v>44.9</v>
      </c>
      <c r="H9" s="50">
        <v>13.9</v>
      </c>
      <c r="I9" s="50">
        <v>73</v>
      </c>
      <c r="J9" s="50">
        <f t="shared" ref="J9:J48" si="1">F9-G9-H9-I9</f>
        <v>95.999999999999972</v>
      </c>
      <c r="K9" s="147">
        <f t="shared" ref="K9:K48" si="2">IF(J9=0,0,IF(B9=0,0,J9/B9))</f>
        <v>0.41745301479349106</v>
      </c>
    </row>
    <row r="10" spans="1:11" ht="12" customHeight="1" x14ac:dyDescent="0.2">
      <c r="A10" s="32">
        <v>1982</v>
      </c>
      <c r="B10" s="32">
        <v>232.18799999999999</v>
      </c>
      <c r="C10" s="50">
        <v>134.1</v>
      </c>
      <c r="D10" s="50">
        <v>21.8</v>
      </c>
      <c r="E10" s="50">
        <v>73</v>
      </c>
      <c r="F10" s="50">
        <f t="shared" si="0"/>
        <v>228.9</v>
      </c>
      <c r="G10" s="50">
        <v>88.5</v>
      </c>
      <c r="H10" s="50">
        <v>8.6</v>
      </c>
      <c r="I10" s="50">
        <v>70.599999999999994</v>
      </c>
      <c r="J10" s="50">
        <f t="shared" si="1"/>
        <v>61.200000000000017</v>
      </c>
      <c r="K10" s="147">
        <f t="shared" si="2"/>
        <v>0.2635795131531346</v>
      </c>
    </row>
    <row r="11" spans="1:11" ht="12" customHeight="1" x14ac:dyDescent="0.2">
      <c r="A11" s="32">
        <v>1983</v>
      </c>
      <c r="B11" s="32">
        <v>234.30699999999999</v>
      </c>
      <c r="C11" s="50">
        <v>61.8</v>
      </c>
      <c r="D11" s="50">
        <v>17.3</v>
      </c>
      <c r="E11" s="50">
        <v>70.599999999999994</v>
      </c>
      <c r="F11" s="50">
        <f t="shared" si="0"/>
        <v>149.69999999999999</v>
      </c>
      <c r="G11" s="50">
        <v>45.2</v>
      </c>
      <c r="H11" s="50">
        <v>6.4</v>
      </c>
      <c r="I11" s="50">
        <v>29.9</v>
      </c>
      <c r="J11" s="50">
        <f t="shared" si="1"/>
        <v>68.199999999999989</v>
      </c>
      <c r="K11" s="147">
        <f t="shared" si="2"/>
        <v>0.29107111609981773</v>
      </c>
    </row>
    <row r="12" spans="1:11" ht="12" customHeight="1" x14ac:dyDescent="0.2">
      <c r="A12" s="32">
        <v>1984</v>
      </c>
      <c r="B12" s="32">
        <v>236.34800000000001</v>
      </c>
      <c r="C12" s="50">
        <v>50.8</v>
      </c>
      <c r="D12" s="50">
        <v>29.1</v>
      </c>
      <c r="E12" s="50">
        <v>29.9</v>
      </c>
      <c r="F12" s="50">
        <f t="shared" si="0"/>
        <v>109.80000000000001</v>
      </c>
      <c r="G12" s="50">
        <v>29.7</v>
      </c>
      <c r="H12" s="50">
        <v>6.8</v>
      </c>
      <c r="I12" s="50">
        <v>25</v>
      </c>
      <c r="J12" s="50">
        <f t="shared" si="1"/>
        <v>48.300000000000011</v>
      </c>
      <c r="K12" s="147">
        <f t="shared" si="2"/>
        <v>0.20435967302452321</v>
      </c>
    </row>
    <row r="13" spans="1:11" ht="12" customHeight="1" x14ac:dyDescent="0.2">
      <c r="A13" s="32">
        <v>1985</v>
      </c>
      <c r="B13" s="32">
        <v>238.46600000000001</v>
      </c>
      <c r="C13" s="50">
        <v>69.3</v>
      </c>
      <c r="D13" s="50">
        <v>35.700000000000003</v>
      </c>
      <c r="E13" s="50">
        <v>25</v>
      </c>
      <c r="F13" s="50">
        <f t="shared" si="0"/>
        <v>130</v>
      </c>
      <c r="G13" s="50">
        <v>37.700000000000003</v>
      </c>
      <c r="H13" s="50">
        <v>7.2</v>
      </c>
      <c r="I13" s="50">
        <v>30</v>
      </c>
      <c r="J13" s="50">
        <f t="shared" si="1"/>
        <v>55.099999999999994</v>
      </c>
      <c r="K13" s="147">
        <f t="shared" si="2"/>
        <v>0.23106019306735548</v>
      </c>
    </row>
    <row r="14" spans="1:11" ht="12" customHeight="1" x14ac:dyDescent="0.2">
      <c r="A14" s="35">
        <v>1986</v>
      </c>
      <c r="B14" s="35">
        <v>240.65100000000001</v>
      </c>
      <c r="C14" s="49">
        <v>69.7</v>
      </c>
      <c r="D14" s="49">
        <v>19.8</v>
      </c>
      <c r="E14" s="49">
        <v>30</v>
      </c>
      <c r="F14" s="49">
        <f t="shared" si="0"/>
        <v>119.5</v>
      </c>
      <c r="G14" s="49">
        <v>19.3</v>
      </c>
      <c r="H14" s="49">
        <v>3.4</v>
      </c>
      <c r="I14" s="49">
        <v>23.1</v>
      </c>
      <c r="J14" s="49">
        <f t="shared" si="1"/>
        <v>73.699999999999989</v>
      </c>
      <c r="K14" s="146">
        <f t="shared" si="2"/>
        <v>0.30625262309319301</v>
      </c>
    </row>
    <row r="15" spans="1:11" ht="12" customHeight="1" x14ac:dyDescent="0.2">
      <c r="A15" s="35">
        <v>1987</v>
      </c>
      <c r="B15" s="35">
        <v>242.804</v>
      </c>
      <c r="C15" s="49">
        <v>86.1</v>
      </c>
      <c r="D15" s="49">
        <v>23.2</v>
      </c>
      <c r="E15" s="49">
        <v>23.1</v>
      </c>
      <c r="F15" s="49">
        <f t="shared" si="0"/>
        <v>132.4</v>
      </c>
      <c r="G15" s="49">
        <v>37.799999999999997</v>
      </c>
      <c r="H15" s="49">
        <v>3.1</v>
      </c>
      <c r="I15" s="49">
        <v>45</v>
      </c>
      <c r="J15" s="49">
        <f t="shared" si="1"/>
        <v>46.500000000000014</v>
      </c>
      <c r="K15" s="146">
        <f t="shared" si="2"/>
        <v>0.19151249567552434</v>
      </c>
    </row>
    <row r="16" spans="1:11" ht="12" customHeight="1" x14ac:dyDescent="0.2">
      <c r="A16" s="35">
        <v>1988</v>
      </c>
      <c r="B16" s="35">
        <v>245.02099999999999</v>
      </c>
      <c r="C16" s="49">
        <v>79.5</v>
      </c>
      <c r="D16" s="49">
        <v>30.5</v>
      </c>
      <c r="E16" s="49">
        <v>45</v>
      </c>
      <c r="F16" s="49">
        <f t="shared" si="0"/>
        <v>155</v>
      </c>
      <c r="G16" s="49">
        <v>45.2</v>
      </c>
      <c r="H16" s="49">
        <v>4</v>
      </c>
      <c r="I16" s="49">
        <v>33.9</v>
      </c>
      <c r="J16" s="49">
        <f t="shared" si="1"/>
        <v>71.900000000000006</v>
      </c>
      <c r="K16" s="146">
        <f t="shared" si="2"/>
        <v>0.29344423539206849</v>
      </c>
    </row>
    <row r="17" spans="1:11" ht="12" customHeight="1" x14ac:dyDescent="0.2">
      <c r="A17" s="35">
        <v>1989</v>
      </c>
      <c r="B17" s="35">
        <v>247.34200000000001</v>
      </c>
      <c r="C17" s="49">
        <v>104.1</v>
      </c>
      <c r="D17" s="49">
        <v>44.1</v>
      </c>
      <c r="E17" s="49">
        <v>33.9</v>
      </c>
      <c r="F17" s="49">
        <f t="shared" si="0"/>
        <v>182.1</v>
      </c>
      <c r="G17" s="49">
        <v>82.1</v>
      </c>
      <c r="H17" s="49">
        <v>7.6</v>
      </c>
      <c r="I17" s="49">
        <v>39.700000000000003</v>
      </c>
      <c r="J17" s="49">
        <f t="shared" si="1"/>
        <v>52.7</v>
      </c>
      <c r="K17" s="146">
        <f t="shared" si="2"/>
        <v>0.21306531037995974</v>
      </c>
    </row>
    <row r="18" spans="1:11" ht="12" customHeight="1" x14ac:dyDescent="0.2">
      <c r="A18" s="35">
        <v>1990</v>
      </c>
      <c r="B18" s="35">
        <v>250.13200000000001</v>
      </c>
      <c r="C18" s="49">
        <v>172.1</v>
      </c>
      <c r="D18" s="49">
        <v>29.4</v>
      </c>
      <c r="E18" s="49">
        <v>39.700000000000003</v>
      </c>
      <c r="F18" s="49">
        <f t="shared" si="0"/>
        <v>241.2</v>
      </c>
      <c r="G18" s="49">
        <v>99</v>
      </c>
      <c r="H18" s="49">
        <v>5.7</v>
      </c>
      <c r="I18" s="49">
        <v>78.8</v>
      </c>
      <c r="J18" s="49">
        <f t="shared" si="1"/>
        <v>57.7</v>
      </c>
      <c r="K18" s="146">
        <f t="shared" si="2"/>
        <v>0.23067820190939184</v>
      </c>
    </row>
    <row r="19" spans="1:11" ht="12" customHeight="1" x14ac:dyDescent="0.2">
      <c r="A19" s="32">
        <v>1991</v>
      </c>
      <c r="B19" s="32">
        <v>253.49299999999999</v>
      </c>
      <c r="C19" s="50">
        <v>161</v>
      </c>
      <c r="D19" s="50">
        <v>24.5</v>
      </c>
      <c r="E19" s="50">
        <v>78.8</v>
      </c>
      <c r="F19" s="50">
        <f t="shared" si="0"/>
        <v>264.3</v>
      </c>
      <c r="G19" s="50">
        <v>106.7</v>
      </c>
      <c r="H19" s="50">
        <v>4</v>
      </c>
      <c r="I19" s="50">
        <v>82.9</v>
      </c>
      <c r="J19" s="50">
        <f t="shared" si="1"/>
        <v>70.700000000000017</v>
      </c>
      <c r="K19" s="147">
        <f t="shared" si="2"/>
        <v>0.27890316497891465</v>
      </c>
    </row>
    <row r="20" spans="1:11" ht="12" customHeight="1" x14ac:dyDescent="0.2">
      <c r="A20" s="32">
        <v>1992</v>
      </c>
      <c r="B20" s="32">
        <v>256.89400000000001</v>
      </c>
      <c r="C20" s="50">
        <v>95.1</v>
      </c>
      <c r="D20" s="50">
        <v>21.5</v>
      </c>
      <c r="E20" s="50">
        <v>82.9</v>
      </c>
      <c r="F20" s="50">
        <f t="shared" si="0"/>
        <v>199.5</v>
      </c>
      <c r="G20" s="50">
        <v>46.3</v>
      </c>
      <c r="H20" s="50">
        <v>4.9000000000000004</v>
      </c>
      <c r="I20" s="50">
        <v>39.799999999999997</v>
      </c>
      <c r="J20" s="50">
        <f t="shared" si="1"/>
        <v>108.49999999999999</v>
      </c>
      <c r="K20" s="147">
        <f t="shared" si="2"/>
        <v>0.42235318847462372</v>
      </c>
    </row>
    <row r="21" spans="1:11" ht="12" customHeight="1" x14ac:dyDescent="0.2">
      <c r="A21" s="32">
        <v>1993</v>
      </c>
      <c r="B21" s="32">
        <v>260.255</v>
      </c>
      <c r="C21" s="50">
        <v>106.4</v>
      </c>
      <c r="D21" s="50">
        <v>18.8</v>
      </c>
      <c r="E21" s="50">
        <v>39.799999999999997</v>
      </c>
      <c r="F21" s="50">
        <f t="shared" si="0"/>
        <v>165</v>
      </c>
      <c r="G21" s="50">
        <v>59.5</v>
      </c>
      <c r="H21" s="50">
        <v>4.9000000000000004</v>
      </c>
      <c r="I21" s="50">
        <v>46.8</v>
      </c>
      <c r="J21" s="50">
        <f t="shared" si="1"/>
        <v>53.8</v>
      </c>
      <c r="K21" s="147">
        <f t="shared" si="2"/>
        <v>0.20672033198209447</v>
      </c>
    </row>
    <row r="22" spans="1:11" ht="12" customHeight="1" x14ac:dyDescent="0.2">
      <c r="A22" s="32">
        <v>1994</v>
      </c>
      <c r="B22" s="32">
        <v>263.43599999999998</v>
      </c>
      <c r="C22" s="50">
        <v>112.1</v>
      </c>
      <c r="D22" s="50">
        <v>27.1</v>
      </c>
      <c r="E22" s="50">
        <v>46.8</v>
      </c>
      <c r="F22" s="50">
        <f t="shared" si="0"/>
        <v>186</v>
      </c>
      <c r="G22" s="50">
        <v>59.8</v>
      </c>
      <c r="H22" s="50">
        <v>5.6</v>
      </c>
      <c r="I22" s="50">
        <v>40</v>
      </c>
      <c r="J22" s="50">
        <f t="shared" si="1"/>
        <v>80.600000000000009</v>
      </c>
      <c r="K22" s="147">
        <f t="shared" si="2"/>
        <v>0.30595666499643182</v>
      </c>
    </row>
    <row r="23" spans="1:11" ht="12" customHeight="1" x14ac:dyDescent="0.2">
      <c r="A23" s="32">
        <v>1995</v>
      </c>
      <c r="B23" s="32">
        <v>266.55700000000002</v>
      </c>
      <c r="C23" s="50">
        <v>137.30000000000001</v>
      </c>
      <c r="D23" s="50">
        <v>31.8</v>
      </c>
      <c r="E23" s="50">
        <v>40</v>
      </c>
      <c r="F23" s="50">
        <f t="shared" si="0"/>
        <v>209.10000000000002</v>
      </c>
      <c r="G23" s="50">
        <v>51.9</v>
      </c>
      <c r="H23" s="50">
        <v>4.3</v>
      </c>
      <c r="I23" s="50">
        <v>74.099999999999994</v>
      </c>
      <c r="J23" s="50">
        <f t="shared" si="1"/>
        <v>78.800000000000011</v>
      </c>
      <c r="K23" s="147">
        <f t="shared" si="2"/>
        <v>0.29562157437246067</v>
      </c>
    </row>
    <row r="24" spans="1:11" ht="12" customHeight="1" x14ac:dyDescent="0.2">
      <c r="A24" s="35">
        <v>1996</v>
      </c>
      <c r="B24" s="35">
        <v>269.66699999999997</v>
      </c>
      <c r="C24" s="49">
        <v>107.5</v>
      </c>
      <c r="D24" s="49">
        <v>30.1</v>
      </c>
      <c r="E24" s="49">
        <v>74.099999999999994</v>
      </c>
      <c r="F24" s="49">
        <f t="shared" si="0"/>
        <v>211.7</v>
      </c>
      <c r="G24" s="49">
        <v>72.900000000000006</v>
      </c>
      <c r="H24" s="49">
        <v>5</v>
      </c>
      <c r="I24" s="49">
        <v>68.7</v>
      </c>
      <c r="J24" s="49">
        <f t="shared" si="1"/>
        <v>65.09999999999998</v>
      </c>
      <c r="K24" s="146">
        <f t="shared" si="2"/>
        <v>0.2414088486911635</v>
      </c>
    </row>
    <row r="25" spans="1:11" ht="12" customHeight="1" x14ac:dyDescent="0.2">
      <c r="A25" s="35">
        <v>1997</v>
      </c>
      <c r="B25" s="35">
        <v>272.91199999999998</v>
      </c>
      <c r="C25" s="49">
        <v>135</v>
      </c>
      <c r="D25" s="49">
        <v>36.5</v>
      </c>
      <c r="E25" s="49">
        <v>68.7</v>
      </c>
      <c r="F25" s="49">
        <f t="shared" si="0"/>
        <v>240.2</v>
      </c>
      <c r="G25" s="49">
        <v>110.2</v>
      </c>
      <c r="H25" s="49">
        <v>5.3</v>
      </c>
      <c r="I25" s="49">
        <v>75.2</v>
      </c>
      <c r="J25" s="49">
        <f t="shared" si="1"/>
        <v>49.5</v>
      </c>
      <c r="K25" s="146">
        <f t="shared" si="2"/>
        <v>0.18137714721228823</v>
      </c>
    </row>
    <row r="26" spans="1:11" ht="12" customHeight="1" x14ac:dyDescent="0.2">
      <c r="A26" s="35">
        <v>1998</v>
      </c>
      <c r="B26" s="35">
        <v>276.11500000000001</v>
      </c>
      <c r="C26" s="49">
        <v>108.1</v>
      </c>
      <c r="D26" s="49">
        <v>33.6</v>
      </c>
      <c r="E26" s="49">
        <v>75.2</v>
      </c>
      <c r="F26" s="49">
        <f t="shared" si="0"/>
        <v>216.89999999999998</v>
      </c>
      <c r="G26" s="49">
        <v>117.5</v>
      </c>
      <c r="H26" s="49">
        <v>6.8</v>
      </c>
      <c r="I26" s="49">
        <v>48.3</v>
      </c>
      <c r="J26" s="49">
        <f t="shared" si="1"/>
        <v>44.299999999999983</v>
      </c>
      <c r="K26" s="146">
        <f t="shared" si="2"/>
        <v>0.16044039621172332</v>
      </c>
    </row>
    <row r="27" spans="1:11" ht="12" customHeight="1" x14ac:dyDescent="0.2">
      <c r="A27" s="35">
        <v>1999</v>
      </c>
      <c r="B27" s="35">
        <v>279.29500000000002</v>
      </c>
      <c r="C27" s="49">
        <v>178</v>
      </c>
      <c r="D27" s="49">
        <v>55.8</v>
      </c>
      <c r="E27" s="49">
        <v>48.3</v>
      </c>
      <c r="F27" s="49">
        <f t="shared" si="0"/>
        <v>282.10000000000002</v>
      </c>
      <c r="G27" s="49">
        <v>142.30000000000001</v>
      </c>
      <c r="H27" s="49">
        <v>5.9</v>
      </c>
      <c r="I27" s="49">
        <v>65.2</v>
      </c>
      <c r="J27" s="49">
        <f t="shared" si="1"/>
        <v>68.7</v>
      </c>
      <c r="K27" s="146">
        <f t="shared" si="2"/>
        <v>0.24597647648543655</v>
      </c>
    </row>
    <row r="28" spans="1:11" ht="12" customHeight="1" x14ac:dyDescent="0.2">
      <c r="A28" s="35">
        <v>2000</v>
      </c>
      <c r="B28" s="35">
        <v>282.38499999999999</v>
      </c>
      <c r="C28" s="49">
        <v>141.1</v>
      </c>
      <c r="D28" s="49">
        <v>50</v>
      </c>
      <c r="E28" s="49">
        <v>65.2</v>
      </c>
      <c r="F28" s="49">
        <f t="shared" si="0"/>
        <v>256.3</v>
      </c>
      <c r="G28" s="49">
        <v>101.4</v>
      </c>
      <c r="H28" s="49">
        <v>5</v>
      </c>
      <c r="I28" s="49">
        <v>55.8</v>
      </c>
      <c r="J28" s="49">
        <f t="shared" si="1"/>
        <v>94.100000000000009</v>
      </c>
      <c r="K28" s="146">
        <f t="shared" si="2"/>
        <v>0.33323299750340851</v>
      </c>
    </row>
    <row r="29" spans="1:11" ht="12" customHeight="1" x14ac:dyDescent="0.2">
      <c r="A29" s="32">
        <v>2001</v>
      </c>
      <c r="B29" s="51">
        <v>285.30901899999998</v>
      </c>
      <c r="C29" s="50">
        <v>88.3</v>
      </c>
      <c r="D29" s="50">
        <v>66</v>
      </c>
      <c r="E29" s="50">
        <v>55.8</v>
      </c>
      <c r="F29" s="50">
        <f t="shared" si="0"/>
        <v>210.10000000000002</v>
      </c>
      <c r="G29" s="50">
        <v>93.2</v>
      </c>
      <c r="H29" s="50">
        <v>5.0999999999999996</v>
      </c>
      <c r="I29" s="50">
        <v>38.6</v>
      </c>
      <c r="J29" s="50">
        <f t="shared" si="1"/>
        <v>73.200000000000017</v>
      </c>
      <c r="K29" s="147">
        <f t="shared" si="2"/>
        <v>0.25656391885739871</v>
      </c>
    </row>
    <row r="30" spans="1:11" ht="12" customHeight="1" x14ac:dyDescent="0.2">
      <c r="A30" s="32">
        <v>2002</v>
      </c>
      <c r="B30" s="51">
        <v>288.10481800000002</v>
      </c>
      <c r="C30" s="50">
        <v>121.9</v>
      </c>
      <c r="D30" s="50">
        <v>101.9</v>
      </c>
      <c r="E30" s="50">
        <v>38.6</v>
      </c>
      <c r="F30" s="50">
        <f t="shared" si="0"/>
        <v>262.40000000000003</v>
      </c>
      <c r="G30" s="50">
        <v>70.2</v>
      </c>
      <c r="H30" s="50">
        <v>4.4000000000000004</v>
      </c>
      <c r="I30" s="50">
        <v>56.5</v>
      </c>
      <c r="J30" s="50">
        <f t="shared" si="1"/>
        <v>131.30000000000004</v>
      </c>
      <c r="K30" s="147">
        <f t="shared" si="2"/>
        <v>0.45573691169579827</v>
      </c>
    </row>
    <row r="31" spans="1:11" ht="12" customHeight="1" x14ac:dyDescent="0.2">
      <c r="A31" s="32">
        <v>2003</v>
      </c>
      <c r="B31" s="51">
        <v>290.81963400000001</v>
      </c>
      <c r="C31" s="50">
        <v>96.2</v>
      </c>
      <c r="D31" s="50">
        <v>90</v>
      </c>
      <c r="E31" s="50">
        <v>56.5</v>
      </c>
      <c r="F31" s="50">
        <f t="shared" si="0"/>
        <v>242.7</v>
      </c>
      <c r="G31" s="50">
        <v>92.9</v>
      </c>
      <c r="H31" s="50">
        <v>3.3</v>
      </c>
      <c r="I31" s="50">
        <v>42.9</v>
      </c>
      <c r="J31" s="50">
        <f t="shared" si="1"/>
        <v>103.59999999999997</v>
      </c>
      <c r="K31" s="147">
        <f t="shared" si="2"/>
        <v>0.35623454501699831</v>
      </c>
    </row>
    <row r="32" spans="1:11" ht="12" customHeight="1" x14ac:dyDescent="0.2">
      <c r="A32" s="32">
        <v>2004</v>
      </c>
      <c r="B32" s="51">
        <v>293.46318500000001</v>
      </c>
      <c r="C32" s="50">
        <v>78.7</v>
      </c>
      <c r="D32" s="50">
        <v>105.9</v>
      </c>
      <c r="E32" s="50">
        <v>42.9</v>
      </c>
      <c r="F32" s="50">
        <f t="shared" si="0"/>
        <v>227.50000000000003</v>
      </c>
      <c r="G32" s="50">
        <v>56.9</v>
      </c>
      <c r="H32" s="50">
        <v>3.2</v>
      </c>
      <c r="I32" s="50">
        <v>31.8</v>
      </c>
      <c r="J32" s="50">
        <f t="shared" si="1"/>
        <v>135.60000000000002</v>
      </c>
      <c r="K32" s="147">
        <f t="shared" si="2"/>
        <v>0.46206818071575151</v>
      </c>
    </row>
    <row r="33" spans="1:11" ht="12" customHeight="1" x14ac:dyDescent="0.2">
      <c r="A33" s="32">
        <v>2005</v>
      </c>
      <c r="B33" s="51">
        <v>296.186216</v>
      </c>
      <c r="C33" s="50">
        <v>81.599999999999994</v>
      </c>
      <c r="D33" s="50">
        <v>132.30000000000001</v>
      </c>
      <c r="E33" s="50">
        <v>31.8</v>
      </c>
      <c r="F33" s="50">
        <f t="shared" si="0"/>
        <v>245.70000000000002</v>
      </c>
      <c r="G33" s="50">
        <v>76.8</v>
      </c>
      <c r="H33" s="50">
        <v>2.8</v>
      </c>
      <c r="I33" s="50">
        <v>32.299999999999997</v>
      </c>
      <c r="J33" s="50">
        <f t="shared" si="1"/>
        <v>133.80000000000001</v>
      </c>
      <c r="K33" s="147">
        <f t="shared" si="2"/>
        <v>0.45174283194866843</v>
      </c>
    </row>
    <row r="34" spans="1:11" ht="12" customHeight="1" x14ac:dyDescent="0.2">
      <c r="A34" s="35">
        <v>2006</v>
      </c>
      <c r="B34" s="52">
        <v>298.99582500000002</v>
      </c>
      <c r="C34" s="49">
        <v>78.099999999999994</v>
      </c>
      <c r="D34" s="49">
        <v>113.9</v>
      </c>
      <c r="E34" s="49">
        <v>32.299999999999997</v>
      </c>
      <c r="F34" s="49">
        <f t="shared" si="0"/>
        <v>224.3</v>
      </c>
      <c r="G34" s="49">
        <v>89.3</v>
      </c>
      <c r="H34" s="49">
        <v>2.5</v>
      </c>
      <c r="I34" s="49">
        <v>35.4</v>
      </c>
      <c r="J34" s="49">
        <f t="shared" si="1"/>
        <v>97.1</v>
      </c>
      <c r="K34" s="146">
        <f t="shared" si="2"/>
        <v>0.32475369848391689</v>
      </c>
    </row>
    <row r="35" spans="1:11" ht="12" customHeight="1" x14ac:dyDescent="0.2">
      <c r="A35" s="35">
        <v>2007</v>
      </c>
      <c r="B35" s="52">
        <v>302.003917</v>
      </c>
      <c r="C35" s="49">
        <v>69.5</v>
      </c>
      <c r="D35" s="49">
        <v>119</v>
      </c>
      <c r="E35" s="49">
        <v>35.4</v>
      </c>
      <c r="F35" s="49">
        <f t="shared" si="0"/>
        <v>223.9</v>
      </c>
      <c r="G35" s="49">
        <v>107.1</v>
      </c>
      <c r="H35" s="49">
        <v>2.7</v>
      </c>
      <c r="I35" s="49">
        <v>28.5</v>
      </c>
      <c r="J35" s="49">
        <f t="shared" si="1"/>
        <v>85.600000000000009</v>
      </c>
      <c r="K35" s="146">
        <f t="shared" si="2"/>
        <v>0.28344003233573956</v>
      </c>
    </row>
    <row r="36" spans="1:11" ht="12" customHeight="1" x14ac:dyDescent="0.2">
      <c r="A36" s="35">
        <v>2008</v>
      </c>
      <c r="B36" s="52">
        <v>304.79776099999998</v>
      </c>
      <c r="C36" s="49">
        <v>78.2</v>
      </c>
      <c r="D36" s="49">
        <v>124.1</v>
      </c>
      <c r="E36" s="49">
        <v>28.5</v>
      </c>
      <c r="F36" s="49">
        <f t="shared" si="0"/>
        <v>230.8</v>
      </c>
      <c r="G36" s="49">
        <v>129.4</v>
      </c>
      <c r="H36" s="49">
        <v>3.7</v>
      </c>
      <c r="I36" s="49">
        <v>27.7</v>
      </c>
      <c r="J36" s="49">
        <f t="shared" si="1"/>
        <v>70</v>
      </c>
      <c r="K36" s="146">
        <f t="shared" si="2"/>
        <v>0.22966047969099093</v>
      </c>
    </row>
    <row r="37" spans="1:11" ht="12" customHeight="1" x14ac:dyDescent="0.2">
      <c r="A37" s="35">
        <v>2009</v>
      </c>
      <c r="B37" s="52">
        <v>307.43940600000002</v>
      </c>
      <c r="C37" s="49">
        <v>111.7</v>
      </c>
      <c r="D37" s="49">
        <v>120.4</v>
      </c>
      <c r="E37" s="49">
        <v>27.7</v>
      </c>
      <c r="F37" s="49">
        <f t="shared" si="0"/>
        <v>259.8</v>
      </c>
      <c r="G37" s="49">
        <v>195</v>
      </c>
      <c r="H37" s="49">
        <v>3.2</v>
      </c>
      <c r="I37" s="49">
        <v>46.4</v>
      </c>
      <c r="J37" s="49">
        <f t="shared" si="1"/>
        <v>15.20000000000001</v>
      </c>
      <c r="K37" s="146">
        <f t="shared" si="2"/>
        <v>4.9440636767298492E-2</v>
      </c>
    </row>
    <row r="38" spans="1:11" ht="12" customHeight="1" x14ac:dyDescent="0.2">
      <c r="A38" s="35">
        <v>2010</v>
      </c>
      <c r="B38" s="52">
        <v>309.74127900000002</v>
      </c>
      <c r="C38" s="49">
        <v>99.6</v>
      </c>
      <c r="D38" s="49">
        <v>145.4</v>
      </c>
      <c r="E38" s="49">
        <v>46.4</v>
      </c>
      <c r="F38" s="49">
        <f t="shared" si="0"/>
        <v>291.39999999999998</v>
      </c>
      <c r="G38" s="49">
        <v>162.1</v>
      </c>
      <c r="H38" s="49">
        <v>3.1</v>
      </c>
      <c r="I38" s="49">
        <v>46.5</v>
      </c>
      <c r="J38" s="49">
        <f t="shared" si="1"/>
        <v>79.699999999999989</v>
      </c>
      <c r="K38" s="146">
        <f t="shared" si="2"/>
        <v>0.25731152223982384</v>
      </c>
    </row>
    <row r="39" spans="1:11" ht="12" customHeight="1" x14ac:dyDescent="0.2">
      <c r="A39" s="70">
        <v>2011</v>
      </c>
      <c r="B39" s="51">
        <v>311.97391399999998</v>
      </c>
      <c r="C39" s="50">
        <v>94.1</v>
      </c>
      <c r="D39" s="50">
        <v>139.80000000000001</v>
      </c>
      <c r="E39" s="50">
        <v>46.5</v>
      </c>
      <c r="F39" s="50">
        <f t="shared" si="0"/>
        <v>280.39999999999998</v>
      </c>
      <c r="G39" s="50">
        <v>150.80000000000001</v>
      </c>
      <c r="H39" s="50">
        <v>3</v>
      </c>
      <c r="I39" s="50">
        <v>34</v>
      </c>
      <c r="J39" s="50">
        <f t="shared" si="1"/>
        <v>92.599999999999966</v>
      </c>
      <c r="K39" s="147">
        <f t="shared" si="2"/>
        <v>0.29681968858460384</v>
      </c>
    </row>
    <row r="40" spans="1:11" ht="12" customHeight="1" x14ac:dyDescent="0.2">
      <c r="A40" s="70">
        <v>2012</v>
      </c>
      <c r="B40" s="51">
        <v>314.16755799999999</v>
      </c>
      <c r="C40" s="50">
        <v>92.7</v>
      </c>
      <c r="D40" s="50">
        <v>126.2</v>
      </c>
      <c r="E40" s="50">
        <v>34</v>
      </c>
      <c r="F40" s="50">
        <f t="shared" si="0"/>
        <v>252.9</v>
      </c>
      <c r="G40" s="50">
        <v>169</v>
      </c>
      <c r="H40" s="50">
        <v>3.8</v>
      </c>
      <c r="I40" s="50">
        <v>35.700000000000003</v>
      </c>
      <c r="J40" s="50">
        <f t="shared" si="1"/>
        <v>44.400000000000006</v>
      </c>
      <c r="K40" s="147">
        <f t="shared" si="2"/>
        <v>0.14132585898636932</v>
      </c>
    </row>
    <row r="41" spans="1:11" ht="12" customHeight="1" x14ac:dyDescent="0.2">
      <c r="A41" s="70">
        <v>2013</v>
      </c>
      <c r="B41" s="51">
        <v>316.29476599999998</v>
      </c>
      <c r="C41" s="50">
        <v>135.6</v>
      </c>
      <c r="D41" s="50">
        <v>107.5</v>
      </c>
      <c r="E41" s="50">
        <v>35.700000000000003</v>
      </c>
      <c r="F41" s="50">
        <f t="shared" si="0"/>
        <v>278.8</v>
      </c>
      <c r="G41" s="50">
        <v>155.80000000000001</v>
      </c>
      <c r="H41" s="50">
        <v>4.2</v>
      </c>
      <c r="I41" s="50">
        <v>44.6</v>
      </c>
      <c r="J41" s="50">
        <f t="shared" si="1"/>
        <v>74.199999999999989</v>
      </c>
      <c r="K41" s="147">
        <f t="shared" si="2"/>
        <v>0.23459129892778557</v>
      </c>
    </row>
    <row r="42" spans="1:11" ht="12" customHeight="1" x14ac:dyDescent="0.2">
      <c r="A42" s="70">
        <v>2014</v>
      </c>
      <c r="B42" s="51">
        <v>318.576955</v>
      </c>
      <c r="C42" s="50">
        <v>131.5</v>
      </c>
      <c r="D42" s="50">
        <v>143.4</v>
      </c>
      <c r="E42" s="50">
        <v>44.6</v>
      </c>
      <c r="F42" s="50">
        <f t="shared" si="0"/>
        <v>319.5</v>
      </c>
      <c r="G42" s="50">
        <v>178</v>
      </c>
      <c r="H42" s="50">
        <v>4.7</v>
      </c>
      <c r="I42" s="50">
        <v>46.5</v>
      </c>
      <c r="J42" s="50">
        <f t="shared" si="1"/>
        <v>90.300000000000011</v>
      </c>
      <c r="K42" s="147">
        <f t="shared" si="2"/>
        <v>0.28344799767453366</v>
      </c>
    </row>
    <row r="43" spans="1:11" ht="12" customHeight="1" x14ac:dyDescent="0.2">
      <c r="A43" s="70">
        <v>2015</v>
      </c>
      <c r="B43" s="51">
        <v>320.87070299999999</v>
      </c>
      <c r="C43" s="50">
        <v>157.19999999999999</v>
      </c>
      <c r="D43" s="50">
        <v>154.9</v>
      </c>
      <c r="E43" s="50">
        <v>46.5</v>
      </c>
      <c r="F43" s="50">
        <f t="shared" si="0"/>
        <v>358.6</v>
      </c>
      <c r="G43" s="50">
        <v>85.4</v>
      </c>
      <c r="H43" s="50">
        <v>3.8</v>
      </c>
      <c r="I43" s="50">
        <v>58.9</v>
      </c>
      <c r="J43" s="50">
        <f t="shared" si="1"/>
        <v>210.50000000000003</v>
      </c>
      <c r="K43" s="147">
        <f t="shared" si="2"/>
        <v>0.65602748406731304</v>
      </c>
    </row>
    <row r="44" spans="1:11" ht="12" customHeight="1" x14ac:dyDescent="0.2">
      <c r="A44" s="100">
        <v>2016</v>
      </c>
      <c r="B44" s="52">
        <v>323.16101099999997</v>
      </c>
      <c r="C44" s="49">
        <v>126.4</v>
      </c>
      <c r="D44" s="49">
        <v>158.80000000000001</v>
      </c>
      <c r="E44" s="49">
        <v>58.9</v>
      </c>
      <c r="F44" s="49">
        <f t="shared" si="0"/>
        <v>344.1</v>
      </c>
      <c r="G44" s="49">
        <v>97.3</v>
      </c>
      <c r="H44" s="49">
        <v>2.4</v>
      </c>
      <c r="I44" s="49">
        <v>86.2</v>
      </c>
      <c r="J44" s="49">
        <f t="shared" si="1"/>
        <v>158.19999999999999</v>
      </c>
      <c r="K44" s="146">
        <f t="shared" si="2"/>
        <v>0.48953925323621422</v>
      </c>
    </row>
    <row r="45" spans="1:11" ht="12" customHeight="1" x14ac:dyDescent="0.2">
      <c r="A45" s="117">
        <v>2017</v>
      </c>
      <c r="B45" s="52">
        <v>325.20603</v>
      </c>
      <c r="C45" s="49">
        <v>76.8</v>
      </c>
      <c r="D45" s="49">
        <v>153.5</v>
      </c>
      <c r="E45" s="49">
        <v>86.3</v>
      </c>
      <c r="F45" s="49">
        <f t="shared" si="0"/>
        <v>316.60000000000002</v>
      </c>
      <c r="G45" s="49">
        <v>248.7</v>
      </c>
      <c r="H45" s="49">
        <v>2.2999999999999998</v>
      </c>
      <c r="I45" s="49">
        <v>28</v>
      </c>
      <c r="J45" s="49">
        <f t="shared" si="1"/>
        <v>37.600000000000037</v>
      </c>
      <c r="K45" s="146">
        <f t="shared" si="2"/>
        <v>0.11561901235349184</v>
      </c>
    </row>
    <row r="46" spans="1:11" ht="12" customHeight="1" x14ac:dyDescent="0.2">
      <c r="A46" s="117">
        <v>2018</v>
      </c>
      <c r="B46" s="52">
        <v>326.92397599999998</v>
      </c>
      <c r="C46" s="49">
        <v>77.599999999999994</v>
      </c>
      <c r="D46" s="49">
        <v>161.69999999999999</v>
      </c>
      <c r="E46" s="49">
        <v>28</v>
      </c>
      <c r="F46" s="49">
        <f t="shared" si="0"/>
        <v>267.29999999999995</v>
      </c>
      <c r="G46" s="49">
        <v>178.35599999999999</v>
      </c>
      <c r="H46" s="49">
        <v>2.6789999999999998</v>
      </c>
      <c r="I46" s="49">
        <v>26.7</v>
      </c>
      <c r="J46" s="49">
        <f t="shared" si="1"/>
        <v>59.564999999999955</v>
      </c>
      <c r="K46" s="146">
        <f t="shared" si="2"/>
        <v>0.18219832246258977</v>
      </c>
    </row>
    <row r="47" spans="1:11" ht="12" customHeight="1" x14ac:dyDescent="0.2">
      <c r="A47" s="117">
        <v>2019</v>
      </c>
      <c r="B47" s="52">
        <v>328.475998</v>
      </c>
      <c r="C47" s="49">
        <v>79.5</v>
      </c>
      <c r="D47" s="49">
        <v>133.98400000000001</v>
      </c>
      <c r="E47" s="49">
        <v>26.7</v>
      </c>
      <c r="F47" s="49">
        <f t="shared" si="0"/>
        <v>240.184</v>
      </c>
      <c r="G47" s="49">
        <v>125.119</v>
      </c>
      <c r="H47" s="49">
        <v>3</v>
      </c>
      <c r="I47" s="49">
        <v>33.200000000000003</v>
      </c>
      <c r="J47" s="49">
        <f t="shared" si="1"/>
        <v>78.864999999999995</v>
      </c>
      <c r="K47" s="146">
        <f t="shared" si="2"/>
        <v>0.24009364605081432</v>
      </c>
    </row>
    <row r="48" spans="1:11" ht="12" customHeight="1" thickBot="1" x14ac:dyDescent="0.25">
      <c r="A48" s="104">
        <v>2020</v>
      </c>
      <c r="B48" s="105">
        <v>330.11398000000003</v>
      </c>
      <c r="C48" s="127">
        <v>92.5</v>
      </c>
      <c r="D48" s="150">
        <v>194</v>
      </c>
      <c r="E48" s="127">
        <v>33.200000000000003</v>
      </c>
      <c r="F48" s="106">
        <f t="shared" si="0"/>
        <v>319.7</v>
      </c>
      <c r="G48" s="127">
        <v>127.21299999999999</v>
      </c>
      <c r="H48" s="150">
        <v>2.86</v>
      </c>
      <c r="I48" s="127">
        <v>34.200000000000003</v>
      </c>
      <c r="J48" s="106">
        <f t="shared" si="1"/>
        <v>155.42699999999996</v>
      </c>
      <c r="K48" s="148">
        <f t="shared" si="2"/>
        <v>0.470828287853789</v>
      </c>
    </row>
    <row r="49" spans="1:11" ht="12" customHeight="1" thickTop="1" x14ac:dyDescent="0.2">
      <c r="A49" s="221" t="s">
        <v>82</v>
      </c>
      <c r="B49" s="244"/>
      <c r="C49" s="244"/>
      <c r="D49" s="244"/>
      <c r="E49" s="244"/>
      <c r="F49" s="244"/>
      <c r="G49" s="244"/>
      <c r="H49" s="244"/>
      <c r="I49" s="244"/>
      <c r="J49" s="244"/>
      <c r="K49" s="245"/>
    </row>
    <row r="50" spans="1:11" ht="12" customHeight="1" x14ac:dyDescent="0.2">
      <c r="A50" s="221"/>
      <c r="B50" s="244"/>
      <c r="C50" s="244"/>
      <c r="D50" s="244"/>
      <c r="E50" s="244"/>
      <c r="F50" s="244"/>
      <c r="G50" s="244"/>
      <c r="H50" s="244"/>
      <c r="I50" s="244"/>
      <c r="J50" s="244"/>
      <c r="K50" s="245"/>
    </row>
    <row r="51" spans="1:11" ht="12" customHeight="1" x14ac:dyDescent="0.2">
      <c r="A51" s="262"/>
      <c r="B51" s="244"/>
      <c r="C51" s="244"/>
      <c r="D51" s="244"/>
      <c r="E51" s="244"/>
      <c r="F51" s="244"/>
      <c r="G51" s="244"/>
      <c r="H51" s="244"/>
      <c r="I51" s="244"/>
      <c r="J51" s="244"/>
      <c r="K51" s="245"/>
    </row>
    <row r="52" spans="1:11" ht="12" customHeight="1" x14ac:dyDescent="0.2">
      <c r="A52" s="224"/>
      <c r="B52" s="225"/>
      <c r="C52" s="225"/>
      <c r="D52" s="225"/>
      <c r="E52" s="225"/>
      <c r="F52" s="225"/>
      <c r="G52" s="225"/>
      <c r="H52" s="225"/>
      <c r="I52" s="225"/>
      <c r="J52" s="225"/>
      <c r="K52" s="226"/>
    </row>
    <row r="53" spans="1:11" ht="12" customHeight="1" x14ac:dyDescent="0.2">
      <c r="A53" s="218" t="s">
        <v>48</v>
      </c>
      <c r="B53" s="219"/>
      <c r="C53" s="219"/>
      <c r="D53" s="219"/>
      <c r="E53" s="219"/>
      <c r="F53" s="219"/>
      <c r="G53" s="219"/>
      <c r="H53" s="219"/>
      <c r="I53" s="219"/>
      <c r="J53" s="219"/>
      <c r="K53" s="220"/>
    </row>
  </sheetData>
  <mergeCells count="18">
    <mergeCell ref="A1:K1"/>
    <mergeCell ref="A2:A6"/>
    <mergeCell ref="B2:B6"/>
    <mergeCell ref="G2:I2"/>
    <mergeCell ref="J2:K3"/>
    <mergeCell ref="C3:C6"/>
    <mergeCell ref="D3:D6"/>
    <mergeCell ref="E3:E6"/>
    <mergeCell ref="F3:F6"/>
    <mergeCell ref="G3:G6"/>
    <mergeCell ref="A52:K52"/>
    <mergeCell ref="A53:K53"/>
    <mergeCell ref="H3:H6"/>
    <mergeCell ref="I3:I6"/>
    <mergeCell ref="J4:J6"/>
    <mergeCell ref="K5:K6"/>
    <mergeCell ref="C7:J7"/>
    <mergeCell ref="A49:K5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8"/>
  <sheetViews>
    <sheetView zoomScaleNormal="100" workbookViewId="0">
      <pane ySplit="6" topLeftCell="A7" activePane="bottomLeft" state="frozen"/>
      <selection pane="bottomLeft" sqref="A1:D1"/>
    </sheetView>
  </sheetViews>
  <sheetFormatPr defaultColWidth="12.7109375" defaultRowHeight="12" customHeight="1" x14ac:dyDescent="0.2"/>
  <cols>
    <col min="1" max="1" width="12.7109375" style="3" customWidth="1"/>
    <col min="2" max="4" width="17.7109375" style="2" customWidth="1"/>
    <col min="5" max="16384" width="12.7109375" style="3"/>
  </cols>
  <sheetData>
    <row r="1" spans="1:4" s="53" customFormat="1" ht="12" customHeight="1" thickBot="1" x14ac:dyDescent="0.25">
      <c r="A1" s="172" t="s">
        <v>55</v>
      </c>
      <c r="B1" s="172"/>
      <c r="C1" s="172"/>
      <c r="D1" s="172"/>
    </row>
    <row r="2" spans="1:4" ht="12" customHeight="1" thickTop="1" x14ac:dyDescent="0.2">
      <c r="A2" s="183" t="s">
        <v>15</v>
      </c>
      <c r="B2" s="19" t="s">
        <v>12</v>
      </c>
      <c r="C2" s="20"/>
      <c r="D2" s="20"/>
    </row>
    <row r="3" spans="1:4" ht="12" customHeight="1" x14ac:dyDescent="0.2">
      <c r="A3" s="184"/>
      <c r="B3" s="186" t="s">
        <v>16</v>
      </c>
      <c r="C3" s="189" t="s">
        <v>13</v>
      </c>
      <c r="D3" s="186" t="s">
        <v>17</v>
      </c>
    </row>
    <row r="4" spans="1:4" ht="12" customHeight="1" x14ac:dyDescent="0.2">
      <c r="A4" s="184"/>
      <c r="B4" s="187"/>
      <c r="C4" s="187"/>
      <c r="D4" s="187"/>
    </row>
    <row r="5" spans="1:4" ht="12" customHeight="1" x14ac:dyDescent="0.2">
      <c r="A5" s="185"/>
      <c r="B5" s="188"/>
      <c r="C5" s="188"/>
      <c r="D5" s="188"/>
    </row>
    <row r="6" spans="1:4" ht="12" customHeight="1" x14ac:dyDescent="0.2">
      <c r="A6" s="71"/>
      <c r="B6" s="190" t="s">
        <v>54</v>
      </c>
      <c r="C6" s="191"/>
      <c r="D6" s="191"/>
    </row>
    <row r="7" spans="1:4" ht="12" customHeight="1" x14ac:dyDescent="0.2">
      <c r="A7" s="21">
        <v>1909</v>
      </c>
      <c r="B7" s="22">
        <v>6.8</v>
      </c>
      <c r="C7" s="23" t="s">
        <v>4</v>
      </c>
      <c r="D7" s="24">
        <f>SUM(B7,C7)</f>
        <v>6.8</v>
      </c>
    </row>
    <row r="8" spans="1:4" ht="12" customHeight="1" x14ac:dyDescent="0.2">
      <c r="A8" s="21">
        <v>1910</v>
      </c>
      <c r="B8" s="22">
        <v>6.5</v>
      </c>
      <c r="C8" s="23" t="s">
        <v>4</v>
      </c>
      <c r="D8" s="24">
        <f t="shared" ref="D8:D71" si="0">SUM(B8,C8)</f>
        <v>6.5</v>
      </c>
    </row>
    <row r="9" spans="1:4" ht="12" customHeight="1" x14ac:dyDescent="0.2">
      <c r="A9" s="25">
        <v>1911</v>
      </c>
      <c r="B9" s="26">
        <v>6.3</v>
      </c>
      <c r="C9" s="27" t="s">
        <v>4</v>
      </c>
      <c r="D9" s="28">
        <f t="shared" si="0"/>
        <v>6.3</v>
      </c>
    </row>
    <row r="10" spans="1:4" ht="12" customHeight="1" x14ac:dyDescent="0.2">
      <c r="A10" s="25">
        <v>1912</v>
      </c>
      <c r="B10" s="26">
        <v>6.8</v>
      </c>
      <c r="C10" s="27" t="s">
        <v>4</v>
      </c>
      <c r="D10" s="28">
        <f t="shared" si="0"/>
        <v>6.8</v>
      </c>
    </row>
    <row r="11" spans="1:4" ht="12" customHeight="1" x14ac:dyDescent="0.2">
      <c r="A11" s="25">
        <v>1913</v>
      </c>
      <c r="B11" s="26">
        <v>3.1</v>
      </c>
      <c r="C11" s="27" t="s">
        <v>4</v>
      </c>
      <c r="D11" s="28">
        <f t="shared" si="0"/>
        <v>3.1</v>
      </c>
    </row>
    <row r="12" spans="1:4" ht="12" customHeight="1" x14ac:dyDescent="0.2">
      <c r="A12" s="25">
        <v>1914</v>
      </c>
      <c r="B12" s="26">
        <v>6.4</v>
      </c>
      <c r="C12" s="27" t="s">
        <v>4</v>
      </c>
      <c r="D12" s="28">
        <f t="shared" si="0"/>
        <v>6.4</v>
      </c>
    </row>
    <row r="13" spans="1:4" ht="12" customHeight="1" x14ac:dyDescent="0.2">
      <c r="A13" s="25">
        <v>1915</v>
      </c>
      <c r="B13" s="26">
        <v>5.8</v>
      </c>
      <c r="C13" s="27" t="s">
        <v>4</v>
      </c>
      <c r="D13" s="28">
        <f t="shared" si="0"/>
        <v>5.8</v>
      </c>
    </row>
    <row r="14" spans="1:4" ht="12" customHeight="1" x14ac:dyDescent="0.2">
      <c r="A14" s="21">
        <v>1916</v>
      </c>
      <c r="B14" s="22">
        <v>5.0999999999999996</v>
      </c>
      <c r="C14" s="23" t="s">
        <v>4</v>
      </c>
      <c r="D14" s="24">
        <f t="shared" si="0"/>
        <v>5.0999999999999996</v>
      </c>
    </row>
    <row r="15" spans="1:4" ht="12" customHeight="1" x14ac:dyDescent="0.2">
      <c r="A15" s="21">
        <v>1917</v>
      </c>
      <c r="B15" s="22">
        <v>7.5</v>
      </c>
      <c r="C15" s="23" t="s">
        <v>4</v>
      </c>
      <c r="D15" s="24">
        <f t="shared" si="0"/>
        <v>7.5</v>
      </c>
    </row>
    <row r="16" spans="1:4" ht="12" customHeight="1" x14ac:dyDescent="0.2">
      <c r="A16" s="21">
        <v>1918</v>
      </c>
      <c r="B16" s="22">
        <v>7.4</v>
      </c>
      <c r="C16" s="23" t="s">
        <v>4</v>
      </c>
      <c r="D16" s="24">
        <f t="shared" si="0"/>
        <v>7.4</v>
      </c>
    </row>
    <row r="17" spans="1:4" ht="12" customHeight="1" x14ac:dyDescent="0.2">
      <c r="A17" s="21">
        <v>1919</v>
      </c>
      <c r="B17" s="22">
        <v>5.4</v>
      </c>
      <c r="C17" s="23" t="s">
        <v>4</v>
      </c>
      <c r="D17" s="24">
        <f t="shared" si="0"/>
        <v>5.4</v>
      </c>
    </row>
    <row r="18" spans="1:4" ht="12" customHeight="1" x14ac:dyDescent="0.2">
      <c r="A18" s="21">
        <v>1920</v>
      </c>
      <c r="B18" s="22">
        <v>5.7</v>
      </c>
      <c r="C18" s="23" t="s">
        <v>4</v>
      </c>
      <c r="D18" s="24">
        <f t="shared" si="0"/>
        <v>5.7</v>
      </c>
    </row>
    <row r="19" spans="1:4" ht="12" customHeight="1" x14ac:dyDescent="0.2">
      <c r="A19" s="25">
        <v>1921</v>
      </c>
      <c r="B19" s="26">
        <v>4.8</v>
      </c>
      <c r="C19" s="27" t="s">
        <v>4</v>
      </c>
      <c r="D19" s="28">
        <f t="shared" si="0"/>
        <v>4.8</v>
      </c>
    </row>
    <row r="20" spans="1:4" ht="12" customHeight="1" x14ac:dyDescent="0.2">
      <c r="A20" s="25">
        <v>1922</v>
      </c>
      <c r="B20" s="26">
        <v>5.0999999999999996</v>
      </c>
      <c r="C20" s="27" t="s">
        <v>4</v>
      </c>
      <c r="D20" s="28">
        <f t="shared" si="0"/>
        <v>5.0999999999999996</v>
      </c>
    </row>
    <row r="21" spans="1:4" ht="12" customHeight="1" x14ac:dyDescent="0.2">
      <c r="A21" s="25">
        <v>1923</v>
      </c>
      <c r="B21" s="26">
        <v>5.9</v>
      </c>
      <c r="C21" s="27" t="s">
        <v>4</v>
      </c>
      <c r="D21" s="28">
        <f t="shared" si="0"/>
        <v>5.9</v>
      </c>
    </row>
    <row r="22" spans="1:4" ht="12" customHeight="1" x14ac:dyDescent="0.2">
      <c r="A22" s="25">
        <v>1924</v>
      </c>
      <c r="B22" s="26">
        <v>7.8</v>
      </c>
      <c r="C22" s="27" t="s">
        <v>4</v>
      </c>
      <c r="D22" s="28">
        <f t="shared" si="0"/>
        <v>7.8</v>
      </c>
    </row>
    <row r="23" spans="1:4" ht="12" customHeight="1" x14ac:dyDescent="0.2">
      <c r="A23" s="25">
        <v>1925</v>
      </c>
      <c r="B23" s="26">
        <v>7.3</v>
      </c>
      <c r="C23" s="27" t="s">
        <v>4</v>
      </c>
      <c r="D23" s="28">
        <f t="shared" si="0"/>
        <v>7.3</v>
      </c>
    </row>
    <row r="24" spans="1:4" ht="12" customHeight="1" x14ac:dyDescent="0.2">
      <c r="A24" s="21">
        <v>1926</v>
      </c>
      <c r="B24" s="22">
        <v>7.6</v>
      </c>
      <c r="C24" s="23" t="s">
        <v>4</v>
      </c>
      <c r="D24" s="24">
        <f t="shared" si="0"/>
        <v>7.6</v>
      </c>
    </row>
    <row r="25" spans="1:4" ht="12" customHeight="1" x14ac:dyDescent="0.2">
      <c r="A25" s="21">
        <v>1927</v>
      </c>
      <c r="B25" s="22">
        <v>8.6999999999999993</v>
      </c>
      <c r="C25" s="23" t="s">
        <v>4</v>
      </c>
      <c r="D25" s="24">
        <f t="shared" si="0"/>
        <v>8.6999999999999993</v>
      </c>
    </row>
    <row r="26" spans="1:4" ht="12" customHeight="1" x14ac:dyDescent="0.2">
      <c r="A26" s="21">
        <v>1928</v>
      </c>
      <c r="B26" s="22">
        <v>8.6</v>
      </c>
      <c r="C26" s="23" t="s">
        <v>4</v>
      </c>
      <c r="D26" s="24">
        <f t="shared" si="0"/>
        <v>8.6</v>
      </c>
    </row>
    <row r="27" spans="1:4" ht="12" customHeight="1" x14ac:dyDescent="0.2">
      <c r="A27" s="21">
        <v>1929</v>
      </c>
      <c r="B27" s="22">
        <v>7.8</v>
      </c>
      <c r="C27" s="23" t="s">
        <v>4</v>
      </c>
      <c r="D27" s="24">
        <f t="shared" si="0"/>
        <v>7.8</v>
      </c>
    </row>
    <row r="28" spans="1:4" ht="12" customHeight="1" x14ac:dyDescent="0.2">
      <c r="A28" s="21">
        <v>1930</v>
      </c>
      <c r="B28" s="22">
        <v>9.5</v>
      </c>
      <c r="C28" s="23" t="s">
        <v>4</v>
      </c>
      <c r="D28" s="24">
        <f t="shared" si="0"/>
        <v>9.5</v>
      </c>
    </row>
    <row r="29" spans="1:4" ht="12" customHeight="1" x14ac:dyDescent="0.2">
      <c r="A29" s="25">
        <v>1931</v>
      </c>
      <c r="B29" s="26">
        <v>8.8000000000000007</v>
      </c>
      <c r="C29" s="27" t="s">
        <v>4</v>
      </c>
      <c r="D29" s="28">
        <f t="shared" si="0"/>
        <v>8.8000000000000007</v>
      </c>
    </row>
    <row r="30" spans="1:4" ht="12" customHeight="1" x14ac:dyDescent="0.2">
      <c r="A30" s="25">
        <v>1932</v>
      </c>
      <c r="B30" s="26">
        <v>7.4</v>
      </c>
      <c r="C30" s="27" t="s">
        <v>4</v>
      </c>
      <c r="D30" s="28">
        <f t="shared" si="0"/>
        <v>7.4</v>
      </c>
    </row>
    <row r="31" spans="1:4" ht="12" customHeight="1" x14ac:dyDescent="0.2">
      <c r="A31" s="25">
        <v>1933</v>
      </c>
      <c r="B31" s="26">
        <v>7.1</v>
      </c>
      <c r="C31" s="27" t="s">
        <v>4</v>
      </c>
      <c r="D31" s="28">
        <f t="shared" si="0"/>
        <v>7.1</v>
      </c>
    </row>
    <row r="32" spans="1:4" ht="12" customHeight="1" x14ac:dyDescent="0.2">
      <c r="A32" s="25">
        <v>1934</v>
      </c>
      <c r="B32" s="26">
        <v>9.1</v>
      </c>
      <c r="C32" s="27" t="s">
        <v>4</v>
      </c>
      <c r="D32" s="28">
        <f t="shared" si="0"/>
        <v>9.1</v>
      </c>
    </row>
    <row r="33" spans="1:4" ht="12" customHeight="1" x14ac:dyDescent="0.2">
      <c r="A33" s="25">
        <v>1935</v>
      </c>
      <c r="B33" s="26">
        <v>8.4</v>
      </c>
      <c r="C33" s="27" t="s">
        <v>4</v>
      </c>
      <c r="D33" s="28">
        <f t="shared" si="0"/>
        <v>8.4</v>
      </c>
    </row>
    <row r="34" spans="1:4" ht="12" customHeight="1" x14ac:dyDescent="0.2">
      <c r="A34" s="21">
        <v>1936</v>
      </c>
      <c r="B34" s="22">
        <v>9</v>
      </c>
      <c r="C34" s="23" t="s">
        <v>4</v>
      </c>
      <c r="D34" s="24">
        <f t="shared" si="0"/>
        <v>9</v>
      </c>
    </row>
    <row r="35" spans="1:4" ht="12" customHeight="1" x14ac:dyDescent="0.2">
      <c r="A35" s="21">
        <v>1937</v>
      </c>
      <c r="B35" s="22">
        <v>7.8</v>
      </c>
      <c r="C35" s="23" t="s">
        <v>4</v>
      </c>
      <c r="D35" s="24">
        <f t="shared" si="0"/>
        <v>7.8</v>
      </c>
    </row>
    <row r="36" spans="1:4" ht="12" customHeight="1" x14ac:dyDescent="0.2">
      <c r="A36" s="21">
        <v>1938</v>
      </c>
      <c r="B36" s="22">
        <v>9.6</v>
      </c>
      <c r="C36" s="23" t="s">
        <v>4</v>
      </c>
      <c r="D36" s="24">
        <f t="shared" si="0"/>
        <v>9.6</v>
      </c>
    </row>
    <row r="37" spans="1:4" ht="12" customHeight="1" x14ac:dyDescent="0.2">
      <c r="A37" s="21">
        <v>1939</v>
      </c>
      <c r="B37" s="22">
        <v>9.3000000000000007</v>
      </c>
      <c r="C37" s="23" t="s">
        <v>4</v>
      </c>
      <c r="D37" s="24">
        <f t="shared" si="0"/>
        <v>9.3000000000000007</v>
      </c>
    </row>
    <row r="38" spans="1:4" ht="12" customHeight="1" x14ac:dyDescent="0.2">
      <c r="A38" s="21">
        <v>1940</v>
      </c>
      <c r="B38" s="22">
        <v>8.4</v>
      </c>
      <c r="C38" s="23" t="s">
        <v>4</v>
      </c>
      <c r="D38" s="24">
        <f t="shared" si="0"/>
        <v>8.4</v>
      </c>
    </row>
    <row r="39" spans="1:4" ht="12" customHeight="1" x14ac:dyDescent="0.2">
      <c r="A39" s="25">
        <v>1941</v>
      </c>
      <c r="B39" s="26">
        <v>8.8000000000000007</v>
      </c>
      <c r="C39" s="27" t="s">
        <v>4</v>
      </c>
      <c r="D39" s="28">
        <f t="shared" si="0"/>
        <v>8.8000000000000007</v>
      </c>
    </row>
    <row r="40" spans="1:4" ht="12" customHeight="1" x14ac:dyDescent="0.2">
      <c r="A40" s="25">
        <v>1942</v>
      </c>
      <c r="B40" s="26">
        <v>11.1</v>
      </c>
      <c r="C40" s="27" t="s">
        <v>4</v>
      </c>
      <c r="D40" s="28">
        <f t="shared" si="0"/>
        <v>11.1</v>
      </c>
    </row>
    <row r="41" spans="1:4" ht="12" customHeight="1" x14ac:dyDescent="0.2">
      <c r="A41" s="25">
        <v>1943</v>
      </c>
      <c r="B41" s="26">
        <v>8.9</v>
      </c>
      <c r="C41" s="27" t="s">
        <v>4</v>
      </c>
      <c r="D41" s="28">
        <f t="shared" si="0"/>
        <v>8.9</v>
      </c>
    </row>
    <row r="42" spans="1:4" ht="12" customHeight="1" x14ac:dyDescent="0.2">
      <c r="A42" s="25">
        <v>1944</v>
      </c>
      <c r="B42" s="26">
        <v>8.1</v>
      </c>
      <c r="C42" s="27" t="s">
        <v>4</v>
      </c>
      <c r="D42" s="28">
        <f t="shared" si="0"/>
        <v>8.1</v>
      </c>
    </row>
    <row r="43" spans="1:4" ht="12" customHeight="1" x14ac:dyDescent="0.2">
      <c r="A43" s="25">
        <v>1945</v>
      </c>
      <c r="B43" s="26">
        <v>7.8</v>
      </c>
      <c r="C43" s="27" t="s">
        <v>4</v>
      </c>
      <c r="D43" s="28">
        <f t="shared" si="0"/>
        <v>7.8</v>
      </c>
    </row>
    <row r="44" spans="1:4" ht="12" customHeight="1" x14ac:dyDescent="0.2">
      <c r="A44" s="21">
        <v>1946</v>
      </c>
      <c r="B44" s="22">
        <v>8.6999999999999993</v>
      </c>
      <c r="C44" s="23" t="s">
        <v>4</v>
      </c>
      <c r="D44" s="24">
        <f t="shared" si="0"/>
        <v>8.6999999999999993</v>
      </c>
    </row>
    <row r="45" spans="1:4" ht="12" customHeight="1" x14ac:dyDescent="0.2">
      <c r="A45" s="21">
        <v>1947</v>
      </c>
      <c r="B45" s="22">
        <v>6.5</v>
      </c>
      <c r="C45" s="23" t="s">
        <v>4</v>
      </c>
      <c r="D45" s="24">
        <f t="shared" si="0"/>
        <v>6.5</v>
      </c>
    </row>
    <row r="46" spans="1:4" ht="12" customHeight="1" x14ac:dyDescent="0.2">
      <c r="A46" s="21">
        <v>1948</v>
      </c>
      <c r="B46" s="22">
        <v>6.8</v>
      </c>
      <c r="C46" s="23" t="s">
        <v>4</v>
      </c>
      <c r="D46" s="24">
        <f t="shared" si="0"/>
        <v>6.8</v>
      </c>
    </row>
    <row r="47" spans="1:4" ht="12" customHeight="1" x14ac:dyDescent="0.2">
      <c r="A47" s="21">
        <v>1949</v>
      </c>
      <c r="B47" s="22">
        <v>6.9</v>
      </c>
      <c r="C47" s="23" t="s">
        <v>4</v>
      </c>
      <c r="D47" s="24">
        <f t="shared" si="0"/>
        <v>6.9</v>
      </c>
    </row>
    <row r="48" spans="1:4" ht="12" customHeight="1" x14ac:dyDescent="0.2">
      <c r="A48" s="21">
        <v>1950</v>
      </c>
      <c r="B48" s="22">
        <v>8.6</v>
      </c>
      <c r="C48" s="23" t="s">
        <v>4</v>
      </c>
      <c r="D48" s="24">
        <f t="shared" si="0"/>
        <v>8.6</v>
      </c>
    </row>
    <row r="49" spans="1:4" ht="12" customHeight="1" x14ac:dyDescent="0.2">
      <c r="A49" s="25">
        <v>1951</v>
      </c>
      <c r="B49" s="26">
        <v>8.1</v>
      </c>
      <c r="C49" s="27" t="s">
        <v>4</v>
      </c>
      <c r="D49" s="28">
        <f t="shared" si="0"/>
        <v>8.1</v>
      </c>
    </row>
    <row r="50" spans="1:4" ht="12" customHeight="1" x14ac:dyDescent="0.2">
      <c r="A50" s="25">
        <v>1952</v>
      </c>
      <c r="B50" s="26">
        <v>8.1</v>
      </c>
      <c r="C50" s="27" t="s">
        <v>4</v>
      </c>
      <c r="D50" s="28">
        <f t="shared" si="0"/>
        <v>8.1</v>
      </c>
    </row>
    <row r="51" spans="1:4" ht="12" customHeight="1" x14ac:dyDescent="0.2">
      <c r="A51" s="25">
        <v>1953</v>
      </c>
      <c r="B51" s="26">
        <v>7.6</v>
      </c>
      <c r="C51" s="27" t="s">
        <v>4</v>
      </c>
      <c r="D51" s="28">
        <f t="shared" si="0"/>
        <v>7.6</v>
      </c>
    </row>
    <row r="52" spans="1:4" ht="12" customHeight="1" x14ac:dyDescent="0.2">
      <c r="A52" s="25">
        <v>1954</v>
      </c>
      <c r="B52" s="26">
        <v>8</v>
      </c>
      <c r="C52" s="27" t="s">
        <v>4</v>
      </c>
      <c r="D52" s="28">
        <f t="shared" si="0"/>
        <v>8</v>
      </c>
    </row>
    <row r="53" spans="1:4" ht="12" customHeight="1" x14ac:dyDescent="0.2">
      <c r="A53" s="25">
        <v>1955</v>
      </c>
      <c r="B53" s="26">
        <v>7.5</v>
      </c>
      <c r="C53" s="27" t="s">
        <v>4</v>
      </c>
      <c r="D53" s="28">
        <f t="shared" si="0"/>
        <v>7.5</v>
      </c>
    </row>
    <row r="54" spans="1:4" ht="12" customHeight="1" x14ac:dyDescent="0.2">
      <c r="A54" s="21">
        <v>1956</v>
      </c>
      <c r="B54" s="22">
        <v>8</v>
      </c>
      <c r="C54" s="23" t="s">
        <v>4</v>
      </c>
      <c r="D54" s="24">
        <f t="shared" si="0"/>
        <v>8</v>
      </c>
    </row>
    <row r="55" spans="1:4" ht="12" customHeight="1" x14ac:dyDescent="0.2">
      <c r="A55" s="21">
        <v>1957</v>
      </c>
      <c r="B55" s="22">
        <v>7.6</v>
      </c>
      <c r="C55" s="23" t="s">
        <v>4</v>
      </c>
      <c r="D55" s="24">
        <f t="shared" si="0"/>
        <v>7.6</v>
      </c>
    </row>
    <row r="56" spans="1:4" ht="12" customHeight="1" x14ac:dyDescent="0.2">
      <c r="A56" s="21">
        <v>1958</v>
      </c>
      <c r="B56" s="22">
        <v>7.7</v>
      </c>
      <c r="C56" s="23" t="s">
        <v>4</v>
      </c>
      <c r="D56" s="24">
        <f t="shared" si="0"/>
        <v>7.7</v>
      </c>
    </row>
    <row r="57" spans="1:4" ht="12" customHeight="1" x14ac:dyDescent="0.2">
      <c r="A57" s="21">
        <v>1959</v>
      </c>
      <c r="B57" s="22">
        <v>7.7</v>
      </c>
      <c r="C57" s="23" t="s">
        <v>4</v>
      </c>
      <c r="D57" s="24">
        <f t="shared" si="0"/>
        <v>7.7</v>
      </c>
    </row>
    <row r="58" spans="1:4" ht="12" customHeight="1" x14ac:dyDescent="0.2">
      <c r="A58" s="21">
        <v>1960</v>
      </c>
      <c r="B58" s="22">
        <f>DryBeans!K8</f>
        <v>8.9641902036266341</v>
      </c>
      <c r="C58" s="23" t="s">
        <v>4</v>
      </c>
      <c r="D58" s="24">
        <f t="shared" si="0"/>
        <v>8.9641902036266341</v>
      </c>
    </row>
    <row r="59" spans="1:4" ht="12" customHeight="1" x14ac:dyDescent="0.2">
      <c r="A59" s="25">
        <v>1961</v>
      </c>
      <c r="B59" s="26">
        <f>DryBeans!K9</f>
        <v>8.7626452329253475</v>
      </c>
      <c r="C59" s="27" t="s">
        <v>4</v>
      </c>
      <c r="D59" s="28">
        <f t="shared" si="0"/>
        <v>8.7626452329253475</v>
      </c>
    </row>
    <row r="60" spans="1:4" ht="12" customHeight="1" x14ac:dyDescent="0.2">
      <c r="A60" s="25">
        <v>1962</v>
      </c>
      <c r="B60" s="26">
        <f>DryBeans!K10</f>
        <v>8.4111566363912118</v>
      </c>
      <c r="C60" s="27" t="s">
        <v>4</v>
      </c>
      <c r="D60" s="28">
        <f t="shared" si="0"/>
        <v>8.4111566363912118</v>
      </c>
    </row>
    <row r="61" spans="1:4" ht="12" customHeight="1" x14ac:dyDescent="0.2">
      <c r="A61" s="25">
        <v>1963</v>
      </c>
      <c r="B61" s="26">
        <f>DryBeans!K11</f>
        <v>7.6483687846977526</v>
      </c>
      <c r="C61" s="27" t="s">
        <v>4</v>
      </c>
      <c r="D61" s="28">
        <f t="shared" si="0"/>
        <v>7.6483687846977526</v>
      </c>
    </row>
    <row r="62" spans="1:4" ht="12" customHeight="1" x14ac:dyDescent="0.2">
      <c r="A62" s="25">
        <v>1964</v>
      </c>
      <c r="B62" s="26">
        <f>DryBeans!K12</f>
        <v>8.1007282339949551</v>
      </c>
      <c r="C62" s="27" t="s">
        <v>4</v>
      </c>
      <c r="D62" s="28">
        <f t="shared" si="0"/>
        <v>8.1007282339949551</v>
      </c>
    </row>
    <row r="63" spans="1:4" ht="12" customHeight="1" x14ac:dyDescent="0.2">
      <c r="A63" s="25">
        <v>1965</v>
      </c>
      <c r="B63" s="26">
        <f>DryBeans!K13</f>
        <v>6.5930475485689906</v>
      </c>
      <c r="C63" s="27">
        <v>0.11499486837510679</v>
      </c>
      <c r="D63" s="28">
        <f t="shared" si="0"/>
        <v>6.7080424169440978</v>
      </c>
    </row>
    <row r="64" spans="1:4" ht="12" customHeight="1" x14ac:dyDescent="0.2">
      <c r="A64" s="21">
        <v>1966</v>
      </c>
      <c r="B64" s="22">
        <f>DryBeans!K14</f>
        <v>6.8837902483369158</v>
      </c>
      <c r="C64" s="23">
        <v>0.10578648939393941</v>
      </c>
      <c r="D64" s="24">
        <f t="shared" si="0"/>
        <v>6.9895767377308555</v>
      </c>
    </row>
    <row r="65" spans="1:4" ht="12" customHeight="1" x14ac:dyDescent="0.2">
      <c r="A65" s="21">
        <v>1967</v>
      </c>
      <c r="B65" s="22">
        <f>DryBeans!K15</f>
        <v>7.5606573913239341</v>
      </c>
      <c r="C65" s="23">
        <v>0.13300327020940095</v>
      </c>
      <c r="D65" s="24">
        <f t="shared" si="0"/>
        <v>7.6936606615333352</v>
      </c>
    </row>
    <row r="66" spans="1:4" ht="12" customHeight="1" x14ac:dyDescent="0.2">
      <c r="A66" s="21">
        <v>1968</v>
      </c>
      <c r="B66" s="22">
        <f>DryBeans!K16</f>
        <v>6.3587594955989486</v>
      </c>
      <c r="C66" s="23">
        <v>0.15190991760705783</v>
      </c>
      <c r="D66" s="24">
        <f t="shared" si="0"/>
        <v>6.5106694132060063</v>
      </c>
    </row>
    <row r="67" spans="1:4" ht="12" customHeight="1" x14ac:dyDescent="0.2">
      <c r="A67" s="21">
        <v>1969</v>
      </c>
      <c r="B67" s="22">
        <f>DryBeans!K17</f>
        <v>6.8813304672226181</v>
      </c>
      <c r="C67" s="23">
        <v>0.12188159502769204</v>
      </c>
      <c r="D67" s="24">
        <f t="shared" si="0"/>
        <v>7.0032120622503102</v>
      </c>
    </row>
    <row r="68" spans="1:4" ht="12" customHeight="1" x14ac:dyDescent="0.2">
      <c r="A68" s="21">
        <v>1970</v>
      </c>
      <c r="B68" s="22">
        <f>DryBeans!K18</f>
        <v>6.2434623299680991</v>
      </c>
      <c r="C68" s="23">
        <v>0.7128654641425759</v>
      </c>
      <c r="D68" s="24">
        <f t="shared" si="0"/>
        <v>6.9563277941106749</v>
      </c>
    </row>
    <row r="69" spans="1:4" ht="12" customHeight="1" x14ac:dyDescent="0.2">
      <c r="A69" s="25">
        <v>1971</v>
      </c>
      <c r="B69" s="26">
        <f>DryBeans!K19</f>
        <v>6.7562088080443248</v>
      </c>
      <c r="C69" s="27">
        <v>0.65598935417938042</v>
      </c>
      <c r="D69" s="28">
        <f t="shared" si="0"/>
        <v>7.4121981622237048</v>
      </c>
    </row>
    <row r="70" spans="1:4" ht="12" customHeight="1" x14ac:dyDescent="0.2">
      <c r="A70" s="25">
        <v>1972</v>
      </c>
      <c r="B70" s="26">
        <f>DryBeans!K20</f>
        <v>5.7655331211647685</v>
      </c>
      <c r="C70" s="27">
        <v>0.79100641881704215</v>
      </c>
      <c r="D70" s="28">
        <f t="shared" si="0"/>
        <v>6.5565395399818103</v>
      </c>
    </row>
    <row r="71" spans="1:4" ht="12" customHeight="1" x14ac:dyDescent="0.2">
      <c r="A71" s="25">
        <v>1973</v>
      </c>
      <c r="B71" s="26">
        <f>DryBeans!K21</f>
        <v>7.4392986832525363</v>
      </c>
      <c r="C71" s="27">
        <v>0.54578303196909761</v>
      </c>
      <c r="D71" s="28">
        <f t="shared" si="0"/>
        <v>7.985081715221634</v>
      </c>
    </row>
    <row r="72" spans="1:4" ht="12" customHeight="1" x14ac:dyDescent="0.2">
      <c r="A72" s="25">
        <v>1974</v>
      </c>
      <c r="B72" s="26">
        <f>DryBeans!K22</f>
        <v>5.4818198506561435</v>
      </c>
      <c r="C72" s="27">
        <v>0.68978500178460733</v>
      </c>
      <c r="D72" s="28">
        <f t="shared" ref="D72:D103" si="1">SUM(B72,C72)</f>
        <v>6.1716048524407512</v>
      </c>
    </row>
    <row r="73" spans="1:4" ht="12" customHeight="1" x14ac:dyDescent="0.2">
      <c r="A73" s="25">
        <v>1975</v>
      </c>
      <c r="B73" s="26">
        <f>DryBeans!K23</f>
        <v>6.8016663614736501</v>
      </c>
      <c r="C73" s="27">
        <v>0.37575393963644144</v>
      </c>
      <c r="D73" s="28">
        <f t="shared" si="1"/>
        <v>7.1774203011100912</v>
      </c>
    </row>
    <row r="74" spans="1:4" ht="12" customHeight="1" x14ac:dyDescent="0.2">
      <c r="A74" s="21">
        <v>1976</v>
      </c>
      <c r="B74" s="22">
        <f>DryBeans!K24</f>
        <v>6.2700114937724649</v>
      </c>
      <c r="C74" s="23">
        <v>0.56849121352403331</v>
      </c>
      <c r="D74" s="24">
        <f t="shared" si="1"/>
        <v>6.8385027072964979</v>
      </c>
    </row>
    <row r="75" spans="1:4" ht="12" customHeight="1" x14ac:dyDescent="0.2">
      <c r="A75" s="21">
        <v>1977</v>
      </c>
      <c r="B75" s="22">
        <f>DryBeans!K25</f>
        <v>6.6696212390700147</v>
      </c>
      <c r="C75" s="23">
        <v>0.32667704784673729</v>
      </c>
      <c r="D75" s="24">
        <f>SUM(B75,C75)</f>
        <v>6.996298286916752</v>
      </c>
    </row>
    <row r="76" spans="1:4" ht="12" customHeight="1" x14ac:dyDescent="0.2">
      <c r="A76" s="21">
        <v>1978</v>
      </c>
      <c r="B76" s="22">
        <f>DryBeans!K26</f>
        <v>5.0632096027384019</v>
      </c>
      <c r="C76" s="23">
        <v>0.6144666232611059</v>
      </c>
      <c r="D76" s="24">
        <f t="shared" si="1"/>
        <v>5.6776762259995079</v>
      </c>
    </row>
    <row r="77" spans="1:4" ht="12" customHeight="1" x14ac:dyDescent="0.2">
      <c r="A77" s="21">
        <v>1979</v>
      </c>
      <c r="B77" s="22">
        <f>DryBeans!K27</f>
        <v>5.6048719501995361</v>
      </c>
      <c r="C77" s="23">
        <v>0.49662039036919614</v>
      </c>
      <c r="D77" s="24">
        <f t="shared" si="1"/>
        <v>6.1014923405687327</v>
      </c>
    </row>
    <row r="78" spans="1:4" ht="12" customHeight="1" x14ac:dyDescent="0.2">
      <c r="A78" s="21">
        <v>1980</v>
      </c>
      <c r="B78" s="22">
        <f>DryBeans!K28</f>
        <v>5.3961653068875517</v>
      </c>
      <c r="C78" s="23">
        <v>0.50316375745746356</v>
      </c>
      <c r="D78" s="24">
        <f t="shared" si="1"/>
        <v>5.8993290643450154</v>
      </c>
    </row>
    <row r="79" spans="1:4" ht="12" customHeight="1" x14ac:dyDescent="0.2">
      <c r="A79" s="25">
        <v>1981</v>
      </c>
      <c r="B79" s="26">
        <f>DryBeans!K29</f>
        <v>5.4211762766573237</v>
      </c>
      <c r="C79" s="27">
        <v>0.51639988730524122</v>
      </c>
      <c r="D79" s="28">
        <f t="shared" si="1"/>
        <v>5.9375761639625653</v>
      </c>
    </row>
    <row r="80" spans="1:4" ht="12" customHeight="1" x14ac:dyDescent="0.2">
      <c r="A80" s="25">
        <v>1982</v>
      </c>
      <c r="B80" s="26">
        <f>DryBeans!K30</f>
        <v>7.3468000130835582</v>
      </c>
      <c r="C80" s="27">
        <v>0.34396106347633898</v>
      </c>
      <c r="D80" s="28">
        <f t="shared" si="1"/>
        <v>7.6907610765598973</v>
      </c>
    </row>
    <row r="81" spans="1:4" ht="12" customHeight="1" x14ac:dyDescent="0.2">
      <c r="A81" s="25">
        <v>1983</v>
      </c>
      <c r="B81" s="26">
        <f>DryBeans!K31</f>
        <v>6.2475874517584735</v>
      </c>
      <c r="C81" s="27">
        <v>0.41868649797275881</v>
      </c>
      <c r="D81" s="28">
        <f t="shared" si="1"/>
        <v>6.6662739497312327</v>
      </c>
    </row>
    <row r="82" spans="1:4" ht="12" customHeight="1" x14ac:dyDescent="0.2">
      <c r="A82" s="25">
        <v>1984</v>
      </c>
      <c r="B82" s="26">
        <f>DryBeans!K32</f>
        <v>5.407310203640475</v>
      </c>
      <c r="C82" s="27">
        <v>0.42888967011491802</v>
      </c>
      <c r="D82" s="28">
        <f t="shared" si="1"/>
        <v>5.8361998737553931</v>
      </c>
    </row>
    <row r="83" spans="1:4" ht="12" customHeight="1" x14ac:dyDescent="0.2">
      <c r="A83" s="25">
        <v>1985</v>
      </c>
      <c r="B83" s="26">
        <f>DryBeans!K33</f>
        <v>6.9119035808102627</v>
      </c>
      <c r="C83" s="27">
        <v>0.44383668536392262</v>
      </c>
      <c r="D83" s="28">
        <f t="shared" si="1"/>
        <v>7.3557402661741857</v>
      </c>
    </row>
    <row r="84" spans="1:4" ht="12" customHeight="1" x14ac:dyDescent="0.2">
      <c r="A84" s="21">
        <v>1986</v>
      </c>
      <c r="B84" s="22">
        <f>DryBeans!K34</f>
        <v>6.358160669915673</v>
      </c>
      <c r="C84" s="23">
        <v>0.7029109406688423</v>
      </c>
      <c r="D84" s="24">
        <f t="shared" si="1"/>
        <v>7.0610716105845155</v>
      </c>
    </row>
    <row r="85" spans="1:4" ht="12" customHeight="1" x14ac:dyDescent="0.2">
      <c r="A85" s="21">
        <v>1987</v>
      </c>
      <c r="B85" s="22">
        <f>DryBeans!K35</f>
        <v>5.3834631565104321</v>
      </c>
      <c r="C85" s="23">
        <v>0.57932702329351771</v>
      </c>
      <c r="D85" s="24">
        <f t="shared" si="1"/>
        <v>5.9627901798039495</v>
      </c>
    </row>
    <row r="86" spans="1:4" ht="12" customHeight="1" x14ac:dyDescent="0.2">
      <c r="A86" s="21">
        <v>1988</v>
      </c>
      <c r="B86" s="22">
        <f>DryBeans!K36</f>
        <v>6.846721474188211</v>
      </c>
      <c r="C86" s="23">
        <v>0.7013250130133083</v>
      </c>
      <c r="D86" s="24">
        <f t="shared" si="1"/>
        <v>7.5480464872015194</v>
      </c>
    </row>
    <row r="87" spans="1:4" ht="12" customHeight="1" x14ac:dyDescent="0.2">
      <c r="A87" s="21">
        <v>1989</v>
      </c>
      <c r="B87" s="22">
        <f>DryBeans!K37</f>
        <v>5.4196171847655688</v>
      </c>
      <c r="C87" s="23">
        <v>0.61755995560952703</v>
      </c>
      <c r="D87" s="24">
        <f t="shared" si="1"/>
        <v>6.0371771403750962</v>
      </c>
    </row>
    <row r="88" spans="1:4" ht="12" customHeight="1" x14ac:dyDescent="0.2">
      <c r="A88" s="21">
        <v>1990</v>
      </c>
      <c r="B88" s="22">
        <f>DryBeans!K38</f>
        <v>6.7297519178975627</v>
      </c>
      <c r="C88" s="23">
        <v>0.46645408820915402</v>
      </c>
      <c r="D88" s="24">
        <f t="shared" si="1"/>
        <v>7.196206006106717</v>
      </c>
    </row>
    <row r="89" spans="1:4" ht="12" customHeight="1" x14ac:dyDescent="0.2">
      <c r="A89" s="25">
        <v>1991</v>
      </c>
      <c r="B89" s="26">
        <f>DryBeans!K39</f>
        <v>7.3472251970059066</v>
      </c>
      <c r="C89" s="27">
        <v>0.55979745673689529</v>
      </c>
      <c r="D89" s="28">
        <f t="shared" si="1"/>
        <v>7.9070226537428017</v>
      </c>
    </row>
    <row r="90" spans="1:4" ht="12" customHeight="1" x14ac:dyDescent="0.2">
      <c r="A90" s="25">
        <v>1992</v>
      </c>
      <c r="B90" s="26">
        <f>DryBeans!K40</f>
        <v>7.8187357172168959</v>
      </c>
      <c r="C90" s="27">
        <v>0.59776844585328415</v>
      </c>
      <c r="D90" s="28">
        <f t="shared" si="1"/>
        <v>8.4165041630701793</v>
      </c>
    </row>
    <row r="91" spans="1:4" ht="12" customHeight="1" x14ac:dyDescent="0.2">
      <c r="A91" s="25">
        <v>1993</v>
      </c>
      <c r="B91" s="26">
        <f>DryBeans!K41</f>
        <v>7.2263406140998114</v>
      </c>
      <c r="C91" s="27">
        <v>0.51073579517471479</v>
      </c>
      <c r="D91" s="28">
        <f t="shared" si="1"/>
        <v>7.7370764092745263</v>
      </c>
    </row>
    <row r="92" spans="1:4" ht="12" customHeight="1" x14ac:dyDescent="0.2">
      <c r="A92" s="25">
        <v>1994</v>
      </c>
      <c r="B92" s="26">
        <f>DryBeans!K42</f>
        <v>7.7084089289794031</v>
      </c>
      <c r="C92" s="27">
        <v>0.44131232934609571</v>
      </c>
      <c r="D92" s="28">
        <f t="shared" si="1"/>
        <v>8.1497212583254992</v>
      </c>
    </row>
    <row r="93" spans="1:4" ht="12" customHeight="1" x14ac:dyDescent="0.2">
      <c r="A93" s="25">
        <v>1995</v>
      </c>
      <c r="B93" s="26">
        <f>DryBeans!K43</f>
        <v>7.5058228574055201</v>
      </c>
      <c r="C93" s="27">
        <v>0.95085492797422289</v>
      </c>
      <c r="D93" s="28">
        <f t="shared" si="1"/>
        <v>8.4566777853797426</v>
      </c>
    </row>
    <row r="94" spans="1:4" ht="12" customHeight="1" x14ac:dyDescent="0.2">
      <c r="A94" s="21">
        <v>1996</v>
      </c>
      <c r="B94" s="22">
        <f>DryBeans!K44</f>
        <v>7.4347286203522938</v>
      </c>
      <c r="C94" s="23">
        <v>0.64962019526311676</v>
      </c>
      <c r="D94" s="24">
        <f t="shared" si="1"/>
        <v>8.0843488156154102</v>
      </c>
    </row>
    <row r="95" spans="1:4" ht="12" customHeight="1" x14ac:dyDescent="0.2">
      <c r="A95" s="21">
        <v>1997</v>
      </c>
      <c r="B95" s="22">
        <f>DryBeans!K45</f>
        <v>7.3966004878251352</v>
      </c>
      <c r="C95" s="23">
        <v>0.89886314836379677</v>
      </c>
      <c r="D95" s="24">
        <f t="shared" si="1"/>
        <v>8.2954636361889325</v>
      </c>
    </row>
    <row r="96" spans="1:4" ht="12" customHeight="1" x14ac:dyDescent="0.2">
      <c r="A96" s="21">
        <v>1998</v>
      </c>
      <c r="B96" s="22">
        <f>DryBeans!K46</f>
        <v>7.2593099095183762</v>
      </c>
      <c r="C96" s="23">
        <v>0.80174556611537084</v>
      </c>
      <c r="D96" s="24">
        <f t="shared" si="1"/>
        <v>8.0610554756337471</v>
      </c>
    </row>
    <row r="97" spans="1:4" ht="12" customHeight="1" x14ac:dyDescent="0.2">
      <c r="A97" s="21">
        <v>1999</v>
      </c>
      <c r="B97" s="22">
        <f>DryBeans!K47</f>
        <v>7.8019101523478769</v>
      </c>
      <c r="C97" s="23">
        <v>0.59455130800244771</v>
      </c>
      <c r="D97" s="24">
        <f t="shared" si="1"/>
        <v>8.3964614603503254</v>
      </c>
    </row>
    <row r="98" spans="1:4" ht="12" customHeight="1" x14ac:dyDescent="0.2">
      <c r="A98" s="21">
        <v>2000</v>
      </c>
      <c r="B98" s="22">
        <f>DryBeans!K48</f>
        <v>7.6832577048355972</v>
      </c>
      <c r="C98" s="23">
        <v>0.80587713349182821</v>
      </c>
      <c r="D98" s="24">
        <f t="shared" si="1"/>
        <v>8.4891348383274252</v>
      </c>
    </row>
    <row r="99" spans="1:4" ht="12" customHeight="1" x14ac:dyDescent="0.2">
      <c r="A99" s="25">
        <v>2001</v>
      </c>
      <c r="B99" s="26">
        <f>DryBeans!K49</f>
        <v>7.0416839478880959</v>
      </c>
      <c r="C99" s="27">
        <v>0.7145460577010595</v>
      </c>
      <c r="D99" s="28">
        <f t="shared" si="1"/>
        <v>7.7562300055891553</v>
      </c>
    </row>
    <row r="100" spans="1:4" ht="12" customHeight="1" x14ac:dyDescent="0.2">
      <c r="A100" s="25">
        <v>2002</v>
      </c>
      <c r="B100" s="26">
        <f>DryBeans!K50</f>
        <v>6.8127820815547766</v>
      </c>
      <c r="C100" s="27">
        <v>0.738952310204808</v>
      </c>
      <c r="D100" s="28">
        <f t="shared" si="1"/>
        <v>7.5517343917595845</v>
      </c>
    </row>
    <row r="101" spans="1:4" ht="12" customHeight="1" x14ac:dyDescent="0.2">
      <c r="A101" s="25">
        <v>2003</v>
      </c>
      <c r="B101" s="26">
        <f>DryBeans!K51</f>
        <v>6.7708102123875165</v>
      </c>
      <c r="C101" s="27">
        <v>0.56778289398597881</v>
      </c>
      <c r="D101" s="28">
        <f t="shared" si="1"/>
        <v>7.3385931063734953</v>
      </c>
    </row>
    <row r="102" spans="1:4" ht="12" customHeight="1" x14ac:dyDescent="0.2">
      <c r="A102" s="25">
        <v>2004</v>
      </c>
      <c r="B102" s="26">
        <f>DryBeans!K52</f>
        <v>5.9888174058016856</v>
      </c>
      <c r="C102" s="27">
        <v>0.59168552214094694</v>
      </c>
      <c r="D102" s="28">
        <f t="shared" si="1"/>
        <v>6.5805029279426321</v>
      </c>
    </row>
    <row r="103" spans="1:4" ht="12" customHeight="1" x14ac:dyDescent="0.2">
      <c r="A103" s="25">
        <v>2005</v>
      </c>
      <c r="B103" s="26">
        <f>DryBeans!K53</f>
        <v>6.1223423697070363</v>
      </c>
      <c r="C103" s="27">
        <v>0.69460465104608338</v>
      </c>
      <c r="D103" s="28">
        <f t="shared" si="1"/>
        <v>6.81694702075312</v>
      </c>
    </row>
    <row r="104" spans="1:4" ht="12" customHeight="1" x14ac:dyDescent="0.2">
      <c r="A104" s="21">
        <v>2006</v>
      </c>
      <c r="B104" s="22">
        <f>DryBeans!K54</f>
        <v>6.4468096637804209</v>
      </c>
      <c r="C104" s="23">
        <v>1.1264277987263931</v>
      </c>
      <c r="D104" s="24">
        <f t="shared" ref="D104:D109" si="2">SUM(B104,C104)</f>
        <v>7.573237462506814</v>
      </c>
    </row>
    <row r="105" spans="1:4" ht="12" customHeight="1" x14ac:dyDescent="0.2">
      <c r="A105" s="21">
        <v>2007</v>
      </c>
      <c r="B105" s="22">
        <f>DryBeans!K55</f>
        <v>6.3661627370879446</v>
      </c>
      <c r="C105" s="23">
        <v>0.71061799155198513</v>
      </c>
      <c r="D105" s="24">
        <f t="shared" si="2"/>
        <v>7.07678072863993</v>
      </c>
    </row>
    <row r="106" spans="1:4" ht="12" customHeight="1" x14ac:dyDescent="0.2">
      <c r="A106" s="21">
        <v>2008</v>
      </c>
      <c r="B106" s="22">
        <f>DryBeans!K56</f>
        <v>6.4495318823880732</v>
      </c>
      <c r="C106" s="23">
        <v>0.51694377558720195</v>
      </c>
      <c r="D106" s="24">
        <f t="shared" si="2"/>
        <v>6.9664756579752751</v>
      </c>
    </row>
    <row r="107" spans="1:4" ht="12" customHeight="1" x14ac:dyDescent="0.2">
      <c r="A107" s="21">
        <v>2009</v>
      </c>
      <c r="B107" s="22">
        <f>DryBeans!K57</f>
        <v>5.7529238242152996</v>
      </c>
      <c r="C107" s="23">
        <v>1.0158580844593248</v>
      </c>
      <c r="D107" s="24">
        <f t="shared" si="2"/>
        <v>6.7687819086746241</v>
      </c>
    </row>
    <row r="108" spans="1:4" ht="12" customHeight="1" x14ac:dyDescent="0.2">
      <c r="A108" s="21">
        <v>2010</v>
      </c>
      <c r="B108" s="22">
        <f>DryBeans!K58</f>
        <v>7.1701521101745058</v>
      </c>
      <c r="C108" s="23">
        <v>1.6177218012694381</v>
      </c>
      <c r="D108" s="24">
        <f t="shared" si="2"/>
        <v>8.7878739114439437</v>
      </c>
    </row>
    <row r="109" spans="1:4" ht="12" customHeight="1" x14ac:dyDescent="0.2">
      <c r="A109" s="75">
        <v>2011</v>
      </c>
      <c r="B109" s="74">
        <f>DryBeans!K59</f>
        <v>5.2771268790120702</v>
      </c>
      <c r="C109" s="73">
        <v>1.055174452683435</v>
      </c>
      <c r="D109" s="72">
        <f t="shared" si="2"/>
        <v>6.332301331695505</v>
      </c>
    </row>
    <row r="110" spans="1:4" ht="12" customHeight="1" x14ac:dyDescent="0.2">
      <c r="A110" s="25">
        <v>2012</v>
      </c>
      <c r="B110" s="26">
        <f>DryBeans!K60</f>
        <v>5.4366487158104349</v>
      </c>
      <c r="C110" s="27">
        <v>0.85255013532671509</v>
      </c>
      <c r="D110" s="28">
        <f t="shared" ref="D110:D115" si="3">SUM(B110,C110)</f>
        <v>6.2891988511371499</v>
      </c>
    </row>
    <row r="111" spans="1:4" ht="12" customHeight="1" x14ac:dyDescent="0.2">
      <c r="A111" s="25">
        <v>2013</v>
      </c>
      <c r="B111" s="26">
        <f>DryBeans!K61</f>
        <v>5.1627827396106838</v>
      </c>
      <c r="C111" s="27">
        <v>0.99914796107962711</v>
      </c>
      <c r="D111" s="28">
        <f t="shared" si="3"/>
        <v>6.161930700690311</v>
      </c>
    </row>
    <row r="112" spans="1:4" ht="12" customHeight="1" x14ac:dyDescent="0.2">
      <c r="A112" s="25">
        <v>2014</v>
      </c>
      <c r="B112" s="26">
        <f>DryBeans!K62</f>
        <v>6.0056708299129795</v>
      </c>
      <c r="C112" s="27">
        <v>0.77354314446346661</v>
      </c>
      <c r="D112" s="28">
        <f t="shared" si="3"/>
        <v>6.7792139743764466</v>
      </c>
    </row>
    <row r="113" spans="1:4" ht="12" customHeight="1" x14ac:dyDescent="0.2">
      <c r="A113" s="75">
        <v>2015</v>
      </c>
      <c r="B113" s="74">
        <f>DryBeans!K63</f>
        <v>7.1164197410381851</v>
      </c>
      <c r="C113" s="27">
        <v>1.26</v>
      </c>
      <c r="D113" s="72">
        <f t="shared" si="3"/>
        <v>8.3764197410381858</v>
      </c>
    </row>
    <row r="114" spans="1:4" ht="12" customHeight="1" x14ac:dyDescent="0.2">
      <c r="A114" s="113">
        <v>2016</v>
      </c>
      <c r="B114" s="114">
        <f>DryBeans!K64</f>
        <v>6.6915878145848691</v>
      </c>
      <c r="C114" s="115">
        <v>4.8499999999999996</v>
      </c>
      <c r="D114" s="116">
        <f t="shared" si="3"/>
        <v>11.541587814584869</v>
      </c>
    </row>
    <row r="115" spans="1:4" ht="12" customHeight="1" x14ac:dyDescent="0.2">
      <c r="A115" s="113">
        <v>2017</v>
      </c>
      <c r="B115" s="114">
        <f>DryBeans!K65</f>
        <v>7.5245839417625868</v>
      </c>
      <c r="C115" s="115">
        <v>4.03</v>
      </c>
      <c r="D115" s="116">
        <f t="shared" si="3"/>
        <v>11.554583941762587</v>
      </c>
    </row>
    <row r="116" spans="1:4" ht="12" customHeight="1" x14ac:dyDescent="0.2">
      <c r="A116" s="113">
        <v>2018</v>
      </c>
      <c r="B116" s="114">
        <f>DryBeans!K66</f>
        <v>8.6127682115158883</v>
      </c>
      <c r="C116" s="115">
        <v>4.62</v>
      </c>
      <c r="D116" s="116">
        <f>SUM(B116,C116)</f>
        <v>13.232768211515889</v>
      </c>
    </row>
    <row r="117" spans="1:4" ht="12" customHeight="1" x14ac:dyDescent="0.2">
      <c r="A117" s="155">
        <v>2019</v>
      </c>
      <c r="B117" s="156">
        <f>DryBeans!K67</f>
        <v>5.6724697669426591</v>
      </c>
      <c r="C117" s="157">
        <v>3.71</v>
      </c>
      <c r="D117" s="116">
        <f>SUM(B117,C117)</f>
        <v>9.3824697669426591</v>
      </c>
    </row>
    <row r="118" spans="1:4" ht="12" customHeight="1" thickBot="1" x14ac:dyDescent="0.25">
      <c r="A118" s="158">
        <v>2020</v>
      </c>
      <c r="B118" s="160">
        <f>DryBeans!K68</f>
        <v>8.2478306956632998</v>
      </c>
      <c r="C118" s="161">
        <v>4.28</v>
      </c>
      <c r="D118" s="159">
        <f>SUM(B118,C118)</f>
        <v>12.527830695663301</v>
      </c>
    </row>
    <row r="119" spans="1:4" ht="12" customHeight="1" thickTop="1" x14ac:dyDescent="0.2">
      <c r="A119" s="173" t="s">
        <v>28</v>
      </c>
      <c r="B119" s="174"/>
      <c r="C119" s="174"/>
      <c r="D119" s="174"/>
    </row>
    <row r="120" spans="1:4" ht="10.5" customHeight="1" x14ac:dyDescent="0.2">
      <c r="A120" s="175"/>
      <c r="B120" s="176"/>
      <c r="C120" s="176"/>
      <c r="D120" s="176"/>
    </row>
    <row r="121" spans="1:4" ht="12" hidden="1" customHeight="1" x14ac:dyDescent="0.2">
      <c r="A121" s="179" t="s">
        <v>46</v>
      </c>
      <c r="B121" s="181"/>
      <c r="C121" s="181"/>
      <c r="D121" s="181"/>
    </row>
    <row r="122" spans="1:4" ht="12" customHeight="1" x14ac:dyDescent="0.2">
      <c r="A122" s="179"/>
      <c r="B122" s="181"/>
      <c r="C122" s="181"/>
      <c r="D122" s="181"/>
    </row>
    <row r="123" spans="1:4" ht="12" customHeight="1" x14ac:dyDescent="0.2">
      <c r="A123" s="182"/>
      <c r="B123" s="181"/>
      <c r="C123" s="181"/>
      <c r="D123" s="181"/>
    </row>
    <row r="124" spans="1:4" ht="12" customHeight="1" x14ac:dyDescent="0.2">
      <c r="A124" s="182"/>
      <c r="B124" s="181"/>
      <c r="C124" s="181"/>
      <c r="D124" s="181"/>
    </row>
    <row r="125" spans="1:4" ht="12" customHeight="1" x14ac:dyDescent="0.2">
      <c r="A125" s="182"/>
      <c r="B125" s="181"/>
      <c r="C125" s="181"/>
      <c r="D125" s="181"/>
    </row>
    <row r="126" spans="1:4" ht="12" customHeight="1" x14ac:dyDescent="0.2">
      <c r="A126" s="177"/>
      <c r="B126" s="178"/>
      <c r="C126" s="178"/>
      <c r="D126" s="178"/>
    </row>
    <row r="127" spans="1:4" ht="12" customHeight="1" x14ac:dyDescent="0.2">
      <c r="A127" s="179" t="s">
        <v>48</v>
      </c>
      <c r="B127" s="180"/>
      <c r="C127" s="180"/>
      <c r="D127" s="180"/>
    </row>
    <row r="128" spans="1:4" ht="25.5" customHeight="1" x14ac:dyDescent="0.2">
      <c r="A128" s="179"/>
      <c r="B128" s="180"/>
      <c r="C128" s="180"/>
      <c r="D128" s="180"/>
    </row>
  </sheetData>
  <mergeCells count="11">
    <mergeCell ref="A1:D1"/>
    <mergeCell ref="A119:D119"/>
    <mergeCell ref="A120:D120"/>
    <mergeCell ref="A126:D126"/>
    <mergeCell ref="A127:D128"/>
    <mergeCell ref="A121:D125"/>
    <mergeCell ref="A2:A5"/>
    <mergeCell ref="B3:B5"/>
    <mergeCell ref="C3:C5"/>
    <mergeCell ref="D3:D5"/>
    <mergeCell ref="B6:D6"/>
  </mergeCells>
  <phoneticPr fontId="5" type="noConversion"/>
  <printOptions horizontalCentered="1" verticalCentered="1"/>
  <pageMargins left="0.5" right="0.5" top="0.69930555555555596" bottom="0.69930555555555596" header="0" footer="0"/>
  <pageSetup fitToHeight="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2"/>
  <sheetViews>
    <sheetView zoomScaleNormal="100" workbookViewId="0">
      <pane ySplit="6" topLeftCell="A7" activePane="bottomLeft" state="frozen"/>
      <selection pane="bottomLeft" sqref="A1:O1"/>
    </sheetView>
  </sheetViews>
  <sheetFormatPr defaultColWidth="12.7109375" defaultRowHeight="12" customHeight="1" x14ac:dyDescent="0.2"/>
  <cols>
    <col min="1" max="1" width="12.7109375" style="14" customWidth="1"/>
    <col min="2" max="15" width="12.7109375" style="15" customWidth="1"/>
    <col min="16" max="16384" width="12.7109375" style="13"/>
  </cols>
  <sheetData>
    <row r="1" spans="1:26" s="55" customFormat="1" ht="12" customHeight="1" thickBot="1" x14ac:dyDescent="0.25">
      <c r="A1" s="199" t="s">
        <v>58</v>
      </c>
      <c r="B1" s="199"/>
      <c r="C1" s="199"/>
      <c r="D1" s="199"/>
      <c r="E1" s="199"/>
      <c r="F1" s="199"/>
      <c r="G1" s="199"/>
      <c r="H1" s="199"/>
      <c r="I1" s="199"/>
      <c r="J1" s="199"/>
      <c r="K1" s="199"/>
      <c r="L1" s="199"/>
      <c r="M1" s="199"/>
      <c r="N1" s="199"/>
      <c r="O1" s="199"/>
    </row>
    <row r="2" spans="1:26" ht="12" customHeight="1" thickTop="1" x14ac:dyDescent="0.2">
      <c r="A2" s="200" t="s">
        <v>0</v>
      </c>
      <c r="B2" s="203" t="s">
        <v>5</v>
      </c>
      <c r="C2" s="203" t="s">
        <v>6</v>
      </c>
      <c r="D2" s="206" t="s">
        <v>7</v>
      </c>
      <c r="E2" s="203" t="s">
        <v>8</v>
      </c>
      <c r="F2" s="203" t="s">
        <v>9</v>
      </c>
      <c r="G2" s="206" t="s">
        <v>87</v>
      </c>
      <c r="H2" s="206" t="s">
        <v>83</v>
      </c>
      <c r="I2" s="206" t="s">
        <v>88</v>
      </c>
      <c r="J2" s="206" t="s">
        <v>89</v>
      </c>
      <c r="K2" s="206" t="s">
        <v>90</v>
      </c>
      <c r="L2" s="206" t="s">
        <v>91</v>
      </c>
      <c r="M2" s="206" t="s">
        <v>92</v>
      </c>
      <c r="N2" s="206" t="s">
        <v>93</v>
      </c>
      <c r="O2" s="206" t="s">
        <v>27</v>
      </c>
    </row>
    <row r="3" spans="1:26" ht="12" customHeight="1" x14ac:dyDescent="0.2">
      <c r="A3" s="201"/>
      <c r="B3" s="204"/>
      <c r="C3" s="204"/>
      <c r="D3" s="204"/>
      <c r="E3" s="204"/>
      <c r="F3" s="204"/>
      <c r="G3" s="204"/>
      <c r="H3" s="204"/>
      <c r="I3" s="204"/>
      <c r="J3" s="204"/>
      <c r="K3" s="204"/>
      <c r="L3" s="204"/>
      <c r="M3" s="204"/>
      <c r="N3" s="204"/>
      <c r="O3" s="204"/>
    </row>
    <row r="4" spans="1:26" ht="12" customHeight="1" x14ac:dyDescent="0.2">
      <c r="A4" s="201"/>
      <c r="B4" s="204"/>
      <c r="C4" s="204"/>
      <c r="D4" s="204"/>
      <c r="E4" s="204"/>
      <c r="F4" s="204"/>
      <c r="G4" s="204"/>
      <c r="H4" s="204"/>
      <c r="I4" s="204"/>
      <c r="J4" s="204"/>
      <c r="K4" s="204"/>
      <c r="L4" s="204"/>
      <c r="M4" s="204"/>
      <c r="N4" s="204"/>
      <c r="O4" s="204"/>
    </row>
    <row r="5" spans="1:26" ht="12" customHeight="1" x14ac:dyDescent="0.2">
      <c r="A5" s="202"/>
      <c r="B5" s="205"/>
      <c r="C5" s="205"/>
      <c r="D5" s="205"/>
      <c r="E5" s="205"/>
      <c r="F5" s="205"/>
      <c r="G5" s="205"/>
      <c r="H5" s="205"/>
      <c r="I5" s="205"/>
      <c r="J5" s="205"/>
      <c r="K5" s="205"/>
      <c r="L5" s="205"/>
      <c r="M5" s="205"/>
      <c r="N5" s="205"/>
      <c r="O5" s="205"/>
    </row>
    <row r="6" spans="1:26" ht="12" customHeight="1" x14ac:dyDescent="0.2">
      <c r="A6" s="71"/>
      <c r="B6" s="207" t="s">
        <v>96</v>
      </c>
      <c r="C6" s="208"/>
      <c r="D6" s="208"/>
      <c r="E6" s="208"/>
      <c r="F6" s="208"/>
      <c r="G6" s="208"/>
      <c r="H6" s="208"/>
      <c r="I6" s="208"/>
      <c r="J6" s="208"/>
      <c r="K6" s="208"/>
      <c r="L6" s="208"/>
      <c r="M6" s="208"/>
      <c r="N6" s="208"/>
      <c r="O6" s="208"/>
      <c r="P6" s="71"/>
      <c r="Q6" s="71"/>
      <c r="R6" s="71"/>
      <c r="S6" s="71"/>
      <c r="T6" s="71"/>
      <c r="U6" s="71"/>
      <c r="V6" s="71"/>
      <c r="W6" s="71"/>
      <c r="X6" s="71"/>
      <c r="Y6" s="71"/>
      <c r="Z6" s="71"/>
    </row>
    <row r="7" spans="1:26" s="17" customFormat="1" ht="12" customHeight="1" x14ac:dyDescent="0.2">
      <c r="A7" s="29">
        <v>1960</v>
      </c>
      <c r="B7" s="97">
        <f>PintoBeans!K8</f>
        <v>2.2359987189201105</v>
      </c>
      <c r="C7" s="97">
        <f>NavyBeans!K8</f>
        <v>2.5272927968068584</v>
      </c>
      <c r="D7" s="97">
        <f>GreatNorthernBeans!K8</f>
        <v>0.78971212867588036</v>
      </c>
      <c r="E7" s="97">
        <f>RedKidneyBeans!K8</f>
        <v>0.77202594771712119</v>
      </c>
      <c r="F7" s="97">
        <f>DryLimaBeans!K8</f>
        <v>0.6216424670645736</v>
      </c>
      <c r="G7" s="97">
        <f>BlackBeans!K8</f>
        <v>3.5644394341338967E-2</v>
      </c>
      <c r="H7" s="97">
        <f>'OtherDryBeans-1960-1979'!K8</f>
        <v>1.9818737501007508</v>
      </c>
      <c r="I7" s="30" t="s">
        <v>4</v>
      </c>
      <c r="J7" s="30" t="s">
        <v>4</v>
      </c>
      <c r="K7" s="30" t="s">
        <v>4</v>
      </c>
      <c r="L7" s="30" t="s">
        <v>4</v>
      </c>
      <c r="M7" s="30" t="s">
        <v>4</v>
      </c>
      <c r="N7" s="30" t="s">
        <v>4</v>
      </c>
      <c r="O7" s="97">
        <f>DryBeans!K8</f>
        <v>8.9641902036266341</v>
      </c>
      <c r="P7" s="16"/>
      <c r="Q7" s="16"/>
      <c r="R7" s="16"/>
      <c r="S7" s="16"/>
      <c r="T7" s="16"/>
      <c r="U7" s="16"/>
      <c r="V7" s="16"/>
      <c r="W7" s="16"/>
      <c r="X7" s="16"/>
      <c r="Y7" s="16"/>
      <c r="Z7" s="16"/>
    </row>
    <row r="8" spans="1:26" s="17" customFormat="1" ht="12" customHeight="1" x14ac:dyDescent="0.2">
      <c r="A8" s="32">
        <v>1961</v>
      </c>
      <c r="B8" s="98">
        <f>PintoBeans!K9</f>
        <v>2.5140948841512483</v>
      </c>
      <c r="C8" s="98">
        <f>NavyBeans!K9</f>
        <v>2.7972872528355652</v>
      </c>
      <c r="D8" s="98">
        <f>GreatNorthernBeans!K9</f>
        <v>0.83601635355025561</v>
      </c>
      <c r="E8" s="98">
        <f>RedKidneyBeans!K9</f>
        <v>0.70912282038858732</v>
      </c>
      <c r="F8" s="98">
        <f>DryLimaBeans!K9</f>
        <v>0.59851437816519693</v>
      </c>
      <c r="G8" s="98">
        <f>BlackBeans!K9</f>
        <v>9.315535807991282E-2</v>
      </c>
      <c r="H8" s="98">
        <f>'OtherDryBeans-1960-1979'!K9</f>
        <v>1.2144541857545821</v>
      </c>
      <c r="I8" s="98" t="s">
        <v>4</v>
      </c>
      <c r="J8" s="98" t="s">
        <v>4</v>
      </c>
      <c r="K8" s="98" t="s">
        <v>4</v>
      </c>
      <c r="L8" s="98" t="s">
        <v>4</v>
      </c>
      <c r="M8" s="98" t="s">
        <v>4</v>
      </c>
      <c r="N8" s="98" t="s">
        <v>4</v>
      </c>
      <c r="O8" s="98">
        <f>DryBeans!K9</f>
        <v>8.7626452329253475</v>
      </c>
      <c r="P8" s="16"/>
      <c r="Q8" s="16"/>
      <c r="R8" s="16"/>
      <c r="S8" s="16"/>
      <c r="T8" s="16"/>
      <c r="U8" s="16"/>
      <c r="V8" s="16"/>
      <c r="W8" s="16"/>
      <c r="X8" s="16"/>
      <c r="Y8" s="16"/>
      <c r="Z8" s="16"/>
    </row>
    <row r="9" spans="1:26" s="17" customFormat="1" ht="12" customHeight="1" x14ac:dyDescent="0.2">
      <c r="A9" s="32">
        <v>1962</v>
      </c>
      <c r="B9" s="98">
        <f>PintoBeans!K10</f>
        <v>2.3913350384915035</v>
      </c>
      <c r="C9" s="98">
        <f>NavyBeans!K10</f>
        <v>2.8541624894216593</v>
      </c>
      <c r="D9" s="98">
        <f>GreatNorthernBeans!K10</f>
        <v>0.72796084443920284</v>
      </c>
      <c r="E9" s="98">
        <f>RedKidneyBeans!K10</f>
        <v>0.63740589048880103</v>
      </c>
      <c r="F9" s="98">
        <f>DryLimaBeans!K10</f>
        <v>0.59080605414856568</v>
      </c>
      <c r="G9" s="98">
        <f>BlackBeans!K10</f>
        <v>0.13371464556854945</v>
      </c>
      <c r="H9" s="98">
        <f>'OtherDryBeans-1960-1979'!K10</f>
        <v>1.075771673832931</v>
      </c>
      <c r="I9" s="98" t="s">
        <v>4</v>
      </c>
      <c r="J9" s="98" t="s">
        <v>4</v>
      </c>
      <c r="K9" s="98" t="s">
        <v>4</v>
      </c>
      <c r="L9" s="98" t="s">
        <v>4</v>
      </c>
      <c r="M9" s="98" t="s">
        <v>4</v>
      </c>
      <c r="N9" s="98" t="s">
        <v>4</v>
      </c>
      <c r="O9" s="98">
        <f>DryBeans!K10</f>
        <v>8.4111566363912118</v>
      </c>
      <c r="P9" s="16"/>
      <c r="Q9" s="16"/>
      <c r="R9" s="16"/>
      <c r="S9" s="16"/>
      <c r="T9" s="16"/>
      <c r="U9" s="16"/>
      <c r="V9" s="16"/>
      <c r="W9" s="16"/>
      <c r="X9" s="16"/>
      <c r="Y9" s="16"/>
      <c r="Z9" s="16"/>
    </row>
    <row r="10" spans="1:26" s="17" customFormat="1" ht="12" customHeight="1" x14ac:dyDescent="0.2">
      <c r="A10" s="32">
        <v>1963</v>
      </c>
      <c r="B10" s="98">
        <f>PintoBeans!K11</f>
        <v>1.9954669868039578</v>
      </c>
      <c r="C10" s="98">
        <f>NavyBeans!K11</f>
        <v>2.6215185876277229</v>
      </c>
      <c r="D10" s="98">
        <f>GreatNorthernBeans!K11</f>
        <v>0.54635905348706926</v>
      </c>
      <c r="E10" s="98">
        <f>RedKidneyBeans!K11</f>
        <v>0.62326830196256633</v>
      </c>
      <c r="F10" s="98">
        <f>DryLimaBeans!K11</f>
        <v>0.6447556381078694</v>
      </c>
      <c r="G10" s="98">
        <f>BlackBeans!K11</f>
        <v>9.6202417462627504E-2</v>
      </c>
      <c r="H10" s="98">
        <f>'OtherDryBeans-1960-1979'!K11</f>
        <v>1.1207977992459384</v>
      </c>
      <c r="I10" s="98" t="s">
        <v>4</v>
      </c>
      <c r="J10" s="98" t="s">
        <v>4</v>
      </c>
      <c r="K10" s="98" t="s">
        <v>4</v>
      </c>
      <c r="L10" s="98" t="s">
        <v>4</v>
      </c>
      <c r="M10" s="98" t="s">
        <v>4</v>
      </c>
      <c r="N10" s="98" t="s">
        <v>4</v>
      </c>
      <c r="O10" s="98">
        <f>DryBeans!K11</f>
        <v>7.6483687846977526</v>
      </c>
      <c r="P10" s="16"/>
      <c r="Q10" s="16"/>
      <c r="R10" s="16"/>
      <c r="S10" s="16"/>
      <c r="T10" s="16"/>
      <c r="U10" s="16"/>
      <c r="V10" s="16"/>
      <c r="W10" s="16"/>
      <c r="X10" s="16"/>
      <c r="Y10" s="16"/>
      <c r="Z10" s="16"/>
    </row>
    <row r="11" spans="1:26" s="17" customFormat="1" ht="12" customHeight="1" x14ac:dyDescent="0.2">
      <c r="A11" s="32">
        <v>1964</v>
      </c>
      <c r="B11" s="98">
        <f>PintoBeans!K12</f>
        <v>2.006293173534698</v>
      </c>
      <c r="C11" s="98">
        <f>NavyBeans!K12</f>
        <v>2.9403495839404106</v>
      </c>
      <c r="D11" s="98">
        <f>GreatNorthernBeans!K12</f>
        <v>0.82371172917676383</v>
      </c>
      <c r="E11" s="98">
        <f>RedKidneyBeans!K12</f>
        <v>0.70461068638640045</v>
      </c>
      <c r="F11" s="98">
        <f>DryLimaBeans!K12</f>
        <v>0.53459462826119541</v>
      </c>
      <c r="G11" s="98">
        <f>BlackBeans!K12</f>
        <v>9.7585280293400176E-2</v>
      </c>
      <c r="H11" s="98">
        <f>'OtherDryBeans-1960-1979'!K12</f>
        <v>0.99358315240208617</v>
      </c>
      <c r="I11" s="98" t="s">
        <v>4</v>
      </c>
      <c r="J11" s="98" t="s">
        <v>4</v>
      </c>
      <c r="K11" s="98" t="s">
        <v>4</v>
      </c>
      <c r="L11" s="98" t="s">
        <v>4</v>
      </c>
      <c r="M11" s="98" t="s">
        <v>4</v>
      </c>
      <c r="N11" s="98" t="s">
        <v>4</v>
      </c>
      <c r="O11" s="98">
        <f>DryBeans!K12</f>
        <v>8.1007282339949551</v>
      </c>
      <c r="P11" s="16"/>
      <c r="Q11" s="16"/>
      <c r="R11" s="16"/>
      <c r="S11" s="16"/>
      <c r="T11" s="16"/>
      <c r="U11" s="16"/>
      <c r="V11" s="16"/>
      <c r="W11" s="16"/>
      <c r="X11" s="16"/>
      <c r="Y11" s="16"/>
      <c r="Z11" s="16"/>
    </row>
    <row r="12" spans="1:26" s="17" customFormat="1" ht="12" customHeight="1" x14ac:dyDescent="0.2">
      <c r="A12" s="32">
        <v>1965</v>
      </c>
      <c r="B12" s="98">
        <f>PintoBeans!K13</f>
        <v>1.8082450833961119</v>
      </c>
      <c r="C12" s="98">
        <f>NavyBeans!K13</f>
        <v>2.2435745402778853</v>
      </c>
      <c r="D12" s="98">
        <f>GreatNorthernBeans!K13</f>
        <v>0.58690262116385239</v>
      </c>
      <c r="E12" s="98">
        <f>RedKidneyBeans!K13</f>
        <v>0.56304308219636323</v>
      </c>
      <c r="F12" s="98">
        <f>DryLimaBeans!K13</f>
        <v>0.41769203579816888</v>
      </c>
      <c r="G12" s="98">
        <f>BlackBeans!K13</f>
        <v>0.1038702665696687</v>
      </c>
      <c r="H12" s="98">
        <f>'OtherDryBeans-1960-1979'!K13</f>
        <v>0.86971991916694047</v>
      </c>
      <c r="I12" s="98" t="s">
        <v>4</v>
      </c>
      <c r="J12" s="98" t="s">
        <v>4</v>
      </c>
      <c r="K12" s="98" t="s">
        <v>4</v>
      </c>
      <c r="L12" s="98" t="s">
        <v>4</v>
      </c>
      <c r="M12" s="98" t="s">
        <v>4</v>
      </c>
      <c r="N12" s="98" t="s">
        <v>4</v>
      </c>
      <c r="O12" s="98">
        <f>DryBeans!K13</f>
        <v>6.5930475485689906</v>
      </c>
      <c r="P12" s="16"/>
      <c r="Q12" s="16"/>
      <c r="R12" s="16"/>
      <c r="S12" s="16"/>
      <c r="T12" s="16"/>
      <c r="U12" s="16"/>
      <c r="V12" s="16"/>
      <c r="W12" s="16"/>
      <c r="X12" s="16"/>
      <c r="Y12" s="16"/>
      <c r="Z12" s="16"/>
    </row>
    <row r="13" spans="1:26" s="17" customFormat="1" ht="12" customHeight="1" x14ac:dyDescent="0.2">
      <c r="A13" s="29">
        <v>1966</v>
      </c>
      <c r="B13" s="97">
        <f>PintoBeans!K14</f>
        <v>2.1387671595309681</v>
      </c>
      <c r="C13" s="97">
        <f>NavyBeans!K14</f>
        <v>2.0325594143004855</v>
      </c>
      <c r="D13" s="97">
        <f>GreatNorthernBeans!K14</f>
        <v>0.49335571835571818</v>
      </c>
      <c r="E13" s="97">
        <f>RedKidneyBeans!K14</f>
        <v>0.63164509564509563</v>
      </c>
      <c r="F13" s="97">
        <f>DryLimaBeans!K14</f>
        <v>0.37853854498661782</v>
      </c>
      <c r="G13" s="97">
        <f>BlackBeans!K14</f>
        <v>0.1137151965345798</v>
      </c>
      <c r="H13" s="97">
        <f>'OtherDryBeans-1960-1979'!K14</f>
        <v>1.0952091189834512</v>
      </c>
      <c r="I13" s="30" t="s">
        <v>4</v>
      </c>
      <c r="J13" s="30" t="s">
        <v>4</v>
      </c>
      <c r="K13" s="30" t="s">
        <v>4</v>
      </c>
      <c r="L13" s="30" t="s">
        <v>4</v>
      </c>
      <c r="M13" s="30" t="s">
        <v>4</v>
      </c>
      <c r="N13" s="30" t="s">
        <v>4</v>
      </c>
      <c r="O13" s="97">
        <f>DryBeans!K14</f>
        <v>6.8837902483369158</v>
      </c>
      <c r="P13" s="16"/>
      <c r="Q13" s="16"/>
      <c r="R13" s="16"/>
      <c r="S13" s="16"/>
      <c r="T13" s="16"/>
      <c r="U13" s="16"/>
      <c r="V13" s="16"/>
      <c r="W13" s="16"/>
      <c r="X13" s="16"/>
      <c r="Y13" s="16"/>
      <c r="Z13" s="16"/>
    </row>
    <row r="14" spans="1:26" s="17" customFormat="1" ht="12" customHeight="1" x14ac:dyDescent="0.2">
      <c r="A14" s="29">
        <v>1967</v>
      </c>
      <c r="B14" s="97">
        <f>PintoBeans!K15</f>
        <v>1.9810663259274333</v>
      </c>
      <c r="C14" s="97">
        <f>NavyBeans!K15</f>
        <v>2.5945466084402082</v>
      </c>
      <c r="D14" s="97">
        <f>GreatNorthernBeans!K15</f>
        <v>0.71412576995853305</v>
      </c>
      <c r="E14" s="97">
        <f>RedKidneyBeans!K15</f>
        <v>0.61464169249969824</v>
      </c>
      <c r="F14" s="97">
        <f>DryLimaBeans!K15</f>
        <v>0.40716243155529047</v>
      </c>
      <c r="G14" s="97">
        <f>BlackBeans!K15</f>
        <v>0.14792296087242371</v>
      </c>
      <c r="H14" s="97">
        <f>'OtherDryBeans-1960-1979'!K15</f>
        <v>1.1011916020703474</v>
      </c>
      <c r="I14" s="30" t="s">
        <v>4</v>
      </c>
      <c r="J14" s="30" t="s">
        <v>4</v>
      </c>
      <c r="K14" s="30" t="s">
        <v>4</v>
      </c>
      <c r="L14" s="30" t="s">
        <v>4</v>
      </c>
      <c r="M14" s="30" t="s">
        <v>4</v>
      </c>
      <c r="N14" s="30" t="s">
        <v>4</v>
      </c>
      <c r="O14" s="97">
        <f>DryBeans!K15</f>
        <v>7.5606573913239341</v>
      </c>
      <c r="P14" s="16"/>
      <c r="Q14" s="16"/>
      <c r="R14" s="16"/>
      <c r="S14" s="16"/>
      <c r="T14" s="16"/>
      <c r="U14" s="16"/>
      <c r="V14" s="16"/>
      <c r="W14" s="16"/>
      <c r="X14" s="16"/>
      <c r="Y14" s="16"/>
      <c r="Z14" s="16"/>
    </row>
    <row r="15" spans="1:26" s="17" customFormat="1" ht="12" customHeight="1" x14ac:dyDescent="0.2">
      <c r="A15" s="29">
        <v>1968</v>
      </c>
      <c r="B15" s="97">
        <f>PintoBeans!K16</f>
        <v>2.0127097470099669</v>
      </c>
      <c r="C15" s="97">
        <f>NavyBeans!K16</f>
        <v>1.8818941631215553</v>
      </c>
      <c r="D15" s="97">
        <f>GreatNorthernBeans!K16</f>
        <v>0.53572249957649509</v>
      </c>
      <c r="E15" s="97">
        <f>RedKidneyBeans!K16</f>
        <v>0.50449094695724084</v>
      </c>
      <c r="F15" s="97">
        <f>DryLimaBeans!K16</f>
        <v>0.34867950040710333</v>
      </c>
      <c r="G15" s="97">
        <f>BlackBeans!K16</f>
        <v>8.0669617308170904E-2</v>
      </c>
      <c r="H15" s="97">
        <f>'OtherDryBeans-1960-1979'!K16</f>
        <v>0.99459302121841553</v>
      </c>
      <c r="I15" s="30" t="s">
        <v>4</v>
      </c>
      <c r="J15" s="30" t="s">
        <v>4</v>
      </c>
      <c r="K15" s="30" t="s">
        <v>4</v>
      </c>
      <c r="L15" s="30" t="s">
        <v>4</v>
      </c>
      <c r="M15" s="30" t="s">
        <v>4</v>
      </c>
      <c r="N15" s="30" t="s">
        <v>4</v>
      </c>
      <c r="O15" s="97">
        <f>DryBeans!K16</f>
        <v>6.3587594955989486</v>
      </c>
      <c r="P15" s="16"/>
      <c r="Q15" s="16"/>
      <c r="R15" s="16"/>
      <c r="S15" s="16"/>
      <c r="T15" s="16"/>
      <c r="U15" s="16"/>
      <c r="V15" s="16"/>
      <c r="W15" s="16"/>
      <c r="X15" s="16"/>
      <c r="Y15" s="16"/>
      <c r="Z15" s="16"/>
    </row>
    <row r="16" spans="1:26" s="17" customFormat="1" ht="12" customHeight="1" x14ac:dyDescent="0.2">
      <c r="A16" s="29">
        <v>1969</v>
      </c>
      <c r="B16" s="97">
        <f>PintoBeans!K17</f>
        <v>1.5256094218899219</v>
      </c>
      <c r="C16" s="97">
        <f>NavyBeans!K17</f>
        <v>2.8777138007766054</v>
      </c>
      <c r="D16" s="97">
        <f>GreatNorthernBeans!K17</f>
        <v>0.57462563586396076</v>
      </c>
      <c r="E16" s="97">
        <f>RedKidneyBeans!K17</f>
        <v>0.5462644503323022</v>
      </c>
      <c r="F16" s="97">
        <f>DryLimaBeans!K17</f>
        <v>0.43424858827446416</v>
      </c>
      <c r="G16" s="97">
        <f>BlackBeans!K17</f>
        <v>2.4943136122993724E-2</v>
      </c>
      <c r="H16" s="97">
        <f>'OtherDryBeans-1960-1979'!K17</f>
        <v>0.8979254339623699</v>
      </c>
      <c r="I16" s="30" t="s">
        <v>4</v>
      </c>
      <c r="J16" s="30" t="s">
        <v>4</v>
      </c>
      <c r="K16" s="30" t="s">
        <v>4</v>
      </c>
      <c r="L16" s="30" t="s">
        <v>4</v>
      </c>
      <c r="M16" s="30" t="s">
        <v>4</v>
      </c>
      <c r="N16" s="30" t="s">
        <v>4</v>
      </c>
      <c r="O16" s="97">
        <f>DryBeans!K17</f>
        <v>6.8813304672226181</v>
      </c>
      <c r="P16" s="16"/>
      <c r="Q16" s="16"/>
      <c r="R16" s="16"/>
      <c r="S16" s="16"/>
      <c r="T16" s="16"/>
      <c r="U16" s="16"/>
      <c r="V16" s="16"/>
      <c r="W16" s="16"/>
      <c r="X16" s="16"/>
      <c r="Y16" s="16"/>
      <c r="Z16" s="16"/>
    </row>
    <row r="17" spans="1:15" ht="12" customHeight="1" x14ac:dyDescent="0.2">
      <c r="A17" s="31">
        <v>1970</v>
      </c>
      <c r="B17" s="97">
        <f>PintoBeans!K18</f>
        <v>2.2421432287116936</v>
      </c>
      <c r="C17" s="97">
        <f>NavyBeans!K18</f>
        <v>1.6865799894660867</v>
      </c>
      <c r="D17" s="97">
        <f>GreatNorthernBeans!K18</f>
        <v>0.38914480229405229</v>
      </c>
      <c r="E17" s="97">
        <f>RedKidneyBeans!K18</f>
        <v>0.44513528275754449</v>
      </c>
      <c r="F17" s="97">
        <f>DryLimaBeans!K18</f>
        <v>0.35676298840181908</v>
      </c>
      <c r="G17" s="97">
        <f>BlackBeans!K18</f>
        <v>6.2076936581940533E-3</v>
      </c>
      <c r="H17" s="97">
        <f>'OtherDryBeans-1960-1979'!K18</f>
        <v>1.1174883446787096</v>
      </c>
      <c r="I17" s="30" t="s">
        <v>4</v>
      </c>
      <c r="J17" s="30" t="s">
        <v>4</v>
      </c>
      <c r="K17" s="30" t="s">
        <v>4</v>
      </c>
      <c r="L17" s="30" t="s">
        <v>4</v>
      </c>
      <c r="M17" s="30" t="s">
        <v>4</v>
      </c>
      <c r="N17" s="30" t="s">
        <v>4</v>
      </c>
      <c r="O17" s="97">
        <f>DryBeans!K18</f>
        <v>6.2434623299680991</v>
      </c>
    </row>
    <row r="18" spans="1:15" ht="12" customHeight="1" x14ac:dyDescent="0.2">
      <c r="A18" s="33">
        <v>1971</v>
      </c>
      <c r="B18" s="98">
        <f>PintoBeans!K19</f>
        <v>2.4533761900639273</v>
      </c>
      <c r="C18" s="98">
        <f>NavyBeans!K19</f>
        <v>1.7752972392505091</v>
      </c>
      <c r="D18" s="98">
        <f>GreatNorthernBeans!K19</f>
        <v>0.45506012202580171</v>
      </c>
      <c r="E18" s="98">
        <f>RedKidneyBeans!K19</f>
        <v>0.54842449954493133</v>
      </c>
      <c r="F18" s="98">
        <f>DryLimaBeans!K19</f>
        <v>0.30631626945688462</v>
      </c>
      <c r="G18" s="98">
        <f>BlackBeans!K19</f>
        <v>3.0372578384963964E-2</v>
      </c>
      <c r="H18" s="98">
        <f>'OtherDryBeans-1960-1979'!K19</f>
        <v>1.1873619093173069</v>
      </c>
      <c r="I18" s="98" t="s">
        <v>4</v>
      </c>
      <c r="J18" s="98" t="s">
        <v>4</v>
      </c>
      <c r="K18" s="98" t="s">
        <v>4</v>
      </c>
      <c r="L18" s="98" t="s">
        <v>4</v>
      </c>
      <c r="M18" s="98" t="s">
        <v>4</v>
      </c>
      <c r="N18" s="98" t="s">
        <v>4</v>
      </c>
      <c r="O18" s="98">
        <f>DryBeans!K19</f>
        <v>6.7562088080443248</v>
      </c>
    </row>
    <row r="19" spans="1:15" ht="12" customHeight="1" x14ac:dyDescent="0.2">
      <c r="A19" s="33">
        <v>1972</v>
      </c>
      <c r="B19" s="98">
        <f>PintoBeans!K20</f>
        <v>1.9554879578009976</v>
      </c>
      <c r="C19" s="98">
        <f>NavyBeans!K20</f>
        <v>1.8441232801006213</v>
      </c>
      <c r="D19" s="98">
        <f>GreatNorthernBeans!K20</f>
        <v>0.36661946868925555</v>
      </c>
      <c r="E19" s="98">
        <f>RedKidneyBeans!K20</f>
        <v>0.2902225864237527</v>
      </c>
      <c r="F19" s="98">
        <f>DryLimaBeans!K20</f>
        <v>0.2576275869954644</v>
      </c>
      <c r="G19" s="98">
        <f>BlackBeans!K20</f>
        <v>2.4981419369592549E-2</v>
      </c>
      <c r="H19" s="98">
        <f>'OtherDryBeans-1960-1979'!K20</f>
        <v>1.026470821785084</v>
      </c>
      <c r="I19" s="98" t="s">
        <v>4</v>
      </c>
      <c r="J19" s="98" t="s">
        <v>4</v>
      </c>
      <c r="K19" s="98" t="s">
        <v>4</v>
      </c>
      <c r="L19" s="98" t="s">
        <v>4</v>
      </c>
      <c r="M19" s="98" t="s">
        <v>4</v>
      </c>
      <c r="N19" s="98" t="s">
        <v>4</v>
      </c>
      <c r="O19" s="98">
        <f>DryBeans!K20</f>
        <v>5.7655331211647685</v>
      </c>
    </row>
    <row r="20" spans="1:15" ht="12" customHeight="1" x14ac:dyDescent="0.2">
      <c r="A20" s="33">
        <v>1973</v>
      </c>
      <c r="B20" s="98">
        <f>PintoBeans!K21</f>
        <v>2.4848948786694587</v>
      </c>
      <c r="C20" s="98">
        <f>NavyBeans!K21</f>
        <v>2.3631011424715318</v>
      </c>
      <c r="D20" s="98">
        <f>GreatNorthernBeans!K21</f>
        <v>0.40364533832918864</v>
      </c>
      <c r="E20" s="98">
        <f>RedKidneyBeans!K21</f>
        <v>0.44798106734494531</v>
      </c>
      <c r="F20" s="98">
        <f>DryLimaBeans!K21</f>
        <v>0.3390653535243901</v>
      </c>
      <c r="G20" s="98">
        <f>BlackBeans!K21</f>
        <v>9.9552166260045444E-3</v>
      </c>
      <c r="H20" s="98">
        <f>'OtherDryBeans-1960-1979'!K21</f>
        <v>1.3906556862870176</v>
      </c>
      <c r="I20" s="98" t="s">
        <v>4</v>
      </c>
      <c r="J20" s="98" t="s">
        <v>4</v>
      </c>
      <c r="K20" s="98" t="s">
        <v>4</v>
      </c>
      <c r="L20" s="98" t="s">
        <v>4</v>
      </c>
      <c r="M20" s="98" t="s">
        <v>4</v>
      </c>
      <c r="N20" s="98" t="s">
        <v>4</v>
      </c>
      <c r="O20" s="98">
        <f>DryBeans!K21</f>
        <v>7.4392986832525363</v>
      </c>
    </row>
    <row r="21" spans="1:15" ht="12" customHeight="1" x14ac:dyDescent="0.2">
      <c r="A21" s="33">
        <v>1974</v>
      </c>
      <c r="B21" s="98">
        <f>PintoBeans!K22</f>
        <v>1.3165999060472044</v>
      </c>
      <c r="C21" s="98">
        <f>NavyBeans!K22</f>
        <v>1.2198537319853731</v>
      </c>
      <c r="D21" s="98">
        <f>GreatNorthernBeans!K22</f>
        <v>0.56579647797095212</v>
      </c>
      <c r="E21" s="98">
        <f>RedKidneyBeans!K22</f>
        <v>0.49956764895676503</v>
      </c>
      <c r="F21" s="98">
        <f>DryLimaBeans!K22</f>
        <v>0.3796702423148503</v>
      </c>
      <c r="G21" s="98">
        <f>BlackBeans!K22</f>
        <v>2.3582444097374821E-2</v>
      </c>
      <c r="H21" s="98">
        <f>'OtherDryBeans-1960-1979'!K22</f>
        <v>1.4767493992836229</v>
      </c>
      <c r="I21" s="98" t="s">
        <v>4</v>
      </c>
      <c r="J21" s="98" t="s">
        <v>4</v>
      </c>
      <c r="K21" s="98" t="s">
        <v>4</v>
      </c>
      <c r="L21" s="98" t="s">
        <v>4</v>
      </c>
      <c r="M21" s="98" t="s">
        <v>4</v>
      </c>
      <c r="N21" s="98" t="s">
        <v>4</v>
      </c>
      <c r="O21" s="98">
        <f>DryBeans!K22</f>
        <v>5.4818198506561435</v>
      </c>
    </row>
    <row r="22" spans="1:15" ht="12" customHeight="1" x14ac:dyDescent="0.2">
      <c r="A22" s="33">
        <v>1975</v>
      </c>
      <c r="B22" s="98">
        <f>PintoBeans!K23</f>
        <v>1.6816436905036085</v>
      </c>
      <c r="C22" s="98">
        <f>NavyBeans!K23</f>
        <v>2.3024813286846046</v>
      </c>
      <c r="D22" s="98">
        <f>GreatNorthernBeans!K23</f>
        <v>0.5879064512693718</v>
      </c>
      <c r="E22" s="98">
        <f>RedKidneyBeans!K23</f>
        <v>0.50894574784811053</v>
      </c>
      <c r="F22" s="98">
        <f>DryLimaBeans!K23</f>
        <v>0.42579396498636396</v>
      </c>
      <c r="G22" s="98">
        <f>BlackBeans!K23</f>
        <v>2.6242169160033874E-2</v>
      </c>
      <c r="H22" s="98">
        <f>'OtherDryBeans-1960-1979'!K23</f>
        <v>1.2686530090215564</v>
      </c>
      <c r="I22" s="98" t="s">
        <v>4</v>
      </c>
      <c r="J22" s="98" t="s">
        <v>4</v>
      </c>
      <c r="K22" s="98" t="s">
        <v>4</v>
      </c>
      <c r="L22" s="98" t="s">
        <v>4</v>
      </c>
      <c r="M22" s="98" t="s">
        <v>4</v>
      </c>
      <c r="N22" s="98" t="s">
        <v>4</v>
      </c>
      <c r="O22" s="98">
        <f>DryBeans!K23</f>
        <v>6.8016663614736501</v>
      </c>
    </row>
    <row r="23" spans="1:15" ht="12" customHeight="1" x14ac:dyDescent="0.2">
      <c r="A23" s="31">
        <v>1976</v>
      </c>
      <c r="B23" s="97">
        <f>PintoBeans!K24</f>
        <v>2.5296995940254918</v>
      </c>
      <c r="C23" s="97">
        <f>NavyBeans!K24</f>
        <v>1.3692627330474465</v>
      </c>
      <c r="D23" s="97">
        <f>GreatNorthernBeans!K24</f>
        <v>0.43252817208246375</v>
      </c>
      <c r="E23" s="97">
        <f>RedKidneyBeans!K24</f>
        <v>0.59412342055174616</v>
      </c>
      <c r="F23" s="97">
        <f>DryLimaBeans!K24</f>
        <v>0.30841378677735226</v>
      </c>
      <c r="G23" s="97">
        <f>BlackBeans!K24</f>
        <v>6.6631504116311593E-3</v>
      </c>
      <c r="H23" s="97">
        <f>'OtherDryBeans-1960-1979'!K24</f>
        <v>1.0293206368763335</v>
      </c>
      <c r="I23" s="30" t="s">
        <v>4</v>
      </c>
      <c r="J23" s="30" t="s">
        <v>4</v>
      </c>
      <c r="K23" s="30" t="s">
        <v>4</v>
      </c>
      <c r="L23" s="30" t="s">
        <v>4</v>
      </c>
      <c r="M23" s="30" t="s">
        <v>4</v>
      </c>
      <c r="N23" s="30" t="s">
        <v>4</v>
      </c>
      <c r="O23" s="97">
        <f>DryBeans!K24</f>
        <v>6.2700114937724649</v>
      </c>
    </row>
    <row r="24" spans="1:15" ht="12" customHeight="1" x14ac:dyDescent="0.2">
      <c r="A24" s="31">
        <v>1977</v>
      </c>
      <c r="B24" s="97">
        <f>PintoBeans!K25</f>
        <v>2.0311512004874617</v>
      </c>
      <c r="C24" s="97">
        <f>NavyBeans!K25</f>
        <v>2.119354882650212</v>
      </c>
      <c r="D24" s="97">
        <f>GreatNorthernBeans!K25</f>
        <v>0.37579120864152132</v>
      </c>
      <c r="E24" s="97">
        <f>RedKidneyBeans!K25</f>
        <v>0.53524825303420387</v>
      </c>
      <c r="F24" s="97">
        <f>DryLimaBeans!K25</f>
        <v>0.30302534973369855</v>
      </c>
      <c r="G24" s="97">
        <f>BlackBeans!K25</f>
        <v>8.5443540880588906E-3</v>
      </c>
      <c r="H24" s="97">
        <f>'OtherDryBeans-1960-1979'!K25</f>
        <v>1.2965059904348584</v>
      </c>
      <c r="I24" s="30" t="s">
        <v>4</v>
      </c>
      <c r="J24" s="30" t="s">
        <v>4</v>
      </c>
      <c r="K24" s="30" t="s">
        <v>4</v>
      </c>
      <c r="L24" s="30" t="s">
        <v>4</v>
      </c>
      <c r="M24" s="30" t="s">
        <v>4</v>
      </c>
      <c r="N24" s="30" t="s">
        <v>4</v>
      </c>
      <c r="O24" s="97">
        <f>DryBeans!K25</f>
        <v>6.6696212390700147</v>
      </c>
    </row>
    <row r="25" spans="1:15" ht="12" customHeight="1" x14ac:dyDescent="0.2">
      <c r="A25" s="31">
        <v>1978</v>
      </c>
      <c r="B25" s="97">
        <f>PintoBeans!K26</f>
        <v>1.8515986435806941</v>
      </c>
      <c r="C25" s="97">
        <f>NavyBeans!K26</f>
        <v>1.1641912078531793</v>
      </c>
      <c r="D25" s="97">
        <f>GreatNorthernBeans!K26</f>
        <v>0.32609726621290752</v>
      </c>
      <c r="E25" s="97">
        <f>RedKidneyBeans!K26</f>
        <v>0.52103259428982196</v>
      </c>
      <c r="F25" s="97">
        <f>DryLimaBeans!K26</f>
        <v>0.29392923602219378</v>
      </c>
      <c r="G25" s="97">
        <f>BlackBeans!K26</f>
        <v>2.7611923534829386E-2</v>
      </c>
      <c r="H25" s="97">
        <f>'OtherDryBeans-1960-1979'!K26</f>
        <v>0.87874873124477604</v>
      </c>
      <c r="I25" s="30" t="s">
        <v>4</v>
      </c>
      <c r="J25" s="30" t="s">
        <v>4</v>
      </c>
      <c r="K25" s="30" t="s">
        <v>4</v>
      </c>
      <c r="L25" s="30" t="s">
        <v>4</v>
      </c>
      <c r="M25" s="30" t="s">
        <v>4</v>
      </c>
      <c r="N25" s="30" t="s">
        <v>4</v>
      </c>
      <c r="O25" s="97">
        <f>DryBeans!K26</f>
        <v>5.0632096027384019</v>
      </c>
    </row>
    <row r="26" spans="1:15" ht="12" customHeight="1" x14ac:dyDescent="0.2">
      <c r="A26" s="31">
        <v>1979</v>
      </c>
      <c r="B26" s="97">
        <f>PintoBeans!K27</f>
        <v>1.8962647616919202</v>
      </c>
      <c r="C26" s="97">
        <f>NavyBeans!K27</f>
        <v>1.9817413521139278</v>
      </c>
      <c r="D26" s="97">
        <f>GreatNorthernBeans!K27</f>
        <v>0.40402550487658562</v>
      </c>
      <c r="E26" s="97">
        <f>RedKidneyBeans!K27</f>
        <v>0.49723463153451369</v>
      </c>
      <c r="F26" s="97">
        <f>DryLimaBeans!K27</f>
        <v>0.32540303481371219</v>
      </c>
      <c r="G26" s="97">
        <f>BlackBeans!K27</f>
        <v>2.0236830996867468E-2</v>
      </c>
      <c r="H26" s="97">
        <f>'OtherDryBeans-1960-1979'!K27</f>
        <v>0.47996583417200994</v>
      </c>
      <c r="I26" s="30" t="s">
        <v>4</v>
      </c>
      <c r="J26" s="30" t="s">
        <v>4</v>
      </c>
      <c r="K26" s="30" t="s">
        <v>4</v>
      </c>
      <c r="L26" s="30" t="s">
        <v>4</v>
      </c>
      <c r="M26" s="30" t="s">
        <v>4</v>
      </c>
      <c r="N26" s="30" t="s">
        <v>4</v>
      </c>
      <c r="O26" s="97">
        <f>DryBeans!K27</f>
        <v>5.6048719501995361</v>
      </c>
    </row>
    <row r="27" spans="1:15" ht="12" customHeight="1" x14ac:dyDescent="0.2">
      <c r="A27" s="31">
        <v>1980</v>
      </c>
      <c r="B27" s="97">
        <f>PintoBeans!K28</f>
        <v>0.79197193118045339</v>
      </c>
      <c r="C27" s="97">
        <f>NavyBeans!K28</f>
        <v>2.0068635114128384</v>
      </c>
      <c r="D27" s="97">
        <f>GreatNorthernBeans!K28</f>
        <v>0.41358650307826073</v>
      </c>
      <c r="E27" s="97">
        <f>RedKidneyBeans!K28</f>
        <v>0.49373738615704826</v>
      </c>
      <c r="F27" s="97">
        <f>DryLimaBeans!K28</f>
        <v>0.30642137041883671</v>
      </c>
      <c r="G27" s="97">
        <f>BlackBeans!K28</f>
        <v>5.9707718925375393E-3</v>
      </c>
      <c r="H27" s="30" t="s">
        <v>4</v>
      </c>
      <c r="I27" s="97">
        <f>BlackeyeBeans!K8</f>
        <v>0.2289353105158064</v>
      </c>
      <c r="J27" s="97">
        <f>GarbanzoBeans!K8</f>
        <v>0.14290476465042465</v>
      </c>
      <c r="K27" s="97">
        <f>SmallWhiteBeans!K8</f>
        <v>2.5599078441218066E-2</v>
      </c>
      <c r="L27" s="97">
        <f>SmallRedBeans!K8</f>
        <v>0.1022271008516152</v>
      </c>
      <c r="M27" s="97">
        <f>PinkBeans!K8</f>
        <v>0.19247468542603707</v>
      </c>
      <c r="N27" s="97">
        <f>'Cranberry and misc. beans'!K8</f>
        <v>0.68547289286247515</v>
      </c>
      <c r="O27" s="97">
        <f>DryBeans!K28</f>
        <v>5.3961653068875517</v>
      </c>
    </row>
    <row r="28" spans="1:15" ht="12" customHeight="1" x14ac:dyDescent="0.2">
      <c r="A28" s="33">
        <v>1981</v>
      </c>
      <c r="B28" s="98">
        <f>PintoBeans!K29</f>
        <v>1.9816297816391177</v>
      </c>
      <c r="C28" s="98">
        <f>NavyBeans!K29</f>
        <v>1.1464520842211456</v>
      </c>
      <c r="D28" s="98">
        <f>GreatNorthernBeans!K29</f>
        <v>0.28968177904559805</v>
      </c>
      <c r="E28" s="98">
        <f>RedKidneyBeans!K29</f>
        <v>0.31195715888435682</v>
      </c>
      <c r="F28" s="98">
        <f>DryLimaBeans!K29</f>
        <v>0.2825001521964115</v>
      </c>
      <c r="G28" s="98">
        <f>BlackBeans!K29</f>
        <v>7.092787629475665E-2</v>
      </c>
      <c r="H28" s="98" t="s">
        <v>4</v>
      </c>
      <c r="I28" s="98">
        <f>BlackeyeBeans!K9</f>
        <v>0.19408098165392718</v>
      </c>
      <c r="J28" s="98">
        <f>GarbanzoBeans!K9</f>
        <v>0.14685195429645745</v>
      </c>
      <c r="K28" s="98">
        <f>SmallWhiteBeans!K9</f>
        <v>3.5967650770280253E-2</v>
      </c>
      <c r="L28" s="98">
        <f>SmallRedBeans!K9</f>
        <v>0.15692451608633609</v>
      </c>
      <c r="M28" s="98">
        <f>PinkBeans!K9</f>
        <v>0.38674932677544543</v>
      </c>
      <c r="N28" s="98">
        <f>'Cranberry and misc. beans'!K9</f>
        <v>0.41745301479349106</v>
      </c>
      <c r="O28" s="98">
        <f>DryBeans!K29</f>
        <v>5.4211762766573237</v>
      </c>
    </row>
    <row r="29" spans="1:15" ht="12" customHeight="1" x14ac:dyDescent="0.2">
      <c r="A29" s="33">
        <v>1982</v>
      </c>
      <c r="B29" s="98">
        <f>PintoBeans!K30</f>
        <v>3.270770962694733</v>
      </c>
      <c r="C29" s="98">
        <f>NavyBeans!K30</f>
        <v>1.5579452857167468</v>
      </c>
      <c r="D29" s="98">
        <f>GreatNorthernBeans!K30</f>
        <v>0.49405826313160045</v>
      </c>
      <c r="E29" s="98">
        <f>RedKidneyBeans!K30</f>
        <v>0.51535798577015168</v>
      </c>
      <c r="F29" s="98">
        <f>DryLimaBeans!K30</f>
        <v>0.34482215704515307</v>
      </c>
      <c r="G29" s="98">
        <f>BlackBeans!K30</f>
        <v>4.3411373542129712E-2</v>
      </c>
      <c r="H29" s="98" t="s">
        <v>4</v>
      </c>
      <c r="I29" s="98">
        <f>BlackeyeBeans!K10</f>
        <v>0.29001193014297044</v>
      </c>
      <c r="J29" s="98">
        <f>GarbanzoBeans!K10</f>
        <v>0.11063182683297867</v>
      </c>
      <c r="K29" s="98">
        <f>SmallWhiteBeans!K10</f>
        <v>6.5378990988913213E-2</v>
      </c>
      <c r="L29" s="98">
        <f>SmallRedBeans!K10</f>
        <v>6.1328630995192548E-2</v>
      </c>
      <c r="M29" s="98">
        <f>PinkBeans!K10</f>
        <v>0.32950309306985404</v>
      </c>
      <c r="N29" s="98">
        <f>'Cranberry and misc. beans'!K10</f>
        <v>0.2635795131531346</v>
      </c>
      <c r="O29" s="98">
        <f>DryBeans!K30</f>
        <v>7.3468000130835582</v>
      </c>
    </row>
    <row r="30" spans="1:15" ht="12" customHeight="1" x14ac:dyDescent="0.2">
      <c r="A30" s="33">
        <v>1983</v>
      </c>
      <c r="B30" s="98">
        <f>PintoBeans!K31</f>
        <v>2.3524947821279594</v>
      </c>
      <c r="C30" s="98">
        <f>NavyBeans!K31</f>
        <v>1.6027553594216135</v>
      </c>
      <c r="D30" s="98">
        <f>GreatNorthernBeans!K31</f>
        <v>0.44604318266206305</v>
      </c>
      <c r="E30" s="98">
        <f>RedKidneyBeans!K31</f>
        <v>0.53040404255954798</v>
      </c>
      <c r="F30" s="98">
        <f>DryLimaBeans!K31</f>
        <v>0.27923793569974426</v>
      </c>
      <c r="G30" s="98">
        <f>BlackBeans!K31</f>
        <v>3.2917497129833925E-2</v>
      </c>
      <c r="H30" s="98" t="s">
        <v>4</v>
      </c>
      <c r="I30" s="98">
        <f>BlackeyeBeans!K11</f>
        <v>0.26371151984823787</v>
      </c>
      <c r="J30" s="98">
        <f>GarbanzoBeans!K11</f>
        <v>0.1397495489473955</v>
      </c>
      <c r="K30" s="98">
        <f>SmallWhiteBeans!K11</f>
        <v>7.4684315244160346E-2</v>
      </c>
      <c r="L30" s="98">
        <f>SmallRedBeans!K11</f>
        <v>9.7414515952119515E-2</v>
      </c>
      <c r="M30" s="98">
        <f>PinkBeans!K11</f>
        <v>0.1371036360659805</v>
      </c>
      <c r="N30" s="98">
        <f>'Cranberry and misc. beans'!K11</f>
        <v>0.29107111609981773</v>
      </c>
      <c r="O30" s="98">
        <f>DryBeans!K31</f>
        <v>6.2475874517584735</v>
      </c>
    </row>
    <row r="31" spans="1:15" ht="12" customHeight="1" x14ac:dyDescent="0.2">
      <c r="A31" s="33">
        <v>1984</v>
      </c>
      <c r="B31" s="98">
        <f>PintoBeans!K32</f>
        <v>1.6965771982426054</v>
      </c>
      <c r="C31" s="98">
        <f>NavyBeans!K32</f>
        <v>1.7217116286154308</v>
      </c>
      <c r="D31" s="98">
        <f>GreatNorthernBeans!K32</f>
        <v>0.48743716892040545</v>
      </c>
      <c r="E31" s="98">
        <f>RedKidneyBeans!K32</f>
        <v>0.35391202802646943</v>
      </c>
      <c r="F31" s="98">
        <f>DryLimaBeans!K32</f>
        <v>0.30701731345304378</v>
      </c>
      <c r="G31" s="98">
        <f>BlackBeans!K32</f>
        <v>2.0221030006600443E-2</v>
      </c>
      <c r="H31" s="98" t="s">
        <v>4</v>
      </c>
      <c r="I31" s="98">
        <f>BlackeyeBeans!K12</f>
        <v>0.206058319294636</v>
      </c>
      <c r="J31" s="98">
        <f>GarbanzoBeans!K12</f>
        <v>0.10031792839004532</v>
      </c>
      <c r="K31" s="98">
        <f>SmallWhiteBeans!K12</f>
        <v>0.21705529010396049</v>
      </c>
      <c r="L31" s="98">
        <f>SmallRedBeans!K12</f>
        <v>3.9505347095466346E-2</v>
      </c>
      <c r="M31" s="98">
        <f>PinkBeans!K12</f>
        <v>5.3137278467287725E-2</v>
      </c>
      <c r="N31" s="98">
        <f>'Cranberry and misc. beans'!K12</f>
        <v>0.20435967302452321</v>
      </c>
      <c r="O31" s="98">
        <f>DryBeans!K32</f>
        <v>5.407310203640475</v>
      </c>
    </row>
    <row r="32" spans="1:15" ht="12" customHeight="1" x14ac:dyDescent="0.2">
      <c r="A32" s="33">
        <v>1985</v>
      </c>
      <c r="B32" s="98">
        <f>PintoBeans!K33</f>
        <v>2.7736421439915109</v>
      </c>
      <c r="C32" s="98">
        <f>NavyBeans!K33</f>
        <v>1.8513079432707384</v>
      </c>
      <c r="D32" s="98">
        <f>GreatNorthernBeans!K33</f>
        <v>0.47081864919946648</v>
      </c>
      <c r="E32" s="98">
        <f>RedKidneyBeans!K33</f>
        <v>0.45248639219008158</v>
      </c>
      <c r="F32" s="98">
        <f>DryLimaBeans!K33</f>
        <v>0.3676325765517936</v>
      </c>
      <c r="G32" s="98">
        <f>BlackBeans!K33</f>
        <v>1.2876049415849635E-2</v>
      </c>
      <c r="H32" s="98" t="s">
        <v>4</v>
      </c>
      <c r="I32" s="98">
        <f>BlackeyeBeans!K13</f>
        <v>0.22823963942807712</v>
      </c>
      <c r="J32" s="98">
        <f>GarbanzoBeans!K13</f>
        <v>7.1852688506501172E-2</v>
      </c>
      <c r="K32" s="98">
        <f>SmallWhiteBeans!K13</f>
        <v>0.30251565355340476</v>
      </c>
      <c r="L32" s="98">
        <f>SmallRedBeans!K13</f>
        <v>5.0460063866035222E-2</v>
      </c>
      <c r="M32" s="98">
        <f>PinkBeans!K13</f>
        <v>9.9011587769449294E-2</v>
      </c>
      <c r="N32" s="98">
        <f>'Cranberry and misc. beans'!K13</f>
        <v>0.23106019306735548</v>
      </c>
      <c r="O32" s="98">
        <f>DryBeans!K33</f>
        <v>6.9119035808102627</v>
      </c>
    </row>
    <row r="33" spans="1:15" ht="12" customHeight="1" x14ac:dyDescent="0.2">
      <c r="A33" s="31">
        <v>1986</v>
      </c>
      <c r="B33" s="97">
        <f>PintoBeans!K34</f>
        <v>2.6275425537230466</v>
      </c>
      <c r="C33" s="97">
        <f>NavyBeans!K34</f>
        <v>1.1888253113429821</v>
      </c>
      <c r="D33" s="97">
        <f>GreatNorthernBeans!K34</f>
        <v>0.46614292066104013</v>
      </c>
      <c r="E33" s="97">
        <f>RedKidneyBeans!K34</f>
        <v>0.50566172590182445</v>
      </c>
      <c r="F33" s="97">
        <f>DryLimaBeans!K34</f>
        <v>0.3485885535484996</v>
      </c>
      <c r="G33" s="97">
        <f>BlackBeans!K34</f>
        <v>3.118208526039784E-2</v>
      </c>
      <c r="H33" s="30" t="s">
        <v>4</v>
      </c>
      <c r="I33" s="97">
        <f>BlackeyeBeans!K14</f>
        <v>0.19426848423650844</v>
      </c>
      <c r="J33" s="97">
        <f>GarbanzoBeans!K14</f>
        <v>9.3016272527436009E-2</v>
      </c>
      <c r="K33" s="97">
        <f>SmallWhiteBeans!K14</f>
        <v>0.13178685731619649</v>
      </c>
      <c r="L33" s="97">
        <f>SmallRedBeans!K14</f>
        <v>0.16001703538734174</v>
      </c>
      <c r="M33" s="97">
        <f>PinkBeans!K14</f>
        <v>0.30487624691720577</v>
      </c>
      <c r="N33" s="97">
        <f>'Cranberry and misc. beans'!K14</f>
        <v>0.30625262309319301</v>
      </c>
      <c r="O33" s="97">
        <f>DryBeans!K34</f>
        <v>6.358160669915673</v>
      </c>
    </row>
    <row r="34" spans="1:15" ht="12" customHeight="1" x14ac:dyDescent="0.2">
      <c r="A34" s="31">
        <v>1987</v>
      </c>
      <c r="B34" s="97">
        <f>PintoBeans!K35</f>
        <v>2.2505568277293624</v>
      </c>
      <c r="C34" s="97">
        <f>NavyBeans!K35</f>
        <v>1.4407872193209337</v>
      </c>
      <c r="D34" s="97">
        <f>GreatNorthernBeans!K35</f>
        <v>0.2049455527915521</v>
      </c>
      <c r="E34" s="97">
        <f>RedKidneyBeans!K35</f>
        <v>0.36922414787235786</v>
      </c>
      <c r="F34" s="97">
        <f>DryLimaBeans!K35</f>
        <v>0.18291659115994793</v>
      </c>
      <c r="G34" s="97">
        <f>BlackBeans!K35</f>
        <v>4.9285843725803552E-2</v>
      </c>
      <c r="H34" s="30" t="s">
        <v>4</v>
      </c>
      <c r="I34" s="97">
        <f>BlackeyeBeans!K15</f>
        <v>0.23420232780349581</v>
      </c>
      <c r="J34" s="97">
        <f>GarbanzoBeans!K15</f>
        <v>0.1006638234954943</v>
      </c>
      <c r="K34" s="97">
        <f>SmallWhiteBeans!K15</f>
        <v>9.9068215515395158E-2</v>
      </c>
      <c r="L34" s="97">
        <f>SmallRedBeans!K15</f>
        <v>7.7182672494209612E-2</v>
      </c>
      <c r="M34" s="97">
        <f>PinkBeans!K15</f>
        <v>0.18311743892635565</v>
      </c>
      <c r="N34" s="97">
        <f>'Cranberry and misc. beans'!K15</f>
        <v>0.19151249567552434</v>
      </c>
      <c r="O34" s="97">
        <f>DryBeans!K35</f>
        <v>5.3834631565104321</v>
      </c>
    </row>
    <row r="35" spans="1:15" ht="12" customHeight="1" x14ac:dyDescent="0.2">
      <c r="A35" s="31">
        <v>1988</v>
      </c>
      <c r="B35" s="97">
        <f>PintoBeans!K36</f>
        <v>3.3391272584798855</v>
      </c>
      <c r="C35" s="97">
        <f>NavyBeans!K36</f>
        <v>1.1190518363732087</v>
      </c>
      <c r="D35" s="97">
        <f>GreatNorthernBeans!K36</f>
        <v>0.5449247207382224</v>
      </c>
      <c r="E35" s="97">
        <f>RedKidneyBeans!K36</f>
        <v>0.32100391395023292</v>
      </c>
      <c r="F35" s="97">
        <f>DryLimaBeans!K36</f>
        <v>0.19852383673236168</v>
      </c>
      <c r="G35" s="97">
        <f>BlackBeans!K36</f>
        <v>9.7922218911848328E-3</v>
      </c>
      <c r="H35" s="30" t="s">
        <v>4</v>
      </c>
      <c r="I35" s="97">
        <f>BlackeyeBeans!K16</f>
        <v>0.35295957489358065</v>
      </c>
      <c r="J35" s="97">
        <f>GarbanzoBeans!K16</f>
        <v>0.13342236787867159</v>
      </c>
      <c r="K35" s="97">
        <f>SmallWhiteBeans!K16</f>
        <v>0.23743809306141106</v>
      </c>
      <c r="L35" s="97">
        <f>SmallRedBeans!K16</f>
        <v>9.9355172858816648E-2</v>
      </c>
      <c r="M35" s="97">
        <f>PinkBeans!K16</f>
        <v>0.19767824193856642</v>
      </c>
      <c r="N35" s="97">
        <f>'Cranberry and misc. beans'!K16</f>
        <v>0.29344423539206849</v>
      </c>
      <c r="O35" s="97">
        <f>DryBeans!K36</f>
        <v>6.846721474188211</v>
      </c>
    </row>
    <row r="36" spans="1:15" ht="12" customHeight="1" x14ac:dyDescent="0.2">
      <c r="A36" s="31">
        <v>1989</v>
      </c>
      <c r="B36" s="97">
        <f>PintoBeans!K37</f>
        <v>2.125594981846997</v>
      </c>
      <c r="C36" s="97">
        <f>NavyBeans!K37</f>
        <v>1.0607466584728833</v>
      </c>
      <c r="D36" s="97">
        <f>GreatNorthernBeans!K37</f>
        <v>0.44334888534903072</v>
      </c>
      <c r="E36" s="97">
        <f>RedKidneyBeans!K37</f>
        <v>0.40413759086608819</v>
      </c>
      <c r="F36" s="97">
        <f>DryLimaBeans!K37</f>
        <v>0.29813705314908101</v>
      </c>
      <c r="G36" s="97">
        <f>BlackBeans!K37</f>
        <v>6.4043850215491097E-2</v>
      </c>
      <c r="H36" s="30" t="s">
        <v>4</v>
      </c>
      <c r="I36" s="97">
        <f>BlackeyeBeans!K17</f>
        <v>0.30017746682730789</v>
      </c>
      <c r="J36" s="97">
        <f>GarbanzoBeans!K17</f>
        <v>0.12506322015670607</v>
      </c>
      <c r="K36" s="97">
        <f>SmallWhiteBeans!K17</f>
        <v>0.14508402131461701</v>
      </c>
      <c r="L36" s="97">
        <f>SmallRedBeans!K17</f>
        <v>0.16897393487559739</v>
      </c>
      <c r="M36" s="97">
        <f>PinkBeans!K17</f>
        <v>7.1244211311810038E-2</v>
      </c>
      <c r="N36" s="97">
        <f>'Cranberry and misc. beans'!K17</f>
        <v>0.21306531037995974</v>
      </c>
      <c r="O36" s="97">
        <f>DryBeans!K37</f>
        <v>5.4196171847655688</v>
      </c>
    </row>
    <row r="37" spans="1:15" ht="12" customHeight="1" x14ac:dyDescent="0.2">
      <c r="A37" s="31">
        <v>1990</v>
      </c>
      <c r="B37" s="97">
        <f>PintoBeans!K38</f>
        <v>3.0750962251930982</v>
      </c>
      <c r="C37" s="97">
        <f>NavyBeans!K38</f>
        <v>1.2587785649177232</v>
      </c>
      <c r="D37" s="97">
        <f>GreatNorthernBeans!K38</f>
        <v>0.36326419650424568</v>
      </c>
      <c r="E37" s="97">
        <f>RedKidneyBeans!K38</f>
        <v>0.59251506804407272</v>
      </c>
      <c r="F37" s="97">
        <f>DryLimaBeans!K38</f>
        <v>0.24055899285177415</v>
      </c>
      <c r="G37" s="97">
        <f>BlackBeans!K38</f>
        <v>0.10049336350406982</v>
      </c>
      <c r="H37" s="30" t="s">
        <v>4</v>
      </c>
      <c r="I37" s="97">
        <f>BlackeyeBeans!K18</f>
        <v>0.26767866566452897</v>
      </c>
      <c r="J37" s="97">
        <f>GarbanzoBeans!K18</f>
        <v>0.10435604800665246</v>
      </c>
      <c r="K37" s="97">
        <f>SmallWhiteBeans!K18</f>
        <v>0.11675594086322422</v>
      </c>
      <c r="L37" s="97">
        <f>SmallRedBeans!K18</f>
        <v>0.12315100826763473</v>
      </c>
      <c r="M37" s="97">
        <f>PinkBeans!K18</f>
        <v>0.25642564217114683</v>
      </c>
      <c r="N37" s="97">
        <f>'Cranberry and misc. beans'!K18</f>
        <v>0.23067820190939184</v>
      </c>
      <c r="O37" s="97">
        <f>DryBeans!K38</f>
        <v>6.7297519178975627</v>
      </c>
    </row>
    <row r="38" spans="1:15" ht="12" customHeight="1" x14ac:dyDescent="0.2">
      <c r="A38" s="33">
        <v>1991</v>
      </c>
      <c r="B38" s="98">
        <f>PintoBeans!K39</f>
        <v>3.2821338143459582</v>
      </c>
      <c r="C38" s="98">
        <f>NavyBeans!K39</f>
        <v>1.466716635173358</v>
      </c>
      <c r="D38" s="98">
        <f>GreatNorthernBeans!K39</f>
        <v>0.49515529028415006</v>
      </c>
      <c r="E38" s="98">
        <f>RedKidneyBeans!K39</f>
        <v>0.5405795337938325</v>
      </c>
      <c r="F38" s="98">
        <f>DryLimaBeans!K39</f>
        <v>0.24744567305606072</v>
      </c>
      <c r="G38" s="98">
        <f>BlackBeans!K39</f>
        <v>0.1454192699601172</v>
      </c>
      <c r="H38" s="98" t="s">
        <v>4</v>
      </c>
      <c r="I38" s="98">
        <f>BlackeyeBeans!K19</f>
        <v>0.27509635374546842</v>
      </c>
      <c r="J38" s="98">
        <f>GarbanzoBeans!K19</f>
        <v>0.10611894214041415</v>
      </c>
      <c r="K38" s="98">
        <f>SmallWhiteBeans!K19</f>
        <v>0.11671432741732513</v>
      </c>
      <c r="L38" s="98">
        <f>SmallRedBeans!K19</f>
        <v>0.17276874706599396</v>
      </c>
      <c r="M38" s="98">
        <f>PinkBeans!K19</f>
        <v>0.22017344504431399</v>
      </c>
      <c r="N38" s="98">
        <f>'Cranberry and misc. beans'!K19</f>
        <v>0.27890316497891465</v>
      </c>
      <c r="O38" s="98">
        <f>DryBeans!K39</f>
        <v>7.3472251970059066</v>
      </c>
    </row>
    <row r="39" spans="1:15" ht="12" customHeight="1" x14ac:dyDescent="0.2">
      <c r="A39" s="33">
        <v>1992</v>
      </c>
      <c r="B39" s="98">
        <f>PintoBeans!K40</f>
        <v>3.7883097853589414</v>
      </c>
      <c r="C39" s="98">
        <f>NavyBeans!K40</f>
        <v>1.5362009233380309</v>
      </c>
      <c r="D39" s="98">
        <f>GreatNorthernBeans!K40</f>
        <v>0.48550452715906162</v>
      </c>
      <c r="E39" s="98">
        <f>RedKidneyBeans!K40</f>
        <v>0.55886236346508655</v>
      </c>
      <c r="F39" s="98">
        <f>DryLimaBeans!K40</f>
        <v>0.21924814125670511</v>
      </c>
      <c r="G39" s="98">
        <f>BlackBeans!K40</f>
        <v>0.13853638854936273</v>
      </c>
      <c r="H39" s="98" t="s">
        <v>4</v>
      </c>
      <c r="I39" s="98">
        <f>BlackeyeBeans!K20</f>
        <v>0.28917678497746147</v>
      </c>
      <c r="J39" s="98">
        <f>GarbanzoBeans!K20</f>
        <v>0.10185251115245976</v>
      </c>
      <c r="K39" s="98">
        <f>SmallWhiteBeans!K20</f>
        <v>7.0323623751430545E-2</v>
      </c>
      <c r="L39" s="98">
        <f>SmallRedBeans!K20</f>
        <v>4.4491724213099562E-2</v>
      </c>
      <c r="M39" s="98">
        <f>PinkBeans!K20</f>
        <v>0.16387575552063158</v>
      </c>
      <c r="N39" s="98">
        <f>'Cranberry and misc. beans'!K20</f>
        <v>0.42235318847462372</v>
      </c>
      <c r="O39" s="98">
        <f>DryBeans!K40</f>
        <v>7.8187357172168959</v>
      </c>
    </row>
    <row r="40" spans="1:15" ht="12" customHeight="1" x14ac:dyDescent="0.2">
      <c r="A40" s="33">
        <v>1993</v>
      </c>
      <c r="B40" s="98">
        <f>PintoBeans!K41</f>
        <v>3.5489506484025282</v>
      </c>
      <c r="C40" s="98">
        <f>NavyBeans!K41</f>
        <v>1.2012849397706096</v>
      </c>
      <c r="D40" s="98">
        <f>GreatNorthernBeans!K41</f>
        <v>0.41975139766767205</v>
      </c>
      <c r="E40" s="98">
        <f>RedKidneyBeans!K41</f>
        <v>0.58491947513016107</v>
      </c>
      <c r="F40" s="98">
        <f>DryLimaBeans!K41</f>
        <v>0.22232973814143819</v>
      </c>
      <c r="G40" s="98">
        <f>BlackBeans!K41</f>
        <v>0.20754229505677119</v>
      </c>
      <c r="H40" s="98" t="s">
        <v>4</v>
      </c>
      <c r="I40" s="98">
        <f>BlackeyeBeans!K21</f>
        <v>0.2429115175500951</v>
      </c>
      <c r="J40" s="98">
        <f>GarbanzoBeans!K21</f>
        <v>0.18360204799139301</v>
      </c>
      <c r="K40" s="98">
        <f>SmallWhiteBeans!K21</f>
        <v>4.0344156692474702E-2</v>
      </c>
      <c r="L40" s="98">
        <f>SmallRedBeans!K21</f>
        <v>0.18557528577741061</v>
      </c>
      <c r="M40" s="98">
        <f>PinkBeans!K21</f>
        <v>0.18240877993716323</v>
      </c>
      <c r="N40" s="98">
        <f>'Cranberry and misc. beans'!K21</f>
        <v>0.20672033198209447</v>
      </c>
      <c r="O40" s="98">
        <f>DryBeans!K41</f>
        <v>7.2263406140998114</v>
      </c>
    </row>
    <row r="41" spans="1:15" ht="12" customHeight="1" x14ac:dyDescent="0.2">
      <c r="A41" s="33">
        <v>1994</v>
      </c>
      <c r="B41" s="98">
        <f>PintoBeans!K42</f>
        <v>3.3081967536707206</v>
      </c>
      <c r="C41" s="98">
        <f>NavyBeans!K42</f>
        <v>1.8361924717958062</v>
      </c>
      <c r="D41" s="98">
        <f>GreatNorthernBeans!K42</f>
        <v>0.35100104769279822</v>
      </c>
      <c r="E41" s="98">
        <f>RedKidneyBeans!K42</f>
        <v>0.61170081917429675</v>
      </c>
      <c r="F41" s="98">
        <f>DryLimaBeans!K42</f>
        <v>0.19367947053553811</v>
      </c>
      <c r="G41" s="98">
        <f>BlackBeans!K42</f>
        <v>0.30067600479812928</v>
      </c>
      <c r="H41" s="98" t="s">
        <v>4</v>
      </c>
      <c r="I41" s="98">
        <f>BlackeyeBeans!K22</f>
        <v>0.27944101793224924</v>
      </c>
      <c r="J41" s="98">
        <f>GarbanzoBeans!K22</f>
        <v>0.1636048072397091</v>
      </c>
      <c r="K41" s="98">
        <f>SmallWhiteBeans!K22</f>
        <v>2.4517909473268637E-2</v>
      </c>
      <c r="L41" s="98">
        <f>SmallRedBeans!K22</f>
        <v>0.11952527748675197</v>
      </c>
      <c r="M41" s="98">
        <f>PinkBeans!K22</f>
        <v>0.21391668418370285</v>
      </c>
      <c r="N41" s="98">
        <f>'Cranberry and misc. beans'!K22</f>
        <v>0.30595666499643182</v>
      </c>
      <c r="O41" s="98">
        <f>DryBeans!K42</f>
        <v>7.7084089289794031</v>
      </c>
    </row>
    <row r="42" spans="1:15" ht="12" customHeight="1" x14ac:dyDescent="0.2">
      <c r="A42" s="33">
        <v>1995</v>
      </c>
      <c r="B42" s="98">
        <f>PintoBeans!K43</f>
        <v>3.2187790791462976</v>
      </c>
      <c r="C42" s="98">
        <f>NavyBeans!K43</f>
        <v>1.6487235900764186</v>
      </c>
      <c r="D42" s="98">
        <f>GreatNorthernBeans!K43</f>
        <v>0.36258184178243286</v>
      </c>
      <c r="E42" s="98">
        <f>RedKidneyBeans!K43</f>
        <v>0.56132970434091001</v>
      </c>
      <c r="F42" s="98">
        <f>DryLimaBeans!K43</f>
        <v>0.23648659386172555</v>
      </c>
      <c r="G42" s="98">
        <f>BlackBeans!K43</f>
        <v>0.42617689274714221</v>
      </c>
      <c r="H42" s="98" t="s">
        <v>4</v>
      </c>
      <c r="I42" s="98">
        <f>BlackeyeBeans!K23</f>
        <v>0.26343629317556838</v>
      </c>
      <c r="J42" s="98">
        <f>GarbanzoBeans!K23</f>
        <v>0.13369335639281651</v>
      </c>
      <c r="K42" s="98">
        <f>SmallWhiteBeans!K23</f>
        <v>4.6266134447791651E-2</v>
      </c>
      <c r="L42" s="98">
        <f>SmallRedBeans!K23</f>
        <v>0.13645069159691922</v>
      </c>
      <c r="M42" s="98">
        <f>PinkBeans!K23</f>
        <v>0.17627710546503761</v>
      </c>
      <c r="N42" s="98">
        <f>'Cranberry and misc. beans'!K23</f>
        <v>0.29562157437246067</v>
      </c>
      <c r="O42" s="98">
        <f>DryBeans!K43</f>
        <v>7.5058228574055201</v>
      </c>
    </row>
    <row r="43" spans="1:15" ht="12" customHeight="1" x14ac:dyDescent="0.2">
      <c r="A43" s="31">
        <v>1996</v>
      </c>
      <c r="B43" s="97">
        <f>PintoBeans!K44</f>
        <v>3.39915450537144</v>
      </c>
      <c r="C43" s="97">
        <f>NavyBeans!K44</f>
        <v>1.2668872312889601</v>
      </c>
      <c r="D43" s="97">
        <f>GreatNorthernBeans!K44</f>
        <v>0.54026556085839217</v>
      </c>
      <c r="E43" s="97">
        <f>RedKidneyBeans!K44</f>
        <v>0.55238403289983573</v>
      </c>
      <c r="F43" s="97">
        <f>DryLimaBeans!K44</f>
        <v>0.19952011925819621</v>
      </c>
      <c r="G43" s="97">
        <f>BlackBeans!K44</f>
        <v>0.35608230150518966</v>
      </c>
      <c r="H43" s="30" t="s">
        <v>4</v>
      </c>
      <c r="I43" s="97">
        <f>BlackeyeBeans!K24</f>
        <v>0.2570186526345456</v>
      </c>
      <c r="J43" s="97">
        <f>GarbanzoBeans!K24</f>
        <v>0.25927014058079034</v>
      </c>
      <c r="K43" s="97">
        <f>SmallWhiteBeans!K24</f>
        <v>5.1996288014477116E-2</v>
      </c>
      <c r="L43" s="97">
        <f>SmallRedBeans!K24</f>
        <v>0.16572878772708566</v>
      </c>
      <c r="M43" s="97">
        <f>PinkBeans!K24</f>
        <v>0.14501215152221758</v>
      </c>
      <c r="N43" s="97">
        <f>'Cranberry and misc. beans'!K24</f>
        <v>0.2414088486911635</v>
      </c>
      <c r="O43" s="97">
        <f>DryBeans!K44</f>
        <v>7.4347286203522938</v>
      </c>
    </row>
    <row r="44" spans="1:15" ht="12" customHeight="1" x14ac:dyDescent="0.2">
      <c r="A44" s="31">
        <v>1997</v>
      </c>
      <c r="B44" s="97">
        <f>PintoBeans!K45</f>
        <v>3.4740680109339275</v>
      </c>
      <c r="C44" s="97">
        <f>NavyBeans!K45</f>
        <v>1.3732881368353171</v>
      </c>
      <c r="D44" s="97">
        <f>GreatNorthernBeans!K45</f>
        <v>0.39961737116726287</v>
      </c>
      <c r="E44" s="97">
        <f>RedKidneyBeans!K45</f>
        <v>0.54476487659025619</v>
      </c>
      <c r="F44" s="97">
        <f>DryLimaBeans!K45</f>
        <v>0.20951740121357812</v>
      </c>
      <c r="G44" s="97">
        <f>BlackBeans!K45</f>
        <v>0.33622026147622674</v>
      </c>
      <c r="H44" s="30" t="s">
        <v>4</v>
      </c>
      <c r="I44" s="97">
        <f>BlackeyeBeans!K25</f>
        <v>0.23822376443688803</v>
      </c>
      <c r="J44" s="97">
        <f>GarbanzoBeans!K25</f>
        <v>0.24417720486212899</v>
      </c>
      <c r="K44" s="97">
        <f>SmallWhiteBeans!K25</f>
        <v>4.753436272498094E-2</v>
      </c>
      <c r="L44" s="97">
        <f>SmallRedBeans!K25</f>
        <v>0.14483121299173357</v>
      </c>
      <c r="M44" s="97">
        <f>PinkBeans!K25</f>
        <v>0.20298073738054759</v>
      </c>
      <c r="N44" s="97">
        <f>'Cranberry and misc. beans'!K25</f>
        <v>0.18137714721228823</v>
      </c>
      <c r="O44" s="97">
        <f>DryBeans!K45</f>
        <v>7.3966004878251352</v>
      </c>
    </row>
    <row r="45" spans="1:15" ht="12" customHeight="1" x14ac:dyDescent="0.2">
      <c r="A45" s="31">
        <v>1998</v>
      </c>
      <c r="B45" s="97">
        <f>PintoBeans!K46</f>
        <v>3.4419080238306496</v>
      </c>
      <c r="C45" s="97">
        <f>NavyBeans!K46</f>
        <v>1.1104224254386763</v>
      </c>
      <c r="D45" s="97">
        <f>GreatNorthernBeans!K46</f>
        <v>0.35309078101515673</v>
      </c>
      <c r="E45" s="97">
        <f>RedKidneyBeans!K46</f>
        <v>0.61237000162975563</v>
      </c>
      <c r="F45" s="97">
        <f>DryLimaBeans!K46</f>
        <v>0.2144599858754504</v>
      </c>
      <c r="G45" s="97">
        <f>BlackBeans!K46</f>
        <v>0.52565659236187834</v>
      </c>
      <c r="H45" s="30" t="s">
        <v>4</v>
      </c>
      <c r="I45" s="97">
        <f>BlackeyeBeans!K26</f>
        <v>0.21916082791590458</v>
      </c>
      <c r="J45" s="97">
        <f>GarbanzoBeans!K26</f>
        <v>0.16308538712734427</v>
      </c>
      <c r="K45" s="97">
        <f>SmallWhiteBeans!K26</f>
        <v>3.8667308911142111E-2</v>
      </c>
      <c r="L45" s="97">
        <f>SmallRedBeans!K26</f>
        <v>0.20964536153414337</v>
      </c>
      <c r="M45" s="97">
        <f>PinkBeans!K26</f>
        <v>0.210402817666552</v>
      </c>
      <c r="N45" s="97">
        <f>'Cranberry and misc. beans'!K26</f>
        <v>0.16044039621172332</v>
      </c>
      <c r="O45" s="97">
        <f>DryBeans!K46</f>
        <v>7.2593099095183762</v>
      </c>
    </row>
    <row r="46" spans="1:15" ht="12" customHeight="1" x14ac:dyDescent="0.2">
      <c r="A46" s="31">
        <v>1999</v>
      </c>
      <c r="B46" s="97">
        <f>PintoBeans!K47</f>
        <v>3.4587233856674846</v>
      </c>
      <c r="C46" s="97">
        <f>NavyBeans!K47</f>
        <v>1.2231846721208757</v>
      </c>
      <c r="D46" s="97">
        <f>GreatNorthernBeans!K47</f>
        <v>0.53294174976279562</v>
      </c>
      <c r="E46" s="97">
        <f>RedKidneyBeans!K47</f>
        <v>0.5821720474766825</v>
      </c>
      <c r="F46" s="97">
        <f>DryLimaBeans!K47</f>
        <v>0.20994560232012741</v>
      </c>
      <c r="G46" s="97">
        <f>BlackBeans!K47</f>
        <v>0.61909060670617089</v>
      </c>
      <c r="H46" s="30" t="s">
        <v>4</v>
      </c>
      <c r="I46" s="97">
        <f>BlackeyeBeans!K27</f>
        <v>0.25031070731663652</v>
      </c>
      <c r="J46" s="97">
        <f>GarbanzoBeans!K27</f>
        <v>0.1593547610948996</v>
      </c>
      <c r="K46" s="97">
        <f>SmallWhiteBeans!K27</f>
        <v>2.3721530997690612E-2</v>
      </c>
      <c r="L46" s="97">
        <f>SmallRedBeans!K27</f>
        <v>0.22057936232299183</v>
      </c>
      <c r="M46" s="97">
        <f>PinkBeans!K27</f>
        <v>0.27590925007608441</v>
      </c>
      <c r="N46" s="97">
        <f>'Cranberry and misc. beans'!K27</f>
        <v>0.24597647648543655</v>
      </c>
      <c r="O46" s="97">
        <f>DryBeans!K47</f>
        <v>7.8019101523478769</v>
      </c>
    </row>
    <row r="47" spans="1:15" ht="12" customHeight="1" x14ac:dyDescent="0.2">
      <c r="A47" s="31">
        <v>2000</v>
      </c>
      <c r="B47" s="97">
        <f>PintoBeans!K48</f>
        <v>3.4653095684260853</v>
      </c>
      <c r="C47" s="97">
        <f>NavyBeans!K48</f>
        <v>1.1629510856100715</v>
      </c>
      <c r="D47" s="97">
        <f>GreatNorthernBeans!K48</f>
        <v>0.47028900954370784</v>
      </c>
      <c r="E47" s="97">
        <f>RedKidneyBeans!K48</f>
        <v>0.490392217575296</v>
      </c>
      <c r="F47" s="97">
        <f>DryLimaBeans!K48</f>
        <v>0.17769355705862575</v>
      </c>
      <c r="G47" s="97">
        <f>BlackBeans!K48</f>
        <v>0.6375061607025867</v>
      </c>
      <c r="H47" s="30" t="s">
        <v>4</v>
      </c>
      <c r="I47" s="97">
        <f>BlackeyeBeans!K28</f>
        <v>0.22138479929882968</v>
      </c>
      <c r="J47" s="97">
        <f>GarbanzoBeans!K28</f>
        <v>0.41241560543229994</v>
      </c>
      <c r="K47" s="97">
        <f>SmallWhiteBeans!K28</f>
        <v>2.5113898294881105E-2</v>
      </c>
      <c r="L47" s="97">
        <f>SmallRedBeans!K28</f>
        <v>0.13448979740425304</v>
      </c>
      <c r="M47" s="97">
        <f>PinkBeans!K28</f>
        <v>0.15247900798555161</v>
      </c>
      <c r="N47" s="97">
        <f>'Cranberry and misc. beans'!K28</f>
        <v>0.33323299750340851</v>
      </c>
      <c r="O47" s="97">
        <f>DryBeans!K48</f>
        <v>7.6832577048355972</v>
      </c>
    </row>
    <row r="48" spans="1:15" ht="12" customHeight="1" x14ac:dyDescent="0.2">
      <c r="A48" s="33">
        <v>2001</v>
      </c>
      <c r="B48" s="98">
        <f>PintoBeans!K49</f>
        <v>3.228347494195408</v>
      </c>
      <c r="C48" s="98">
        <f>NavyBeans!K49</f>
        <v>1.0009820706018411</v>
      </c>
      <c r="D48" s="98">
        <f>GreatNorthernBeans!K49</f>
        <v>0.44883076521320908</v>
      </c>
      <c r="E48" s="98">
        <f>RedKidneyBeans!K49</f>
        <v>0.52891681769793608</v>
      </c>
      <c r="F48" s="98">
        <f>DryLimaBeans!K49</f>
        <v>0.21559928265008688</v>
      </c>
      <c r="G48" s="98">
        <f>BlackBeans!K49</f>
        <v>0.56352091042730057</v>
      </c>
      <c r="H48" s="98" t="s">
        <v>4</v>
      </c>
      <c r="I48" s="98">
        <f>BlackeyeBeans!K29</f>
        <v>0.22151975984327363</v>
      </c>
      <c r="J48" s="98">
        <f>GarbanzoBeans!K29</f>
        <v>0.35518162662779329</v>
      </c>
      <c r="K48" s="98">
        <f>SmallWhiteBeans!K29</f>
        <v>1.0693855142378096E-2</v>
      </c>
      <c r="L48" s="98">
        <f>SmallRedBeans!K29</f>
        <v>0.11766803432176112</v>
      </c>
      <c r="M48" s="98">
        <f>PinkBeans!K29</f>
        <v>9.3859412309710386E-2</v>
      </c>
      <c r="N48" s="98">
        <f>'Cranberry and misc. beans'!K29</f>
        <v>0.25656391885739871</v>
      </c>
      <c r="O48" s="98">
        <f>DryBeans!K49</f>
        <v>7.0416839478880959</v>
      </c>
    </row>
    <row r="49" spans="1:15" ht="12" customHeight="1" x14ac:dyDescent="0.2">
      <c r="A49" s="33">
        <v>2002</v>
      </c>
      <c r="B49" s="98">
        <f>PintoBeans!K50</f>
        <v>3.2454873993811511</v>
      </c>
      <c r="C49" s="98">
        <f>NavyBeans!K50</f>
        <v>0.90269636243986762</v>
      </c>
      <c r="D49" s="98">
        <f>GreatNorthernBeans!K50</f>
        <v>0.35861638436744236</v>
      </c>
      <c r="E49" s="98">
        <f>RedKidneyBeans!K50</f>
        <v>0.48938796615334618</v>
      </c>
      <c r="F49" s="98">
        <f>DryLimaBeans!K50</f>
        <v>0.14297447639351871</v>
      </c>
      <c r="G49" s="98">
        <f>BlackBeans!K50</f>
        <v>0.52752045253890911</v>
      </c>
      <c r="H49" s="98" t="s">
        <v>4</v>
      </c>
      <c r="I49" s="98">
        <f>BlackeyeBeans!K30</f>
        <v>0.18351049689838922</v>
      </c>
      <c r="J49" s="98">
        <f>GarbanzoBeans!K30</f>
        <v>0.27827588492463179</v>
      </c>
      <c r="K49" s="98">
        <f>SmallWhiteBeans!K30</f>
        <v>1.7103831043880701E-2</v>
      </c>
      <c r="L49" s="98">
        <f>SmallRedBeans!K30</f>
        <v>8.8787079395527518E-2</v>
      </c>
      <c r="M49" s="98">
        <f>PinkBeans!K30</f>
        <v>0.12268483632231374</v>
      </c>
      <c r="N49" s="98">
        <f>'Cranberry and misc. beans'!K30</f>
        <v>0.45573691169579827</v>
      </c>
      <c r="O49" s="98">
        <f>DryBeans!K50</f>
        <v>6.8127820815547766</v>
      </c>
    </row>
    <row r="50" spans="1:15" ht="12" customHeight="1" x14ac:dyDescent="0.2">
      <c r="A50" s="33">
        <v>2003</v>
      </c>
      <c r="B50" s="98">
        <f>PintoBeans!K51</f>
        <v>3.0554250753922618</v>
      </c>
      <c r="C50" s="98">
        <f>NavyBeans!K51</f>
        <v>0.85090162512892764</v>
      </c>
      <c r="D50" s="98">
        <f>GreatNorthernBeans!K51</f>
        <v>0.50706653200038065</v>
      </c>
      <c r="E50" s="98">
        <f>RedKidneyBeans!K51</f>
        <v>0.58481689300248552</v>
      </c>
      <c r="F50" s="98">
        <f>DryLimaBeans!K51</f>
        <v>0.15067017944187358</v>
      </c>
      <c r="G50" s="98">
        <f>BlackBeans!K51</f>
        <v>0.46381929196018434</v>
      </c>
      <c r="H50" s="98" t="s">
        <v>4</v>
      </c>
      <c r="I50" s="98">
        <f>BlackeyeBeans!K31</f>
        <v>0.22685473581195686</v>
      </c>
      <c r="J50" s="98">
        <f>GarbanzoBeans!K31</f>
        <v>0.17191023529724961</v>
      </c>
      <c r="K50" s="98">
        <f>SmallWhiteBeans!K31</f>
        <v>1.843069374745173E-2</v>
      </c>
      <c r="L50" s="98">
        <f>SmallRedBeans!K31</f>
        <v>0.16783062752221195</v>
      </c>
      <c r="M50" s="98">
        <f>PinkBeans!K31</f>
        <v>0.21684977806553463</v>
      </c>
      <c r="N50" s="98">
        <f>'Cranberry and misc. beans'!K31</f>
        <v>0.35623454501699831</v>
      </c>
      <c r="O50" s="98">
        <f>DryBeans!K51</f>
        <v>6.7708102123875165</v>
      </c>
    </row>
    <row r="51" spans="1:15" ht="12" customHeight="1" x14ac:dyDescent="0.2">
      <c r="A51" s="33">
        <v>2004</v>
      </c>
      <c r="B51" s="98">
        <f>PintoBeans!K52</f>
        <v>2.731022846289902</v>
      </c>
      <c r="C51" s="98">
        <f>NavyBeans!K52</f>
        <v>0.55207550112290926</v>
      </c>
      <c r="D51" s="98">
        <f>GreatNorthernBeans!K52</f>
        <v>0.33713075376047585</v>
      </c>
      <c r="E51" s="98">
        <f>RedKidneyBeans!K52</f>
        <v>0.49242824853822803</v>
      </c>
      <c r="F51" s="98">
        <f>DryLimaBeans!K52</f>
        <v>0.13560708880740865</v>
      </c>
      <c r="G51" s="98">
        <f>BlackBeans!K52</f>
        <v>0.5388489055279625</v>
      </c>
      <c r="H51" s="98" t="s">
        <v>4</v>
      </c>
      <c r="I51" s="98">
        <f>BlackeyeBeans!K32</f>
        <v>0.12730018410997615</v>
      </c>
      <c r="J51" s="98">
        <f>GarbanzoBeans!K32</f>
        <v>0.2458539060018721</v>
      </c>
      <c r="K51" s="98">
        <f>SmallWhiteBeans!K32</f>
        <v>2.1017129525122538E-2</v>
      </c>
      <c r="L51" s="98">
        <f>SmallRedBeans!K32</f>
        <v>0.15631048633919783</v>
      </c>
      <c r="M51" s="98">
        <f>PinkBeans!K32</f>
        <v>0.18915417506287877</v>
      </c>
      <c r="N51" s="98">
        <f>'Cranberry and misc. beans'!K32</f>
        <v>0.46206818071575151</v>
      </c>
      <c r="O51" s="98">
        <f>DryBeans!K52</f>
        <v>5.9888174058016856</v>
      </c>
    </row>
    <row r="52" spans="1:15" ht="12" customHeight="1" x14ac:dyDescent="0.2">
      <c r="A52" s="33">
        <v>2005</v>
      </c>
      <c r="B52" s="98">
        <f>PintoBeans!K53</f>
        <v>2.5154364177095943</v>
      </c>
      <c r="C52" s="98">
        <f>NavyBeans!K53</f>
        <v>0.66062915382260734</v>
      </c>
      <c r="D52" s="98">
        <f>GreatNorthernBeans!K53</f>
        <v>0.29348197760155048</v>
      </c>
      <c r="E52" s="98">
        <f>RedKidneyBeans!K53</f>
        <v>0.6586142670798697</v>
      </c>
      <c r="F52" s="98">
        <f>DryLimaBeans!K53</f>
        <v>0.1333588215664972</v>
      </c>
      <c r="G52" s="98">
        <f>BlackBeans!K53</f>
        <v>0.49462403192996685</v>
      </c>
      <c r="H52" s="98" t="s">
        <v>4</v>
      </c>
      <c r="I52" s="98">
        <f>BlackeyeBeans!K33</f>
        <v>0.1577201202367905</v>
      </c>
      <c r="J52" s="98">
        <f>GarbanzoBeans!K33</f>
        <v>0.28852448619688642</v>
      </c>
      <c r="K52" s="98">
        <f>SmallWhiteBeans!K33</f>
        <v>9.2801210911178968E-3</v>
      </c>
      <c r="L52" s="98">
        <f>SmallRedBeans!K33</f>
        <v>0.25305398624627423</v>
      </c>
      <c r="M52" s="98">
        <f>PinkBeans!K33</f>
        <v>0.20587615427721323</v>
      </c>
      <c r="N52" s="98">
        <f>'Cranberry and misc. beans'!K33</f>
        <v>0.45174283194866843</v>
      </c>
      <c r="O52" s="98">
        <f>DryBeans!K53</f>
        <v>6.1223423697070363</v>
      </c>
    </row>
    <row r="53" spans="1:15" ht="12" customHeight="1" x14ac:dyDescent="0.2">
      <c r="A53" s="31">
        <v>2006</v>
      </c>
      <c r="B53" s="97">
        <f>PintoBeans!K54</f>
        <v>2.9105297414437139</v>
      </c>
      <c r="C53" s="97">
        <f>NavyBeans!K54</f>
        <v>0.94327442150739027</v>
      </c>
      <c r="D53" s="97">
        <f>GreatNorthernBeans!K54</f>
        <v>0.20668089020975475</v>
      </c>
      <c r="E53" s="97">
        <f>RedKidneyBeans!K54</f>
        <v>0.40412791911057622</v>
      </c>
      <c r="F53" s="97">
        <f>DryLimaBeans!K54</f>
        <v>0.10402387933008757</v>
      </c>
      <c r="G53" s="97">
        <f>BlackBeans!K54</f>
        <v>0.54151384227522215</v>
      </c>
      <c r="H53" s="30" t="s">
        <v>4</v>
      </c>
      <c r="I53" s="97">
        <f>BlackeyeBeans!K34</f>
        <v>0.16510469669601574</v>
      </c>
      <c r="J53" s="97">
        <f>GarbanzoBeans!K34</f>
        <v>0.44430978238575725</v>
      </c>
      <c r="K53" s="97">
        <f>SmallWhiteBeans!K34</f>
        <v>1.5479246909216877E-2</v>
      </c>
      <c r="L53" s="97">
        <f>SmallRedBeans!K34</f>
        <v>0.19231313902125552</v>
      </c>
      <c r="M53" s="97">
        <f>PinkBeans!K34</f>
        <v>0.19469840640751421</v>
      </c>
      <c r="N53" s="97">
        <f>'Cranberry and misc. beans'!K34</f>
        <v>0.32475369848391689</v>
      </c>
      <c r="O53" s="97">
        <f>DryBeans!K54</f>
        <v>6.4468096637804209</v>
      </c>
    </row>
    <row r="54" spans="1:15" ht="12" customHeight="1" x14ac:dyDescent="0.2">
      <c r="A54" s="31">
        <v>2007</v>
      </c>
      <c r="B54" s="97">
        <f>PintoBeans!K55</f>
        <v>2.7084081951824492</v>
      </c>
      <c r="C54" s="97">
        <f>NavyBeans!K55</f>
        <v>0.98366953631266985</v>
      </c>
      <c r="D54" s="97">
        <f>GreatNorthernBeans!K55</f>
        <v>0.26917834674972102</v>
      </c>
      <c r="E54" s="97">
        <f>RedKidneyBeans!K55</f>
        <v>0.48577432053637903</v>
      </c>
      <c r="F54" s="97">
        <f>DryLimaBeans!K55</f>
        <v>9.7865138252494918E-2</v>
      </c>
      <c r="G54" s="97">
        <f>BlackBeans!K55</f>
        <v>0.55369926168871542</v>
      </c>
      <c r="H54" s="30" t="s">
        <v>4</v>
      </c>
      <c r="I54" s="97">
        <f>BlackeyeBeans!K35</f>
        <v>0.16469110230116649</v>
      </c>
      <c r="J54" s="97">
        <f>GarbanzoBeans!K35</f>
        <v>0.44634805130689736</v>
      </c>
      <c r="K54" s="97">
        <f>SmallWhiteBeans!K35</f>
        <v>1.0988567211199446E-2</v>
      </c>
      <c r="L54" s="97">
        <f>SmallRedBeans!K35</f>
        <v>0.18196554566542264</v>
      </c>
      <c r="M54" s="97">
        <f>PinkBeans!K35</f>
        <v>0.18013463954508901</v>
      </c>
      <c r="N54" s="97">
        <f>'Cranberry and misc. beans'!K35</f>
        <v>0.28344003233573956</v>
      </c>
      <c r="O54" s="97">
        <f>DryBeans!K55</f>
        <v>6.3661627370879446</v>
      </c>
    </row>
    <row r="55" spans="1:15" ht="12" customHeight="1" x14ac:dyDescent="0.2">
      <c r="A55" s="31">
        <v>2008</v>
      </c>
      <c r="B55" s="97">
        <f>PintoBeans!K56</f>
        <v>2.757117353135675</v>
      </c>
      <c r="C55" s="97">
        <f>NavyBeans!K56</f>
        <v>0.99394867529883202</v>
      </c>
      <c r="D55" s="97">
        <f>GreatNorthernBeans!K56</f>
        <v>0.20119296591552066</v>
      </c>
      <c r="E55" s="97">
        <f>RedKidneyBeans!K56</f>
        <v>0.65280605430694083</v>
      </c>
      <c r="F55" s="97">
        <f>DryLimaBeans!K56</f>
        <v>0.12415440827336001</v>
      </c>
      <c r="G55" s="97">
        <f>BlackBeans!K56</f>
        <v>0.53488514907430684</v>
      </c>
      <c r="H55" s="30" t="s">
        <v>4</v>
      </c>
      <c r="I55" s="97">
        <f>BlackeyeBeans!K36</f>
        <v>0.18419999108851723</v>
      </c>
      <c r="J55" s="97">
        <f>GarbanzoBeans!K36</f>
        <v>0.33863145523565713</v>
      </c>
      <c r="K55" s="97">
        <f>SmallWhiteBeans!K36</f>
        <v>6.9968075651316878E-3</v>
      </c>
      <c r="L55" s="97">
        <f>SmallRedBeans!K36</f>
        <v>0.24853498700733573</v>
      </c>
      <c r="M55" s="97">
        <f>PinkBeans!K36</f>
        <v>0.17740355579580522</v>
      </c>
      <c r="N55" s="97">
        <f>'Cranberry and misc. beans'!K36</f>
        <v>0.22966047969099093</v>
      </c>
      <c r="O55" s="97">
        <f>DryBeans!K56</f>
        <v>6.4495318823880732</v>
      </c>
    </row>
    <row r="56" spans="1:15" ht="12" customHeight="1" x14ac:dyDescent="0.2">
      <c r="A56" s="31">
        <v>2009</v>
      </c>
      <c r="B56" s="97">
        <f>PintoBeans!K57</f>
        <v>2.6653429624437934</v>
      </c>
      <c r="C56" s="97">
        <f>NavyBeans!K57</f>
        <v>0.63930977406975587</v>
      </c>
      <c r="D56" s="97">
        <f>GreatNorthernBeans!K57</f>
        <v>0.1962170550121346</v>
      </c>
      <c r="E56" s="97">
        <f>RedKidneyBeans!K57</f>
        <v>0.46453043690176782</v>
      </c>
      <c r="F56" s="97">
        <f>DryLimaBeans!K57</f>
        <v>0.12128966545036848</v>
      </c>
      <c r="G56" s="97">
        <f>BlackBeans!K57</f>
        <v>0.54170499786224557</v>
      </c>
      <c r="H56" s="30" t="s">
        <v>4</v>
      </c>
      <c r="I56" s="97">
        <f>BlackeyeBeans!K37</f>
        <v>0.23679873669154822</v>
      </c>
      <c r="J56" s="97">
        <f>GarbanzoBeans!K37</f>
        <v>0.38222410275538971</v>
      </c>
      <c r="K56" s="97">
        <f>SmallWhiteBeans!K37</f>
        <v>1.8167190578035401E-2</v>
      </c>
      <c r="L56" s="97">
        <f>SmallRedBeans!K37</f>
        <v>0.26909014932848258</v>
      </c>
      <c r="M56" s="97">
        <f>PinkBeans!K37</f>
        <v>0.16880811635447932</v>
      </c>
      <c r="N56" s="97">
        <f>'Cranberry and misc. beans'!K37</f>
        <v>4.9440636767298492E-2</v>
      </c>
      <c r="O56" s="97">
        <f>DryBeans!K57</f>
        <v>5.7529238242152996</v>
      </c>
    </row>
    <row r="57" spans="1:15" ht="12" customHeight="1" x14ac:dyDescent="0.2">
      <c r="A57" s="31">
        <v>2010</v>
      </c>
      <c r="B57" s="97">
        <f>PintoBeans!K58</f>
        <v>3.4800011270050963</v>
      </c>
      <c r="C57" s="97">
        <f>NavyBeans!K58</f>
        <v>0.83489033439420945</v>
      </c>
      <c r="D57" s="97">
        <f>GreatNorthernBeans!K58</f>
        <v>0.2092507499783392</v>
      </c>
      <c r="E57" s="97">
        <f>RedKidneyBeans!K58</f>
        <v>0.50758434118818219</v>
      </c>
      <c r="F57" s="97">
        <f>DryLimaBeans!K58</f>
        <v>0.11054324538383531</v>
      </c>
      <c r="G57" s="97">
        <f>BlackBeans!K58</f>
        <v>0.77742301826034632</v>
      </c>
      <c r="H57" s="30" t="s">
        <v>4</v>
      </c>
      <c r="I57" s="97">
        <f>BlackeyeBeans!K38</f>
        <v>0.17001814188285827</v>
      </c>
      <c r="J57" s="97">
        <f>GarbanzoBeans!K38</f>
        <v>0.43503966905876962</v>
      </c>
      <c r="K57" s="97">
        <f>SmallWhiteBeans!K38</f>
        <v>2.8753616239829631E-2</v>
      </c>
      <c r="L57" s="97">
        <f>SmallRedBeans!K38</f>
        <v>0.20404024821631855</v>
      </c>
      <c r="M57" s="97">
        <f>PinkBeans!K38</f>
        <v>0.15529609632689612</v>
      </c>
      <c r="N57" s="97">
        <f>'Cranberry and misc. beans'!K38</f>
        <v>0.25731152223982384</v>
      </c>
      <c r="O57" s="97">
        <f>DryBeans!K58</f>
        <v>7.1701521101745058</v>
      </c>
    </row>
    <row r="58" spans="1:15" ht="12" customHeight="1" x14ac:dyDescent="0.2">
      <c r="A58" s="84">
        <v>2011</v>
      </c>
      <c r="B58" s="99">
        <f>PintoBeans!K59</f>
        <v>2.0482481750060679</v>
      </c>
      <c r="C58" s="99">
        <f>NavyBeans!K59</f>
        <v>0.69044234256073089</v>
      </c>
      <c r="D58" s="99">
        <f>GreatNorthernBeans!K59</f>
        <v>0.36147586717779234</v>
      </c>
      <c r="E58" s="99">
        <f>RedKidneyBeans!K59</f>
        <v>0.43167596807468978</v>
      </c>
      <c r="F58" s="99">
        <f>DryLimaBeans!K59</f>
        <v>0.1012337135341386</v>
      </c>
      <c r="G58" s="98">
        <f>BlackBeans!K59</f>
        <v>0.5837026489336542</v>
      </c>
      <c r="H58" s="98" t="s">
        <v>4</v>
      </c>
      <c r="I58" s="98">
        <f>BlackeyeBeans!K39</f>
        <v>0.17753808412968788</v>
      </c>
      <c r="J58" s="98">
        <f>GarbanzoBeans!K39</f>
        <v>0.1567934935098452</v>
      </c>
      <c r="K58" s="98">
        <f>SmallWhiteBeans!K39</f>
        <v>2.1992683753680763E-2</v>
      </c>
      <c r="L58" s="98">
        <f>SmallRedBeans!K39</f>
        <v>0.23701253243243922</v>
      </c>
      <c r="M58" s="98">
        <f>PinkBeans!K39</f>
        <v>0.17019168131473966</v>
      </c>
      <c r="N58" s="98">
        <f>'Cranberry and misc. beans'!K39</f>
        <v>0.29681968858460384</v>
      </c>
      <c r="O58" s="98">
        <f>DryBeans!K59</f>
        <v>5.2771268790120702</v>
      </c>
    </row>
    <row r="59" spans="1:15" ht="12" customHeight="1" x14ac:dyDescent="0.2">
      <c r="A59" s="33">
        <v>2012</v>
      </c>
      <c r="B59" s="98">
        <f>PintoBeans!K60</f>
        <v>2.4203644858836766</v>
      </c>
      <c r="C59" s="98">
        <f>NavyBeans!K60</f>
        <v>0.56243872258764538</v>
      </c>
      <c r="D59" s="98">
        <f>GreatNorthernBeans!K60</f>
        <v>0.16307996336782812</v>
      </c>
      <c r="E59" s="98">
        <f>RedKidneyBeans!K60</f>
        <v>0.30933124950476254</v>
      </c>
      <c r="F59" s="98">
        <f>DryLimaBeans!K60</f>
        <v>6.5690500513105224E-2</v>
      </c>
      <c r="G59" s="98">
        <f>BlackBeans!K60</f>
        <v>0.62355260755472397</v>
      </c>
      <c r="H59" s="98" t="s">
        <v>4</v>
      </c>
      <c r="I59" s="98">
        <f>BlackeyeBeans!K40</f>
        <v>7.4906329411644712E-2</v>
      </c>
      <c r="J59" s="98">
        <f>GarbanzoBeans!K40</f>
        <v>0.69006730952786643</v>
      </c>
      <c r="K59" s="98">
        <f>SmallWhiteBeans!K40</f>
        <v>1.540739193701216E-2</v>
      </c>
      <c r="L59" s="98">
        <f>SmallRedBeans!K40</f>
        <v>0.2148956012511006</v>
      </c>
      <c r="M59" s="98">
        <f>PinkBeans!K40</f>
        <v>0.15558869528469901</v>
      </c>
      <c r="N59" s="98">
        <f>'Cranberry and misc. beans'!K40</f>
        <v>0.14132585898636932</v>
      </c>
      <c r="O59" s="98">
        <f>DryBeans!K60</f>
        <v>5.4366487158104349</v>
      </c>
    </row>
    <row r="60" spans="1:15" ht="12" customHeight="1" x14ac:dyDescent="0.2">
      <c r="A60" s="33">
        <v>2013</v>
      </c>
      <c r="B60" s="98">
        <f>PintoBeans!K61</f>
        <v>2.3237817346620275</v>
      </c>
      <c r="C60" s="98">
        <f>NavyBeans!K61</f>
        <v>0.35947480711710533</v>
      </c>
      <c r="D60" s="98">
        <f>GreatNorthernBeans!K61</f>
        <v>0.18733185208635414</v>
      </c>
      <c r="E60" s="98">
        <f>RedKidneyBeans!K61</f>
        <v>0.36625272886747673</v>
      </c>
      <c r="F60" s="98">
        <f>DryLimaBeans!K61</f>
        <v>5.1910443905353792E-2</v>
      </c>
      <c r="G60" s="98">
        <f>BlackBeans!K61</f>
        <v>0.63485084669406144</v>
      </c>
      <c r="H60" s="98" t="s">
        <v>4</v>
      </c>
      <c r="I60" s="98">
        <f>BlackeyeBeans!K41</f>
        <v>0.191387912223625</v>
      </c>
      <c r="J60" s="98">
        <f>GarbanzoBeans!K41</f>
        <v>0.55859219152554695</v>
      </c>
      <c r="K60" s="98">
        <f>SmallWhiteBeans!K41</f>
        <v>6.6988122591949565E-3</v>
      </c>
      <c r="L60" s="98">
        <f>SmallRedBeans!K41</f>
        <v>0.12637453315303993</v>
      </c>
      <c r="M60" s="98">
        <f>PinkBeans!K41</f>
        <v>0.12153557818911231</v>
      </c>
      <c r="N60" s="98">
        <f>'Cranberry and misc. beans'!K41</f>
        <v>0.23459129892778557</v>
      </c>
      <c r="O60" s="98">
        <f>DryBeans!K61</f>
        <v>5.1627827396106838</v>
      </c>
    </row>
    <row r="61" spans="1:15" ht="12" customHeight="1" x14ac:dyDescent="0.2">
      <c r="A61" s="33">
        <v>2014</v>
      </c>
      <c r="B61" s="98">
        <f>PintoBeans!K62</f>
        <v>2.6737652759597754</v>
      </c>
      <c r="C61" s="98">
        <f>NavyBeans!K62</f>
        <v>0.22631894387966661</v>
      </c>
      <c r="D61" s="98">
        <f>GreatNorthernBeans!K62</f>
        <v>0.27330749709752233</v>
      </c>
      <c r="E61" s="98">
        <f>RedKidneyBeans!K62</f>
        <v>0.46229665902858547</v>
      </c>
      <c r="F61" s="98">
        <f>DryLimaBeans!K62</f>
        <v>2.4131022075969039E-2</v>
      </c>
      <c r="G61" s="98">
        <f>BlackBeans!K62</f>
        <v>1.0349147822070182</v>
      </c>
      <c r="H61" s="98" t="s">
        <v>4</v>
      </c>
      <c r="I61" s="98">
        <f>BlackeyeBeans!K42</f>
        <v>0.15090570456987387</v>
      </c>
      <c r="J61" s="98">
        <f>GarbanzoBeans!K42</f>
        <v>0.70502447213735209</v>
      </c>
      <c r="K61" s="98">
        <f>SmallWhiteBeans!K42</f>
        <v>9.136514937183704E-3</v>
      </c>
      <c r="L61" s="98">
        <f>SmallRedBeans!K42</f>
        <v>5.6795525256997964E-2</v>
      </c>
      <c r="M61" s="98">
        <f>PinkBeans!K42</f>
        <v>0.10562643508850164</v>
      </c>
      <c r="N61" s="98">
        <f>'Cranberry and misc. beans'!K42</f>
        <v>0.28344799767453366</v>
      </c>
      <c r="O61" s="98">
        <f>DryBeans!K62</f>
        <v>6.0056708299129795</v>
      </c>
    </row>
    <row r="62" spans="1:15" ht="12" customHeight="1" x14ac:dyDescent="0.2">
      <c r="A62" s="84">
        <v>2015</v>
      </c>
      <c r="B62" s="99">
        <f>PintoBeans!K63</f>
        <v>2.6066574236289815</v>
      </c>
      <c r="C62" s="99">
        <f>NavyBeans!K63</f>
        <v>0.28858976258733099</v>
      </c>
      <c r="D62" s="99">
        <f>GreatNorthernBeans!K63</f>
        <v>0.34911156191782333</v>
      </c>
      <c r="E62" s="99">
        <f>RedKidneyBeans!K63</f>
        <v>0.55016191065595688</v>
      </c>
      <c r="F62" s="99">
        <f>DryLimaBeans!K63</f>
        <v>1.0949830785891328E-2</v>
      </c>
      <c r="G62" s="98">
        <f>BlackBeans!K63</f>
        <v>1.4149001319076489</v>
      </c>
      <c r="H62" s="98" t="s">
        <v>4</v>
      </c>
      <c r="I62" s="98">
        <f>BlackeyeBeans!K43</f>
        <v>0.17046939098082753</v>
      </c>
      <c r="J62" s="98">
        <f>GarbanzoBeans!K43</f>
        <v>0.60545000230201762</v>
      </c>
      <c r="K62" s="98">
        <f>SmallWhiteBeans!K43</f>
        <v>4.0142381587265075E-2</v>
      </c>
      <c r="L62" s="98">
        <f>SmallRedBeans!K43</f>
        <v>0.291848809780555</v>
      </c>
      <c r="M62" s="98">
        <f>PinkBeans!K43</f>
        <v>0.13211105083657324</v>
      </c>
      <c r="N62" s="98">
        <f>'Cranberry and misc. beans'!K43</f>
        <v>0.65602748406731304</v>
      </c>
      <c r="O62" s="98">
        <f>DryBeans!K63</f>
        <v>7.1164197410381851</v>
      </c>
    </row>
    <row r="63" spans="1:15" ht="12" customHeight="1" x14ac:dyDescent="0.2">
      <c r="A63" s="111">
        <v>2016</v>
      </c>
      <c r="B63" s="112">
        <f>PintoBeans!K64</f>
        <v>2.4588362239032606</v>
      </c>
      <c r="C63" s="112">
        <f>NavyBeans!K64</f>
        <v>0.45611938006964592</v>
      </c>
      <c r="D63" s="112">
        <f>GreatNorthernBeans!K64</f>
        <v>0.20090016423385931</v>
      </c>
      <c r="E63" s="112">
        <f>RedKidneyBeans!K64</f>
        <v>0.34379555019971164</v>
      </c>
      <c r="F63" s="112">
        <f>DryLimaBeans!K64</f>
        <v>6.2487491495686685E-2</v>
      </c>
      <c r="G63" s="97">
        <f>BlackBeans!K64</f>
        <v>0.99052790746467878</v>
      </c>
      <c r="H63" s="30" t="s">
        <v>4</v>
      </c>
      <c r="I63" s="97">
        <f>BlackeyeBeans!K44</f>
        <v>0.16317197082065904</v>
      </c>
      <c r="J63" s="97">
        <f>GarbanzoBeans!K44</f>
        <v>1.115061145438984</v>
      </c>
      <c r="K63" s="97">
        <f>SmallWhiteBeans!K44</f>
        <v>2.5557121920626747E-2</v>
      </c>
      <c r="L63" s="97">
        <f>SmallRedBeans!K44</f>
        <v>0.28353853776159904</v>
      </c>
      <c r="M63" s="97">
        <f>PinkBeans!K44</f>
        <v>0.10205306803994373</v>
      </c>
      <c r="N63" s="97">
        <f>'Cranberry and misc. beans'!K44</f>
        <v>0.48953925323621422</v>
      </c>
      <c r="O63" s="112">
        <f>DryBeans!K64</f>
        <v>6.6915878145848691</v>
      </c>
    </row>
    <row r="64" spans="1:15" ht="12" customHeight="1" x14ac:dyDescent="0.2">
      <c r="A64" s="123">
        <v>2017</v>
      </c>
      <c r="B64" s="124">
        <f>PintoBeans!K65</f>
        <v>3.4135283407875305</v>
      </c>
      <c r="C64" s="124">
        <f>NavyBeans!K65</f>
        <v>0.52951047678912955</v>
      </c>
      <c r="D64" s="124">
        <f>GreatNorthernBeans!K65</f>
        <v>0.3408380349070404</v>
      </c>
      <c r="E64" s="124">
        <f>RedKidneyBeans!K65</f>
        <v>0.27916193716764726</v>
      </c>
      <c r="F64" s="124">
        <f>DryLimaBeans!K65</f>
        <v>6.6186149416110132E-2</v>
      </c>
      <c r="G64" s="97">
        <f>BlackBeans!K65</f>
        <v>1.2610467278235893</v>
      </c>
      <c r="H64" s="30" t="s">
        <v>4</v>
      </c>
      <c r="I64" s="97">
        <f>BlackeyeBeans!K45</f>
        <v>0.13119205864676683</v>
      </c>
      <c r="J64" s="97">
        <f>GarbanzoBeans!K45</f>
        <v>1.1789510475288545</v>
      </c>
      <c r="K64" s="97">
        <f>SmallWhiteBeans!K45</f>
        <v>3.3182187304460507E-2</v>
      </c>
      <c r="L64" s="97">
        <f>SmallRedBeans!K45</f>
        <v>0.10435681896796316</v>
      </c>
      <c r="M64" s="97">
        <f>PinkBeans!K45</f>
        <v>7.1011150070003332E-2</v>
      </c>
      <c r="N64" s="97">
        <f>'Cranberry and misc. beans'!K45</f>
        <v>0.11561901235349184</v>
      </c>
      <c r="O64" s="124">
        <f>DryBeans!K65</f>
        <v>7.5245839417625868</v>
      </c>
    </row>
    <row r="65" spans="1:15" ht="12" customHeight="1" x14ac:dyDescent="0.2">
      <c r="A65" s="111">
        <v>2018</v>
      </c>
      <c r="B65" s="112">
        <f>PintoBeans!K66</f>
        <v>2.4115698384874658</v>
      </c>
      <c r="C65" s="112">
        <f>NavyBeans!K66</f>
        <v>0.88552697646134104</v>
      </c>
      <c r="D65" s="112">
        <f>GreatNorthernBeans!K66</f>
        <v>0.25694038930683988</v>
      </c>
      <c r="E65" s="112">
        <f>RedKidneyBeans!K66</f>
        <v>0.44890334624548917</v>
      </c>
      <c r="F65" s="112">
        <f>DryLimaBeans!K66</f>
        <v>7.6979188147583311E-2</v>
      </c>
      <c r="G65" s="97">
        <f>BlackBeans!K66</f>
        <v>1.2189378242481674</v>
      </c>
      <c r="H65" s="30" t="s">
        <v>4</v>
      </c>
      <c r="I65" s="97">
        <f>BlackeyeBeans!K46</f>
        <v>0.1679974010499706</v>
      </c>
      <c r="J65" s="97">
        <f>GarbanzoBeans!K46</f>
        <v>2.6511057251008716</v>
      </c>
      <c r="K65" s="97">
        <f>SmallWhiteBeans!K46</f>
        <v>5.0539944185678198E-2</v>
      </c>
      <c r="L65" s="97">
        <f>SmallRedBeans!K46</f>
        <v>0.15780911890047483</v>
      </c>
      <c r="M65" s="97">
        <f>PinkBeans!K46</f>
        <v>0.10426013691941639</v>
      </c>
      <c r="N65" s="97">
        <f>'Cranberry and misc. beans'!K46</f>
        <v>0.18219832246258977</v>
      </c>
      <c r="O65" s="112">
        <f>DryBeans!K66</f>
        <v>8.6127682115158883</v>
      </c>
    </row>
    <row r="66" spans="1:15" ht="12" customHeight="1" x14ac:dyDescent="0.2">
      <c r="A66" s="151">
        <v>2019</v>
      </c>
      <c r="B66" s="152">
        <f>PintoBeans!K67</f>
        <v>1.9843154567415298</v>
      </c>
      <c r="C66" s="152">
        <f>NavyBeans!K67</f>
        <v>0.57477563398711395</v>
      </c>
      <c r="D66" s="152">
        <f>GreatNorthernBeans!K67</f>
        <v>0.12552432309139375</v>
      </c>
      <c r="E66" s="152">
        <f>RedKidneyBeans!K67</f>
        <v>0.21812519764728747</v>
      </c>
      <c r="F66" s="152">
        <f>DryLimaBeans!K67</f>
        <v>9.2847582074596521E-2</v>
      </c>
      <c r="G66" s="97">
        <f>BlackBeans!K67</f>
        <v>1.1370693818548043</v>
      </c>
      <c r="H66" s="30" t="s">
        <v>4</v>
      </c>
      <c r="I66" s="97">
        <f>BlackeyeBeans!K47</f>
        <v>0.11559471006042055</v>
      </c>
      <c r="J66" s="97">
        <f>GarbanzoBeans!K47</f>
        <v>0.89388076080980572</v>
      </c>
      <c r="K66" s="97">
        <f>SmallWhiteBeans!K47</f>
        <v>3.3357522518281543E-2</v>
      </c>
      <c r="L66" s="97">
        <f>SmallRedBeans!K47</f>
        <v>0.16667945674374662</v>
      </c>
      <c r="M66" s="97">
        <f>PinkBeans!K47</f>
        <v>9.0206095362864239E-2</v>
      </c>
      <c r="N66" s="97">
        <f>'Cranberry and misc. beans'!K47</f>
        <v>0.24009364605081432</v>
      </c>
      <c r="O66" s="152">
        <f>DryBeans!K67</f>
        <v>5.6724697669426591</v>
      </c>
    </row>
    <row r="67" spans="1:15" ht="12" customHeight="1" thickBot="1" x14ac:dyDescent="0.25">
      <c r="A67" s="153">
        <v>2020</v>
      </c>
      <c r="B67" s="154">
        <f>PintoBeans!K68</f>
        <v>3.0350123311954254</v>
      </c>
      <c r="C67" s="154">
        <f>NavyBeans!K68</f>
        <v>0.8975687730643821</v>
      </c>
      <c r="D67" s="154">
        <f>GreatNorthernBeans!K68</f>
        <v>0.48449091970434788</v>
      </c>
      <c r="E67" s="154">
        <f>RedKidneyBeans!K68</f>
        <v>0.39501515290464917</v>
      </c>
      <c r="F67" s="154">
        <f>DryLimaBeans!K68</f>
        <v>9.2906950261746377E-2</v>
      </c>
      <c r="G67" s="97">
        <f>BlackBeans!K68</f>
        <v>1.592813488238213</v>
      </c>
      <c r="H67" s="30" t="s">
        <v>4</v>
      </c>
      <c r="I67" s="97">
        <f>BlackeyeBeans!K48</f>
        <v>0.13856762185147234</v>
      </c>
      <c r="J67" s="97">
        <f>GarbanzoBeans!K48</f>
        <v>0.88592653816115274</v>
      </c>
      <c r="K67" s="97">
        <f>SmallWhiteBeans!K48</f>
        <v>3.6513123852778537E-2</v>
      </c>
      <c r="L67" s="97">
        <f>SmallRedBeans!K48</f>
        <v>0.14562528477573569</v>
      </c>
      <c r="M67" s="97">
        <f>PinkBeans!K48</f>
        <v>7.2562223799608194E-2</v>
      </c>
      <c r="N67" s="97">
        <f>'Cranberry and misc. beans'!K48</f>
        <v>0.470828287853789</v>
      </c>
      <c r="O67" s="154">
        <f>DryBeans!K68</f>
        <v>8.2478306956632998</v>
      </c>
    </row>
    <row r="68" spans="1:15" ht="20.25" customHeight="1" thickTop="1" x14ac:dyDescent="0.2">
      <c r="A68" s="195" t="s">
        <v>94</v>
      </c>
      <c r="B68" s="196"/>
      <c r="C68" s="196"/>
      <c r="D68" s="196"/>
      <c r="E68" s="196"/>
      <c r="F68" s="196"/>
      <c r="G68" s="196"/>
      <c r="H68" s="196"/>
      <c r="I68" s="196"/>
      <c r="J68" s="196"/>
      <c r="K68" s="196"/>
      <c r="L68" s="196"/>
      <c r="M68" s="196"/>
      <c r="N68" s="196"/>
      <c r="O68" s="197"/>
    </row>
    <row r="69" spans="1:15" ht="12.75" customHeight="1" x14ac:dyDescent="0.2">
      <c r="A69" s="182"/>
      <c r="B69" s="181"/>
      <c r="C69" s="181"/>
      <c r="D69" s="181"/>
      <c r="E69" s="181"/>
      <c r="F69" s="181"/>
      <c r="G69" s="181"/>
      <c r="H69" s="181"/>
      <c r="I69" s="181"/>
      <c r="J69" s="181"/>
      <c r="K69" s="181"/>
      <c r="L69" s="181"/>
      <c r="M69" s="181"/>
      <c r="N69" s="181"/>
      <c r="O69" s="198"/>
    </row>
    <row r="70" spans="1:15" ht="12" customHeight="1" x14ac:dyDescent="0.2">
      <c r="A70" s="209"/>
      <c r="B70" s="210"/>
      <c r="C70" s="210"/>
      <c r="D70" s="210"/>
      <c r="E70" s="210"/>
      <c r="F70" s="210"/>
      <c r="G70" s="210"/>
      <c r="H70" s="210"/>
      <c r="I70" s="210"/>
      <c r="J70" s="210"/>
      <c r="K70" s="210"/>
      <c r="L70" s="210"/>
      <c r="M70" s="210"/>
      <c r="N70" s="210"/>
      <c r="O70" s="211"/>
    </row>
    <row r="71" spans="1:15" ht="12" customHeight="1" x14ac:dyDescent="0.2">
      <c r="A71" s="192" t="s">
        <v>48</v>
      </c>
      <c r="B71" s="193"/>
      <c r="C71" s="193"/>
      <c r="D71" s="193"/>
      <c r="E71" s="193"/>
      <c r="F71" s="193"/>
      <c r="G71" s="193"/>
      <c r="H71" s="193"/>
      <c r="I71" s="193"/>
      <c r="J71" s="193"/>
      <c r="K71" s="193"/>
      <c r="L71" s="193"/>
      <c r="M71" s="193"/>
      <c r="N71" s="193"/>
      <c r="O71" s="194"/>
    </row>
    <row r="72" spans="1:15" ht="12" customHeight="1" x14ac:dyDescent="0.2">
      <c r="A72" s="192"/>
      <c r="B72" s="193"/>
      <c r="C72" s="193"/>
      <c r="D72" s="193"/>
      <c r="E72" s="193"/>
      <c r="F72" s="193"/>
      <c r="G72" s="193"/>
      <c r="H72" s="193"/>
      <c r="I72" s="193"/>
      <c r="J72" s="193"/>
      <c r="K72" s="193"/>
      <c r="L72" s="193"/>
      <c r="M72" s="193"/>
      <c r="N72" s="193"/>
      <c r="O72" s="194"/>
    </row>
  </sheetData>
  <mergeCells count="20">
    <mergeCell ref="M2:M5"/>
    <mergeCell ref="N2:N5"/>
    <mergeCell ref="B6:O6"/>
    <mergeCell ref="A70:O70"/>
    <mergeCell ref="A71:O72"/>
    <mergeCell ref="A68:O69"/>
    <mergeCell ref="A1:O1"/>
    <mergeCell ref="A2:A5"/>
    <mergeCell ref="B2:B5"/>
    <mergeCell ref="G2:G5"/>
    <mergeCell ref="O2:O5"/>
    <mergeCell ref="C2:C5"/>
    <mergeCell ref="D2:D5"/>
    <mergeCell ref="E2:E5"/>
    <mergeCell ref="F2:F5"/>
    <mergeCell ref="H2:H5"/>
    <mergeCell ref="I2:I5"/>
    <mergeCell ref="J2:J5"/>
    <mergeCell ref="K2:K5"/>
    <mergeCell ref="L2:L5"/>
  </mergeCells>
  <phoneticPr fontId="5" type="noConversion"/>
  <printOptions horizontalCentered="1" verticalCentered="1"/>
  <pageMargins left="0.5" right="0.5" top="0.69930555555555596" bottom="0.69930555555555596" header="0" footer="0"/>
  <pageSetup scale="5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75"/>
  <sheetViews>
    <sheetView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84</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30"/>
      <c r="B3" s="233"/>
      <c r="C3" s="215" t="s">
        <v>19</v>
      </c>
      <c r="D3" s="215" t="s">
        <v>20</v>
      </c>
      <c r="E3" s="215" t="s">
        <v>21</v>
      </c>
      <c r="F3" s="215" t="s">
        <v>22</v>
      </c>
      <c r="G3" s="215" t="s">
        <v>23</v>
      </c>
      <c r="H3" s="215" t="s">
        <v>24</v>
      </c>
      <c r="I3" s="215" t="s">
        <v>26</v>
      </c>
      <c r="J3" s="242"/>
      <c r="K3" s="243"/>
    </row>
    <row r="4" spans="1:11" ht="12" customHeight="1" x14ac:dyDescent="0.2">
      <c r="A4" s="230"/>
      <c r="B4" s="233"/>
      <c r="C4" s="216"/>
      <c r="D4" s="216"/>
      <c r="E4" s="216"/>
      <c r="F4" s="216"/>
      <c r="G4" s="216"/>
      <c r="H4" s="216"/>
      <c r="I4" s="216"/>
      <c r="J4" s="235" t="s">
        <v>2</v>
      </c>
      <c r="K4" s="34" t="s">
        <v>14</v>
      </c>
    </row>
    <row r="5" spans="1:11" ht="12" customHeight="1" x14ac:dyDescent="0.2">
      <c r="A5" s="230"/>
      <c r="B5" s="233"/>
      <c r="C5" s="216"/>
      <c r="D5" s="216"/>
      <c r="E5" s="216"/>
      <c r="F5" s="216"/>
      <c r="G5" s="216"/>
      <c r="H5" s="216"/>
      <c r="I5" s="216"/>
      <c r="J5" s="216"/>
      <c r="K5" s="236" t="s">
        <v>3</v>
      </c>
    </row>
    <row r="6" spans="1:11" ht="12" customHeight="1" x14ac:dyDescent="0.2">
      <c r="A6" s="231"/>
      <c r="B6" s="234"/>
      <c r="C6" s="217"/>
      <c r="D6" s="217"/>
      <c r="E6" s="217"/>
      <c r="F6" s="217"/>
      <c r="G6" s="217"/>
      <c r="H6" s="217"/>
      <c r="I6" s="217"/>
      <c r="J6" s="217"/>
      <c r="K6" s="237"/>
    </row>
    <row r="7" spans="1:11" ht="12" customHeight="1" x14ac:dyDescent="0.2">
      <c r="A7" s="8"/>
      <c r="B7" s="76" t="s">
        <v>32</v>
      </c>
      <c r="C7" s="228" t="s">
        <v>30</v>
      </c>
      <c r="D7" s="228"/>
      <c r="E7" s="228"/>
      <c r="F7" s="228"/>
      <c r="G7" s="228"/>
      <c r="H7" s="228"/>
      <c r="I7" s="228"/>
      <c r="J7" s="228"/>
      <c r="K7" s="77" t="s">
        <v>33</v>
      </c>
    </row>
    <row r="8" spans="1:11" ht="12" customHeight="1" x14ac:dyDescent="0.2">
      <c r="A8" s="35">
        <v>1960</v>
      </c>
      <c r="B8" s="52">
        <v>180.67099999999999</v>
      </c>
      <c r="C8" s="40">
        <f>SUM('PintoBeans:OtherDryBeans-1960-1979'!C8)</f>
        <v>1741.1000000000004</v>
      </c>
      <c r="D8" s="41" t="s">
        <v>4</v>
      </c>
      <c r="E8" s="40">
        <f>SUM('PintoBeans:OtherDryBeans-1960-1979'!E8)</f>
        <v>980</v>
      </c>
      <c r="F8" s="40">
        <f>SUM('PintoBeans:OtherDryBeans-1960-1979'!F8)</f>
        <v>2721.1000000000004</v>
      </c>
      <c r="G8" s="40">
        <f>SUM('PintoBeans:OtherDryBeans-1960-1979'!G8)</f>
        <v>173.9</v>
      </c>
      <c r="H8" s="40">
        <f>SUM('PintoBeans:OtherDryBeans-1960-1979'!H8)</f>
        <v>78.049191720572907</v>
      </c>
      <c r="I8" s="40">
        <f>SUM('PintoBeans:OtherDryBeans-1960-1979'!I8)</f>
        <v>849.58159999999987</v>
      </c>
      <c r="J8" s="40">
        <f>SUM('PintoBeans:OtherDryBeans-1960-1979'!J8)</f>
        <v>1619.5692082794276</v>
      </c>
      <c r="K8" s="168">
        <f>SUM('PintoBeans:OtherDryBeans-1960-1979'!K8)</f>
        <v>8.9641902036266341</v>
      </c>
    </row>
    <row r="9" spans="1:11" ht="12" customHeight="1" x14ac:dyDescent="0.2">
      <c r="A9" s="32">
        <v>1961</v>
      </c>
      <c r="B9" s="51">
        <v>183.691</v>
      </c>
      <c r="C9" s="44">
        <f>SUM('PintoBeans:OtherDryBeans-1960-1979'!C9)</f>
        <v>1967.1999999999998</v>
      </c>
      <c r="D9" s="45" t="s">
        <v>4</v>
      </c>
      <c r="E9" s="44">
        <f>SUM('PintoBeans:OtherDryBeans-1960-1979'!E9)</f>
        <v>849.58159999999987</v>
      </c>
      <c r="F9" s="44">
        <f>SUM('PintoBeans:OtherDryBeans-1960-1979'!F9)</f>
        <v>2816.7815999999998</v>
      </c>
      <c r="G9" s="44">
        <f>SUM('PintoBeans:OtherDryBeans-1960-1979'!G9)</f>
        <v>169.90000000000003</v>
      </c>
      <c r="H9" s="44">
        <f>SUM('PintoBeans:OtherDryBeans-1960-1979'!H9)</f>
        <v>79.369134518709387</v>
      </c>
      <c r="I9" s="44">
        <f>SUM('PintoBeans:OtherDryBeans-1960-1979'!I9)</f>
        <v>957.89340000000016</v>
      </c>
      <c r="J9" s="44">
        <f>SUM('PintoBeans:OtherDryBeans-1960-1979'!J9)</f>
        <v>1609.6190654812899</v>
      </c>
      <c r="K9" s="169">
        <f>SUM('PintoBeans:OtherDryBeans-1960-1979'!K9)</f>
        <v>8.7626452329253475</v>
      </c>
    </row>
    <row r="10" spans="1:11" ht="12" customHeight="1" x14ac:dyDescent="0.2">
      <c r="A10" s="32">
        <v>1962</v>
      </c>
      <c r="B10" s="51">
        <v>186.53800000000001</v>
      </c>
      <c r="C10" s="44">
        <f>SUM('PintoBeans:OtherDryBeans-1960-1979'!C10)</f>
        <v>1794.1999999999996</v>
      </c>
      <c r="D10" s="45" t="s">
        <v>4</v>
      </c>
      <c r="E10" s="44">
        <f>SUM('PintoBeans:OtherDryBeans-1960-1979'!E10)</f>
        <v>957.89340000000016</v>
      </c>
      <c r="F10" s="44">
        <f>SUM('PintoBeans:OtherDryBeans-1960-1979'!F10)</f>
        <v>2752.0934000000002</v>
      </c>
      <c r="G10" s="44">
        <f>SUM('PintoBeans:OtherDryBeans-1960-1979'!G10)</f>
        <v>209.5</v>
      </c>
      <c r="H10" s="44">
        <f>SUM('PintoBeans:OtherDryBeans-1960-1979'!H10)</f>
        <v>76.323063360855727</v>
      </c>
      <c r="I10" s="44">
        <f>SUM('PintoBeans:OtherDryBeans-1960-1979'!I10)</f>
        <v>897.2700000000001</v>
      </c>
      <c r="J10" s="44">
        <f>SUM('PintoBeans:OtherDryBeans-1960-1979'!J10)</f>
        <v>1569.0003366391443</v>
      </c>
      <c r="K10" s="169">
        <f>SUM('PintoBeans:OtherDryBeans-1960-1979'!K10)</f>
        <v>8.4111566363912118</v>
      </c>
    </row>
    <row r="11" spans="1:11" ht="12" customHeight="1" x14ac:dyDescent="0.2">
      <c r="A11" s="32">
        <v>1963</v>
      </c>
      <c r="B11" s="51">
        <v>189.24199999999999</v>
      </c>
      <c r="C11" s="44">
        <f>SUM('PintoBeans:OtherDryBeans-1960-1979'!C11)</f>
        <v>1998.1999999999996</v>
      </c>
      <c r="D11" s="45" t="s">
        <v>4</v>
      </c>
      <c r="E11" s="44">
        <f>SUM('PintoBeans:OtherDryBeans-1960-1979'!E11)</f>
        <v>897.2700000000001</v>
      </c>
      <c r="F11" s="44">
        <f>SUM('PintoBeans:OtherDryBeans-1960-1979'!F11)</f>
        <v>2895.47</v>
      </c>
      <c r="G11" s="44">
        <f>SUM('PintoBeans:OtherDryBeans-1960-1979'!G11)</f>
        <v>379.3</v>
      </c>
      <c r="H11" s="44">
        <f>SUM('PintoBeans:OtherDryBeans-1960-1979'!H11)</f>
        <v>77.995194446227814</v>
      </c>
      <c r="I11" s="44">
        <f>SUM('PintoBeans:OtherDryBeans-1960-1979'!I11)</f>
        <v>990.78220000000022</v>
      </c>
      <c r="J11" s="44">
        <f>SUM('PintoBeans:OtherDryBeans-1960-1979'!J11)</f>
        <v>1447.3926055537718</v>
      </c>
      <c r="K11" s="169">
        <f>SUM('PintoBeans:OtherDryBeans-1960-1979'!K11)</f>
        <v>7.6483687846977526</v>
      </c>
    </row>
    <row r="12" spans="1:11" ht="12" customHeight="1" x14ac:dyDescent="0.2">
      <c r="A12" s="32">
        <v>1964</v>
      </c>
      <c r="B12" s="51">
        <v>191.88900000000001</v>
      </c>
      <c r="C12" s="44">
        <f>SUM('PintoBeans:OtherDryBeans-1960-1979'!C12)</f>
        <v>1737.5000000000002</v>
      </c>
      <c r="D12" s="45" t="s">
        <v>4</v>
      </c>
      <c r="E12" s="44">
        <f>SUM('PintoBeans:OtherDryBeans-1960-1979'!E12)</f>
        <v>990.78220000000022</v>
      </c>
      <c r="F12" s="44">
        <f>SUM('PintoBeans:OtherDryBeans-1960-1979'!F12)</f>
        <v>2728.2822000000006</v>
      </c>
      <c r="G12" s="44">
        <f>SUM('PintoBeans:OtherDryBeans-1960-1979'!G12)</f>
        <v>287.10000000000002</v>
      </c>
      <c r="H12" s="44">
        <f>SUM('PintoBeans:OtherDryBeans-1960-1979'!H12)</f>
        <v>83.426559906942515</v>
      </c>
      <c r="I12" s="44">
        <f>SUM('PintoBeans:OtherDryBeans-1960-1979'!I12)</f>
        <v>803.31499999999994</v>
      </c>
      <c r="J12" s="44">
        <f>SUM('PintoBeans:OtherDryBeans-1960-1979'!J12)</f>
        <v>1554.4406400930579</v>
      </c>
      <c r="K12" s="169">
        <f>SUM('PintoBeans:OtherDryBeans-1960-1979'!K12)</f>
        <v>8.1007282339949551</v>
      </c>
    </row>
    <row r="13" spans="1:11" ht="12" customHeight="1" x14ac:dyDescent="0.2">
      <c r="A13" s="32">
        <v>1965</v>
      </c>
      <c r="B13" s="51">
        <v>194.303</v>
      </c>
      <c r="C13" s="44">
        <f>SUM('PintoBeans:OtherDryBeans-1960-1979'!C13)</f>
        <v>1645.7</v>
      </c>
      <c r="D13" s="45" t="s">
        <v>4</v>
      </c>
      <c r="E13" s="44">
        <f>SUM('PintoBeans:OtherDryBeans-1960-1979'!E13)</f>
        <v>803.31499999999994</v>
      </c>
      <c r="F13" s="44">
        <f>SUM('PintoBeans:OtherDryBeans-1960-1979'!F13)</f>
        <v>2449.0149999999999</v>
      </c>
      <c r="G13" s="44">
        <f>SUM('PintoBeans:OtherDryBeans-1960-1979'!G13)</f>
        <v>218.90000000000006</v>
      </c>
      <c r="H13" s="44">
        <f>SUM('PintoBeans:OtherDryBeans-1960-1979'!H13)</f>
        <v>82.01408217039959</v>
      </c>
      <c r="I13" s="44">
        <f>SUM('PintoBeans:OtherDryBeans-1960-1979'!I13)</f>
        <v>867.05200000000002</v>
      </c>
      <c r="J13" s="44">
        <f>SUM('PintoBeans:OtherDryBeans-1960-1979'!J13)</f>
        <v>1281.0489178296002</v>
      </c>
      <c r="K13" s="169">
        <f>SUM('PintoBeans:OtherDryBeans-1960-1979'!K13)</f>
        <v>6.5930475485689906</v>
      </c>
    </row>
    <row r="14" spans="1:11" ht="12" customHeight="1" x14ac:dyDescent="0.2">
      <c r="A14" s="35">
        <v>1966</v>
      </c>
      <c r="B14" s="52">
        <v>196.56</v>
      </c>
      <c r="C14" s="40">
        <f>SUM('PintoBeans:OtherDryBeans-1960-1979'!C14)</f>
        <v>1996.4000000000003</v>
      </c>
      <c r="D14" s="41" t="s">
        <v>4</v>
      </c>
      <c r="E14" s="40">
        <f>SUM('PintoBeans:OtherDryBeans-1960-1979'!E14)</f>
        <v>867.05200000000002</v>
      </c>
      <c r="F14" s="40">
        <f>SUM('PintoBeans:OtherDryBeans-1960-1979'!F14)</f>
        <v>2863.4519999999998</v>
      </c>
      <c r="G14" s="40">
        <f>SUM('PintoBeans:OtherDryBeans-1960-1979'!G14)</f>
        <v>358.9</v>
      </c>
      <c r="H14" s="40">
        <f>SUM('PintoBeans:OtherDryBeans-1960-1979'!H14)</f>
        <v>68.998188786895966</v>
      </c>
      <c r="I14" s="40">
        <f>SUM('PintoBeans:OtherDryBeans-1960-1979'!I14)</f>
        <v>1082.4760000000001</v>
      </c>
      <c r="J14" s="40">
        <f>SUM('PintoBeans:OtherDryBeans-1960-1979'!J14)</f>
        <v>1353.0778112131043</v>
      </c>
      <c r="K14" s="168">
        <f>SUM('PintoBeans:OtherDryBeans-1960-1979'!K14)</f>
        <v>6.8837902483369158</v>
      </c>
    </row>
    <row r="15" spans="1:11" ht="12" customHeight="1" x14ac:dyDescent="0.2">
      <c r="A15" s="35">
        <v>1967</v>
      </c>
      <c r="B15" s="52">
        <v>198.71199999999999</v>
      </c>
      <c r="C15" s="40">
        <f>SUM('PintoBeans:OtherDryBeans-1960-1979'!C15)</f>
        <v>1521.5</v>
      </c>
      <c r="D15" s="41" t="s">
        <v>4</v>
      </c>
      <c r="E15" s="40">
        <f>SUM('PintoBeans:OtherDryBeans-1960-1979'!E15)</f>
        <v>1082.4760000000001</v>
      </c>
      <c r="F15" s="40">
        <f>SUM('PintoBeans:OtherDryBeans-1960-1979'!F15)</f>
        <v>2603.9760000000006</v>
      </c>
      <c r="G15" s="40">
        <f>SUM('PintoBeans:OtherDryBeans-1960-1979'!G15)</f>
        <v>195.89999999999998</v>
      </c>
      <c r="H15" s="40">
        <f>SUM('PintoBeans:OtherDryBeans-1960-1979'!H15)</f>
        <v>78.939148455238694</v>
      </c>
      <c r="I15" s="40">
        <f>SUM('PintoBeans:OtherDryBeans-1960-1979'!I15)</f>
        <v>826.74350000000004</v>
      </c>
      <c r="J15" s="40">
        <f>SUM('PintoBeans:OtherDryBeans-1960-1979'!J15)</f>
        <v>1502.3933515447616</v>
      </c>
      <c r="K15" s="168">
        <f>SUM('PintoBeans:OtherDryBeans-1960-1979'!K15)</f>
        <v>7.5606573913239341</v>
      </c>
    </row>
    <row r="16" spans="1:11" ht="12" customHeight="1" x14ac:dyDescent="0.2">
      <c r="A16" s="35">
        <v>1968</v>
      </c>
      <c r="B16" s="52">
        <v>200.70599999999999</v>
      </c>
      <c r="C16" s="40">
        <f>SUM('PintoBeans:OtherDryBeans-1960-1979'!C16)</f>
        <v>1743.5</v>
      </c>
      <c r="D16" s="41" t="s">
        <v>4</v>
      </c>
      <c r="E16" s="40">
        <f>SUM('PintoBeans:OtherDryBeans-1960-1979'!E16)</f>
        <v>826.74350000000004</v>
      </c>
      <c r="F16" s="40">
        <f>SUM('PintoBeans:OtherDryBeans-1960-1979'!F16)</f>
        <v>2570.2434999999996</v>
      </c>
      <c r="G16" s="40">
        <f>SUM('PintoBeans:OtherDryBeans-1960-1979'!G16)</f>
        <v>263.09999999999997</v>
      </c>
      <c r="H16" s="40">
        <f>SUM('PintoBeans:OtherDryBeans-1960-1979'!H16)</f>
        <v>81.916716676317577</v>
      </c>
      <c r="I16" s="40">
        <f>SUM('PintoBeans:OtherDryBeans-1960-1979'!I16)</f>
        <v>948.98559999999975</v>
      </c>
      <c r="J16" s="40">
        <f>SUM('PintoBeans:OtherDryBeans-1960-1979'!J16)</f>
        <v>1276.2411833236824</v>
      </c>
      <c r="K16" s="168">
        <f>SUM('PintoBeans:OtherDryBeans-1960-1979'!K16)</f>
        <v>6.3587594955989486</v>
      </c>
    </row>
    <row r="17" spans="1:11" ht="12" customHeight="1" x14ac:dyDescent="0.2">
      <c r="A17" s="35">
        <v>1969</v>
      </c>
      <c r="B17" s="52">
        <v>202.67699999999999</v>
      </c>
      <c r="C17" s="40">
        <f>SUM('PintoBeans:OtherDryBeans-1960-1979'!C17)</f>
        <v>1891.2999999999997</v>
      </c>
      <c r="D17" s="41" t="s">
        <v>4</v>
      </c>
      <c r="E17" s="40">
        <f>SUM('PintoBeans:OtherDryBeans-1960-1979'!E17)</f>
        <v>948.98559999999975</v>
      </c>
      <c r="F17" s="40">
        <f>SUM('PintoBeans:OtherDryBeans-1960-1979'!F17)</f>
        <v>2840.2855999999992</v>
      </c>
      <c r="G17" s="40">
        <f>SUM('PintoBeans:OtherDryBeans-1960-1979'!G17)</f>
        <v>416.09999999999997</v>
      </c>
      <c r="H17" s="40">
        <f>SUM('PintoBeans:OtherDryBeans-1960-1979'!H17)</f>
        <v>81.160484894721307</v>
      </c>
      <c r="I17" s="40">
        <f>SUM('PintoBeans:OtherDryBeans-1960-1979'!I17)</f>
        <v>948.33769999999981</v>
      </c>
      <c r="J17" s="40">
        <f>SUM('PintoBeans:OtherDryBeans-1960-1979'!J17)</f>
        <v>1394.6874151052784</v>
      </c>
      <c r="K17" s="168">
        <f>SUM('PintoBeans:OtherDryBeans-1960-1979'!K17)</f>
        <v>6.8813304672226181</v>
      </c>
    </row>
    <row r="18" spans="1:11" ht="12" customHeight="1" x14ac:dyDescent="0.2">
      <c r="A18" s="35">
        <v>1970</v>
      </c>
      <c r="B18" s="52">
        <v>205.05199999999999</v>
      </c>
      <c r="C18" s="40">
        <f>SUM('PintoBeans:OtherDryBeans-1960-1979'!C18)</f>
        <v>1739.9</v>
      </c>
      <c r="D18" s="41" t="s">
        <v>4</v>
      </c>
      <c r="E18" s="40">
        <f>SUM('PintoBeans:OtherDryBeans-1960-1979'!E18)</f>
        <v>948.33769999999981</v>
      </c>
      <c r="F18" s="40">
        <f>SUM('PintoBeans:OtherDryBeans-1960-1979'!F18)</f>
        <v>2703.1276999999995</v>
      </c>
      <c r="G18" s="40">
        <f>SUM('PintoBeans:OtherDryBeans-1960-1979'!G18)</f>
        <v>382.27100000000002</v>
      </c>
      <c r="H18" s="40">
        <f>SUM('PintoBeans:OtherDryBeans-1960-1979'!H18)</f>
        <v>72.408262315381108</v>
      </c>
      <c r="I18" s="40">
        <f>SUM('PintoBeans:OtherDryBeans-1960-1979'!I18)</f>
        <v>968.21399999999994</v>
      </c>
      <c r="J18" s="40">
        <f>SUM('PintoBeans:OtherDryBeans-1960-1979'!J18)</f>
        <v>1280.2344376846188</v>
      </c>
      <c r="K18" s="168">
        <f>SUM('PintoBeans:OtherDryBeans-1960-1979'!K18)</f>
        <v>6.2434623299680991</v>
      </c>
    </row>
    <row r="19" spans="1:11" ht="12" customHeight="1" x14ac:dyDescent="0.2">
      <c r="A19" s="32">
        <v>1971</v>
      </c>
      <c r="B19" s="51">
        <v>207.661</v>
      </c>
      <c r="C19" s="44">
        <f>SUM('PintoBeans:OtherDryBeans-1960-1979'!C19)</f>
        <v>1593.9000000000003</v>
      </c>
      <c r="D19" s="44">
        <f>SUM('PintoBeans:OtherDryBeans-1960-1979'!D19)</f>
        <v>29.765999999999998</v>
      </c>
      <c r="E19" s="44">
        <f>SUM('PintoBeans:OtherDryBeans-1960-1979'!E19)</f>
        <v>968.21399999999994</v>
      </c>
      <c r="F19" s="44">
        <f>SUM('PintoBeans:OtherDryBeans-1960-1979'!F19)</f>
        <v>2591.88</v>
      </c>
      <c r="G19" s="44">
        <f>SUM('PintoBeans:OtherDryBeans-1960-1979'!G19)</f>
        <v>321.54100000000005</v>
      </c>
      <c r="H19" s="44">
        <f>SUM('PintoBeans:OtherDryBeans-1960-1979'!H19)</f>
        <v>78.361922712707468</v>
      </c>
      <c r="I19" s="44">
        <f>SUM('PintoBeans:OtherDryBeans-1960-1979'!I19)</f>
        <v>788.97599999999989</v>
      </c>
      <c r="J19" s="44">
        <f>SUM('PintoBeans:OtherDryBeans-1960-1979'!J19)</f>
        <v>1403.0010772872924</v>
      </c>
      <c r="K19" s="169">
        <f>SUM('PintoBeans:OtherDryBeans-1960-1979'!K19)</f>
        <v>6.7562088080443248</v>
      </c>
    </row>
    <row r="20" spans="1:11" ht="12" customHeight="1" x14ac:dyDescent="0.2">
      <c r="A20" s="32">
        <v>1972</v>
      </c>
      <c r="B20" s="51">
        <v>209.89599999999999</v>
      </c>
      <c r="C20" s="44">
        <f>SUM('PintoBeans:OtherDryBeans-1960-1979'!C20)</f>
        <v>1798.3000000000004</v>
      </c>
      <c r="D20" s="44">
        <f>SUM('PintoBeans:OtherDryBeans-1960-1979'!D20)</f>
        <v>36.699999999999996</v>
      </c>
      <c r="E20" s="44">
        <f>SUM('PintoBeans:OtherDryBeans-1960-1979'!E20)</f>
        <v>788.97599999999989</v>
      </c>
      <c r="F20" s="44">
        <f>SUM('PintoBeans:OtherDryBeans-1960-1979'!F20)</f>
        <v>2623.9760000000001</v>
      </c>
      <c r="G20" s="44">
        <f>SUM('PintoBeans:OtherDryBeans-1960-1979'!G20)</f>
        <v>275.12400000000002</v>
      </c>
      <c r="H20" s="44">
        <f>SUM('PintoBeans:OtherDryBeans-1960-1979'!H20)</f>
        <v>74.873660000000001</v>
      </c>
      <c r="I20" s="44">
        <f>SUM('PintoBeans:OtherDryBeans-1960-1979'!I20)</f>
        <v>1063.816</v>
      </c>
      <c r="J20" s="44">
        <f>SUM('PintoBeans:OtherDryBeans-1960-1979'!J20)</f>
        <v>1210.1623400000003</v>
      </c>
      <c r="K20" s="169">
        <f>SUM('PintoBeans:OtherDryBeans-1960-1979'!K20)</f>
        <v>5.7655331211647685</v>
      </c>
    </row>
    <row r="21" spans="1:11" ht="12" customHeight="1" x14ac:dyDescent="0.2">
      <c r="A21" s="32">
        <v>1973</v>
      </c>
      <c r="B21" s="51">
        <v>211.90899999999999</v>
      </c>
      <c r="C21" s="44">
        <f>SUM('PintoBeans:OtherDryBeans-1960-1979'!C21)</f>
        <v>1627.3999999999996</v>
      </c>
      <c r="D21" s="44">
        <f>SUM('PintoBeans:OtherDryBeans-1960-1979'!D21)</f>
        <v>34.9</v>
      </c>
      <c r="E21" s="44">
        <f>SUM('PintoBeans:OtherDryBeans-1960-1979'!E21)</f>
        <v>1063.816</v>
      </c>
      <c r="F21" s="44">
        <f>SUM('PintoBeans:OtherDryBeans-1960-1979'!F21)</f>
        <v>2726.1160000000004</v>
      </c>
      <c r="G21" s="44">
        <f>SUM('PintoBeans:OtherDryBeans-1960-1979'!G21)</f>
        <v>412.47800000000001</v>
      </c>
      <c r="H21" s="44">
        <f>SUM('PintoBeans:OtherDryBeans-1960-1979'!H21)</f>
        <v>85.967955330637963</v>
      </c>
      <c r="I21" s="44">
        <f>SUM('PintoBeans:OtherDryBeans-1960-1979'!I21)</f>
        <v>651.21569999999997</v>
      </c>
      <c r="J21" s="44">
        <f>SUM('PintoBeans:OtherDryBeans-1960-1979'!J21)</f>
        <v>1576.4543446693617</v>
      </c>
      <c r="K21" s="169">
        <f>SUM('PintoBeans:OtherDryBeans-1960-1979'!K21)</f>
        <v>7.4392986832525363</v>
      </c>
    </row>
    <row r="22" spans="1:11" ht="12" customHeight="1" x14ac:dyDescent="0.2">
      <c r="A22" s="32">
        <v>1974</v>
      </c>
      <c r="B22" s="51">
        <v>213.85400000000001</v>
      </c>
      <c r="C22" s="44">
        <f>SUM('PintoBeans:OtherDryBeans-1960-1979'!C22)</f>
        <v>2033</v>
      </c>
      <c r="D22" s="44">
        <f>SUM('PintoBeans:OtherDryBeans-1960-1979'!D22)</f>
        <v>98</v>
      </c>
      <c r="E22" s="44">
        <f>SUM('PintoBeans:OtherDryBeans-1960-1979'!E22)</f>
        <v>651.21569999999997</v>
      </c>
      <c r="F22" s="44">
        <f>SUM('PintoBeans:OtherDryBeans-1960-1979'!F22)</f>
        <v>2782.2157000000002</v>
      </c>
      <c r="G22" s="44">
        <f>SUM('PintoBeans:OtherDryBeans-1960-1979'!G22)</f>
        <v>369.09100000000001</v>
      </c>
      <c r="H22" s="44">
        <f>SUM('PintoBeans:OtherDryBeans-1960-1979'!H22)</f>
        <v>80.763597657781133</v>
      </c>
      <c r="I22" s="44">
        <f>SUM('PintoBeans:OtherDryBeans-1960-1979'!I22)</f>
        <v>1160.0520000000001</v>
      </c>
      <c r="J22" s="44">
        <f>SUM('PintoBeans:OtherDryBeans-1960-1979'!J22)</f>
        <v>1172.3091023422189</v>
      </c>
      <c r="K22" s="169">
        <f>SUM('PintoBeans:OtherDryBeans-1960-1979'!K22)</f>
        <v>5.4818198506561435</v>
      </c>
    </row>
    <row r="23" spans="1:11" ht="12" customHeight="1" x14ac:dyDescent="0.2">
      <c r="A23" s="32">
        <v>1975</v>
      </c>
      <c r="B23" s="51">
        <v>215.97300000000001</v>
      </c>
      <c r="C23" s="44">
        <f>SUM('PintoBeans:OtherDryBeans-1960-1979'!C23)</f>
        <v>1744.2000000000005</v>
      </c>
      <c r="D23" s="44">
        <f>SUM('PintoBeans:OtherDryBeans-1960-1979'!D23)</f>
        <v>45.2</v>
      </c>
      <c r="E23" s="44">
        <f>SUM('PintoBeans:OtherDryBeans-1960-1979'!E23)</f>
        <v>1160.0520000000001</v>
      </c>
      <c r="F23" s="44">
        <f>SUM('PintoBeans:OtherDryBeans-1960-1979'!F23)</f>
        <v>2949.4520000000002</v>
      </c>
      <c r="G23" s="44">
        <f>SUM('PintoBeans:OtherDryBeans-1960-1979'!G23)</f>
        <v>386.83100000000002</v>
      </c>
      <c r="H23" s="44">
        <f>SUM('PintoBeans:OtherDryBeans-1960-1979'!H23)</f>
        <v>81.271010913451661</v>
      </c>
      <c r="I23" s="44">
        <f>SUM('PintoBeans:OtherDryBeans-1960-1979'!I23)</f>
        <v>1012.3737000000003</v>
      </c>
      <c r="J23" s="44">
        <f>SUM('PintoBeans:OtherDryBeans-1960-1979'!J23)</f>
        <v>1468.9762890865488</v>
      </c>
      <c r="K23" s="169">
        <f>SUM('PintoBeans:OtherDryBeans-1960-1979'!K23)</f>
        <v>6.8016663614736501</v>
      </c>
    </row>
    <row r="24" spans="1:11" ht="12" customHeight="1" x14ac:dyDescent="0.2">
      <c r="A24" s="35">
        <v>1976</v>
      </c>
      <c r="B24" s="52">
        <v>218.035</v>
      </c>
      <c r="C24" s="40">
        <f>SUM('PintoBeans:OtherDryBeans-1960-1979'!C24)</f>
        <v>1783.6000000000008</v>
      </c>
      <c r="D24" s="40">
        <f>SUM('PintoBeans:OtherDryBeans-1960-1979'!D24)</f>
        <v>35.200000000000003</v>
      </c>
      <c r="E24" s="40">
        <f>SUM('PintoBeans:OtherDryBeans-1960-1979'!E24)</f>
        <v>1012.3737000000003</v>
      </c>
      <c r="F24" s="40">
        <f>SUM('PintoBeans:OtherDryBeans-1960-1979'!F24)</f>
        <v>2831.1737000000007</v>
      </c>
      <c r="G24" s="40">
        <f>SUM('PintoBeans:OtherDryBeans-1960-1979'!G24)</f>
        <v>332.18000000000006</v>
      </c>
      <c r="H24" s="40">
        <f>SUM('PintoBeans:OtherDryBeans-1960-1979'!H24)</f>
        <v>74.814243955321047</v>
      </c>
      <c r="I24" s="40">
        <f>SUM('PintoBeans:OtherDryBeans-1960-1979'!I24)</f>
        <v>1057.0974999999999</v>
      </c>
      <c r="J24" s="40">
        <f>SUM('PintoBeans:OtherDryBeans-1960-1979'!J24)</f>
        <v>1367.0819560446794</v>
      </c>
      <c r="K24" s="168">
        <f>SUM('PintoBeans:OtherDryBeans-1960-1979'!K24)</f>
        <v>6.2700114937724649</v>
      </c>
    </row>
    <row r="25" spans="1:11" ht="12" customHeight="1" x14ac:dyDescent="0.2">
      <c r="A25" s="35">
        <v>1977</v>
      </c>
      <c r="B25" s="52">
        <v>220.23899999999998</v>
      </c>
      <c r="C25" s="40">
        <f>SUM('PintoBeans:OtherDryBeans-1960-1979'!C25)</f>
        <v>1655.5</v>
      </c>
      <c r="D25" s="40">
        <f>SUM('PintoBeans:OtherDryBeans-1960-1979'!D25)</f>
        <v>66.2</v>
      </c>
      <c r="E25" s="40">
        <f>SUM('PintoBeans:OtherDryBeans-1960-1979'!E25)</f>
        <v>1057.0974999999999</v>
      </c>
      <c r="F25" s="40">
        <f>SUM('PintoBeans:OtherDryBeans-1960-1979'!F25)</f>
        <v>2778.7975000000001</v>
      </c>
      <c r="G25" s="40">
        <f>SUM('PintoBeans:OtherDryBeans-1960-1979'!G25)</f>
        <v>391.55200000000002</v>
      </c>
      <c r="H25" s="40">
        <f>SUM('PintoBeans:OtherDryBeans-1960-1979'!H25)</f>
        <v>81.13058792845888</v>
      </c>
      <c r="I25" s="40">
        <f>SUM('PintoBeans:OtherDryBeans-1960-1979'!I25)</f>
        <v>837.20420000000024</v>
      </c>
      <c r="J25" s="40">
        <f>SUM('PintoBeans:OtherDryBeans-1960-1979'!J25)</f>
        <v>1468.910712071541</v>
      </c>
      <c r="K25" s="168">
        <f>SUM('PintoBeans:OtherDryBeans-1960-1979'!K25)</f>
        <v>6.6696212390700147</v>
      </c>
    </row>
    <row r="26" spans="1:11" ht="12" customHeight="1" x14ac:dyDescent="0.2">
      <c r="A26" s="35">
        <v>1978</v>
      </c>
      <c r="B26" s="52">
        <v>222.58500000000001</v>
      </c>
      <c r="C26" s="40">
        <f>SUM('PintoBeans:OtherDryBeans-1960-1979'!C26)</f>
        <v>1893.4999999999995</v>
      </c>
      <c r="D26" s="40">
        <f>SUM('PintoBeans:OtherDryBeans-1960-1979'!D26)</f>
        <v>41.759912040000003</v>
      </c>
      <c r="E26" s="40">
        <f>SUM('PintoBeans:OtherDryBeans-1960-1979'!E26)</f>
        <v>837.20420000000024</v>
      </c>
      <c r="F26" s="40">
        <f>SUM('PintoBeans:OtherDryBeans-1960-1979'!F26)</f>
        <v>2772.4641120400001</v>
      </c>
      <c r="G26" s="40">
        <f>SUM('PintoBeans:OtherDryBeans-1960-1979'!G26)</f>
        <v>524.49076100000002</v>
      </c>
      <c r="H26" s="40">
        <f>SUM('PintoBeans:OtherDryBeans-1960-1979'!H26)</f>
        <v>76.367341614472707</v>
      </c>
      <c r="I26" s="40">
        <f>SUM('PintoBeans:OtherDryBeans-1960-1979'!I26)</f>
        <v>1044.6115</v>
      </c>
      <c r="J26" s="40">
        <f>SUM('PintoBeans:OtherDryBeans-1960-1979'!J26)</f>
        <v>1126.9945094255272</v>
      </c>
      <c r="K26" s="168">
        <f>SUM('PintoBeans:OtherDryBeans-1960-1979'!K26)</f>
        <v>5.0632096027384019</v>
      </c>
    </row>
    <row r="27" spans="1:11" ht="12" customHeight="1" x14ac:dyDescent="0.2">
      <c r="A27" s="35">
        <v>1979</v>
      </c>
      <c r="B27" s="52">
        <v>225.05500000000001</v>
      </c>
      <c r="C27" s="40">
        <f>SUM('PintoBeans:OtherDryBeans-1960-1979'!C27)</f>
        <v>2055.1999999999994</v>
      </c>
      <c r="D27" s="40">
        <f>SUM('PintoBeans:OtherDryBeans-1960-1979'!D27)</f>
        <v>43.699999999999996</v>
      </c>
      <c r="E27" s="40">
        <f>SUM('PintoBeans:OtherDryBeans-1960-1979'!E27)</f>
        <v>1044.6115</v>
      </c>
      <c r="F27" s="40">
        <f>SUM('PintoBeans:OtherDryBeans-1960-1979'!F27)</f>
        <v>3143.5114999999996</v>
      </c>
      <c r="G27" s="40">
        <f>SUM('PintoBeans:OtherDryBeans-1960-1979'!G27)</f>
        <v>524.63051999999993</v>
      </c>
      <c r="H27" s="40">
        <f>SUM('PintoBeans:OtherDryBeans-1960-1979'!H27)</f>
        <v>89.015323247842716</v>
      </c>
      <c r="I27" s="40">
        <f>SUM('PintoBeans:OtherDryBeans-1960-1979'!I27)</f>
        <v>1268.4612</v>
      </c>
      <c r="J27" s="40">
        <f>SUM('PintoBeans:OtherDryBeans-1960-1979'!J27)</f>
        <v>1261.4044567521569</v>
      </c>
      <c r="K27" s="168">
        <f>SUM('PintoBeans:OtherDryBeans-1960-1979'!K27)</f>
        <v>5.6048719501995361</v>
      </c>
    </row>
    <row r="28" spans="1:11" ht="12" customHeight="1" x14ac:dyDescent="0.2">
      <c r="A28" s="35">
        <v>1980</v>
      </c>
      <c r="B28" s="52">
        <v>227.726</v>
      </c>
      <c r="C28" s="40">
        <f>SUM(PintoBeans:BlackBeans!C28)+SUM('BlackeyeBeans:Cranberry and misc. beans'!C8)</f>
        <v>2672.9</v>
      </c>
      <c r="D28" s="40">
        <f>SUM(PintoBeans:BlackBeans!D28)+SUM('BlackeyeBeans:Cranberry and misc. beans'!D8)</f>
        <v>46.2</v>
      </c>
      <c r="E28" s="40">
        <f>SUM(PintoBeans:BlackBeans!E28)+SUM('BlackeyeBeans:Cranberry and misc. beans'!E8)</f>
        <v>1268.46</v>
      </c>
      <c r="F28" s="40">
        <f>SUM(PintoBeans:BlackBeans!F28)+SUM('BlackeyeBeans:Cranberry and misc. beans'!F8)</f>
        <v>3987.56</v>
      </c>
      <c r="G28" s="40">
        <f>SUM(PintoBeans:BlackBeans!G28)+SUM('BlackeyeBeans:Cranberry and misc. beans'!G8)</f>
        <v>1296.2712231640576</v>
      </c>
      <c r="H28" s="40">
        <f>SUM(PintoBeans:BlackBeans!H28)+SUM('BlackeyeBeans:Cranberry and misc. beans'!H8)</f>
        <v>123.27463615966778</v>
      </c>
      <c r="I28" s="40">
        <f>SUM(PintoBeans:BlackBeans!I28)+SUM('BlackeyeBeans:Cranberry and misc. beans'!I8)</f>
        <v>1339.1670000000001</v>
      </c>
      <c r="J28" s="40">
        <f>SUM(PintoBeans:BlackBeans!J28)+SUM('BlackeyeBeans:Cranberry and misc. beans'!J8)</f>
        <v>1228.8471406762744</v>
      </c>
      <c r="K28" s="171">
        <f>SUM(PintoBeans:BlackBeans!K28)+SUM('BlackeyeBeans:Cranberry and misc. beans'!K8)</f>
        <v>5.3961653068875517</v>
      </c>
    </row>
    <row r="29" spans="1:11" ht="12" customHeight="1" x14ac:dyDescent="0.2">
      <c r="A29" s="32">
        <v>1981</v>
      </c>
      <c r="B29" s="51">
        <v>229.96600000000001</v>
      </c>
      <c r="C29" s="44">
        <f>SUM(PintoBeans:BlackBeans!C29)+SUM('BlackeyeBeans:Cranberry and misc. beans'!C9)</f>
        <v>3275.1</v>
      </c>
      <c r="D29" s="44">
        <f>SUM(PintoBeans:BlackBeans!D29)+SUM('BlackeyeBeans:Cranberry and misc. beans'!D9)</f>
        <v>73.400000000000006</v>
      </c>
      <c r="E29" s="44">
        <f>SUM(PintoBeans:BlackBeans!E29)+SUM('BlackeyeBeans:Cranberry and misc. beans'!E9)</f>
        <v>1339.1670000000001</v>
      </c>
      <c r="F29" s="44">
        <f>SUM(PintoBeans:BlackBeans!F29)+SUM('BlackeyeBeans:Cranberry and misc. beans'!F9)</f>
        <v>4687.6670000000004</v>
      </c>
      <c r="G29" s="44">
        <f>SUM(PintoBeans:BlackBeans!G29)+SUM('BlackeyeBeans:Cranberry and misc. beans'!G9)</f>
        <v>1697.4089512837274</v>
      </c>
      <c r="H29" s="44">
        <f>SUM(PintoBeans:BlackBeans!H29)+SUM('BlackeyeBeans:Cranberry and misc. beans'!H9)</f>
        <v>105.05582507849445</v>
      </c>
      <c r="I29" s="44">
        <f>SUM(PintoBeans:BlackBeans!I29)+SUM('BlackeyeBeans:Cranberry and misc. beans'!I9)</f>
        <v>1638.5160000000001</v>
      </c>
      <c r="J29" s="44">
        <f>SUM(PintoBeans:BlackBeans!J29)+SUM('BlackeyeBeans:Cranberry and misc. beans'!J9)</f>
        <v>1246.6862236377783</v>
      </c>
      <c r="K29" s="169">
        <f>SUM(PintoBeans:BlackBeans!K29)+SUM('BlackeyeBeans:Cranberry and misc. beans'!K9)</f>
        <v>5.4211762766573237</v>
      </c>
    </row>
    <row r="30" spans="1:11" ht="12" customHeight="1" x14ac:dyDescent="0.2">
      <c r="A30" s="32">
        <v>1982</v>
      </c>
      <c r="B30" s="51">
        <v>232.18799999999999</v>
      </c>
      <c r="C30" s="44">
        <f>SUM(PintoBeans:BlackBeans!C30)+SUM('BlackeyeBeans:Cranberry and misc. beans'!C10)</f>
        <v>2556.3000000000002</v>
      </c>
      <c r="D30" s="44">
        <f>SUM(PintoBeans:BlackBeans!D30)+SUM('BlackeyeBeans:Cranberry and misc. beans'!D10)</f>
        <v>44</v>
      </c>
      <c r="E30" s="44">
        <f>SUM(PintoBeans:BlackBeans!E30)+SUM('BlackeyeBeans:Cranberry and misc. beans'!E10)</f>
        <v>1638.5160000000001</v>
      </c>
      <c r="F30" s="44">
        <f>SUM(PintoBeans:BlackBeans!F30)+SUM('BlackeyeBeans:Cranberry and misc. beans'!F10)</f>
        <v>4238.8159999999998</v>
      </c>
      <c r="G30" s="44">
        <f>SUM(PintoBeans:BlackBeans!G30)+SUM('BlackeyeBeans:Cranberry and misc. beans'!G10)</f>
        <v>1063.4340841818182</v>
      </c>
      <c r="H30" s="44">
        <f>SUM(PintoBeans:BlackBeans!H30)+SUM('BlackeyeBeans:Cranberry and misc. beans'!H10)</f>
        <v>64.145114380336736</v>
      </c>
      <c r="I30" s="44">
        <f>SUM(PintoBeans:BlackBeans!I30)+SUM('BlackeyeBeans:Cranberry and misc. beans'!I10)</f>
        <v>1405.3980000000001</v>
      </c>
      <c r="J30" s="44">
        <f>SUM(PintoBeans:BlackBeans!J30)+SUM('BlackeyeBeans:Cranberry and misc. beans'!J10)</f>
        <v>1705.8388014378452</v>
      </c>
      <c r="K30" s="169">
        <f>SUM(PintoBeans:BlackBeans!K30)+SUM('BlackeyeBeans:Cranberry and misc. beans'!K10)</f>
        <v>7.3468000130835582</v>
      </c>
    </row>
    <row r="31" spans="1:11" ht="12" customHeight="1" x14ac:dyDescent="0.2">
      <c r="A31" s="32">
        <v>1983</v>
      </c>
      <c r="B31" s="51">
        <v>234.30699999999999</v>
      </c>
      <c r="C31" s="44">
        <f>SUM(PintoBeans:BlackBeans!C31)+SUM('BlackeyeBeans:Cranberry and misc. beans'!C11)</f>
        <v>1552</v>
      </c>
      <c r="D31" s="44">
        <f>SUM(PintoBeans:BlackBeans!D31)+SUM('BlackeyeBeans:Cranberry and misc. beans'!D11)</f>
        <v>49.5</v>
      </c>
      <c r="E31" s="44">
        <f>SUM(PintoBeans:BlackBeans!E31)+SUM('BlackeyeBeans:Cranberry and misc. beans'!E11)</f>
        <v>1405.3980000000001</v>
      </c>
      <c r="F31" s="44">
        <f>SUM(PintoBeans:BlackBeans!F31)+SUM('BlackeyeBeans:Cranberry and misc. beans'!F11)</f>
        <v>3006.8980000000001</v>
      </c>
      <c r="G31" s="44">
        <f>SUM(PintoBeans:BlackBeans!G31)+SUM('BlackeyeBeans:Cranberry and misc. beans'!G11)</f>
        <v>542.09330846953173</v>
      </c>
      <c r="H31" s="44">
        <f>SUM(PintoBeans:BlackBeans!H31)+SUM('BlackeyeBeans:Cranberry and misc. beans'!H11)</f>
        <v>79.678118471295718</v>
      </c>
      <c r="I31" s="44">
        <f>SUM(PintoBeans:BlackBeans!I31)+SUM('BlackeyeBeans:Cranberry and misc. beans'!I11)</f>
        <v>921.27310000000011</v>
      </c>
      <c r="J31" s="44">
        <f>SUM(PintoBeans:BlackBeans!J31)+SUM('BlackeyeBeans:Cranberry and misc. beans'!J11)</f>
        <v>1463.8534730591725</v>
      </c>
      <c r="K31" s="169">
        <f>SUM(PintoBeans:BlackBeans!K31)+SUM('BlackeyeBeans:Cranberry and misc. beans'!K11)</f>
        <v>6.2475874517584735</v>
      </c>
    </row>
    <row r="32" spans="1:11" ht="12" customHeight="1" x14ac:dyDescent="0.2">
      <c r="A32" s="32">
        <v>1984</v>
      </c>
      <c r="B32" s="51">
        <v>236.34800000000001</v>
      </c>
      <c r="C32" s="44">
        <f>SUM(PintoBeans:BlackBeans!C32)+SUM('BlackeyeBeans:Cranberry and misc. beans'!C12)</f>
        <v>2107.0000000000005</v>
      </c>
      <c r="D32" s="44">
        <f>SUM(PintoBeans:BlackBeans!D32)+SUM('BlackeyeBeans:Cranberry and misc. beans'!D12)</f>
        <v>58.300000000000004</v>
      </c>
      <c r="E32" s="44">
        <f>SUM(PintoBeans:BlackBeans!E32)+SUM('BlackeyeBeans:Cranberry and misc. beans'!E12)</f>
        <v>921.27310000000011</v>
      </c>
      <c r="F32" s="44">
        <f>SUM(PintoBeans:BlackBeans!F32)+SUM('BlackeyeBeans:Cranberry and misc. beans'!F12)</f>
        <v>3086.5730999999996</v>
      </c>
      <c r="G32" s="44">
        <f>SUM(PintoBeans:BlackBeans!G32)+SUM('BlackeyeBeans:Cranberry and misc. beans'!G12)</f>
        <v>593.84227017001183</v>
      </c>
      <c r="H32" s="44">
        <f>SUM(PintoBeans:BlackBeans!H32)+SUM('BlackeyeBeans:Cranberry and misc. beans'!H12)</f>
        <v>83.973877819969204</v>
      </c>
      <c r="I32" s="44">
        <f>SUM(PintoBeans:BlackBeans!I32)+SUM('BlackeyeBeans:Cranberry and misc. beans'!I12)</f>
        <v>1130.75</v>
      </c>
      <c r="J32" s="44">
        <f>SUM(PintoBeans:BlackBeans!J32)+SUM('BlackeyeBeans:Cranberry and misc. beans'!J12)</f>
        <v>1278.0069520100189</v>
      </c>
      <c r="K32" s="169">
        <f>SUM(PintoBeans:BlackBeans!K32)+SUM('BlackeyeBeans:Cranberry and misc. beans'!K12)</f>
        <v>5.407310203640475</v>
      </c>
    </row>
    <row r="33" spans="1:11" ht="12" customHeight="1" x14ac:dyDescent="0.2">
      <c r="A33" s="32">
        <v>1985</v>
      </c>
      <c r="B33" s="51">
        <v>238.46600000000001</v>
      </c>
      <c r="C33" s="44">
        <f>SUM(PintoBeans:BlackBeans!C33)+SUM('BlackeyeBeans:Cranberry and misc. beans'!C13)</f>
        <v>2217.5</v>
      </c>
      <c r="D33" s="44">
        <f>SUM(PintoBeans:BlackBeans!D33)+SUM('BlackeyeBeans:Cranberry and misc. beans'!D13)</f>
        <v>58.1</v>
      </c>
      <c r="E33" s="44">
        <f>SUM(PintoBeans:BlackBeans!E33)+SUM('BlackeyeBeans:Cranberry and misc. beans'!E13)</f>
        <v>1130.75</v>
      </c>
      <c r="F33" s="44">
        <f>SUM(PintoBeans:BlackBeans!F33)+SUM('BlackeyeBeans:Cranberry and misc. beans'!F13)</f>
        <v>3406.35</v>
      </c>
      <c r="G33" s="44">
        <f>SUM(PintoBeans:BlackBeans!G33)+SUM('BlackeyeBeans:Cranberry and misc. beans'!G13)</f>
        <v>638.43733745905706</v>
      </c>
      <c r="H33" s="44">
        <f>SUM(PintoBeans:BlackBeans!H33)+SUM('BlackeyeBeans:Cranberry and misc. beans'!H13)</f>
        <v>84.906663239442409</v>
      </c>
      <c r="I33" s="44">
        <f>SUM(PintoBeans:BlackBeans!I33)+SUM('BlackeyeBeans:Cranberry and misc. beans'!I13)</f>
        <v>1034.752</v>
      </c>
      <c r="J33" s="44">
        <f>SUM(PintoBeans:BlackBeans!J33)+SUM('BlackeyeBeans:Cranberry and misc. beans'!J13)</f>
        <v>1648.2539993015005</v>
      </c>
      <c r="K33" s="169">
        <f>SUM(PintoBeans:BlackBeans!K33)+SUM('BlackeyeBeans:Cranberry and misc. beans'!K13)</f>
        <v>6.9119035808102627</v>
      </c>
    </row>
    <row r="34" spans="1:11" ht="12" customHeight="1" x14ac:dyDescent="0.2">
      <c r="A34" s="35">
        <v>1986</v>
      </c>
      <c r="B34" s="52">
        <v>240.65100000000001</v>
      </c>
      <c r="C34" s="40">
        <f>SUM(PintoBeans:BlackBeans!C34)+SUM('BlackeyeBeans:Cranberry and misc. beans'!C14)</f>
        <v>2288.6</v>
      </c>
      <c r="D34" s="40">
        <f>SUM(PintoBeans:BlackBeans!D34)+SUM('BlackeyeBeans:Cranberry and misc. beans'!D14)</f>
        <v>47.5</v>
      </c>
      <c r="E34" s="40">
        <f>SUM(PintoBeans:BlackBeans!E34)+SUM('BlackeyeBeans:Cranberry and misc. beans'!E14)</f>
        <v>1034.752</v>
      </c>
      <c r="F34" s="40">
        <f>SUM(PintoBeans:BlackBeans!F34)+SUM('BlackeyeBeans:Cranberry and misc. beans'!F14)</f>
        <v>3370.8519999999999</v>
      </c>
      <c r="G34" s="40">
        <f>SUM(PintoBeans:BlackBeans!G34)+SUM('BlackeyeBeans:Cranberry and misc. beans'!G14)</f>
        <v>846.06217972012814</v>
      </c>
      <c r="H34" s="40">
        <f>SUM(PintoBeans:BlackBeans!H34)+SUM('BlackeyeBeans:Cranberry and misc. beans'!H14)</f>
        <v>93.423096903995059</v>
      </c>
      <c r="I34" s="40">
        <f>SUM(PintoBeans:BlackBeans!I34)+SUM('BlackeyeBeans:Cranberry and misc. beans'!I14)</f>
        <v>901.26899999999989</v>
      </c>
      <c r="J34" s="40">
        <f>SUM(PintoBeans:BlackBeans!J34)+SUM('BlackeyeBeans:Cranberry and misc. beans'!J14)</f>
        <v>1530.0977233758763</v>
      </c>
      <c r="K34" s="171">
        <f>SUM(PintoBeans:BlackBeans!K34)+SUM('BlackeyeBeans:Cranberry and misc. beans'!K14)</f>
        <v>6.358160669915673</v>
      </c>
    </row>
    <row r="35" spans="1:11" ht="12" customHeight="1" x14ac:dyDescent="0.2">
      <c r="A35" s="35">
        <v>1987</v>
      </c>
      <c r="B35" s="52">
        <v>242.804</v>
      </c>
      <c r="C35" s="40">
        <f>SUM(PintoBeans:BlackBeans!C35)+SUM('BlackeyeBeans:Cranberry and misc. beans'!C15)</f>
        <v>2603.1000000000004</v>
      </c>
      <c r="D35" s="40">
        <f>SUM(PintoBeans:BlackBeans!D35)+SUM('BlackeyeBeans:Cranberry and misc. beans'!D15)</f>
        <v>53.3</v>
      </c>
      <c r="E35" s="40">
        <f>SUM(PintoBeans:BlackBeans!E35)+SUM('BlackeyeBeans:Cranberry and misc. beans'!E15)</f>
        <v>901.26899999999989</v>
      </c>
      <c r="F35" s="40">
        <f>SUM(PintoBeans:BlackBeans!F35)+SUM('BlackeyeBeans:Cranberry and misc. beans'!F15)</f>
        <v>3557.6690000000003</v>
      </c>
      <c r="G35" s="40">
        <f>SUM(PintoBeans:BlackBeans!G35)+SUM('BlackeyeBeans:Cranberry and misc. beans'!G15)</f>
        <v>758.64661174664093</v>
      </c>
      <c r="H35" s="40">
        <f>SUM(PintoBeans:BlackBeans!H35)+SUM('BlackeyeBeans:Cranberry and misc. beans'!H15)</f>
        <v>78.59</v>
      </c>
      <c r="I35" s="40">
        <f>SUM(PintoBeans:BlackBeans!I35)+SUM('BlackeyeBeans:Cranberry and misc. beans'!I15)</f>
        <v>1413.306</v>
      </c>
      <c r="J35" s="40">
        <f>SUM(PintoBeans:BlackBeans!J35)+SUM('BlackeyeBeans:Cranberry and misc. beans'!J15)</f>
        <v>1307.1263882533592</v>
      </c>
      <c r="K35" s="171">
        <f>SUM(PintoBeans:BlackBeans!K35)+SUM('BlackeyeBeans:Cranberry and misc. beans'!K15)</f>
        <v>5.3834631565104321</v>
      </c>
    </row>
    <row r="36" spans="1:11" ht="12" customHeight="1" x14ac:dyDescent="0.2">
      <c r="A36" s="35">
        <v>1988</v>
      </c>
      <c r="B36" s="52">
        <v>245.02099999999999</v>
      </c>
      <c r="C36" s="40">
        <f>SUM(PintoBeans:BlackBeans!C36)+SUM('BlackeyeBeans:Cranberry and misc. beans'!C16)</f>
        <v>1925.3</v>
      </c>
      <c r="D36" s="40">
        <f>SUM(PintoBeans:BlackBeans!D36)+SUM('BlackeyeBeans:Cranberry and misc. beans'!D16)</f>
        <v>64.5</v>
      </c>
      <c r="E36" s="40">
        <f>SUM(PintoBeans:BlackBeans!E36)+SUM('BlackeyeBeans:Cranberry and misc. beans'!E16)</f>
        <v>1413.306</v>
      </c>
      <c r="F36" s="40">
        <f>SUM(PintoBeans:BlackBeans!F36)+SUM('BlackeyeBeans:Cranberry and misc. beans'!F16)</f>
        <v>3403.1060000000002</v>
      </c>
      <c r="G36" s="40">
        <f>SUM(PintoBeans:BlackBeans!G36)+SUM('BlackeyeBeans:Cranberry and misc. beans'!G16)</f>
        <v>838.65165767293036</v>
      </c>
      <c r="H36" s="40">
        <f>SUM(PintoBeans:BlackBeans!H36)+SUM('BlackeyeBeans:Cranberry and misc. beans'!H16)</f>
        <v>92.247800000000012</v>
      </c>
      <c r="I36" s="40">
        <f>SUM(PintoBeans:BlackBeans!I36)+SUM('BlackeyeBeans:Cranberry and misc. beans'!I16)</f>
        <v>794.61599999999999</v>
      </c>
      <c r="J36" s="40">
        <f>SUM(PintoBeans:BlackBeans!J36)+SUM('BlackeyeBeans:Cranberry and misc. beans'!J16)</f>
        <v>1677.5905423270697</v>
      </c>
      <c r="K36" s="171">
        <f>SUM(PintoBeans:BlackBeans!K36)+SUM('BlackeyeBeans:Cranberry and misc. beans'!K16)</f>
        <v>6.846721474188211</v>
      </c>
    </row>
    <row r="37" spans="1:11" ht="12" customHeight="1" x14ac:dyDescent="0.2">
      <c r="A37" s="35">
        <v>1989</v>
      </c>
      <c r="B37" s="52">
        <v>247.34200000000001</v>
      </c>
      <c r="C37" s="40">
        <f>SUM(PintoBeans:BlackBeans!C37)+SUM('BlackeyeBeans:Cranberry and misc. beans'!C17)</f>
        <v>2372.8999999999996</v>
      </c>
      <c r="D37" s="40">
        <f>SUM(PintoBeans:BlackBeans!D37)+SUM('BlackeyeBeans:Cranberry and misc. beans'!D17)</f>
        <v>97.221448000000009</v>
      </c>
      <c r="E37" s="40">
        <f>SUM(PintoBeans:BlackBeans!E37)+SUM('BlackeyeBeans:Cranberry and misc. beans'!E17)</f>
        <v>794.61599999999999</v>
      </c>
      <c r="F37" s="40">
        <f>SUM(PintoBeans:BlackBeans!F37)+SUM('BlackeyeBeans:Cranberry and misc. beans'!F17)</f>
        <v>3264.7374480000008</v>
      </c>
      <c r="G37" s="40">
        <f>SUM(PintoBeans:BlackBeans!G37)+SUM('BlackeyeBeans:Cranberry and misc. beans'!G17)</f>
        <v>832.08489428571443</v>
      </c>
      <c r="H37" s="40">
        <f>SUM(PintoBeans:BlackBeans!H37)+SUM('BlackeyeBeans:Cranberry and misc. beans'!H17)</f>
        <v>110.57060000000001</v>
      </c>
      <c r="I37" s="40">
        <f>SUM(PintoBeans:BlackBeans!I37)+SUM('BlackeyeBeans:Cranberry and misc. beans'!I17)</f>
        <v>981.58299999999997</v>
      </c>
      <c r="J37" s="40">
        <f>SUM(PintoBeans:BlackBeans!J37)+SUM('BlackeyeBeans:Cranberry and misc. beans'!J17)</f>
        <v>1340.4989537142858</v>
      </c>
      <c r="K37" s="171">
        <f>SUM(PintoBeans:BlackBeans!K37)+SUM('BlackeyeBeans:Cranberry and misc. beans'!K17)</f>
        <v>5.4196171847655688</v>
      </c>
    </row>
    <row r="38" spans="1:11" ht="12" customHeight="1" x14ac:dyDescent="0.2">
      <c r="A38" s="35">
        <v>1990</v>
      </c>
      <c r="B38" s="52">
        <v>250.13200000000001</v>
      </c>
      <c r="C38" s="40">
        <f>SUM(PintoBeans:BlackBeans!C38)+SUM('BlackeyeBeans:Cranberry and misc. beans'!C18)</f>
        <v>3237.8999999999996</v>
      </c>
      <c r="D38" s="40">
        <f>SUM(PintoBeans:BlackBeans!D38)+SUM('BlackeyeBeans:Cranberry and misc. beans'!D18)</f>
        <v>90.282850999999994</v>
      </c>
      <c r="E38" s="40">
        <f>SUM(PintoBeans:BlackBeans!E38)+SUM('BlackeyeBeans:Cranberry and misc. beans'!E18)</f>
        <v>981.58299999999997</v>
      </c>
      <c r="F38" s="40">
        <f>SUM(PintoBeans:BlackBeans!F38)+SUM('BlackeyeBeans:Cranberry and misc. beans'!F18)</f>
        <v>4309.7658510000001</v>
      </c>
      <c r="G38" s="40">
        <f>SUM(PintoBeans:BlackBeans!G38)+SUM('BlackeyeBeans:Cranberry and misc. beans'!G18)</f>
        <v>1107.2141442724467</v>
      </c>
      <c r="H38" s="40">
        <f>SUM(PintoBeans:BlackBeans!H38)+SUM('BlackeyeBeans:Cranberry and misc. beans'!H18)</f>
        <v>97.030400000000014</v>
      </c>
      <c r="I38" s="40">
        <f>SUM(PintoBeans:BlackBeans!I38)+SUM('BlackeyeBeans:Cranberry and misc. beans'!I18)</f>
        <v>1422.1950000000002</v>
      </c>
      <c r="J38" s="40">
        <f>SUM(PintoBeans:BlackBeans!J38)+SUM('BlackeyeBeans:Cranberry and misc. beans'!J18)</f>
        <v>1683.3263067275532</v>
      </c>
      <c r="K38" s="171">
        <f>SUM(PintoBeans:BlackBeans!K38)+SUM('BlackeyeBeans:Cranberry and misc. beans'!K18)</f>
        <v>6.7297519178975627</v>
      </c>
    </row>
    <row r="39" spans="1:11" ht="12" customHeight="1" x14ac:dyDescent="0.2">
      <c r="A39" s="32">
        <v>1991</v>
      </c>
      <c r="B39" s="51">
        <v>253.49299999999999</v>
      </c>
      <c r="C39" s="44">
        <f>SUM(PintoBeans:BlackBeans!C39)+SUM('BlackeyeBeans:Cranberry and misc. beans'!C19)</f>
        <v>3376.5</v>
      </c>
      <c r="D39" s="44">
        <f>SUM(PintoBeans:BlackBeans!D39)+SUM('BlackeyeBeans:Cranberry and misc. beans'!D19)</f>
        <v>75.795559999999995</v>
      </c>
      <c r="E39" s="44">
        <f>SUM(PintoBeans:BlackBeans!E39)+SUM('BlackeyeBeans:Cranberry and misc. beans'!E19)</f>
        <v>1422.1950000000002</v>
      </c>
      <c r="F39" s="44">
        <f>SUM(PintoBeans:BlackBeans!F39)+SUM('BlackeyeBeans:Cranberry and misc. beans'!F19)</f>
        <v>4874.4905600000002</v>
      </c>
      <c r="G39" s="44">
        <f>SUM(PintoBeans:BlackBeans!G39)+SUM('BlackeyeBeans:Cranberry and misc. beans'!G19)</f>
        <v>1011.2989031353816</v>
      </c>
      <c r="H39" s="44">
        <f>SUM(PintoBeans:BlackBeans!H39)+SUM('BlackeyeBeans:Cranberry and misc. beans'!H19)</f>
        <v>81.272500000000008</v>
      </c>
      <c r="I39" s="44">
        <f>SUM(PintoBeans:BlackBeans!I39)+SUM('BlackeyeBeans:Cranberry and misc. beans'!I19)</f>
        <v>1919.4489999999998</v>
      </c>
      <c r="J39" s="44">
        <f>SUM(PintoBeans:BlackBeans!J39)+SUM('BlackeyeBeans:Cranberry and misc. beans'!J19)</f>
        <v>1862.4701568646183</v>
      </c>
      <c r="K39" s="169">
        <f>SUM(PintoBeans:BlackBeans!K39)+SUM('BlackeyeBeans:Cranberry and misc. beans'!K19)</f>
        <v>7.3472251970059066</v>
      </c>
    </row>
    <row r="40" spans="1:11" ht="12" customHeight="1" x14ac:dyDescent="0.2">
      <c r="A40" s="32">
        <v>1992</v>
      </c>
      <c r="B40" s="51">
        <v>256.89400000000001</v>
      </c>
      <c r="C40" s="44">
        <f>SUM(PintoBeans:BlackBeans!C40)+SUM('BlackeyeBeans:Cranberry and misc. beans'!C20)</f>
        <v>2261.5</v>
      </c>
      <c r="D40" s="44">
        <f>SUM(PintoBeans:BlackBeans!D40)+SUM('BlackeyeBeans:Cranberry and misc. beans'!D20)</f>
        <v>67.789203999999998</v>
      </c>
      <c r="E40" s="44">
        <f>SUM(PintoBeans:BlackBeans!E40)+SUM('BlackeyeBeans:Cranberry and misc. beans'!E20)</f>
        <v>1919.4489999999998</v>
      </c>
      <c r="F40" s="44">
        <f>SUM(PintoBeans:BlackBeans!F40)+SUM('BlackeyeBeans:Cranberry and misc. beans'!F20)</f>
        <v>4248.7382040000002</v>
      </c>
      <c r="G40" s="44">
        <f>SUM(PintoBeans:BlackBeans!G40)+SUM('BlackeyeBeans:Cranberry and misc. beans'!G20)</f>
        <v>620.22971066128275</v>
      </c>
      <c r="H40" s="44">
        <f>SUM(PintoBeans:BlackBeans!H40)+SUM('BlackeyeBeans:Cranberry and misc. beans'!H20)</f>
        <v>92.262199999999993</v>
      </c>
      <c r="I40" s="44">
        <f>SUM(PintoBeans:BlackBeans!I40)+SUM('BlackeyeBeans:Cranberry and misc. beans'!I20)</f>
        <v>1527.6599999999999</v>
      </c>
      <c r="J40" s="44">
        <f>SUM(PintoBeans:BlackBeans!J40)+SUM('BlackeyeBeans:Cranberry and misc. beans'!J20)</f>
        <v>2008.5862933387173</v>
      </c>
      <c r="K40" s="169">
        <f>SUM(PintoBeans:BlackBeans!K40)+SUM('BlackeyeBeans:Cranberry and misc. beans'!K20)</f>
        <v>7.8187357172168959</v>
      </c>
    </row>
    <row r="41" spans="1:11" ht="12" customHeight="1" x14ac:dyDescent="0.2">
      <c r="A41" s="32">
        <v>1993</v>
      </c>
      <c r="B41" s="51">
        <v>260.255</v>
      </c>
      <c r="C41" s="44">
        <f>SUM(PintoBeans:BlackBeans!C41)+SUM('BlackeyeBeans:Cranberry and misc. beans'!C21)</f>
        <v>2186.1999999999998</v>
      </c>
      <c r="D41" s="44">
        <f>SUM(PintoBeans:BlackBeans!D41)+SUM('BlackeyeBeans:Cranberry and misc. beans'!D21)</f>
        <v>67.463383000000007</v>
      </c>
      <c r="E41" s="44">
        <f>SUM(PintoBeans:BlackBeans!E41)+SUM('BlackeyeBeans:Cranberry and misc. beans'!E21)</f>
        <v>1527.6599999999999</v>
      </c>
      <c r="F41" s="44">
        <f>SUM(PintoBeans:BlackBeans!F41)+SUM('BlackeyeBeans:Cranberry and misc. beans'!F21)</f>
        <v>3781.3233830000008</v>
      </c>
      <c r="G41" s="44">
        <f>SUM(PintoBeans:BlackBeans!G41)+SUM('BlackeyeBeans:Cranberry and misc. beans'!G21)</f>
        <v>683.29180647745352</v>
      </c>
      <c r="H41" s="44">
        <f>SUM(PintoBeans:BlackBeans!H41)+SUM('BlackeyeBeans:Cranberry and misc. beans'!H21)</f>
        <v>99.342300000000023</v>
      </c>
      <c r="I41" s="44">
        <f>SUM(PintoBeans:BlackBeans!I41)+SUM('BlackeyeBeans:Cranberry and misc. beans'!I21)</f>
        <v>1117.9979999999998</v>
      </c>
      <c r="J41" s="44">
        <f>SUM(PintoBeans:BlackBeans!J41)+SUM('BlackeyeBeans:Cranberry and misc. beans'!J21)</f>
        <v>1880.6912765225461</v>
      </c>
      <c r="K41" s="169">
        <f>SUM(PintoBeans:BlackBeans!K41)+SUM('BlackeyeBeans:Cranberry and misc. beans'!K21)</f>
        <v>7.2263406140998114</v>
      </c>
    </row>
    <row r="42" spans="1:11" ht="12" customHeight="1" x14ac:dyDescent="0.2">
      <c r="A42" s="32">
        <v>1994</v>
      </c>
      <c r="B42" s="51">
        <v>263.43599999999998</v>
      </c>
      <c r="C42" s="44">
        <f>SUM(PintoBeans:BlackBeans!C42)+SUM('BlackeyeBeans:Cranberry and misc. beans'!C22)</f>
        <v>2896.7</v>
      </c>
      <c r="D42" s="44">
        <f>SUM(PintoBeans:BlackBeans!D42)+SUM('BlackeyeBeans:Cranberry and misc. beans'!D22)</f>
        <v>75.903870000000012</v>
      </c>
      <c r="E42" s="44">
        <f>SUM(PintoBeans:BlackBeans!E42)+SUM('BlackeyeBeans:Cranberry and misc. beans'!E22)</f>
        <v>1117.9979999999998</v>
      </c>
      <c r="F42" s="44">
        <f>SUM(PintoBeans:BlackBeans!F42)+SUM('BlackeyeBeans:Cranberry and misc. beans'!F22)</f>
        <v>4090.6018699999995</v>
      </c>
      <c r="G42" s="44">
        <f>SUM(PintoBeans:BlackBeans!G42)+SUM('BlackeyeBeans:Cranberry and misc. beans'!G22)</f>
        <v>797.01505538538197</v>
      </c>
      <c r="H42" s="44">
        <f>SUM(PintoBeans:BlackBeans!H42)+SUM('BlackeyeBeans:Cranberry and misc. beans'!H22)</f>
        <v>104.4594</v>
      </c>
      <c r="I42" s="44">
        <f>SUM(PintoBeans:BlackBeans!I42)+SUM('BlackeyeBeans:Cranberry and misc. beans'!I22)</f>
        <v>1158.4550000000002</v>
      </c>
      <c r="J42" s="44">
        <f>SUM(PintoBeans:BlackBeans!J42)+SUM('BlackeyeBeans:Cranberry and misc. beans'!J22)</f>
        <v>2030.6724146146175</v>
      </c>
      <c r="K42" s="169">
        <f>SUM(PintoBeans:BlackBeans!K42)+SUM('BlackeyeBeans:Cranberry and misc. beans'!K22)</f>
        <v>7.7084089289794031</v>
      </c>
    </row>
    <row r="43" spans="1:11" ht="12" customHeight="1" x14ac:dyDescent="0.2">
      <c r="A43" s="32">
        <v>1995</v>
      </c>
      <c r="B43" s="51">
        <v>266.55700000000002</v>
      </c>
      <c r="C43" s="44">
        <f>SUM(PintoBeans:BlackBeans!C43)+SUM('BlackeyeBeans:Cranberry and misc. beans'!C23)</f>
        <v>3068.9999999999995</v>
      </c>
      <c r="D43" s="44">
        <f>SUM(PintoBeans:BlackBeans!D43)+SUM('BlackeyeBeans:Cranberry and misc. beans'!D23)</f>
        <v>84.846579999999989</v>
      </c>
      <c r="E43" s="44">
        <f>SUM(PintoBeans:BlackBeans!E43)+SUM('BlackeyeBeans:Cranberry and misc. beans'!E23)</f>
        <v>1158.4550000000002</v>
      </c>
      <c r="F43" s="44">
        <f>SUM(PintoBeans:BlackBeans!F43)+SUM('BlackeyeBeans:Cranberry and misc. beans'!F23)</f>
        <v>4312.3015799999994</v>
      </c>
      <c r="G43" s="44">
        <f>SUM(PintoBeans:BlackBeans!G43)+SUM('BlackeyeBeans:Cranberry and misc. beans'!G23)</f>
        <v>831.74785659855593</v>
      </c>
      <c r="H43" s="44">
        <f>SUM(PintoBeans:BlackBeans!H43)+SUM('BlackeyeBeans:Cranberry and misc. beans'!H23)</f>
        <v>93.550599999999989</v>
      </c>
      <c r="I43" s="44">
        <f>SUM(PintoBeans:BlackBeans!I43)+SUM('BlackeyeBeans:Cranberry and misc. beans'!I23)</f>
        <v>1386.2735</v>
      </c>
      <c r="J43" s="44">
        <f>SUM(PintoBeans:BlackBeans!J43)+SUM('BlackeyeBeans:Cranberry and misc. beans'!J23)</f>
        <v>2000.7296234014436</v>
      </c>
      <c r="K43" s="169">
        <f>SUM(PintoBeans:BlackBeans!K43)+SUM('BlackeyeBeans:Cranberry and misc. beans'!K23)</f>
        <v>7.5058228574055201</v>
      </c>
    </row>
    <row r="44" spans="1:11" ht="12" customHeight="1" x14ac:dyDescent="0.2">
      <c r="A44" s="35">
        <v>1996</v>
      </c>
      <c r="B44" s="52">
        <v>269.66699999999997</v>
      </c>
      <c r="C44" s="40">
        <f>SUM(PintoBeans:BlackBeans!C44)+SUM('BlackeyeBeans:Cranberry and misc. beans'!C24)</f>
        <v>2791.2</v>
      </c>
      <c r="D44" s="40">
        <f>SUM(PintoBeans:BlackBeans!D44)+SUM('BlackeyeBeans:Cranberry and misc. beans'!D24)</f>
        <v>88.00113300000001</v>
      </c>
      <c r="E44" s="40">
        <f>SUM(PintoBeans:BlackBeans!E44)+SUM('BlackeyeBeans:Cranberry and misc. beans'!E24)</f>
        <v>1386.2735</v>
      </c>
      <c r="F44" s="40">
        <f>SUM(PintoBeans:BlackBeans!F44)+SUM('BlackeyeBeans:Cranberry and misc. beans'!F24)</f>
        <v>4265.4746330000007</v>
      </c>
      <c r="G44" s="40">
        <f>SUM(PintoBeans:BlackBeans!G44)+SUM('BlackeyeBeans:Cranberry and misc. beans'!G24)</f>
        <v>754.28717013545815</v>
      </c>
      <c r="H44" s="40">
        <f>SUM(PintoBeans:BlackBeans!H44)+SUM('BlackeyeBeans:Cranberry and misc. beans'!H24)</f>
        <v>96.713499999999996</v>
      </c>
      <c r="I44" s="40">
        <f>SUM(PintoBeans:BlackBeans!I44)+SUM('BlackeyeBeans:Cranberry and misc. beans'!I24)</f>
        <v>1409.5730000000001</v>
      </c>
      <c r="J44" s="40">
        <f>SUM(PintoBeans:BlackBeans!J44)+SUM('BlackeyeBeans:Cranberry and misc. beans'!J24)</f>
        <v>2004.900962864542</v>
      </c>
      <c r="K44" s="171">
        <f>SUM(PintoBeans:BlackBeans!K44)+SUM('BlackeyeBeans:Cranberry and misc. beans'!K24)</f>
        <v>7.4347286203522938</v>
      </c>
    </row>
    <row r="45" spans="1:11" ht="12" customHeight="1" x14ac:dyDescent="0.2">
      <c r="A45" s="35">
        <v>1997</v>
      </c>
      <c r="B45" s="52">
        <v>272.91199999999998</v>
      </c>
      <c r="C45" s="40">
        <f>SUM(PintoBeans:BlackBeans!C45)+SUM('BlackeyeBeans:Cranberry and misc. beans'!C25)</f>
        <v>2937</v>
      </c>
      <c r="D45" s="40">
        <f>SUM(PintoBeans:BlackBeans!D45)+SUM('BlackeyeBeans:Cranberry and misc. beans'!D25)</f>
        <v>100.79319599999999</v>
      </c>
      <c r="E45" s="40">
        <f>SUM(PintoBeans:BlackBeans!E45)+SUM('BlackeyeBeans:Cranberry and misc. beans'!E25)</f>
        <v>1409.5730000000001</v>
      </c>
      <c r="F45" s="40">
        <f>SUM(PintoBeans:BlackBeans!F45)+SUM('BlackeyeBeans:Cranberry and misc. beans'!F25)</f>
        <v>4447.3661959999999</v>
      </c>
      <c r="G45" s="40">
        <f>SUM(PintoBeans:BlackBeans!G45)+SUM('BlackeyeBeans:Cranberry and misc. beans'!G25)</f>
        <v>803.20369700000003</v>
      </c>
      <c r="H45" s="40">
        <f>SUM(PintoBeans:BlackBeans!H45)+SUM('BlackeyeBeans:Cranberry and misc. beans'!H25)</f>
        <v>105.2576</v>
      </c>
      <c r="I45" s="40">
        <f>SUM(PintoBeans:BlackBeans!I45)+SUM('BlackeyeBeans:Cranberry and misc. beans'!I25)</f>
        <v>1520.2838666666667</v>
      </c>
      <c r="J45" s="40">
        <f>SUM(PintoBeans:BlackBeans!J45)+SUM('BlackeyeBeans:Cranberry and misc. beans'!J25)</f>
        <v>2018.6210323333332</v>
      </c>
      <c r="K45" s="171">
        <f>SUM(PintoBeans:BlackBeans!K45)+SUM('BlackeyeBeans:Cranberry and misc. beans'!K25)</f>
        <v>7.3966004878251352</v>
      </c>
    </row>
    <row r="46" spans="1:11" ht="12" customHeight="1" x14ac:dyDescent="0.2">
      <c r="A46" s="35">
        <v>1998</v>
      </c>
      <c r="B46" s="52">
        <v>276.11500000000001</v>
      </c>
      <c r="C46" s="40">
        <f>SUM(PintoBeans:BlackBeans!C46)+SUM('BlackeyeBeans:Cranberry and misc. beans'!C26)</f>
        <v>3041.7999999999997</v>
      </c>
      <c r="D46" s="40">
        <f>SUM(PintoBeans:BlackBeans!D46)+SUM('BlackeyeBeans:Cranberry and misc. beans'!D26)</f>
        <v>92.353531000000004</v>
      </c>
      <c r="E46" s="40">
        <f>SUM(PintoBeans:BlackBeans!E46)+SUM('BlackeyeBeans:Cranberry and misc. beans'!E26)</f>
        <v>1520.2838666666667</v>
      </c>
      <c r="F46" s="40">
        <f>SUM(PintoBeans:BlackBeans!F46)+SUM('BlackeyeBeans:Cranberry and misc. beans'!F26)</f>
        <v>4654.4373976666666</v>
      </c>
      <c r="G46" s="40">
        <f>SUM(PintoBeans:BlackBeans!G46)+SUM('BlackeyeBeans:Cranberry and misc. beans'!G26)</f>
        <v>1106.3184419999998</v>
      </c>
      <c r="H46" s="40">
        <f>SUM(PintoBeans:BlackBeans!H46)+SUM('BlackeyeBeans:Cranberry and misc. beans'!H26)</f>
        <v>105.75830000000002</v>
      </c>
      <c r="I46" s="40">
        <f>SUM(PintoBeans:BlackBeans!I46)+SUM('BlackeyeBeans:Cranberry and misc. beans'!I26)</f>
        <v>1437.9563000000001</v>
      </c>
      <c r="J46" s="40">
        <f>SUM(PintoBeans:BlackBeans!J46)+SUM('BlackeyeBeans:Cranberry and misc. beans'!J26)</f>
        <v>2004.4043556666666</v>
      </c>
      <c r="K46" s="171">
        <f>SUM(PintoBeans:BlackBeans!K46)+SUM('BlackeyeBeans:Cranberry and misc. beans'!K26)</f>
        <v>7.2593099095183762</v>
      </c>
    </row>
    <row r="47" spans="1:11" ht="12" customHeight="1" x14ac:dyDescent="0.2">
      <c r="A47" s="35">
        <v>1999</v>
      </c>
      <c r="B47" s="52">
        <v>279.29500000000002</v>
      </c>
      <c r="C47" s="40">
        <f>SUM(PintoBeans:BlackBeans!C47)+SUM('BlackeyeBeans:Cranberry and misc. beans'!C27)</f>
        <v>3314.6000000000004</v>
      </c>
      <c r="D47" s="40">
        <f>SUM(PintoBeans:BlackBeans!D47)+SUM('BlackeyeBeans:Cranberry and misc. beans'!D27)</f>
        <v>124.928665</v>
      </c>
      <c r="E47" s="40">
        <f>SUM(PintoBeans:BlackBeans!E47)+SUM('BlackeyeBeans:Cranberry and misc. beans'!E27)</f>
        <v>1437.9563000000001</v>
      </c>
      <c r="F47" s="40">
        <f>SUM(PintoBeans:BlackBeans!F47)+SUM('BlackeyeBeans:Cranberry and misc. beans'!F27)</f>
        <v>4877.4849650000006</v>
      </c>
      <c r="G47" s="40">
        <f>SUM(PintoBeans:BlackBeans!G47)+SUM('BlackeyeBeans:Cranberry and misc. beans'!G27)</f>
        <v>843.90116899999998</v>
      </c>
      <c r="H47" s="40">
        <f>SUM(PintoBeans:BlackBeans!H47)+SUM('BlackeyeBeans:Cranberry and misc. beans'!H27)</f>
        <v>91.884499999999989</v>
      </c>
      <c r="I47" s="40">
        <f>SUM(PintoBeans:BlackBeans!I47)+SUM('BlackeyeBeans:Cranberry and misc. beans'!I27)</f>
        <v>1762.6648</v>
      </c>
      <c r="J47" s="40">
        <f>SUM(PintoBeans:BlackBeans!J47)+SUM('BlackeyeBeans:Cranberry and misc. beans'!J27)</f>
        <v>2179.0344960000002</v>
      </c>
      <c r="K47" s="171">
        <f>SUM(PintoBeans:BlackBeans!K47)+SUM('BlackeyeBeans:Cranberry and misc. beans'!K27)</f>
        <v>7.8019101523478769</v>
      </c>
    </row>
    <row r="48" spans="1:11" ht="12" customHeight="1" x14ac:dyDescent="0.2">
      <c r="A48" s="35">
        <v>2000</v>
      </c>
      <c r="B48" s="52">
        <v>282.38499999999999</v>
      </c>
      <c r="C48" s="40">
        <f>SUM(PintoBeans:BlackBeans!C48)+SUM('BlackeyeBeans:Cranberry and misc. beans'!C28)</f>
        <v>2654.3</v>
      </c>
      <c r="D48" s="40">
        <f>SUM(PintoBeans:BlackBeans!D48)+SUM('BlackeyeBeans:Cranberry and misc. beans'!D28)</f>
        <v>128.89671934</v>
      </c>
      <c r="E48" s="40">
        <f>SUM(PintoBeans:BlackBeans!E48)+SUM('BlackeyeBeans:Cranberry and misc. beans'!E28)</f>
        <v>1762.6648</v>
      </c>
      <c r="F48" s="40">
        <f>SUM(PintoBeans:BlackBeans!F48)+SUM('BlackeyeBeans:Cranberry and misc. beans'!F28)</f>
        <v>4545.8615193400001</v>
      </c>
      <c r="G48" s="40">
        <f>SUM(PintoBeans:BlackBeans!G48)+SUM('BlackeyeBeans:Cranberry and misc. beans'!G28)</f>
        <v>788.38729235999995</v>
      </c>
      <c r="H48" s="40">
        <f>SUM(PintoBeans:BlackBeans!H48)+SUM('BlackeyeBeans:Cranberry and misc. beans'!H28)</f>
        <v>75.649400000000014</v>
      </c>
      <c r="I48" s="40">
        <f>SUM(PintoBeans:BlackBeans!I48)+SUM('BlackeyeBeans:Cranberry and misc. beans'!I28)</f>
        <v>1512.1881000000001</v>
      </c>
      <c r="J48" s="40">
        <f>SUM(PintoBeans:BlackBeans!J48)+SUM('BlackeyeBeans:Cranberry and misc. beans'!J28)</f>
        <v>2169.6367269799998</v>
      </c>
      <c r="K48" s="171">
        <f>SUM(PintoBeans:BlackBeans!K48)+SUM('BlackeyeBeans:Cranberry and misc. beans'!K28)</f>
        <v>7.6832577048355972</v>
      </c>
    </row>
    <row r="49" spans="1:11" ht="12" customHeight="1" x14ac:dyDescent="0.2">
      <c r="A49" s="32">
        <v>2001</v>
      </c>
      <c r="B49" s="51">
        <v>285.30901899999998</v>
      </c>
      <c r="C49" s="44">
        <f>SUM(PintoBeans:BlackBeans!C49)+SUM('BlackeyeBeans:Cranberry and misc. beans'!C29)</f>
        <v>1960.9999999999998</v>
      </c>
      <c r="D49" s="44">
        <f>SUM(PintoBeans:BlackBeans!D49)+SUM('BlackeyeBeans:Cranberry and misc. beans'!D29)</f>
        <v>192.56640542999997</v>
      </c>
      <c r="E49" s="44">
        <f>SUM(PintoBeans:BlackBeans!E49)+SUM('BlackeyeBeans:Cranberry and misc. beans'!E29)</f>
        <v>1512.1881000000001</v>
      </c>
      <c r="F49" s="44">
        <f>SUM(PintoBeans:BlackBeans!F49)+SUM('BlackeyeBeans:Cranberry and misc. beans'!F29)</f>
        <v>3665.7545054300003</v>
      </c>
      <c r="G49" s="44">
        <f>SUM(PintoBeans:BlackBeans!G49)+SUM('BlackeyeBeans:Cranberry and misc. beans'!G29)</f>
        <v>755.46766615000001</v>
      </c>
      <c r="H49" s="44">
        <f>SUM(PintoBeans:BlackBeans!H49)+SUM('BlackeyeBeans:Cranberry and misc. beans'!H29)</f>
        <v>100.3832</v>
      </c>
      <c r="I49" s="44">
        <f>SUM(PintoBeans:BlackBeans!I49)+SUM('BlackeyeBeans:Cranberry and misc. beans'!I29)</f>
        <v>800.84769999999992</v>
      </c>
      <c r="J49" s="44">
        <f>SUM(PintoBeans:BlackBeans!J49)+SUM('BlackeyeBeans:Cranberry and misc. beans'!J29)</f>
        <v>2009.0559392799998</v>
      </c>
      <c r="K49" s="169">
        <f>SUM(PintoBeans:BlackBeans!K49)+SUM('BlackeyeBeans:Cranberry and misc. beans'!K29)</f>
        <v>7.0416839478880959</v>
      </c>
    </row>
    <row r="50" spans="1:11" ht="12" customHeight="1" x14ac:dyDescent="0.2">
      <c r="A50" s="32">
        <v>2002</v>
      </c>
      <c r="B50" s="51">
        <v>288.10481800000002</v>
      </c>
      <c r="C50" s="44">
        <f>SUM(PintoBeans:BlackBeans!C50)+SUM('BlackeyeBeans:Cranberry and misc. beans'!C30)</f>
        <v>3031.2</v>
      </c>
      <c r="D50" s="44">
        <f>SUM(PintoBeans:BlackBeans!D50)+SUM('BlackeyeBeans:Cranberry and misc. beans'!D30)</f>
        <v>245.78313144000001</v>
      </c>
      <c r="E50" s="44">
        <f>SUM(PintoBeans:BlackBeans!E50)+SUM('BlackeyeBeans:Cranberry and misc. beans'!E30)</f>
        <v>800.84769999999992</v>
      </c>
      <c r="F50" s="44">
        <f>SUM(PintoBeans:BlackBeans!F50)+SUM('BlackeyeBeans:Cranberry and misc. beans'!F30)</f>
        <v>4077.8308314399997</v>
      </c>
      <c r="G50" s="44">
        <f>SUM(PintoBeans:BlackBeans!G50)+SUM('BlackeyeBeans:Cranberry and misc. beans'!G30)</f>
        <v>673.22848976</v>
      </c>
      <c r="H50" s="44">
        <f>SUM(PintoBeans:BlackBeans!H50)+SUM('BlackeyeBeans:Cranberry and misc. beans'!H30)</f>
        <v>73.868900000000011</v>
      </c>
      <c r="I50" s="44">
        <f>SUM(PintoBeans:BlackBeans!I50)+SUM('BlackeyeBeans:Cranberry and misc. beans'!I30)</f>
        <v>1367.9381000000001</v>
      </c>
      <c r="J50" s="44">
        <f>SUM(PintoBeans:BlackBeans!J50)+SUM('BlackeyeBeans:Cranberry and misc. beans'!J30)</f>
        <v>1962.7953416800001</v>
      </c>
      <c r="K50" s="169">
        <f>SUM(PintoBeans:BlackBeans!K50)+SUM('BlackeyeBeans:Cranberry and misc. beans'!K30)</f>
        <v>6.8127820815547766</v>
      </c>
    </row>
    <row r="51" spans="1:11" ht="12" customHeight="1" x14ac:dyDescent="0.2">
      <c r="A51" s="32">
        <v>2003</v>
      </c>
      <c r="B51" s="51">
        <v>290.81963400000001</v>
      </c>
      <c r="C51" s="44">
        <f>SUM(PintoBeans:BlackBeans!C51)+SUM('BlackeyeBeans:Cranberry and misc. beans'!C31)</f>
        <v>2249.1999999999998</v>
      </c>
      <c r="D51" s="44">
        <f>SUM(PintoBeans:BlackBeans!D51)+SUM('BlackeyeBeans:Cranberry and misc. beans'!D31)</f>
        <v>190.52818600000001</v>
      </c>
      <c r="E51" s="44">
        <f>SUM(PintoBeans:BlackBeans!E51)+SUM('BlackeyeBeans:Cranberry and misc. beans'!E31)</f>
        <v>1367.9381000000001</v>
      </c>
      <c r="F51" s="44">
        <f>SUM(PintoBeans:BlackBeans!F51)+SUM('BlackeyeBeans:Cranberry and misc. beans'!F31)</f>
        <v>3807.6662859999997</v>
      </c>
      <c r="G51" s="44">
        <f>SUM(PintoBeans:BlackBeans!G51)+SUM('BlackeyeBeans:Cranberry and misc. beans'!G31)</f>
        <v>648.33753815</v>
      </c>
      <c r="H51" s="44">
        <f>SUM(PintoBeans:BlackBeans!H51)+SUM('BlackeyeBeans:Cranberry and misc. beans'!H31)</f>
        <v>70.3733</v>
      </c>
      <c r="I51" s="44">
        <f>SUM(PintoBeans:BlackBeans!I51)+SUM('BlackeyeBeans:Cranberry and misc. beans'!I31)</f>
        <v>1119.8708999999999</v>
      </c>
      <c r="J51" s="44">
        <f>SUM(PintoBeans:BlackBeans!J51)+SUM('BlackeyeBeans:Cranberry and misc. beans'!J31)</f>
        <v>1969.0845478499998</v>
      </c>
      <c r="K51" s="169">
        <f>SUM(PintoBeans:BlackBeans!K51)+SUM('BlackeyeBeans:Cranberry and misc. beans'!K31)</f>
        <v>6.7708102123875165</v>
      </c>
    </row>
    <row r="52" spans="1:11" ht="12" customHeight="1" x14ac:dyDescent="0.2">
      <c r="A52" s="32">
        <v>2004</v>
      </c>
      <c r="B52" s="51">
        <v>293.46318500000001</v>
      </c>
      <c r="C52" s="44">
        <f>SUM(PintoBeans:BlackBeans!C52)+SUM('BlackeyeBeans:Cranberry and misc. beans'!C32)</f>
        <v>1774.3000000000002</v>
      </c>
      <c r="D52" s="44">
        <f>SUM(PintoBeans:BlackBeans!D52)+SUM('BlackeyeBeans:Cranberry and misc. beans'!D32)</f>
        <v>207.12839157000002</v>
      </c>
      <c r="E52" s="44">
        <f>SUM(PintoBeans:BlackBeans!E52)+SUM('BlackeyeBeans:Cranberry and misc. beans'!E32)</f>
        <v>1119.8708999999999</v>
      </c>
      <c r="F52" s="44">
        <f>SUM(PintoBeans:BlackBeans!F52)+SUM('BlackeyeBeans:Cranberry and misc. beans'!F32)</f>
        <v>3101.2992915699997</v>
      </c>
      <c r="G52" s="44">
        <f>SUM(PintoBeans:BlackBeans!G52)+SUM('BlackeyeBeans:Cranberry and misc. beans'!G32)</f>
        <v>561.35886128000004</v>
      </c>
      <c r="H52" s="44">
        <f>SUM(PintoBeans:BlackBeans!H52)+SUM('BlackeyeBeans:Cranberry and misc. beans'!H32)</f>
        <v>84.566399999999987</v>
      </c>
      <c r="I52" s="44">
        <f>SUM(PintoBeans:BlackBeans!I52)+SUM('BlackeyeBeans:Cranberry and misc. beans'!I32)</f>
        <v>697.87659999999983</v>
      </c>
      <c r="J52" s="44">
        <f>SUM(PintoBeans:BlackBeans!J52)+SUM('BlackeyeBeans:Cranberry and misc. beans'!J32)</f>
        <v>1757.49743029</v>
      </c>
      <c r="K52" s="169">
        <f>SUM(PintoBeans:BlackBeans!K52)+SUM('BlackeyeBeans:Cranberry and misc. beans'!K32)</f>
        <v>5.9888174058016856</v>
      </c>
    </row>
    <row r="53" spans="1:11" ht="12" customHeight="1" x14ac:dyDescent="0.2">
      <c r="A53" s="32">
        <v>2005</v>
      </c>
      <c r="B53" s="51">
        <v>296.186216</v>
      </c>
      <c r="C53" s="44">
        <f>SUM(PintoBeans:BlackBeans!C53)+SUM('BlackeyeBeans:Cranberry and misc. beans'!C33)</f>
        <v>2657.6</v>
      </c>
      <c r="D53" s="44">
        <f>SUM(PintoBeans:BlackBeans!D53)+SUM('BlackeyeBeans:Cranberry and misc. beans'!D33)</f>
        <v>224.87833230000001</v>
      </c>
      <c r="E53" s="44">
        <f>SUM(PintoBeans:BlackBeans!E53)+SUM('BlackeyeBeans:Cranberry and misc. beans'!E33)</f>
        <v>697.87659999999983</v>
      </c>
      <c r="F53" s="44">
        <f>SUM(PintoBeans:BlackBeans!F53)+SUM('BlackeyeBeans:Cranberry and misc. beans'!F33)</f>
        <v>3580.3549322999997</v>
      </c>
      <c r="G53" s="44">
        <f>SUM(PintoBeans:BlackBeans!G53)+SUM('BlackeyeBeans:Cranberry and misc. beans'!G33)</f>
        <v>564.05741276000003</v>
      </c>
      <c r="H53" s="44">
        <f>SUM(PintoBeans:BlackBeans!H53)+SUM('BlackeyeBeans:Cranberry and misc. beans'!H33)</f>
        <v>84.55</v>
      </c>
      <c r="I53" s="44">
        <f>SUM(PintoBeans:BlackBeans!I53)+SUM('BlackeyeBeans:Cranberry and misc. beans'!I33)</f>
        <v>1118.3941</v>
      </c>
      <c r="J53" s="44">
        <f>SUM(PintoBeans:BlackBeans!J53)+SUM('BlackeyeBeans:Cranberry and misc. beans'!J33)</f>
        <v>1813.3534195400002</v>
      </c>
      <c r="K53" s="169">
        <f>SUM(PintoBeans:BlackBeans!K53)+SUM('BlackeyeBeans:Cranberry and misc. beans'!K33)</f>
        <v>6.1223423697070363</v>
      </c>
    </row>
    <row r="54" spans="1:11" ht="12" customHeight="1" x14ac:dyDescent="0.2">
      <c r="A54" s="35">
        <v>2006</v>
      </c>
      <c r="B54" s="52">
        <v>298.99582500000002</v>
      </c>
      <c r="C54" s="40">
        <f>SUM(PintoBeans:BlackBeans!C54)+SUM('BlackeyeBeans:Cranberry and misc. beans'!C34)</f>
        <v>2415.5</v>
      </c>
      <c r="D54" s="40">
        <f>SUM(PintoBeans:BlackBeans!D54)+SUM('BlackeyeBeans:Cranberry and misc. beans'!D34)</f>
        <v>237.20452387999998</v>
      </c>
      <c r="E54" s="40">
        <f>SUM(PintoBeans:BlackBeans!E54)+SUM('BlackeyeBeans:Cranberry and misc. beans'!E34)</f>
        <v>1118.3941</v>
      </c>
      <c r="F54" s="40">
        <f>SUM(PintoBeans:BlackBeans!F54)+SUM('BlackeyeBeans:Cranberry and misc. beans'!F34)</f>
        <v>3771.0986238799996</v>
      </c>
      <c r="G54" s="40">
        <f>SUM(PintoBeans:BlackBeans!G54)+SUM('BlackeyeBeans:Cranberry and misc. beans'!G34)</f>
        <v>791.81774984000003</v>
      </c>
      <c r="H54" s="40">
        <f>SUM(PintoBeans:BlackBeans!H54)+SUM('BlackeyeBeans:Cranberry and misc. beans'!H34)</f>
        <v>79.806700000000006</v>
      </c>
      <c r="I54" s="40">
        <f>SUM(PintoBeans:BlackBeans!I54)+SUM('BlackeyeBeans:Cranberry and misc. beans'!I34)</f>
        <v>971.90499999999997</v>
      </c>
      <c r="J54" s="40">
        <f>SUM(PintoBeans:BlackBeans!J54)+SUM('BlackeyeBeans:Cranberry and misc. beans'!J34)</f>
        <v>1927.5691740399998</v>
      </c>
      <c r="K54" s="171">
        <f>SUM(PintoBeans:BlackBeans!K54)+SUM('BlackeyeBeans:Cranberry and misc. beans'!K34)</f>
        <v>6.4468096637804209</v>
      </c>
    </row>
    <row r="55" spans="1:11" ht="12" customHeight="1" x14ac:dyDescent="0.2">
      <c r="A55" s="35">
        <v>2007</v>
      </c>
      <c r="B55" s="52">
        <v>302.003917</v>
      </c>
      <c r="C55" s="40">
        <f>SUM(PintoBeans:BlackBeans!C55)+SUM('BlackeyeBeans:Cranberry and misc. beans'!C35)</f>
        <v>2558.6</v>
      </c>
      <c r="D55" s="40">
        <f>SUM(PintoBeans:BlackBeans!D55)+SUM('BlackeyeBeans:Cranberry and misc. beans'!D35)</f>
        <v>283.81721884000001</v>
      </c>
      <c r="E55" s="40">
        <f>SUM(PintoBeans:BlackBeans!E55)+SUM('BlackeyeBeans:Cranberry and misc. beans'!E35)</f>
        <v>971.90499999999997</v>
      </c>
      <c r="F55" s="40">
        <f>SUM(PintoBeans:BlackBeans!F55)+SUM('BlackeyeBeans:Cranberry and misc. beans'!F35)</f>
        <v>3814.3222188400005</v>
      </c>
      <c r="G55" s="40">
        <f>SUM(PintoBeans:BlackBeans!G55)+SUM('BlackeyeBeans:Cranberry and misc. beans'!G35)</f>
        <v>668.28523597999992</v>
      </c>
      <c r="H55" s="40">
        <f>SUM(PintoBeans:BlackBeans!H55)+SUM('BlackeyeBeans:Cranberry and misc. beans'!H35)</f>
        <v>78.074200000000019</v>
      </c>
      <c r="I55" s="40">
        <f>SUM(PintoBeans:BlackBeans!I55)+SUM('BlackeyeBeans:Cranberry and misc. beans'!I35)</f>
        <v>1145.3566999999998</v>
      </c>
      <c r="J55" s="40">
        <f>SUM(PintoBeans:BlackBeans!J55)+SUM('BlackeyeBeans:Cranberry and misc. beans'!J35)</f>
        <v>1922.6060828600002</v>
      </c>
      <c r="K55" s="171">
        <f>SUM(PintoBeans:BlackBeans!K55)+SUM('BlackeyeBeans:Cranberry and misc. beans'!K35)</f>
        <v>6.3661627370879446</v>
      </c>
    </row>
    <row r="56" spans="1:11" ht="12" customHeight="1" x14ac:dyDescent="0.2">
      <c r="A56" s="35">
        <v>2008</v>
      </c>
      <c r="B56" s="52">
        <v>304.79776099999998</v>
      </c>
      <c r="C56" s="40">
        <f>SUM(PintoBeans:BlackBeans!C56)+SUM('BlackeyeBeans:Cranberry and misc. beans'!C36)</f>
        <v>2556.7999999999997</v>
      </c>
      <c r="D56" s="40">
        <f>SUM(PintoBeans:BlackBeans!D56)+SUM('BlackeyeBeans:Cranberry and misc. beans'!D36)</f>
        <v>327.11623685999996</v>
      </c>
      <c r="E56" s="40">
        <f>SUM(PintoBeans:BlackBeans!E56)+SUM('BlackeyeBeans:Cranberry and misc. beans'!E36)</f>
        <v>1145.3566999999998</v>
      </c>
      <c r="F56" s="40">
        <f>SUM(PintoBeans:BlackBeans!F56)+SUM('BlackeyeBeans:Cranberry and misc. beans'!F36)</f>
        <v>4029.2729368599994</v>
      </c>
      <c r="G56" s="40">
        <f>SUM(PintoBeans:BlackBeans!G56)+SUM('BlackeyeBeans:Cranberry and misc. beans'!G36)</f>
        <v>916.00035961000003</v>
      </c>
      <c r="H56" s="40">
        <f>SUM(PintoBeans:BlackBeans!H56)+SUM('BlackeyeBeans:Cranberry and misc. beans'!H36)</f>
        <v>80.926599999999993</v>
      </c>
      <c r="I56" s="40">
        <f>SUM(PintoBeans:BlackBeans!I56)+SUM('BlackeyeBeans:Cranberry and misc. beans'!I36)</f>
        <v>1066.5431000000001</v>
      </c>
      <c r="J56" s="40">
        <f>SUM(PintoBeans:BlackBeans!J56)+SUM('BlackeyeBeans:Cranberry and misc. beans'!J36)</f>
        <v>1965.8028772499999</v>
      </c>
      <c r="K56" s="171">
        <f>SUM(PintoBeans:BlackBeans!K56)+SUM('BlackeyeBeans:Cranberry and misc. beans'!K36)</f>
        <v>6.4495318823880732</v>
      </c>
    </row>
    <row r="57" spans="1:11" ht="12" customHeight="1" x14ac:dyDescent="0.2">
      <c r="A57" s="35">
        <v>2009</v>
      </c>
      <c r="B57" s="52">
        <v>307.43940600000002</v>
      </c>
      <c r="C57" s="40">
        <f>SUM(PintoBeans:BlackBeans!C57)+SUM('BlackeyeBeans:Cranberry and misc. beans'!C37)</f>
        <v>2542.7000000000007</v>
      </c>
      <c r="D57" s="40">
        <f>SUM(PintoBeans:BlackBeans!D57)+SUM('BlackeyeBeans:Cranberry and misc. beans'!D37)</f>
        <v>296.92899765000004</v>
      </c>
      <c r="E57" s="40">
        <f>SUM(PintoBeans:BlackBeans!E57)+SUM('BlackeyeBeans:Cranberry and misc. beans'!E37)</f>
        <v>1066.5431000000001</v>
      </c>
      <c r="F57" s="40">
        <f>SUM(PintoBeans:BlackBeans!F57)+SUM('BlackeyeBeans:Cranberry and misc. beans'!F37)</f>
        <v>3906.1720976500001</v>
      </c>
      <c r="G57" s="40">
        <f>SUM(PintoBeans:BlackBeans!G57)+SUM('BlackeyeBeans:Cranberry and misc. beans'!G37)</f>
        <v>1035.07411437</v>
      </c>
      <c r="H57" s="40">
        <f>SUM(PintoBeans:BlackBeans!H57)+SUM('BlackeyeBeans:Cranberry and misc. beans'!H37)</f>
        <v>99.946699999999993</v>
      </c>
      <c r="I57" s="40">
        <f>SUM(PintoBeans:BlackBeans!I57)+SUM('BlackeyeBeans:Cranberry and misc. beans'!I37)</f>
        <v>1002.4757999999998</v>
      </c>
      <c r="J57" s="40">
        <f>SUM(PintoBeans:BlackBeans!J57)+SUM('BlackeyeBeans:Cranberry and misc. beans'!J37)</f>
        <v>1768.6754832800002</v>
      </c>
      <c r="K57" s="171">
        <f>SUM(PintoBeans:BlackBeans!K57)+SUM('BlackeyeBeans:Cranberry and misc. beans'!K37)</f>
        <v>5.7529238242152996</v>
      </c>
    </row>
    <row r="58" spans="1:11" ht="12" customHeight="1" x14ac:dyDescent="0.2">
      <c r="A58" s="35">
        <v>2010</v>
      </c>
      <c r="B58" s="52">
        <v>309.74127900000002</v>
      </c>
      <c r="C58" s="40">
        <f>SUM(PintoBeans:BlackBeans!C58)+SUM('BlackeyeBeans:Cranberry and misc. beans'!C38)</f>
        <v>3180.1</v>
      </c>
      <c r="D58" s="40">
        <f>SUM(PintoBeans:BlackBeans!D58)+SUM('BlackeyeBeans:Cranberry and misc. beans'!D38)</f>
        <v>288.71639277999998</v>
      </c>
      <c r="E58" s="40">
        <f>SUM(PintoBeans:BlackBeans!E58)+SUM('BlackeyeBeans:Cranberry and misc. beans'!E38)</f>
        <v>1002.4757999999998</v>
      </c>
      <c r="F58" s="40">
        <f>SUM(PintoBeans:BlackBeans!F58)+SUM('BlackeyeBeans:Cranberry and misc. beans'!F38)</f>
        <v>4471.2921927800007</v>
      </c>
      <c r="G58" s="40">
        <f>SUM(PintoBeans:BlackBeans!G58)+SUM('BlackeyeBeans:Cranberry and misc. beans'!G38)</f>
        <v>1000.54260755</v>
      </c>
      <c r="H58" s="40">
        <f>SUM(PintoBeans:BlackBeans!H58)+SUM('BlackeyeBeans:Cranberry and misc. beans'!H38)</f>
        <v>65.214100000000002</v>
      </c>
      <c r="I58" s="40">
        <f>SUM(PintoBeans:BlackBeans!I58)+SUM('BlackeyeBeans:Cranberry and misc. beans'!I38)</f>
        <v>1184.6433999999999</v>
      </c>
      <c r="J58" s="40">
        <f>SUM(PintoBeans:BlackBeans!J58)+SUM('BlackeyeBeans:Cranberry and misc. beans'!J38)</f>
        <v>2220.8920852300002</v>
      </c>
      <c r="K58" s="171">
        <f>SUM(PintoBeans:BlackBeans!K58)+SUM('BlackeyeBeans:Cranberry and misc. beans'!K38)</f>
        <v>7.1701521101745058</v>
      </c>
    </row>
    <row r="59" spans="1:11" ht="12" customHeight="1" x14ac:dyDescent="0.2">
      <c r="A59" s="70">
        <v>2011</v>
      </c>
      <c r="B59" s="69">
        <v>311.97391399999998</v>
      </c>
      <c r="C59" s="44">
        <f>SUM(PintoBeans:BlackBeans!C59)+SUM('BlackeyeBeans:Cranberry and misc. beans'!C39)</f>
        <v>1989</v>
      </c>
      <c r="D59" s="44">
        <f>SUM(PintoBeans:BlackBeans!D59)+SUM('BlackeyeBeans:Cranberry and misc. beans'!D39)</f>
        <v>320.27578711000001</v>
      </c>
      <c r="E59" s="44">
        <f>SUM(PintoBeans:BlackBeans!E59)+SUM('BlackeyeBeans:Cranberry and misc. beans'!E39)</f>
        <v>1184.6433999999999</v>
      </c>
      <c r="F59" s="44">
        <f>SUM(PintoBeans:BlackBeans!F59)+SUM('BlackeyeBeans:Cranberry and misc. beans'!F39)</f>
        <v>3493.9191871099997</v>
      </c>
      <c r="G59" s="44">
        <f>SUM(PintoBeans:BlackBeans!G59)+SUM('BlackeyeBeans:Cranberry and misc. beans'!G39)</f>
        <v>983.38085998999998</v>
      </c>
      <c r="H59" s="44">
        <f>SUM(PintoBeans:BlackBeans!H59)+SUM('BlackeyeBeans:Cranberry and misc. beans'!H39)</f>
        <v>91.316500000000005</v>
      </c>
      <c r="I59" s="44">
        <f>SUM(PintoBeans:BlackBeans!I59)+SUM('BlackeyeBeans:Cranberry and misc. beans'!I39)</f>
        <v>772.89589999999998</v>
      </c>
      <c r="J59" s="44">
        <f>SUM(PintoBeans:BlackBeans!J59)+SUM('BlackeyeBeans:Cranberry and misc. beans'!J39)</f>
        <v>1646.32592712</v>
      </c>
      <c r="K59" s="169">
        <f>SUM(PintoBeans:BlackBeans!K59)+SUM('BlackeyeBeans:Cranberry and misc. beans'!K39)</f>
        <v>5.2771268790120702</v>
      </c>
    </row>
    <row r="60" spans="1:11" ht="12" customHeight="1" x14ac:dyDescent="0.2">
      <c r="A60" s="32">
        <v>2012</v>
      </c>
      <c r="B60" s="51">
        <v>314.16755799999999</v>
      </c>
      <c r="C60" s="44">
        <f>SUM(PintoBeans:BlackBeans!C60)+SUM('BlackeyeBeans:Cranberry and misc. beans'!C40)</f>
        <v>3192.5000000000005</v>
      </c>
      <c r="D60" s="44">
        <f>SUM(PintoBeans:BlackBeans!D60)+SUM('BlackeyeBeans:Cranberry and misc. beans'!D40)</f>
        <v>310.19302402</v>
      </c>
      <c r="E60" s="44">
        <f>SUM(PintoBeans:BlackBeans!E60)+SUM('BlackeyeBeans:Cranberry and misc. beans'!E40)</f>
        <v>772.89589999999998</v>
      </c>
      <c r="F60" s="44">
        <f>SUM(PintoBeans:BlackBeans!F60)+SUM('BlackeyeBeans:Cranberry and misc. beans'!F40)</f>
        <v>4275.5889240199995</v>
      </c>
      <c r="G60" s="44">
        <f>SUM(PintoBeans:BlackBeans!G60)+SUM('BlackeyeBeans:Cranberry and misc. beans'!G40)</f>
        <v>1237.54177327</v>
      </c>
      <c r="H60" s="44">
        <f>SUM(PintoBeans:BlackBeans!H60)+SUM('BlackeyeBeans:Cranberry and misc. beans'!H40)</f>
        <v>72.262500000000003</v>
      </c>
      <c r="I60" s="44">
        <f>SUM(PintoBeans:BlackBeans!I60)+SUM('BlackeyeBeans:Cranberry and misc. beans'!I40)</f>
        <v>1257.7660000000001</v>
      </c>
      <c r="J60" s="44">
        <f>SUM(PintoBeans:BlackBeans!J60)+SUM('BlackeyeBeans:Cranberry and misc. beans'!J40)</f>
        <v>1708.0186507500002</v>
      </c>
      <c r="K60" s="169">
        <f>SUM(PintoBeans:BlackBeans!K60)+SUM('BlackeyeBeans:Cranberry and misc. beans'!K40)</f>
        <v>5.4366487158104349</v>
      </c>
    </row>
    <row r="61" spans="1:11" ht="12" customHeight="1" x14ac:dyDescent="0.2">
      <c r="A61" s="32">
        <v>2013</v>
      </c>
      <c r="B61" s="51">
        <v>316.29476599999998</v>
      </c>
      <c r="C61" s="44">
        <f>SUM(PintoBeans:BlackBeans!C61)+SUM('BlackeyeBeans:Cranberry and misc. beans'!C41)</f>
        <v>2458.6880000000001</v>
      </c>
      <c r="D61" s="44">
        <f>SUM(PintoBeans:BlackBeans!D61)+SUM('BlackeyeBeans:Cranberry and misc. beans'!D41)</f>
        <v>265.67765196800002</v>
      </c>
      <c r="E61" s="44">
        <f>SUM(PintoBeans:BlackBeans!E61)+SUM('BlackeyeBeans:Cranberry and misc. beans'!E41)</f>
        <v>1257.7660000000001</v>
      </c>
      <c r="F61" s="44">
        <f>SUM(PintoBeans:BlackBeans!F61)+SUM('BlackeyeBeans:Cranberry and misc. beans'!F41)</f>
        <v>3982.1316519680004</v>
      </c>
      <c r="G61" s="44">
        <f>SUM(PintoBeans:BlackBeans!G61)+SUM('BlackeyeBeans:Cranberry and misc. beans'!G41)</f>
        <v>1086.617753434</v>
      </c>
      <c r="H61" s="44">
        <f>SUM(PintoBeans:BlackBeans!H61)+SUM('BlackeyeBeans:Cranberry and misc. beans'!H41)</f>
        <v>90.018499999999989</v>
      </c>
      <c r="I61" s="44">
        <f>SUM(PintoBeans:BlackBeans!I61)+SUM('BlackeyeBeans:Cranberry and misc. beans'!I41)</f>
        <v>1172.53424</v>
      </c>
      <c r="J61" s="44">
        <f>SUM(PintoBeans:BlackBeans!J61)+SUM('BlackeyeBeans:Cranberry and misc. beans'!J41)</f>
        <v>1632.9611585340001</v>
      </c>
      <c r="K61" s="169">
        <f>SUM(PintoBeans:BlackBeans!K61)+SUM('BlackeyeBeans:Cranberry and misc. beans'!K41)</f>
        <v>5.1627827396106838</v>
      </c>
    </row>
    <row r="62" spans="1:11" ht="12" customHeight="1" x14ac:dyDescent="0.2">
      <c r="A62" s="32">
        <v>2014</v>
      </c>
      <c r="B62" s="51">
        <v>318.576955</v>
      </c>
      <c r="C62" s="44">
        <f>SUM(PintoBeans:BlackBeans!C62)+SUM('BlackeyeBeans:Cranberry and misc. beans'!C42)</f>
        <v>2891</v>
      </c>
      <c r="D62" s="44">
        <f>SUM(PintoBeans:BlackBeans!D62)+SUM('BlackeyeBeans:Cranberry and misc. beans'!D42)</f>
        <v>335.02312023799999</v>
      </c>
      <c r="E62" s="44">
        <f>SUM(PintoBeans:BlackBeans!E62)+SUM('BlackeyeBeans:Cranberry and misc. beans'!E42)</f>
        <v>1172.53424</v>
      </c>
      <c r="F62" s="44">
        <f>SUM(PintoBeans:BlackBeans!F62)+SUM('BlackeyeBeans:Cranberry and misc. beans'!F42)</f>
        <v>4398.557360238</v>
      </c>
      <c r="G62" s="44">
        <f>SUM(PintoBeans:BlackBeans!G62)+SUM('BlackeyeBeans:Cranberry and misc. beans'!G42)</f>
        <v>1179.2685345119999</v>
      </c>
      <c r="H62" s="44">
        <f>SUM(PintoBeans:BlackBeans!H62)+SUM('BlackeyeBeans:Cranberry and misc. beans'!H42)</f>
        <v>94.163600000000002</v>
      </c>
      <c r="I62" s="44">
        <f>SUM(PintoBeans:BlackBeans!I62)+SUM('BlackeyeBeans:Cranberry and misc. beans'!I42)</f>
        <v>1211.8568999999998</v>
      </c>
      <c r="J62" s="44">
        <f>SUM(PintoBeans:BlackBeans!J62)+SUM('BlackeyeBeans:Cranberry and misc. beans'!J42)</f>
        <v>1913.2683257260001</v>
      </c>
      <c r="K62" s="169">
        <f>SUM(PintoBeans:BlackBeans!K62)+SUM('BlackeyeBeans:Cranberry and misc. beans'!K42)</f>
        <v>6.0056708299129795</v>
      </c>
    </row>
    <row r="63" spans="1:11" ht="12" customHeight="1" x14ac:dyDescent="0.2">
      <c r="A63" s="70">
        <v>2015</v>
      </c>
      <c r="B63" s="69">
        <v>320.87070299999999</v>
      </c>
      <c r="C63" s="44">
        <f>SUM(PintoBeans:BlackBeans!C63)+SUM('BlackeyeBeans:Cranberry and misc. beans'!C43)</f>
        <v>3005.7</v>
      </c>
      <c r="D63" s="44">
        <f>SUM(PintoBeans:BlackBeans!D63)+SUM('BlackeyeBeans:Cranberry and misc. beans'!D43)</f>
        <v>349.47436714399998</v>
      </c>
      <c r="E63" s="44">
        <f>SUM(PintoBeans:BlackBeans!E63)+SUM('BlackeyeBeans:Cranberry and misc. beans'!E43)</f>
        <v>1211.8568999999998</v>
      </c>
      <c r="F63" s="44">
        <f>SUM(PintoBeans:BlackBeans!F63)+SUM('BlackeyeBeans:Cranberry and misc. beans'!F43)</f>
        <v>4567.0312671440006</v>
      </c>
      <c r="G63" s="44">
        <f>SUM(PintoBeans:BlackBeans!G63)+SUM('BlackeyeBeans:Cranberry and misc. beans'!G43)</f>
        <v>946.61356199399995</v>
      </c>
      <c r="H63" s="44">
        <f>SUM(PintoBeans:BlackBeans!H63)+SUM('BlackeyeBeans:Cranberry and misc. beans'!H43)</f>
        <v>88.231500000000011</v>
      </c>
      <c r="I63" s="44">
        <f>SUM(PintoBeans:BlackBeans!I63)+SUM('BlackeyeBeans:Cranberry and misc. beans'!I43)</f>
        <v>1248.7356</v>
      </c>
      <c r="J63" s="44">
        <f>SUM(PintoBeans:BlackBeans!J63)+SUM('BlackeyeBeans:Cranberry and misc. beans'!J43)</f>
        <v>2283.4506051500002</v>
      </c>
      <c r="K63" s="169">
        <f>SUM(PintoBeans:BlackBeans!K63)+SUM('BlackeyeBeans:Cranberry and misc. beans'!K43)</f>
        <v>7.1164197410381851</v>
      </c>
    </row>
    <row r="64" spans="1:11" ht="12" customHeight="1" x14ac:dyDescent="0.2">
      <c r="A64" s="100">
        <v>2016</v>
      </c>
      <c r="B64" s="101">
        <v>323.16101099999997</v>
      </c>
      <c r="C64" s="40">
        <f>SUM(PintoBeans:BlackBeans!C64)+SUM('BlackeyeBeans:Cranberry and misc. beans'!C44)</f>
        <v>2872.4000000000005</v>
      </c>
      <c r="D64" s="40">
        <f>SUM(PintoBeans:BlackBeans!D64)+SUM('BlackeyeBeans:Cranberry and misc. beans'!D44)</f>
        <v>339.22347890720005</v>
      </c>
      <c r="E64" s="40">
        <f>SUM(PintoBeans:BlackBeans!E64)+SUM('BlackeyeBeans:Cranberry and misc. beans'!E44)</f>
        <v>1248.7356</v>
      </c>
      <c r="F64" s="40">
        <f>SUM(PintoBeans:BlackBeans!F64)+SUM('BlackeyeBeans:Cranberry and misc. beans'!F44)</f>
        <v>4460.3590789072005</v>
      </c>
      <c r="G64" s="40">
        <f>SUM(PintoBeans:BlackBeans!G64)+SUM('BlackeyeBeans:Cranberry and misc. beans'!G44)</f>
        <v>1023.26346221734</v>
      </c>
      <c r="H64" s="40">
        <f>SUM(PintoBeans:BlackBeans!H64)+SUM('BlackeyeBeans:Cranberry and misc. beans'!H44)</f>
        <v>114.18849999999999</v>
      </c>
      <c r="I64" s="40">
        <f>SUM(PintoBeans:BlackBeans!I64)+SUM('BlackeyeBeans:Cranberry and misc. beans'!I44)</f>
        <v>1160.4468333333332</v>
      </c>
      <c r="J64" s="40">
        <f>SUM(PintoBeans:BlackBeans!J64)+SUM('BlackeyeBeans:Cranberry and misc. beans'!J44)</f>
        <v>2162.4602833565268</v>
      </c>
      <c r="K64" s="171">
        <f>SUM(PintoBeans:BlackBeans!K64)+SUM('BlackeyeBeans:Cranberry and misc. beans'!K44)</f>
        <v>6.6915878145848691</v>
      </c>
    </row>
    <row r="65" spans="1:11" ht="12" customHeight="1" x14ac:dyDescent="0.2">
      <c r="A65" s="117">
        <v>2017</v>
      </c>
      <c r="B65" s="118">
        <v>325.20603</v>
      </c>
      <c r="C65" s="40">
        <f>SUM(PintoBeans:BlackBeans!C65)+SUM('BlackeyeBeans:Cranberry and misc. beans'!C45)</f>
        <v>3596.1000000000004</v>
      </c>
      <c r="D65" s="40">
        <f>SUM(PintoBeans:BlackBeans!D65)+SUM('BlackeyeBeans:Cranberry and misc. beans'!D45)</f>
        <v>350.77714615911998</v>
      </c>
      <c r="E65" s="40">
        <f>SUM(PintoBeans:BlackBeans!E65)+SUM('BlackeyeBeans:Cranberry and misc. beans'!E45)</f>
        <v>1160.3968333333332</v>
      </c>
      <c r="F65" s="40">
        <f>SUM(PintoBeans:BlackBeans!F65)+SUM('BlackeyeBeans:Cranberry and misc. beans'!F45)</f>
        <v>5107.2739794924528</v>
      </c>
      <c r="G65" s="40">
        <f>SUM(PintoBeans:BlackBeans!G65)+SUM('BlackeyeBeans:Cranberry and misc. beans'!G45)</f>
        <v>1212.2320972789798</v>
      </c>
      <c r="H65" s="40">
        <f>SUM(PintoBeans:BlackBeans!H65)+SUM('BlackeyeBeans:Cranberry and misc. beans'!H45)</f>
        <v>115.88919999999999</v>
      </c>
      <c r="I65" s="40">
        <f>SUM(PintoBeans:BlackBeans!I65)+SUM('BlackeyeBeans:Cranberry and misc. beans'!I45)</f>
        <v>1332.1126111111112</v>
      </c>
      <c r="J65" s="40">
        <f>SUM(PintoBeans:BlackBeans!J65)+SUM('BlackeyeBeans:Cranberry and misc. beans'!J45)</f>
        <v>2447.0400711023622</v>
      </c>
      <c r="K65" s="171">
        <f>SUM(PintoBeans:BlackBeans!K65)+SUM('BlackeyeBeans:Cranberry and misc. beans'!K45)</f>
        <v>7.5245839417625868</v>
      </c>
    </row>
    <row r="66" spans="1:11" ht="12" customHeight="1" x14ac:dyDescent="0.2">
      <c r="A66" s="100">
        <v>2018</v>
      </c>
      <c r="B66" s="101">
        <v>326.92397599999998</v>
      </c>
      <c r="C66" s="40">
        <f>SUM(PintoBeans:BlackBeans!C66)+SUM('BlackeyeBeans:Cranberry and misc. beans'!C46)</f>
        <v>3774.3</v>
      </c>
      <c r="D66" s="40">
        <f>SUM(PintoBeans:BlackBeans!D66)+SUM('BlackeyeBeans:Cranberry and misc. beans'!D46)</f>
        <v>392.93552521705999</v>
      </c>
      <c r="E66" s="40">
        <f>SUM(PintoBeans:BlackBeans!E66)+SUM('BlackeyeBeans:Cranberry and misc. beans'!E46)</f>
        <v>1332.1126111111112</v>
      </c>
      <c r="F66" s="40">
        <f>SUM(PintoBeans:BlackBeans!F66)+SUM('BlackeyeBeans:Cranberry and misc. beans'!F46)</f>
        <v>5499.3481363281717</v>
      </c>
      <c r="G66" s="40">
        <f>SUM(PintoBeans:BlackBeans!G66)+SUM('BlackeyeBeans:Cranberry and misc. beans'!G46)</f>
        <v>920.04326010483999</v>
      </c>
      <c r="H66" s="40">
        <f>SUM(PintoBeans:BlackBeans!H66)+SUM('BlackeyeBeans:Cranberry and misc. beans'!H46)</f>
        <v>95.743400000000008</v>
      </c>
      <c r="I66" s="40">
        <f>SUM(PintoBeans:BlackBeans!I66)+SUM('BlackeyeBeans:Cranberry and misc. beans'!I46)</f>
        <v>1667.8410481481483</v>
      </c>
      <c r="J66" s="40">
        <f>SUM(PintoBeans:BlackBeans!J66)+SUM('BlackeyeBeans:Cranberry and misc. beans'!J46)</f>
        <v>2815.720428075183</v>
      </c>
      <c r="K66" s="171">
        <f>SUM(PintoBeans:BlackBeans!K66)+SUM('BlackeyeBeans:Cranberry and misc. beans'!K46)</f>
        <v>8.6127682115158883</v>
      </c>
    </row>
    <row r="67" spans="1:11" ht="12" customHeight="1" x14ac:dyDescent="0.2">
      <c r="A67" s="131">
        <v>2019</v>
      </c>
      <c r="B67" s="132">
        <v>328.475998</v>
      </c>
      <c r="C67" s="40">
        <f>SUM(PintoBeans:BlackBeans!C67)+SUM('BlackeyeBeans:Cranberry and misc. beans'!C47)</f>
        <v>2701.2</v>
      </c>
      <c r="D67" s="40">
        <f>SUM(PintoBeans:BlackBeans!D67)+SUM('BlackeyeBeans:Cranberry and misc. beans'!D47)</f>
        <v>315.17199264268004</v>
      </c>
      <c r="E67" s="40">
        <f>SUM(PintoBeans:BlackBeans!E67)+SUM('BlackeyeBeans:Cranberry and misc. beans'!E47)</f>
        <v>1667.8410481481483</v>
      </c>
      <c r="F67" s="40">
        <f>SUM(PintoBeans:BlackBeans!F67)+SUM('BlackeyeBeans:Cranberry and misc. beans'!F47)</f>
        <v>4684.213040790828</v>
      </c>
      <c r="G67" s="40">
        <f>SUM(PintoBeans:BlackBeans!G67)+SUM('BlackeyeBeans:Cranberry and misc. beans'!G47)</f>
        <v>1132.1859087719799</v>
      </c>
      <c r="H67" s="40">
        <f>SUM(PintoBeans:BlackBeans!H67)+SUM('BlackeyeBeans:Cranberry and misc. beans'!H47)</f>
        <v>109.2818</v>
      </c>
      <c r="I67" s="40">
        <f>SUM(PintoBeans:BlackBeans!I67)+SUM('BlackeyeBeans:Cranberry and misc. beans'!I47)</f>
        <v>1579.4751641975308</v>
      </c>
      <c r="J67" s="40">
        <f>SUM(PintoBeans:BlackBeans!J67)+SUM('BlackeyeBeans:Cranberry and misc. beans'!J47)</f>
        <v>1863.2701678213173</v>
      </c>
      <c r="K67" s="171">
        <f>SUM(PintoBeans:BlackBeans!K67)+SUM('BlackeyeBeans:Cranberry and misc. beans'!K47)</f>
        <v>5.6724697669426591</v>
      </c>
    </row>
    <row r="68" spans="1:11" ht="12" customHeight="1" thickBot="1" x14ac:dyDescent="0.25">
      <c r="A68" s="104">
        <v>2020</v>
      </c>
      <c r="B68" s="105">
        <v>330.11398000000003</v>
      </c>
      <c r="C68" s="40">
        <f>SUM(PintoBeans:BlackBeans!C68)+SUM('BlackeyeBeans:Cranberry and misc. beans'!C48)</f>
        <v>3723.6</v>
      </c>
      <c r="D68" s="40">
        <f>SUM(PintoBeans:BlackBeans!D68)+SUM('BlackeyeBeans:Cranberry and misc. beans'!D48)</f>
        <v>439.03875170000003</v>
      </c>
      <c r="E68" s="40">
        <f>SUM(PintoBeans:BlackBeans!E68)+SUM('BlackeyeBeans:Cranberry and misc. beans'!E48)</f>
        <v>1579.4751641975308</v>
      </c>
      <c r="F68" s="40">
        <f>SUM(PintoBeans:BlackBeans!F68)+SUM('BlackeyeBeans:Cranberry and misc. beans'!F48)</f>
        <v>5742.1139158975311</v>
      </c>
      <c r="G68" s="40">
        <f>SUM(PintoBeans:BlackBeans!G68)+SUM('BlackeyeBeans:Cranberry and misc. beans'!G48)</f>
        <v>1163.9679242000002</v>
      </c>
      <c r="H68" s="40">
        <f>SUM(PintoBeans:BlackBeans!H68)+SUM('BlackeyeBeans:Cranberry and misc. beans'!H48)</f>
        <v>100.07283323368637</v>
      </c>
      <c r="I68" s="40">
        <f>SUM(PintoBeans:BlackBeans!I68)+SUM('BlackeyeBeans:Cranberry and misc. beans'!I48)</f>
        <v>1755.3489411522633</v>
      </c>
      <c r="J68" s="40">
        <f>SUM(PintoBeans:BlackBeans!J68)+SUM('BlackeyeBeans:Cranberry and misc. beans'!J48)</f>
        <v>2722.724217311581</v>
      </c>
      <c r="K68" s="171">
        <f>SUM(PintoBeans:BlackBeans!K68)+SUM('BlackeyeBeans:Cranberry and misc. beans'!K48)</f>
        <v>8.2478306956632998</v>
      </c>
    </row>
    <row r="69" spans="1:11" ht="12" customHeight="1" thickTop="1" x14ac:dyDescent="0.2">
      <c r="A69" s="212" t="s">
        <v>28</v>
      </c>
      <c r="B69" s="213"/>
      <c r="C69" s="213"/>
      <c r="D69" s="213"/>
      <c r="E69" s="213"/>
      <c r="F69" s="213"/>
      <c r="G69" s="213"/>
      <c r="H69" s="213"/>
      <c r="I69" s="213"/>
      <c r="J69" s="213"/>
      <c r="K69" s="214"/>
    </row>
    <row r="70" spans="1:11" ht="12" customHeight="1" x14ac:dyDescent="0.2">
      <c r="A70" s="224"/>
      <c r="B70" s="225"/>
      <c r="C70" s="225"/>
      <c r="D70" s="225"/>
      <c r="E70" s="225"/>
      <c r="F70" s="225"/>
      <c r="G70" s="225"/>
      <c r="H70" s="225"/>
      <c r="I70" s="225"/>
      <c r="J70" s="225"/>
      <c r="K70" s="226"/>
    </row>
    <row r="71" spans="1:11" ht="12" customHeight="1" x14ac:dyDescent="0.2">
      <c r="A71" s="221" t="s">
        <v>86</v>
      </c>
      <c r="B71" s="222"/>
      <c r="C71" s="222"/>
      <c r="D71" s="222"/>
      <c r="E71" s="222"/>
      <c r="F71" s="222"/>
      <c r="G71" s="222"/>
      <c r="H71" s="222"/>
      <c r="I71" s="222"/>
      <c r="J71" s="222"/>
      <c r="K71" s="223"/>
    </row>
    <row r="72" spans="1:11" ht="12" customHeight="1" x14ac:dyDescent="0.2">
      <c r="A72" s="221"/>
      <c r="B72" s="222"/>
      <c r="C72" s="222"/>
      <c r="D72" s="222"/>
      <c r="E72" s="222"/>
      <c r="F72" s="222"/>
      <c r="G72" s="222"/>
      <c r="H72" s="222"/>
      <c r="I72" s="222"/>
      <c r="J72" s="222"/>
      <c r="K72" s="223"/>
    </row>
    <row r="73" spans="1:11" ht="24" customHeight="1" x14ac:dyDescent="0.2">
      <c r="A73" s="221"/>
      <c r="B73" s="222"/>
      <c r="C73" s="222"/>
      <c r="D73" s="222"/>
      <c r="E73" s="222"/>
      <c r="F73" s="222"/>
      <c r="G73" s="222"/>
      <c r="H73" s="222"/>
      <c r="I73" s="222"/>
      <c r="J73" s="222"/>
      <c r="K73" s="223"/>
    </row>
    <row r="74" spans="1:11" ht="11.25" customHeight="1" x14ac:dyDescent="0.2">
      <c r="A74" s="224"/>
      <c r="B74" s="225"/>
      <c r="C74" s="225"/>
      <c r="D74" s="225"/>
      <c r="E74" s="225"/>
      <c r="F74" s="225"/>
      <c r="G74" s="225"/>
      <c r="H74" s="225"/>
      <c r="I74" s="225"/>
      <c r="J74" s="225"/>
      <c r="K74" s="226"/>
    </row>
    <row r="75" spans="1:11" ht="12" customHeight="1" x14ac:dyDescent="0.2">
      <c r="A75" s="218" t="s">
        <v>48</v>
      </c>
      <c r="B75" s="219"/>
      <c r="C75" s="219"/>
      <c r="D75" s="219"/>
      <c r="E75" s="219"/>
      <c r="F75" s="219"/>
      <c r="G75" s="219"/>
      <c r="H75" s="219"/>
      <c r="I75" s="219"/>
      <c r="J75" s="219"/>
      <c r="K75" s="220"/>
    </row>
  </sheetData>
  <mergeCells count="20">
    <mergeCell ref="A1:K1"/>
    <mergeCell ref="C7:J7"/>
    <mergeCell ref="A2:A6"/>
    <mergeCell ref="B2:B6"/>
    <mergeCell ref="C3:C6"/>
    <mergeCell ref="D3:D6"/>
    <mergeCell ref="I3:I6"/>
    <mergeCell ref="J4:J6"/>
    <mergeCell ref="K5:K6"/>
    <mergeCell ref="G2:I2"/>
    <mergeCell ref="J2:K3"/>
    <mergeCell ref="E3:E6"/>
    <mergeCell ref="A69:K69"/>
    <mergeCell ref="F3:F6"/>
    <mergeCell ref="G3:G6"/>
    <mergeCell ref="H3:H6"/>
    <mergeCell ref="A75:K75"/>
    <mergeCell ref="A71:K73"/>
    <mergeCell ref="A70:K70"/>
    <mergeCell ref="A74:K74"/>
  </mergeCells>
  <phoneticPr fontId="5" type="noConversion"/>
  <printOptions horizontalCentered="1" verticalCentered="1"/>
  <pageMargins left="0.5" right="0.5" top="0.69930555599999999" bottom="0.69930555555555596" header="0" footer="0"/>
  <pageSetup scale="5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fitToPage="1"/>
  </sheetPr>
  <dimension ref="A1:K75"/>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38</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30"/>
      <c r="B3" s="233"/>
      <c r="C3" s="215" t="s">
        <v>19</v>
      </c>
      <c r="D3" s="215" t="s">
        <v>20</v>
      </c>
      <c r="E3" s="215" t="s">
        <v>21</v>
      </c>
      <c r="F3" s="215" t="s">
        <v>22</v>
      </c>
      <c r="G3" s="215" t="s">
        <v>23</v>
      </c>
      <c r="H3" s="215" t="s">
        <v>24</v>
      </c>
      <c r="I3" s="215" t="s">
        <v>47</v>
      </c>
      <c r="J3" s="242"/>
      <c r="K3" s="243"/>
    </row>
    <row r="4" spans="1:11" ht="12" customHeight="1" x14ac:dyDescent="0.2">
      <c r="A4" s="230"/>
      <c r="B4" s="233"/>
      <c r="C4" s="216"/>
      <c r="D4" s="216"/>
      <c r="E4" s="216"/>
      <c r="F4" s="216"/>
      <c r="G4" s="216"/>
      <c r="H4" s="216"/>
      <c r="I4" s="216"/>
      <c r="J4" s="235" t="s">
        <v>2</v>
      </c>
      <c r="K4" s="34" t="s">
        <v>14</v>
      </c>
    </row>
    <row r="5" spans="1:11" ht="12" customHeight="1" x14ac:dyDescent="0.2">
      <c r="A5" s="230"/>
      <c r="B5" s="233"/>
      <c r="C5" s="216"/>
      <c r="D5" s="216"/>
      <c r="E5" s="216"/>
      <c r="F5" s="216"/>
      <c r="G5" s="216"/>
      <c r="H5" s="216"/>
      <c r="I5" s="216"/>
      <c r="J5" s="216"/>
      <c r="K5" s="236" t="s">
        <v>3</v>
      </c>
    </row>
    <row r="6" spans="1:11" ht="12" customHeight="1" x14ac:dyDescent="0.2">
      <c r="A6" s="231"/>
      <c r="B6" s="234"/>
      <c r="C6" s="217"/>
      <c r="D6" s="217"/>
      <c r="E6" s="217"/>
      <c r="F6" s="217"/>
      <c r="G6" s="217"/>
      <c r="H6" s="217"/>
      <c r="I6" s="217"/>
      <c r="J6" s="217"/>
      <c r="K6" s="237"/>
    </row>
    <row r="7" spans="1:11" ht="12" customHeight="1" x14ac:dyDescent="0.2">
      <c r="A7" s="8"/>
      <c r="B7" s="78" t="s">
        <v>29</v>
      </c>
      <c r="C7" s="228" t="s">
        <v>30</v>
      </c>
      <c r="D7" s="228"/>
      <c r="E7" s="228"/>
      <c r="F7" s="228"/>
      <c r="G7" s="228"/>
      <c r="H7" s="228"/>
      <c r="I7" s="228"/>
      <c r="J7" s="228"/>
      <c r="K7" s="79" t="s">
        <v>31</v>
      </c>
    </row>
    <row r="8" spans="1:11" s="12" customFormat="1" ht="12" customHeight="1" x14ac:dyDescent="0.2">
      <c r="A8" s="35">
        <v>1960</v>
      </c>
      <c r="B8" s="52">
        <v>180.67099999999999</v>
      </c>
      <c r="C8" s="49">
        <v>447.5</v>
      </c>
      <c r="D8" s="56" t="s">
        <v>4</v>
      </c>
      <c r="E8" s="49">
        <v>250</v>
      </c>
      <c r="F8" s="49">
        <f t="shared" ref="F8:F39" si="0">SUM(C8,D8,E8)</f>
        <v>697.5</v>
      </c>
      <c r="G8" s="49">
        <v>52.3</v>
      </c>
      <c r="H8" s="49">
        <v>21.497375453984777</v>
      </c>
      <c r="I8" s="49">
        <v>219.7225</v>
      </c>
      <c r="J8" s="43">
        <f t="shared" ref="J8:J39" si="1">F8-G8-H8-I8</f>
        <v>403.9801245460153</v>
      </c>
      <c r="K8" s="149">
        <f t="shared" ref="K8:K39" si="2">IF(J8=0,0,IF(B8=0,0,J8/B8))</f>
        <v>2.2359987189201105</v>
      </c>
    </row>
    <row r="9" spans="1:11" s="12" customFormat="1" ht="12" customHeight="1" x14ac:dyDescent="0.2">
      <c r="A9" s="32">
        <v>1961</v>
      </c>
      <c r="B9" s="51">
        <v>183.691</v>
      </c>
      <c r="C9" s="50">
        <v>559.20000000000005</v>
      </c>
      <c r="D9" s="57" t="s">
        <v>4</v>
      </c>
      <c r="E9" s="50">
        <v>219.7225</v>
      </c>
      <c r="F9" s="50">
        <f t="shared" si="0"/>
        <v>778.92250000000001</v>
      </c>
      <c r="G9" s="50">
        <v>27</v>
      </c>
      <c r="H9" s="50">
        <v>15.538696635373118</v>
      </c>
      <c r="I9" s="50">
        <v>274.56720000000001</v>
      </c>
      <c r="J9" s="44">
        <f t="shared" si="1"/>
        <v>461.81660336462693</v>
      </c>
      <c r="K9" s="162">
        <f t="shared" si="2"/>
        <v>2.5140948841512483</v>
      </c>
    </row>
    <row r="10" spans="1:11" s="12" customFormat="1" ht="12" customHeight="1" x14ac:dyDescent="0.2">
      <c r="A10" s="32">
        <v>1962</v>
      </c>
      <c r="B10" s="51">
        <v>186.53800000000001</v>
      </c>
      <c r="C10" s="50">
        <v>404.2</v>
      </c>
      <c r="D10" s="57" t="s">
        <v>4</v>
      </c>
      <c r="E10" s="50">
        <v>274.56720000000001</v>
      </c>
      <c r="F10" s="50">
        <f t="shared" si="0"/>
        <v>678.7672</v>
      </c>
      <c r="G10" s="50">
        <v>16.899999999999999</v>
      </c>
      <c r="H10" s="50">
        <v>17.330144589871853</v>
      </c>
      <c r="I10" s="50">
        <v>198.4622</v>
      </c>
      <c r="J10" s="44">
        <f t="shared" si="1"/>
        <v>446.07485541012812</v>
      </c>
      <c r="K10" s="162">
        <f t="shared" si="2"/>
        <v>2.3913350384915035</v>
      </c>
    </row>
    <row r="11" spans="1:11" s="12" customFormat="1" ht="12" customHeight="1" x14ac:dyDescent="0.2">
      <c r="A11" s="32">
        <v>1963</v>
      </c>
      <c r="B11" s="51">
        <v>189.24199999999999</v>
      </c>
      <c r="C11" s="50">
        <v>450.8</v>
      </c>
      <c r="D11" s="57" t="s">
        <v>4</v>
      </c>
      <c r="E11" s="50">
        <v>198.4622</v>
      </c>
      <c r="F11" s="50">
        <f t="shared" si="0"/>
        <v>649.26220000000001</v>
      </c>
      <c r="G11" s="50">
        <v>36.200000000000003</v>
      </c>
      <c r="H11" s="50">
        <v>14.093236483245386</v>
      </c>
      <c r="I11" s="50">
        <v>221.34280000000001</v>
      </c>
      <c r="J11" s="44">
        <f t="shared" si="1"/>
        <v>377.62616351675456</v>
      </c>
      <c r="K11" s="162">
        <f t="shared" si="2"/>
        <v>1.9954669868039578</v>
      </c>
    </row>
    <row r="12" spans="1:11" s="12" customFormat="1" ht="12" customHeight="1" x14ac:dyDescent="0.2">
      <c r="A12" s="32">
        <v>1964</v>
      </c>
      <c r="B12" s="51">
        <v>191.88900000000001</v>
      </c>
      <c r="C12" s="50">
        <v>366.6</v>
      </c>
      <c r="D12" s="57" t="s">
        <v>4</v>
      </c>
      <c r="E12" s="50">
        <v>221.34280000000001</v>
      </c>
      <c r="F12" s="50">
        <f t="shared" si="0"/>
        <v>587.94280000000003</v>
      </c>
      <c r="G12" s="50">
        <v>17.3</v>
      </c>
      <c r="H12" s="50">
        <v>17.387809223600346</v>
      </c>
      <c r="I12" s="50">
        <v>168.26939999999999</v>
      </c>
      <c r="J12" s="44">
        <f t="shared" si="1"/>
        <v>384.9855907763997</v>
      </c>
      <c r="K12" s="162">
        <f t="shared" si="2"/>
        <v>2.006293173534698</v>
      </c>
    </row>
    <row r="13" spans="1:11" s="12" customFormat="1" ht="12" customHeight="1" x14ac:dyDescent="0.2">
      <c r="A13" s="32">
        <v>1965</v>
      </c>
      <c r="B13" s="51">
        <v>194.303</v>
      </c>
      <c r="C13" s="50">
        <v>452.3</v>
      </c>
      <c r="D13" s="57" t="s">
        <v>4</v>
      </c>
      <c r="E13" s="50">
        <v>168.26939999999999</v>
      </c>
      <c r="F13" s="50">
        <f t="shared" si="0"/>
        <v>620.56939999999997</v>
      </c>
      <c r="G13" s="50">
        <v>13.8</v>
      </c>
      <c r="H13" s="50">
        <v>17.964455560885352</v>
      </c>
      <c r="I13" s="50">
        <v>237.45750000000001</v>
      </c>
      <c r="J13" s="44">
        <f t="shared" si="1"/>
        <v>351.34744443911472</v>
      </c>
      <c r="K13" s="162">
        <f t="shared" si="2"/>
        <v>1.8082450833961119</v>
      </c>
    </row>
    <row r="14" spans="1:11" s="12" customFormat="1" ht="12" customHeight="1" x14ac:dyDescent="0.2">
      <c r="A14" s="35">
        <v>1966</v>
      </c>
      <c r="B14" s="52">
        <v>196.56</v>
      </c>
      <c r="C14" s="49">
        <v>467.3</v>
      </c>
      <c r="D14" s="56" t="s">
        <v>4</v>
      </c>
      <c r="E14" s="49">
        <v>237.45750000000001</v>
      </c>
      <c r="F14" s="49">
        <f t="shared" si="0"/>
        <v>704.75750000000005</v>
      </c>
      <c r="G14" s="49">
        <v>16.399999999999999</v>
      </c>
      <c r="H14" s="49">
        <v>15.61942712259302</v>
      </c>
      <c r="I14" s="49">
        <v>252.34200000000001</v>
      </c>
      <c r="J14" s="40">
        <f t="shared" si="1"/>
        <v>420.39607287740705</v>
      </c>
      <c r="K14" s="149">
        <f t="shared" si="2"/>
        <v>2.1387671595309681</v>
      </c>
    </row>
    <row r="15" spans="1:11" s="12" customFormat="1" ht="12" customHeight="1" x14ac:dyDescent="0.2">
      <c r="A15" s="35">
        <v>1967</v>
      </c>
      <c r="B15" s="52">
        <v>198.71199999999999</v>
      </c>
      <c r="C15" s="49">
        <v>406.3</v>
      </c>
      <c r="D15" s="56" t="s">
        <v>4</v>
      </c>
      <c r="E15" s="49">
        <v>252.34200000000001</v>
      </c>
      <c r="F15" s="49">
        <f t="shared" si="0"/>
        <v>658.64200000000005</v>
      </c>
      <c r="G15" s="49">
        <v>27</v>
      </c>
      <c r="H15" s="49">
        <v>18.172048242307952</v>
      </c>
      <c r="I15" s="49">
        <v>219.80830000000003</v>
      </c>
      <c r="J15" s="40">
        <f t="shared" si="1"/>
        <v>393.66165175769208</v>
      </c>
      <c r="K15" s="149">
        <f t="shared" si="2"/>
        <v>1.9810663259274333</v>
      </c>
    </row>
    <row r="16" spans="1:11" s="12" customFormat="1" ht="12" customHeight="1" x14ac:dyDescent="0.2">
      <c r="A16" s="35">
        <v>1968</v>
      </c>
      <c r="B16" s="52">
        <v>200.70599999999999</v>
      </c>
      <c r="C16" s="49">
        <v>472.7</v>
      </c>
      <c r="D16" s="56" t="s">
        <v>4</v>
      </c>
      <c r="E16" s="49">
        <v>219.80830000000003</v>
      </c>
      <c r="F16" s="49">
        <f t="shared" si="0"/>
        <v>692.50829999999996</v>
      </c>
      <c r="G16" s="49">
        <v>20.2</v>
      </c>
      <c r="H16" s="49">
        <v>17.341677516617555</v>
      </c>
      <c r="I16" s="49">
        <v>251.00370000000001</v>
      </c>
      <c r="J16" s="40">
        <f t="shared" si="1"/>
        <v>403.96292248338239</v>
      </c>
      <c r="K16" s="149">
        <f t="shared" si="2"/>
        <v>2.0127097470099669</v>
      </c>
    </row>
    <row r="17" spans="1:11" s="12" customFormat="1" ht="12" customHeight="1" x14ac:dyDescent="0.2">
      <c r="A17" s="35">
        <v>1969</v>
      </c>
      <c r="B17" s="52">
        <v>202.67699999999999</v>
      </c>
      <c r="C17" s="49">
        <v>451.1</v>
      </c>
      <c r="D17" s="56" t="s">
        <v>4</v>
      </c>
      <c r="E17" s="49">
        <v>251.00370000000001</v>
      </c>
      <c r="F17" s="49">
        <f t="shared" si="0"/>
        <v>702.1037</v>
      </c>
      <c r="G17" s="49">
        <v>55.2</v>
      </c>
      <c r="H17" s="49">
        <v>20.697759199616247</v>
      </c>
      <c r="I17" s="49">
        <v>317</v>
      </c>
      <c r="J17" s="40">
        <f t="shared" si="1"/>
        <v>309.2059408003837</v>
      </c>
      <c r="K17" s="149">
        <f t="shared" si="2"/>
        <v>1.5256094218899219</v>
      </c>
    </row>
    <row r="18" spans="1:11" s="12" customFormat="1" ht="12" customHeight="1" x14ac:dyDescent="0.2">
      <c r="A18" s="35">
        <v>1970</v>
      </c>
      <c r="B18" s="52">
        <v>205.05199999999999</v>
      </c>
      <c r="C18" s="43">
        <v>538.4</v>
      </c>
      <c r="D18" s="56" t="s">
        <v>4</v>
      </c>
      <c r="E18" s="49">
        <v>317</v>
      </c>
      <c r="F18" s="49">
        <f t="shared" si="0"/>
        <v>855.4</v>
      </c>
      <c r="G18" s="43">
        <v>48.237000000000002</v>
      </c>
      <c r="H18" s="43">
        <v>18.983046666209823</v>
      </c>
      <c r="I18" s="43">
        <v>328.42399999999998</v>
      </c>
      <c r="J18" s="43">
        <f t="shared" si="1"/>
        <v>459.75595333379022</v>
      </c>
      <c r="K18" s="149">
        <f t="shared" si="2"/>
        <v>2.2421432287116936</v>
      </c>
    </row>
    <row r="19" spans="1:11" ht="12" customHeight="1" x14ac:dyDescent="0.2">
      <c r="A19" s="32">
        <v>1971</v>
      </c>
      <c r="B19" s="51">
        <v>207.661</v>
      </c>
      <c r="C19" s="44">
        <v>484.3</v>
      </c>
      <c r="D19" s="57" t="s">
        <v>4</v>
      </c>
      <c r="E19" s="46">
        <v>328.42399999999998</v>
      </c>
      <c r="F19" s="46">
        <f t="shared" si="0"/>
        <v>812.72399999999993</v>
      </c>
      <c r="G19" s="47">
        <v>39.113999999999997</v>
      </c>
      <c r="H19" s="47">
        <v>21.989446995134653</v>
      </c>
      <c r="I19" s="47">
        <v>242.15</v>
      </c>
      <c r="J19" s="44">
        <f t="shared" si="1"/>
        <v>509.47055300486522</v>
      </c>
      <c r="K19" s="162">
        <f t="shared" si="2"/>
        <v>2.4533761900639273</v>
      </c>
    </row>
    <row r="20" spans="1:11" ht="12" customHeight="1" x14ac:dyDescent="0.2">
      <c r="A20" s="32">
        <v>1972</v>
      </c>
      <c r="B20" s="51">
        <v>209.89599999999999</v>
      </c>
      <c r="C20" s="44">
        <v>561</v>
      </c>
      <c r="D20" s="57" t="s">
        <v>4</v>
      </c>
      <c r="E20" s="46">
        <v>242.15</v>
      </c>
      <c r="F20" s="46">
        <f t="shared" si="0"/>
        <v>803.15</v>
      </c>
      <c r="G20" s="47">
        <v>20.565999999999999</v>
      </c>
      <c r="H20" s="47">
        <v>18.704899609401764</v>
      </c>
      <c r="I20" s="47">
        <v>353.43</v>
      </c>
      <c r="J20" s="44">
        <f t="shared" si="1"/>
        <v>410.44910039059818</v>
      </c>
      <c r="K20" s="162">
        <f t="shared" si="2"/>
        <v>1.9554879578009976</v>
      </c>
    </row>
    <row r="21" spans="1:11" ht="12" customHeight="1" x14ac:dyDescent="0.2">
      <c r="A21" s="32">
        <v>1973</v>
      </c>
      <c r="B21" s="51">
        <v>211.90899999999999</v>
      </c>
      <c r="C21" s="44">
        <v>468.2</v>
      </c>
      <c r="D21" s="57" t="s">
        <v>4</v>
      </c>
      <c r="E21" s="46">
        <v>353.43</v>
      </c>
      <c r="F21" s="46">
        <f t="shared" si="0"/>
        <v>821.63</v>
      </c>
      <c r="G21" s="47">
        <v>80.414000000000001</v>
      </c>
      <c r="H21" s="47">
        <v>18.000411156033714</v>
      </c>
      <c r="I21" s="47">
        <v>196.64400000000001</v>
      </c>
      <c r="J21" s="44">
        <f t="shared" si="1"/>
        <v>526.57158884396631</v>
      </c>
      <c r="K21" s="162">
        <f t="shared" si="2"/>
        <v>2.4848948786694587</v>
      </c>
    </row>
    <row r="22" spans="1:11" ht="12" customHeight="1" x14ac:dyDescent="0.2">
      <c r="A22" s="32">
        <v>1974</v>
      </c>
      <c r="B22" s="51">
        <v>213.85400000000001</v>
      </c>
      <c r="C22" s="44">
        <v>477.6</v>
      </c>
      <c r="D22" s="57" t="s">
        <v>4</v>
      </c>
      <c r="E22" s="46">
        <v>196.64400000000001</v>
      </c>
      <c r="F22" s="46">
        <f t="shared" si="0"/>
        <v>674.24400000000003</v>
      </c>
      <c r="G22" s="47">
        <v>116.039</v>
      </c>
      <c r="H22" s="47">
        <v>23.516843692181183</v>
      </c>
      <c r="I22" s="47">
        <v>253.12799999999999</v>
      </c>
      <c r="J22" s="44">
        <f t="shared" si="1"/>
        <v>281.56015630781889</v>
      </c>
      <c r="K22" s="162">
        <f t="shared" si="2"/>
        <v>1.3165999060472044</v>
      </c>
    </row>
    <row r="23" spans="1:11" ht="12" customHeight="1" x14ac:dyDescent="0.2">
      <c r="A23" s="32">
        <v>1975</v>
      </c>
      <c r="B23" s="51">
        <v>215.97300000000001</v>
      </c>
      <c r="C23" s="44">
        <v>636.70000000000005</v>
      </c>
      <c r="D23" s="57" t="s">
        <v>4</v>
      </c>
      <c r="E23" s="46">
        <v>253.12799999999999</v>
      </c>
      <c r="F23" s="46">
        <f t="shared" si="0"/>
        <v>889.82799999999997</v>
      </c>
      <c r="G23" s="47">
        <v>91.646000000000001</v>
      </c>
      <c r="H23" s="47">
        <v>21.137367230864108</v>
      </c>
      <c r="I23" s="47">
        <v>413.85500000000002</v>
      </c>
      <c r="J23" s="44">
        <f t="shared" si="1"/>
        <v>363.18963276913587</v>
      </c>
      <c r="K23" s="162">
        <f t="shared" si="2"/>
        <v>1.6816436905036085</v>
      </c>
    </row>
    <row r="24" spans="1:11" ht="12" customHeight="1" x14ac:dyDescent="0.2">
      <c r="A24" s="35">
        <v>1976</v>
      </c>
      <c r="B24" s="52">
        <v>218.035</v>
      </c>
      <c r="C24" s="40">
        <v>584.20000000000005</v>
      </c>
      <c r="D24" s="56" t="s">
        <v>4</v>
      </c>
      <c r="E24" s="42">
        <v>413.85500000000002</v>
      </c>
      <c r="F24" s="42">
        <f t="shared" si="0"/>
        <v>998.05500000000006</v>
      </c>
      <c r="G24" s="40">
        <v>68.48</v>
      </c>
      <c r="H24" s="40">
        <v>15.807949016651817</v>
      </c>
      <c r="I24" s="40">
        <v>362.20400000000001</v>
      </c>
      <c r="J24" s="40">
        <f t="shared" si="1"/>
        <v>551.56305098334815</v>
      </c>
      <c r="K24" s="149">
        <f t="shared" si="2"/>
        <v>2.5296995940254918</v>
      </c>
    </row>
    <row r="25" spans="1:11" ht="12" customHeight="1" x14ac:dyDescent="0.2">
      <c r="A25" s="35">
        <v>1977</v>
      </c>
      <c r="B25" s="52">
        <v>220.23899999999998</v>
      </c>
      <c r="C25" s="40">
        <v>446.2</v>
      </c>
      <c r="D25" s="56" t="s">
        <v>4</v>
      </c>
      <c r="E25" s="42">
        <v>362.20400000000001</v>
      </c>
      <c r="F25" s="42">
        <f t="shared" si="0"/>
        <v>808.404</v>
      </c>
      <c r="G25" s="40">
        <v>73.796000000000006</v>
      </c>
      <c r="H25" s="40">
        <v>19.549290755841838</v>
      </c>
      <c r="I25" s="40">
        <v>267.72000000000003</v>
      </c>
      <c r="J25" s="40">
        <f t="shared" si="1"/>
        <v>447.33870924415805</v>
      </c>
      <c r="K25" s="149">
        <f t="shared" si="2"/>
        <v>2.0311512004874617</v>
      </c>
    </row>
    <row r="26" spans="1:11" ht="12" customHeight="1" x14ac:dyDescent="0.2">
      <c r="A26" s="35">
        <v>1978</v>
      </c>
      <c r="B26" s="52">
        <v>222.58500000000001</v>
      </c>
      <c r="C26" s="40">
        <v>563.79999999999995</v>
      </c>
      <c r="D26" s="56" t="s">
        <v>4</v>
      </c>
      <c r="E26" s="42">
        <v>267.72000000000003</v>
      </c>
      <c r="F26" s="42">
        <f t="shared" si="0"/>
        <v>831.52</v>
      </c>
      <c r="G26" s="40">
        <v>60.363</v>
      </c>
      <c r="H26" s="40">
        <v>20.738915918591101</v>
      </c>
      <c r="I26" s="40">
        <v>338.28</v>
      </c>
      <c r="J26" s="40">
        <f t="shared" si="1"/>
        <v>412.13808408140881</v>
      </c>
      <c r="K26" s="149">
        <f t="shared" si="2"/>
        <v>1.8515986435806941</v>
      </c>
    </row>
    <row r="27" spans="1:11" ht="12" customHeight="1" x14ac:dyDescent="0.2">
      <c r="A27" s="35">
        <v>1979</v>
      </c>
      <c r="B27" s="52">
        <v>225.05500000000001</v>
      </c>
      <c r="C27" s="40">
        <v>611.4</v>
      </c>
      <c r="D27" s="56" t="s">
        <v>4</v>
      </c>
      <c r="E27" s="42">
        <v>338.28</v>
      </c>
      <c r="F27" s="42">
        <f t="shared" si="0"/>
        <v>949.68</v>
      </c>
      <c r="G27" s="40">
        <v>103.4631</v>
      </c>
      <c r="H27" s="40">
        <v>34.271034057424792</v>
      </c>
      <c r="I27" s="40">
        <v>385.18200000000002</v>
      </c>
      <c r="J27" s="40">
        <f t="shared" si="1"/>
        <v>426.76386594257508</v>
      </c>
      <c r="K27" s="149">
        <f t="shared" si="2"/>
        <v>1.8962647616919202</v>
      </c>
    </row>
    <row r="28" spans="1:11" ht="12" customHeight="1" x14ac:dyDescent="0.2">
      <c r="A28" s="35">
        <v>1980</v>
      </c>
      <c r="B28" s="52">
        <v>227.726</v>
      </c>
      <c r="C28" s="40">
        <v>1033.3</v>
      </c>
      <c r="D28" s="56" t="s">
        <v>4</v>
      </c>
      <c r="E28" s="42">
        <v>385.18200000000002</v>
      </c>
      <c r="F28" s="42">
        <f t="shared" si="0"/>
        <v>1418.482</v>
      </c>
      <c r="G28" s="40">
        <v>580.08240000000001</v>
      </c>
      <c r="H28" s="40">
        <v>48.4</v>
      </c>
      <c r="I28" s="40">
        <v>609.64700000000005</v>
      </c>
      <c r="J28" s="40">
        <f t="shared" si="1"/>
        <v>180.35259999999994</v>
      </c>
      <c r="K28" s="149">
        <f t="shared" si="2"/>
        <v>0.79197193118045339</v>
      </c>
    </row>
    <row r="29" spans="1:11" ht="12" customHeight="1" x14ac:dyDescent="0.2">
      <c r="A29" s="32">
        <v>1981</v>
      </c>
      <c r="B29" s="51">
        <v>229.96600000000001</v>
      </c>
      <c r="C29" s="44">
        <v>1459.3</v>
      </c>
      <c r="D29" s="57" t="s">
        <v>4</v>
      </c>
      <c r="E29" s="46">
        <v>609.64700000000005</v>
      </c>
      <c r="F29" s="46">
        <f t="shared" si="0"/>
        <v>2068.9470000000001</v>
      </c>
      <c r="G29" s="44">
        <v>842.90920000000006</v>
      </c>
      <c r="H29" s="44">
        <v>23.936325635578704</v>
      </c>
      <c r="I29" s="44">
        <v>746.39400000000001</v>
      </c>
      <c r="J29" s="44">
        <f t="shared" si="1"/>
        <v>455.70747436442139</v>
      </c>
      <c r="K29" s="162">
        <f t="shared" si="2"/>
        <v>1.9816297816391177</v>
      </c>
    </row>
    <row r="30" spans="1:11" ht="12" customHeight="1" x14ac:dyDescent="0.2">
      <c r="A30" s="32">
        <v>1982</v>
      </c>
      <c r="B30" s="51">
        <v>232.18799999999999</v>
      </c>
      <c r="C30" s="48">
        <v>721.7</v>
      </c>
      <c r="D30" s="57" t="s">
        <v>4</v>
      </c>
      <c r="E30" s="46">
        <v>746.39400000000001</v>
      </c>
      <c r="F30" s="46">
        <f t="shared" si="0"/>
        <v>1468.0940000000001</v>
      </c>
      <c r="G30" s="44">
        <v>300.0548</v>
      </c>
      <c r="H30" s="44">
        <v>14.500431713835404</v>
      </c>
      <c r="I30" s="44">
        <v>394.10500000000002</v>
      </c>
      <c r="J30" s="44">
        <f t="shared" si="1"/>
        <v>759.43376828616465</v>
      </c>
      <c r="K30" s="162">
        <f t="shared" si="2"/>
        <v>3.270770962694733</v>
      </c>
    </row>
    <row r="31" spans="1:11" ht="12" customHeight="1" x14ac:dyDescent="0.2">
      <c r="A31" s="32">
        <v>1983</v>
      </c>
      <c r="B31" s="51">
        <v>234.30699999999999</v>
      </c>
      <c r="C31" s="48">
        <v>437.2</v>
      </c>
      <c r="D31" s="57" t="s">
        <v>4</v>
      </c>
      <c r="E31" s="46">
        <v>394.10500000000002</v>
      </c>
      <c r="F31" s="46">
        <f t="shared" si="0"/>
        <v>831.30500000000006</v>
      </c>
      <c r="G31" s="44">
        <v>34.86983</v>
      </c>
      <c r="H31" s="44">
        <v>24.165175083944359</v>
      </c>
      <c r="I31" s="44">
        <v>221.06399999999999</v>
      </c>
      <c r="J31" s="44">
        <f t="shared" si="1"/>
        <v>551.20599491605572</v>
      </c>
      <c r="K31" s="162">
        <f t="shared" si="2"/>
        <v>2.3524947821279594</v>
      </c>
    </row>
    <row r="32" spans="1:11" ht="12" customHeight="1" x14ac:dyDescent="0.2">
      <c r="A32" s="32">
        <v>1984</v>
      </c>
      <c r="B32" s="51">
        <v>236.34800000000001</v>
      </c>
      <c r="C32" s="44">
        <v>728.6</v>
      </c>
      <c r="D32" s="57" t="s">
        <v>4</v>
      </c>
      <c r="E32" s="46">
        <v>221.06399999999999</v>
      </c>
      <c r="F32" s="46">
        <f t="shared" si="0"/>
        <v>949.66399999999999</v>
      </c>
      <c r="G32" s="44">
        <v>122.6519</v>
      </c>
      <c r="H32" s="44">
        <v>25.299472349756737</v>
      </c>
      <c r="I32" s="44">
        <v>400.73</v>
      </c>
      <c r="J32" s="44">
        <f t="shared" si="1"/>
        <v>400.98262765024333</v>
      </c>
      <c r="K32" s="162">
        <f t="shared" si="2"/>
        <v>1.6965771982426054</v>
      </c>
    </row>
    <row r="33" spans="1:11" ht="12" customHeight="1" x14ac:dyDescent="0.2">
      <c r="A33" s="32">
        <v>1985</v>
      </c>
      <c r="B33" s="51">
        <v>238.46600000000001</v>
      </c>
      <c r="C33" s="44">
        <v>750.5</v>
      </c>
      <c r="D33" s="57" t="s">
        <v>4</v>
      </c>
      <c r="E33" s="46">
        <v>400.73</v>
      </c>
      <c r="F33" s="46">
        <f t="shared" si="0"/>
        <v>1151.23</v>
      </c>
      <c r="G33" s="44">
        <v>141.0626</v>
      </c>
      <c r="H33" s="44">
        <v>33.538052490920307</v>
      </c>
      <c r="I33" s="44">
        <v>315.20999999999998</v>
      </c>
      <c r="J33" s="44">
        <f t="shared" si="1"/>
        <v>661.41934750907967</v>
      </c>
      <c r="K33" s="162">
        <f t="shared" si="2"/>
        <v>2.7736421439915109</v>
      </c>
    </row>
    <row r="34" spans="1:11" ht="12" customHeight="1" x14ac:dyDescent="0.2">
      <c r="A34" s="35">
        <v>1986</v>
      </c>
      <c r="B34" s="52">
        <v>240.65100000000001</v>
      </c>
      <c r="C34" s="40">
        <v>1003.8</v>
      </c>
      <c r="D34" s="56" t="s">
        <v>4</v>
      </c>
      <c r="E34" s="42">
        <v>315.20999999999998</v>
      </c>
      <c r="F34" s="42">
        <f t="shared" si="0"/>
        <v>1319.01</v>
      </c>
      <c r="G34" s="40">
        <v>263.5</v>
      </c>
      <c r="H34" s="40">
        <v>31.70725690399507</v>
      </c>
      <c r="I34" s="40">
        <v>391.48200000000003</v>
      </c>
      <c r="J34" s="40">
        <f t="shared" si="1"/>
        <v>632.32074309600489</v>
      </c>
      <c r="K34" s="149">
        <f t="shared" si="2"/>
        <v>2.6275425537230466</v>
      </c>
    </row>
    <row r="35" spans="1:11" ht="12" customHeight="1" x14ac:dyDescent="0.2">
      <c r="A35" s="35">
        <v>1987</v>
      </c>
      <c r="B35" s="52">
        <v>242.804</v>
      </c>
      <c r="C35" s="40">
        <v>956</v>
      </c>
      <c r="D35" s="56" t="s">
        <v>4</v>
      </c>
      <c r="E35" s="42">
        <v>391.48200000000003</v>
      </c>
      <c r="F35" s="42">
        <f t="shared" si="0"/>
        <v>1347.482</v>
      </c>
      <c r="G35" s="40">
        <v>211.45580000000001</v>
      </c>
      <c r="H35" s="40">
        <v>25.542000000000002</v>
      </c>
      <c r="I35" s="40">
        <v>564.04</v>
      </c>
      <c r="J35" s="40">
        <f t="shared" si="1"/>
        <v>546.44420000000014</v>
      </c>
      <c r="K35" s="149">
        <f t="shared" si="2"/>
        <v>2.2505568277293624</v>
      </c>
    </row>
    <row r="36" spans="1:11" ht="12" customHeight="1" x14ac:dyDescent="0.2">
      <c r="A36" s="35">
        <v>1988</v>
      </c>
      <c r="B36" s="52">
        <v>245.02099999999999</v>
      </c>
      <c r="C36" s="40">
        <v>719.9</v>
      </c>
      <c r="D36" s="56" t="s">
        <v>4</v>
      </c>
      <c r="E36" s="42">
        <v>564.04</v>
      </c>
      <c r="F36" s="42">
        <f t="shared" si="0"/>
        <v>1283.94</v>
      </c>
      <c r="G36" s="40">
        <v>158.50890000000001</v>
      </c>
      <c r="H36" s="40">
        <v>33.712800000000009</v>
      </c>
      <c r="I36" s="40">
        <v>273.56200000000001</v>
      </c>
      <c r="J36" s="40">
        <f t="shared" si="1"/>
        <v>818.15629999999999</v>
      </c>
      <c r="K36" s="149">
        <f t="shared" si="2"/>
        <v>3.3391272584798855</v>
      </c>
    </row>
    <row r="37" spans="1:11" ht="12" customHeight="1" x14ac:dyDescent="0.2">
      <c r="A37" s="35">
        <v>1989</v>
      </c>
      <c r="B37" s="52">
        <v>247.34200000000001</v>
      </c>
      <c r="C37" s="40">
        <v>943.9</v>
      </c>
      <c r="D37" s="40">
        <v>3.8327140000000002</v>
      </c>
      <c r="E37" s="42">
        <v>273.56200000000001</v>
      </c>
      <c r="F37" s="42">
        <f t="shared" si="0"/>
        <v>1221.2947140000001</v>
      </c>
      <c r="G37" s="40">
        <v>266.12200000000001</v>
      </c>
      <c r="H37" s="40">
        <v>42.424800000000005</v>
      </c>
      <c r="I37" s="40">
        <v>386.99900000000002</v>
      </c>
      <c r="J37" s="40">
        <f t="shared" si="1"/>
        <v>525.74891400000001</v>
      </c>
      <c r="K37" s="149">
        <f t="shared" si="2"/>
        <v>2.125594981846997</v>
      </c>
    </row>
    <row r="38" spans="1:11" ht="12" customHeight="1" x14ac:dyDescent="0.2">
      <c r="A38" s="35">
        <v>1990</v>
      </c>
      <c r="B38" s="52">
        <v>250.13200000000001</v>
      </c>
      <c r="C38" s="40">
        <v>1365</v>
      </c>
      <c r="D38" s="40">
        <v>10.937042999999999</v>
      </c>
      <c r="E38" s="42">
        <v>386.99900000000002</v>
      </c>
      <c r="F38" s="42">
        <f t="shared" si="0"/>
        <v>1762.9360429999999</v>
      </c>
      <c r="G38" s="40">
        <v>349.30487399999998</v>
      </c>
      <c r="H38" s="40">
        <v>36.9512</v>
      </c>
      <c r="I38" s="40">
        <v>607.5</v>
      </c>
      <c r="J38" s="40">
        <f t="shared" si="1"/>
        <v>769.17996900000003</v>
      </c>
      <c r="K38" s="149">
        <f t="shared" si="2"/>
        <v>3.0750962251930982</v>
      </c>
    </row>
    <row r="39" spans="1:11" ht="12" customHeight="1" x14ac:dyDescent="0.2">
      <c r="A39" s="32">
        <v>1991</v>
      </c>
      <c r="B39" s="51">
        <v>253.49299999999999</v>
      </c>
      <c r="C39" s="44">
        <v>1364.3</v>
      </c>
      <c r="D39" s="44">
        <v>6.4794540000000005</v>
      </c>
      <c r="E39" s="46">
        <v>607.5</v>
      </c>
      <c r="F39" s="46">
        <f t="shared" si="0"/>
        <v>1978.279454</v>
      </c>
      <c r="G39" s="44">
        <v>274.94430699999998</v>
      </c>
      <c r="H39" s="44">
        <v>30.043200000000002</v>
      </c>
      <c r="I39" s="44">
        <v>841.29399999999998</v>
      </c>
      <c r="J39" s="44">
        <f t="shared" si="1"/>
        <v>831.99794699999995</v>
      </c>
      <c r="K39" s="162">
        <f t="shared" si="2"/>
        <v>3.2821338143459582</v>
      </c>
    </row>
    <row r="40" spans="1:11" ht="12" customHeight="1" x14ac:dyDescent="0.2">
      <c r="A40" s="32">
        <v>1992</v>
      </c>
      <c r="B40" s="51">
        <v>256.89400000000001</v>
      </c>
      <c r="C40" s="44">
        <v>917.2</v>
      </c>
      <c r="D40" s="44">
        <v>4.3188519999999997</v>
      </c>
      <c r="E40" s="46">
        <v>841.29399999999998</v>
      </c>
      <c r="F40" s="46">
        <f t="shared" ref="F40:F68" si="3">SUM(C40,D40,E40)</f>
        <v>1762.812852</v>
      </c>
      <c r="G40" s="44">
        <v>117.37119800000001</v>
      </c>
      <c r="H40" s="44">
        <v>36.163600000000002</v>
      </c>
      <c r="I40" s="44">
        <v>636.08399999999995</v>
      </c>
      <c r="J40" s="44">
        <f t="shared" ref="J40:J59" si="4">F40-G40-H40-I40</f>
        <v>973.19405399999994</v>
      </c>
      <c r="K40" s="162">
        <f t="shared" ref="K40:K59" si="5">IF(J40=0,0,IF(B40=0,0,J40/B40))</f>
        <v>3.7883097853589414</v>
      </c>
    </row>
    <row r="41" spans="1:11" ht="12" customHeight="1" x14ac:dyDescent="0.2">
      <c r="A41" s="32">
        <v>1993</v>
      </c>
      <c r="B41" s="51">
        <v>260.255</v>
      </c>
      <c r="C41" s="44">
        <v>800.6</v>
      </c>
      <c r="D41" s="44">
        <v>4.6927219999999998</v>
      </c>
      <c r="E41" s="46">
        <v>636.08399999999995</v>
      </c>
      <c r="F41" s="46">
        <f t="shared" si="3"/>
        <v>1441.376722</v>
      </c>
      <c r="G41" s="44">
        <v>148.61377100000001</v>
      </c>
      <c r="H41" s="44">
        <v>40.884800000000006</v>
      </c>
      <c r="I41" s="44">
        <v>328.24599999999998</v>
      </c>
      <c r="J41" s="44">
        <f t="shared" si="4"/>
        <v>923.63215099999991</v>
      </c>
      <c r="K41" s="162">
        <f t="shared" si="5"/>
        <v>3.5489506484025282</v>
      </c>
    </row>
    <row r="42" spans="1:11" ht="12" customHeight="1" x14ac:dyDescent="0.2">
      <c r="A42" s="32">
        <v>1994</v>
      </c>
      <c r="B42" s="51">
        <v>263.43599999999998</v>
      </c>
      <c r="C42" s="44">
        <v>1270.3</v>
      </c>
      <c r="D42" s="44">
        <v>9.2492599999999996</v>
      </c>
      <c r="E42" s="46">
        <v>328.24599999999998</v>
      </c>
      <c r="F42" s="46">
        <f t="shared" si="3"/>
        <v>1607.7952599999999</v>
      </c>
      <c r="G42" s="44">
        <v>200.16414</v>
      </c>
      <c r="H42" s="44">
        <v>38.686</v>
      </c>
      <c r="I42" s="44">
        <v>497.447</v>
      </c>
      <c r="J42" s="44">
        <f t="shared" si="4"/>
        <v>871.49811999999986</v>
      </c>
      <c r="K42" s="162">
        <f t="shared" si="5"/>
        <v>3.3081967536707206</v>
      </c>
    </row>
    <row r="43" spans="1:11" ht="12" customHeight="1" x14ac:dyDescent="0.2">
      <c r="A43" s="32">
        <v>1995</v>
      </c>
      <c r="B43" s="51">
        <v>266.55700000000002</v>
      </c>
      <c r="C43" s="44">
        <v>1125.3</v>
      </c>
      <c r="D43" s="44">
        <v>6.8706710000000006</v>
      </c>
      <c r="E43" s="46">
        <v>497.447</v>
      </c>
      <c r="F43" s="46">
        <f t="shared" si="3"/>
        <v>1629.617671</v>
      </c>
      <c r="G43" s="44">
        <v>262.05597599999999</v>
      </c>
      <c r="H43" s="44">
        <v>39.441600000000001</v>
      </c>
      <c r="I43" s="44">
        <v>470.13200000000001</v>
      </c>
      <c r="J43" s="44">
        <f t="shared" si="4"/>
        <v>857.9880949999997</v>
      </c>
      <c r="K43" s="162">
        <f t="shared" si="5"/>
        <v>3.2187790791462976</v>
      </c>
    </row>
    <row r="44" spans="1:11" ht="12" customHeight="1" x14ac:dyDescent="0.2">
      <c r="A44" s="35">
        <v>1996</v>
      </c>
      <c r="B44" s="52">
        <v>269.66699999999997</v>
      </c>
      <c r="C44" s="40">
        <v>1212.3</v>
      </c>
      <c r="D44" s="40">
        <v>12.286165</v>
      </c>
      <c r="E44" s="42">
        <v>470.13200000000001</v>
      </c>
      <c r="F44" s="42">
        <f t="shared" si="3"/>
        <v>1694.718165</v>
      </c>
      <c r="G44" s="40">
        <v>182.504167</v>
      </c>
      <c r="H44" s="40">
        <v>37.916199999999996</v>
      </c>
      <c r="I44" s="40">
        <v>557.65800000000002</v>
      </c>
      <c r="J44" s="40">
        <f t="shared" si="4"/>
        <v>916.63979800000004</v>
      </c>
      <c r="K44" s="149">
        <f t="shared" si="5"/>
        <v>3.39915450537144</v>
      </c>
    </row>
    <row r="45" spans="1:11" ht="12" customHeight="1" x14ac:dyDescent="0.2">
      <c r="A45" s="35">
        <v>1997</v>
      </c>
      <c r="B45" s="52">
        <v>272.91199999999998</v>
      </c>
      <c r="C45" s="40">
        <v>1092</v>
      </c>
      <c r="D45" s="40">
        <v>13.638456999999999</v>
      </c>
      <c r="E45" s="42">
        <v>557.65800000000002</v>
      </c>
      <c r="F45" s="42">
        <f t="shared" si="3"/>
        <v>1663.2964569999999</v>
      </c>
      <c r="G45" s="40">
        <v>134.006608</v>
      </c>
      <c r="H45" s="40">
        <v>48.854999999999997</v>
      </c>
      <c r="I45" s="40">
        <v>532.32000000000005</v>
      </c>
      <c r="J45" s="40">
        <f t="shared" si="4"/>
        <v>948.11484899999994</v>
      </c>
      <c r="K45" s="149">
        <f t="shared" si="5"/>
        <v>3.4740680109339275</v>
      </c>
    </row>
    <row r="46" spans="1:11" ht="12" customHeight="1" x14ac:dyDescent="0.2">
      <c r="A46" s="35">
        <v>1998</v>
      </c>
      <c r="B46" s="52">
        <v>276.11500000000001</v>
      </c>
      <c r="C46" s="40">
        <v>1451.1</v>
      </c>
      <c r="D46" s="40">
        <v>17.104434000000001</v>
      </c>
      <c r="E46" s="42">
        <v>532.32000000000005</v>
      </c>
      <c r="F46" s="42">
        <f t="shared" si="3"/>
        <v>2000.5244339999999</v>
      </c>
      <c r="G46" s="40">
        <v>308.81299999999999</v>
      </c>
      <c r="H46" s="40">
        <v>35.31</v>
      </c>
      <c r="I46" s="40">
        <v>706.03899999999999</v>
      </c>
      <c r="J46" s="40">
        <f t="shared" si="4"/>
        <v>950.36243399999989</v>
      </c>
      <c r="K46" s="149">
        <f t="shared" si="5"/>
        <v>3.4419080238306496</v>
      </c>
    </row>
    <row r="47" spans="1:11" ht="12" customHeight="1" x14ac:dyDescent="0.2">
      <c r="A47" s="35">
        <v>1999</v>
      </c>
      <c r="B47" s="52">
        <v>279.29500000000002</v>
      </c>
      <c r="C47" s="40">
        <v>1085.7</v>
      </c>
      <c r="D47" s="40">
        <v>21.407230000000002</v>
      </c>
      <c r="E47" s="42">
        <v>706.03899999999999</v>
      </c>
      <c r="F47" s="42">
        <f t="shared" si="3"/>
        <v>1813.1462300000001</v>
      </c>
      <c r="G47" s="40">
        <v>175.91708199999999</v>
      </c>
      <c r="H47" s="40">
        <v>36.225000000000001</v>
      </c>
      <c r="I47" s="40">
        <v>635</v>
      </c>
      <c r="J47" s="40">
        <f t="shared" si="4"/>
        <v>966.00414800000021</v>
      </c>
      <c r="K47" s="149">
        <f t="shared" si="5"/>
        <v>3.4587233856674846</v>
      </c>
    </row>
    <row r="48" spans="1:11" ht="12" customHeight="1" x14ac:dyDescent="0.2">
      <c r="A48" s="35">
        <v>2000</v>
      </c>
      <c r="B48" s="52">
        <v>282.38499999999999</v>
      </c>
      <c r="C48" s="40">
        <v>1077.8</v>
      </c>
      <c r="D48" s="40">
        <v>17.091279140000001</v>
      </c>
      <c r="E48" s="42">
        <v>635</v>
      </c>
      <c r="F48" s="42">
        <f t="shared" si="3"/>
        <v>1729.8912791400001</v>
      </c>
      <c r="G48" s="40">
        <v>163.40983666</v>
      </c>
      <c r="H48" s="40">
        <v>27.93</v>
      </c>
      <c r="I48" s="40">
        <v>560</v>
      </c>
      <c r="J48" s="40">
        <f t="shared" si="4"/>
        <v>978.55144248000011</v>
      </c>
      <c r="K48" s="149">
        <f t="shared" si="5"/>
        <v>3.4653095684260853</v>
      </c>
    </row>
    <row r="49" spans="1:11" ht="12" customHeight="1" x14ac:dyDescent="0.2">
      <c r="A49" s="32">
        <v>2001</v>
      </c>
      <c r="B49" s="51">
        <v>285.30901899999998</v>
      </c>
      <c r="C49" s="44">
        <v>875</v>
      </c>
      <c r="D49" s="44">
        <v>39.947446399999997</v>
      </c>
      <c r="E49" s="46">
        <v>560</v>
      </c>
      <c r="F49" s="46">
        <f t="shared" si="3"/>
        <v>1474.9474464</v>
      </c>
      <c r="G49" s="44">
        <v>172.25578984000001</v>
      </c>
      <c r="H49" s="44">
        <v>41.615000000000002</v>
      </c>
      <c r="I49" s="44">
        <v>340</v>
      </c>
      <c r="J49" s="44">
        <f t="shared" si="4"/>
        <v>921.07665655999995</v>
      </c>
      <c r="K49" s="162">
        <f t="shared" si="5"/>
        <v>3.228347494195408</v>
      </c>
    </row>
    <row r="50" spans="1:11" ht="12" customHeight="1" x14ac:dyDescent="0.2">
      <c r="A50" s="32">
        <v>2002</v>
      </c>
      <c r="B50" s="51">
        <v>288.10481800000002</v>
      </c>
      <c r="C50" s="44">
        <v>1318.8</v>
      </c>
      <c r="D50" s="44">
        <v>14.900793179999999</v>
      </c>
      <c r="E50" s="46">
        <v>340</v>
      </c>
      <c r="F50" s="46">
        <f t="shared" si="3"/>
        <v>1673.7007931799999</v>
      </c>
      <c r="G50" s="44">
        <v>175.46523665999999</v>
      </c>
      <c r="H50" s="44">
        <v>33.195</v>
      </c>
      <c r="I50" s="44">
        <v>530</v>
      </c>
      <c r="J50" s="44">
        <f t="shared" si="4"/>
        <v>935.04055651999988</v>
      </c>
      <c r="K50" s="162">
        <f t="shared" si="5"/>
        <v>3.2454873993811511</v>
      </c>
    </row>
    <row r="51" spans="1:11" ht="12" customHeight="1" x14ac:dyDescent="0.2">
      <c r="A51" s="32">
        <v>2003</v>
      </c>
      <c r="B51" s="51">
        <v>290.81963400000001</v>
      </c>
      <c r="C51" s="44">
        <v>1045.3</v>
      </c>
      <c r="D51" s="44">
        <v>17.150751030000002</v>
      </c>
      <c r="E51" s="46">
        <v>530</v>
      </c>
      <c r="F51" s="46">
        <f t="shared" si="3"/>
        <v>1592.45075103</v>
      </c>
      <c r="G51" s="44">
        <v>122.67814889</v>
      </c>
      <c r="H51" s="44">
        <v>32.195</v>
      </c>
      <c r="I51" s="44">
        <v>549</v>
      </c>
      <c r="J51" s="44">
        <f t="shared" si="4"/>
        <v>888.57760213999995</v>
      </c>
      <c r="K51" s="162">
        <f t="shared" si="5"/>
        <v>3.0554250753922618</v>
      </c>
    </row>
    <row r="52" spans="1:11" ht="12" customHeight="1" x14ac:dyDescent="0.2">
      <c r="A52" s="32">
        <v>2004</v>
      </c>
      <c r="B52" s="51">
        <v>293.46318500000001</v>
      </c>
      <c r="C52" s="44">
        <v>773</v>
      </c>
      <c r="D52" s="44">
        <v>11.999543699999998</v>
      </c>
      <c r="E52" s="46">
        <v>549</v>
      </c>
      <c r="F52" s="46">
        <f t="shared" si="3"/>
        <v>1333.9995437</v>
      </c>
      <c r="G52" s="44">
        <v>182.61488091999999</v>
      </c>
      <c r="H52" s="44">
        <v>38.89</v>
      </c>
      <c r="I52" s="44">
        <v>311.03999999999996</v>
      </c>
      <c r="J52" s="44">
        <f t="shared" si="4"/>
        <v>801.45466278000004</v>
      </c>
      <c r="K52" s="162">
        <f t="shared" si="5"/>
        <v>2.731022846289902</v>
      </c>
    </row>
    <row r="53" spans="1:11" ht="12" customHeight="1" x14ac:dyDescent="0.2">
      <c r="A53" s="32">
        <v>2005</v>
      </c>
      <c r="B53" s="51">
        <v>296.186216</v>
      </c>
      <c r="C53" s="44">
        <v>1238.9000000000001</v>
      </c>
      <c r="D53" s="44">
        <v>7.8979679300000001</v>
      </c>
      <c r="E53" s="46">
        <v>311.03999999999996</v>
      </c>
      <c r="F53" s="46">
        <f t="shared" si="3"/>
        <v>1557.8379679300001</v>
      </c>
      <c r="G53" s="44">
        <v>159.54937378</v>
      </c>
      <c r="H53" s="44">
        <v>34.244999999999997</v>
      </c>
      <c r="I53" s="44">
        <v>619.00600000000009</v>
      </c>
      <c r="J53" s="44">
        <f t="shared" si="4"/>
        <v>745.03759415000013</v>
      </c>
      <c r="K53" s="162">
        <f t="shared" si="5"/>
        <v>2.5154364177095943</v>
      </c>
    </row>
    <row r="54" spans="1:11" ht="12" customHeight="1" x14ac:dyDescent="0.2">
      <c r="A54" s="35">
        <v>2006</v>
      </c>
      <c r="B54" s="52">
        <v>298.99582500000002</v>
      </c>
      <c r="C54" s="40">
        <v>952.3</v>
      </c>
      <c r="D54" s="40">
        <v>4.5205685899999999</v>
      </c>
      <c r="E54" s="42">
        <v>619.00600000000009</v>
      </c>
      <c r="F54" s="42">
        <f t="shared" si="3"/>
        <v>1575.8265685900001</v>
      </c>
      <c r="G54" s="40">
        <v>270.98322736</v>
      </c>
      <c r="H54" s="40">
        <v>34.71</v>
      </c>
      <c r="I54" s="40">
        <v>399.89710000000002</v>
      </c>
      <c r="J54" s="40">
        <f t="shared" si="4"/>
        <v>870.23624123000002</v>
      </c>
      <c r="K54" s="149">
        <f t="shared" si="5"/>
        <v>2.9105297414437139</v>
      </c>
    </row>
    <row r="55" spans="1:11" ht="12" customHeight="1" x14ac:dyDescent="0.2">
      <c r="A55" s="35">
        <v>2007</v>
      </c>
      <c r="B55" s="52">
        <v>302.003917</v>
      </c>
      <c r="C55" s="40">
        <v>1177.8</v>
      </c>
      <c r="D55" s="40">
        <v>15.676648160000001</v>
      </c>
      <c r="E55" s="42">
        <v>399.89710000000002</v>
      </c>
      <c r="F55" s="42">
        <f t="shared" si="3"/>
        <v>1593.3737481600001</v>
      </c>
      <c r="G55" s="40">
        <v>182.17436437999999</v>
      </c>
      <c r="H55" s="40">
        <v>31.465</v>
      </c>
      <c r="I55" s="40">
        <v>561.78449999999998</v>
      </c>
      <c r="J55" s="40">
        <f t="shared" si="4"/>
        <v>817.94988378000016</v>
      </c>
      <c r="K55" s="149">
        <f t="shared" si="5"/>
        <v>2.7084081951824492</v>
      </c>
    </row>
    <row r="56" spans="1:11" ht="12" customHeight="1" x14ac:dyDescent="0.2">
      <c r="A56" s="35">
        <v>2008</v>
      </c>
      <c r="B56" s="52">
        <v>304.79776099999998</v>
      </c>
      <c r="C56" s="40">
        <v>1025.7</v>
      </c>
      <c r="D56" s="40">
        <v>30.898434309999999</v>
      </c>
      <c r="E56" s="42">
        <v>561.78449999999998</v>
      </c>
      <c r="F56" s="42">
        <f t="shared" si="3"/>
        <v>1618.3829343100001</v>
      </c>
      <c r="G56" s="40">
        <v>260.61553825999999</v>
      </c>
      <c r="H56" s="40">
        <v>34.515000000000001</v>
      </c>
      <c r="I56" s="40">
        <v>482.88920000000002</v>
      </c>
      <c r="J56" s="40">
        <f t="shared" si="4"/>
        <v>840.36319604999994</v>
      </c>
      <c r="K56" s="149">
        <f t="shared" si="5"/>
        <v>2.757117353135675</v>
      </c>
    </row>
    <row r="57" spans="1:11" ht="12" customHeight="1" x14ac:dyDescent="0.2">
      <c r="A57" s="35">
        <v>2009</v>
      </c>
      <c r="B57" s="52">
        <v>307.43940600000002</v>
      </c>
      <c r="C57" s="40">
        <v>1091.4000000000001</v>
      </c>
      <c r="D57" s="40">
        <v>22.41226662</v>
      </c>
      <c r="E57" s="42">
        <v>482.88920000000002</v>
      </c>
      <c r="F57" s="42">
        <f t="shared" si="3"/>
        <v>1596.7014666200002</v>
      </c>
      <c r="G57" s="40">
        <v>257.83500945999998</v>
      </c>
      <c r="H57" s="40">
        <v>42.134999999999998</v>
      </c>
      <c r="I57" s="40">
        <v>477.3</v>
      </c>
      <c r="J57" s="40">
        <f t="shared" si="4"/>
        <v>819.43145716000026</v>
      </c>
      <c r="K57" s="149">
        <f t="shared" si="5"/>
        <v>2.6653429624437934</v>
      </c>
    </row>
    <row r="58" spans="1:11" ht="12" customHeight="1" x14ac:dyDescent="0.2">
      <c r="A58" s="35">
        <v>2010</v>
      </c>
      <c r="B58" s="52">
        <v>309.74127900000002</v>
      </c>
      <c r="C58" s="40">
        <v>1381.4</v>
      </c>
      <c r="D58" s="40">
        <v>26.2</v>
      </c>
      <c r="E58" s="42">
        <v>477.3</v>
      </c>
      <c r="F58" s="42">
        <f t="shared" si="3"/>
        <v>1884.9</v>
      </c>
      <c r="G58" s="40">
        <v>181.4</v>
      </c>
      <c r="H58" s="40">
        <v>19.3</v>
      </c>
      <c r="I58" s="40">
        <v>606.29999999999995</v>
      </c>
      <c r="J58" s="40">
        <f t="shared" si="4"/>
        <v>1077.9000000000001</v>
      </c>
      <c r="K58" s="149">
        <f t="shared" si="5"/>
        <v>3.4800011270050963</v>
      </c>
    </row>
    <row r="59" spans="1:11" ht="12" customHeight="1" x14ac:dyDescent="0.2">
      <c r="A59" s="70">
        <v>2011</v>
      </c>
      <c r="B59" s="69">
        <v>311.97391399999998</v>
      </c>
      <c r="C59" s="67">
        <v>587.4</v>
      </c>
      <c r="D59" s="67">
        <v>10.199999999999999</v>
      </c>
      <c r="E59" s="68">
        <v>606.29999999999995</v>
      </c>
      <c r="F59" s="68">
        <f t="shared" si="3"/>
        <v>1203.9000000000001</v>
      </c>
      <c r="G59" s="67">
        <v>172.4</v>
      </c>
      <c r="H59" s="67">
        <v>36.5</v>
      </c>
      <c r="I59" s="67">
        <v>356</v>
      </c>
      <c r="J59" s="67">
        <f t="shared" si="4"/>
        <v>639</v>
      </c>
      <c r="K59" s="163">
        <f t="shared" si="5"/>
        <v>2.0482481750060679</v>
      </c>
    </row>
    <row r="60" spans="1:11" ht="12" customHeight="1" x14ac:dyDescent="0.2">
      <c r="A60" s="70">
        <v>2012</v>
      </c>
      <c r="B60" s="69">
        <v>314.16755799999999</v>
      </c>
      <c r="C60" s="67">
        <v>1353.4</v>
      </c>
      <c r="D60" s="67">
        <v>8.5</v>
      </c>
      <c r="E60" s="68">
        <v>356</v>
      </c>
      <c r="F60" s="68">
        <f t="shared" si="3"/>
        <v>1717.9</v>
      </c>
      <c r="G60" s="67">
        <v>340</v>
      </c>
      <c r="H60" s="67">
        <v>24.3</v>
      </c>
      <c r="I60" s="67">
        <v>593.20000000000005</v>
      </c>
      <c r="J60" s="67">
        <f t="shared" ref="J60:J65" si="6">F60-G60-H60-I60</f>
        <v>760.40000000000009</v>
      </c>
      <c r="K60" s="163">
        <f t="shared" ref="K60:K65" si="7">IF(J60=0,0,IF(B60=0,0,J60/B60))</f>
        <v>2.4203644858836766</v>
      </c>
    </row>
    <row r="61" spans="1:11" ht="12" customHeight="1" x14ac:dyDescent="0.2">
      <c r="A61" s="70">
        <v>2013</v>
      </c>
      <c r="B61" s="69">
        <v>316.29476599999998</v>
      </c>
      <c r="C61" s="67">
        <v>850</v>
      </c>
      <c r="D61" s="67">
        <v>12.2</v>
      </c>
      <c r="E61" s="68">
        <v>593.20000000000005</v>
      </c>
      <c r="F61" s="68">
        <f t="shared" si="3"/>
        <v>1455.4</v>
      </c>
      <c r="G61" s="67">
        <v>189</v>
      </c>
      <c r="H61" s="67">
        <v>30.5</v>
      </c>
      <c r="I61" s="67">
        <v>500.9</v>
      </c>
      <c r="J61" s="67">
        <f t="shared" si="6"/>
        <v>735.00000000000011</v>
      </c>
      <c r="K61" s="163">
        <f t="shared" si="7"/>
        <v>2.3237817346620275</v>
      </c>
    </row>
    <row r="62" spans="1:11" ht="12" customHeight="1" x14ac:dyDescent="0.2">
      <c r="A62" s="70">
        <v>2014</v>
      </c>
      <c r="B62" s="69">
        <v>318.576955</v>
      </c>
      <c r="C62" s="67">
        <v>988.9</v>
      </c>
      <c r="D62" s="67">
        <v>23.5</v>
      </c>
      <c r="E62" s="68">
        <v>500.9</v>
      </c>
      <c r="F62" s="68">
        <f t="shared" si="3"/>
        <v>1513.3</v>
      </c>
      <c r="G62" s="67">
        <v>94.7</v>
      </c>
      <c r="H62" s="67">
        <v>29</v>
      </c>
      <c r="I62" s="67">
        <v>537.79999999999995</v>
      </c>
      <c r="J62" s="67">
        <f t="shared" si="6"/>
        <v>851.8</v>
      </c>
      <c r="K62" s="163">
        <f t="shared" si="7"/>
        <v>2.6737652759597754</v>
      </c>
    </row>
    <row r="63" spans="1:11" ht="12" customHeight="1" x14ac:dyDescent="0.2">
      <c r="A63" s="70">
        <v>2015</v>
      </c>
      <c r="B63" s="69">
        <v>320.87070299999999</v>
      </c>
      <c r="C63" s="67">
        <v>950.2</v>
      </c>
      <c r="D63" s="67">
        <v>13.9</v>
      </c>
      <c r="E63" s="68">
        <v>537.79999999999995</v>
      </c>
      <c r="F63" s="68">
        <f t="shared" si="3"/>
        <v>1501.9</v>
      </c>
      <c r="G63" s="67">
        <v>131.4</v>
      </c>
      <c r="H63" s="67">
        <v>31.1</v>
      </c>
      <c r="I63" s="67">
        <v>503</v>
      </c>
      <c r="J63" s="67">
        <f t="shared" si="6"/>
        <v>836.40000000000009</v>
      </c>
      <c r="K63" s="163">
        <f t="shared" si="7"/>
        <v>2.6066574236289815</v>
      </c>
    </row>
    <row r="64" spans="1:11" ht="12" customHeight="1" x14ac:dyDescent="0.2">
      <c r="A64" s="100">
        <v>2016</v>
      </c>
      <c r="B64" s="101">
        <v>323.16101099999997</v>
      </c>
      <c r="C64" s="102">
        <v>963.8</v>
      </c>
      <c r="D64" s="102">
        <v>16.3</v>
      </c>
      <c r="E64" s="103">
        <v>503</v>
      </c>
      <c r="F64" s="103">
        <f t="shared" si="3"/>
        <v>1483.1</v>
      </c>
      <c r="G64" s="102">
        <v>191.8</v>
      </c>
      <c r="H64" s="102">
        <v>35.299999999999997</v>
      </c>
      <c r="I64" s="102">
        <v>461.4</v>
      </c>
      <c r="J64" s="102">
        <f t="shared" si="6"/>
        <v>794.6</v>
      </c>
      <c r="K64" s="164">
        <f t="shared" si="7"/>
        <v>2.4588362239032606</v>
      </c>
    </row>
    <row r="65" spans="1:11" ht="12" customHeight="1" x14ac:dyDescent="0.2">
      <c r="A65" s="117">
        <v>2017</v>
      </c>
      <c r="B65" s="118">
        <v>325.20603</v>
      </c>
      <c r="C65" s="119">
        <v>1361.7</v>
      </c>
      <c r="D65" s="119">
        <v>16.100000000000001</v>
      </c>
      <c r="E65" s="120">
        <v>461.4</v>
      </c>
      <c r="F65" s="120">
        <f t="shared" si="3"/>
        <v>1839.1999999999998</v>
      </c>
      <c r="G65" s="119">
        <v>112.3</v>
      </c>
      <c r="H65" s="119">
        <v>24</v>
      </c>
      <c r="I65" s="119">
        <v>592.79999999999995</v>
      </c>
      <c r="J65" s="119">
        <f t="shared" si="6"/>
        <v>1110.0999999999999</v>
      </c>
      <c r="K65" s="165">
        <f t="shared" si="7"/>
        <v>3.4135283407875305</v>
      </c>
    </row>
    <row r="66" spans="1:11" ht="12" customHeight="1" x14ac:dyDescent="0.2">
      <c r="A66" s="100">
        <v>2018</v>
      </c>
      <c r="B66" s="101">
        <v>326.92397599999998</v>
      </c>
      <c r="C66" s="102">
        <v>877.8</v>
      </c>
      <c r="D66" s="102">
        <v>16.2</v>
      </c>
      <c r="E66" s="103">
        <v>592.79999999999995</v>
      </c>
      <c r="F66" s="103">
        <f t="shared" si="3"/>
        <v>1486.8</v>
      </c>
      <c r="G66" s="102">
        <v>110.6</v>
      </c>
      <c r="H66" s="102">
        <v>24.8</v>
      </c>
      <c r="I66" s="102">
        <v>563</v>
      </c>
      <c r="J66" s="102">
        <f>F66-G66-H66-I66</f>
        <v>788.40000000000009</v>
      </c>
      <c r="K66" s="164">
        <f>IF(J66=0,0,IF(B66=0,0,J66/B66))</f>
        <v>2.4115698384874658</v>
      </c>
    </row>
    <row r="67" spans="1:11" ht="12" customHeight="1" x14ac:dyDescent="0.2">
      <c r="A67" s="131">
        <v>2019</v>
      </c>
      <c r="B67" s="132">
        <v>328.475998</v>
      </c>
      <c r="C67" s="126">
        <v>680.3</v>
      </c>
      <c r="D67" s="119">
        <v>15.4</v>
      </c>
      <c r="E67" s="125">
        <v>563</v>
      </c>
      <c r="F67" s="133">
        <f t="shared" si="3"/>
        <v>1258.6999999999998</v>
      </c>
      <c r="G67" s="126">
        <v>132.9</v>
      </c>
      <c r="H67" s="119">
        <v>38.1</v>
      </c>
      <c r="I67" s="126">
        <v>435.9</v>
      </c>
      <c r="J67" s="134">
        <f>F67-G67-H67-I67</f>
        <v>651.79999999999984</v>
      </c>
      <c r="K67" s="167">
        <f>IF(J67=0,0,IF(B67=0,0,J67/B67))</f>
        <v>1.9843154567415298</v>
      </c>
    </row>
    <row r="68" spans="1:11" ht="12" customHeight="1" thickBot="1" x14ac:dyDescent="0.25">
      <c r="A68" s="104">
        <v>2020</v>
      </c>
      <c r="B68" s="105">
        <v>330.11398000000003</v>
      </c>
      <c r="C68" s="127">
        <v>1341.4</v>
      </c>
      <c r="D68" s="106">
        <v>30.2</v>
      </c>
      <c r="E68" s="128">
        <v>435.9</v>
      </c>
      <c r="F68" s="107">
        <f t="shared" si="3"/>
        <v>1807.5</v>
      </c>
      <c r="G68" s="127">
        <v>115.8</v>
      </c>
      <c r="H68" s="106">
        <v>33.5</v>
      </c>
      <c r="I68" s="127">
        <v>656.3</v>
      </c>
      <c r="J68" s="106">
        <f>F68-G68-H68-I68</f>
        <v>1001.9000000000001</v>
      </c>
      <c r="K68" s="166">
        <f>IF(J68=0,0,IF(B68=0,0,J68/B68))</f>
        <v>3.0350123311954254</v>
      </c>
    </row>
    <row r="69" spans="1:11" ht="12" customHeight="1" thickTop="1" x14ac:dyDescent="0.2">
      <c r="A69" s="212" t="s">
        <v>28</v>
      </c>
      <c r="B69" s="213"/>
      <c r="C69" s="213"/>
      <c r="D69" s="213"/>
      <c r="E69" s="213"/>
      <c r="F69" s="213"/>
      <c r="G69" s="213"/>
      <c r="H69" s="213"/>
      <c r="I69" s="213"/>
      <c r="J69" s="213"/>
      <c r="K69" s="214"/>
    </row>
    <row r="70" spans="1:11" ht="12" customHeight="1" x14ac:dyDescent="0.2">
      <c r="A70" s="224"/>
      <c r="B70" s="225"/>
      <c r="C70" s="225"/>
      <c r="D70" s="225"/>
      <c r="E70" s="225"/>
      <c r="F70" s="225"/>
      <c r="G70" s="225"/>
      <c r="H70" s="225"/>
      <c r="I70" s="225"/>
      <c r="J70" s="225"/>
      <c r="K70" s="226"/>
    </row>
    <row r="71" spans="1:11" ht="12" customHeight="1" x14ac:dyDescent="0.2">
      <c r="A71" s="221" t="s">
        <v>98</v>
      </c>
      <c r="B71" s="244"/>
      <c r="C71" s="244"/>
      <c r="D71" s="244"/>
      <c r="E71" s="244"/>
      <c r="F71" s="244"/>
      <c r="G71" s="244"/>
      <c r="H71" s="244"/>
      <c r="I71" s="244"/>
      <c r="J71" s="244"/>
      <c r="K71" s="245"/>
    </row>
    <row r="72" spans="1:11" ht="12" customHeight="1" x14ac:dyDescent="0.2">
      <c r="A72" s="221"/>
      <c r="B72" s="244"/>
      <c r="C72" s="244"/>
      <c r="D72" s="244"/>
      <c r="E72" s="244"/>
      <c r="F72" s="244"/>
      <c r="G72" s="244"/>
      <c r="H72" s="244"/>
      <c r="I72" s="244"/>
      <c r="J72" s="244"/>
      <c r="K72" s="245"/>
    </row>
    <row r="73" spans="1:11" ht="12" customHeight="1" x14ac:dyDescent="0.2">
      <c r="A73" s="221"/>
      <c r="B73" s="244"/>
      <c r="C73" s="244"/>
      <c r="D73" s="244"/>
      <c r="E73" s="244"/>
      <c r="F73" s="244"/>
      <c r="G73" s="244"/>
      <c r="H73" s="244"/>
      <c r="I73" s="244"/>
      <c r="J73" s="244"/>
      <c r="K73" s="245"/>
    </row>
    <row r="74" spans="1:11" ht="12" customHeight="1" x14ac:dyDescent="0.2">
      <c r="A74" s="224"/>
      <c r="B74" s="225"/>
      <c r="C74" s="225"/>
      <c r="D74" s="225"/>
      <c r="E74" s="225"/>
      <c r="F74" s="225"/>
      <c r="G74" s="225"/>
      <c r="H74" s="225"/>
      <c r="I74" s="225"/>
      <c r="J74" s="225"/>
      <c r="K74" s="226"/>
    </row>
    <row r="75" spans="1:11" ht="12" customHeight="1" x14ac:dyDescent="0.2">
      <c r="A75" s="218" t="s">
        <v>48</v>
      </c>
      <c r="B75" s="219"/>
      <c r="C75" s="219"/>
      <c r="D75" s="219"/>
      <c r="E75" s="219"/>
      <c r="F75" s="219"/>
      <c r="G75" s="219"/>
      <c r="H75" s="219"/>
      <c r="I75" s="219"/>
      <c r="J75" s="219"/>
      <c r="K75" s="220"/>
    </row>
  </sheetData>
  <mergeCells count="20">
    <mergeCell ref="A1:K1"/>
    <mergeCell ref="A75:K75"/>
    <mergeCell ref="A71:K73"/>
    <mergeCell ref="A70:K70"/>
    <mergeCell ref="A74:K74"/>
    <mergeCell ref="A69:K69"/>
    <mergeCell ref="C7:J7"/>
    <mergeCell ref="C3:C6"/>
    <mergeCell ref="G2:I2"/>
    <mergeCell ref="J2:K3"/>
    <mergeCell ref="D3:D6"/>
    <mergeCell ref="I3:I6"/>
    <mergeCell ref="J4:J6"/>
    <mergeCell ref="K5:K6"/>
    <mergeCell ref="E3:E6"/>
    <mergeCell ref="F3:F6"/>
    <mergeCell ref="G3:G6"/>
    <mergeCell ref="H3:H6"/>
    <mergeCell ref="A2:A6"/>
    <mergeCell ref="B2:B6"/>
  </mergeCells>
  <phoneticPr fontId="5" type="noConversion"/>
  <printOptions horizontalCentered="1" verticalCentered="1"/>
  <pageMargins left="0.5" right="0.5" top="0.69930555599999999" bottom="0.69930555555555596" header="0" footer="0"/>
  <pageSetup scale="7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autoPageBreaks="0" fitToPage="1"/>
  </sheetPr>
  <dimension ref="A1:K75"/>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41</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25</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80" t="s">
        <v>29</v>
      </c>
      <c r="C7" s="228" t="s">
        <v>30</v>
      </c>
      <c r="D7" s="253"/>
      <c r="E7" s="253"/>
      <c r="F7" s="253"/>
      <c r="G7" s="253"/>
      <c r="H7" s="253"/>
      <c r="I7" s="253"/>
      <c r="J7" s="253"/>
      <c r="K7" s="81" t="s">
        <v>34</v>
      </c>
    </row>
    <row r="8" spans="1:11" ht="12" customHeight="1" x14ac:dyDescent="0.2">
      <c r="A8" s="35">
        <v>1960</v>
      </c>
      <c r="B8" s="52">
        <v>180.67099999999999</v>
      </c>
      <c r="C8" s="49">
        <v>584.5</v>
      </c>
      <c r="D8" s="56" t="s">
        <v>4</v>
      </c>
      <c r="E8" s="49">
        <v>250</v>
      </c>
      <c r="F8" s="42">
        <f t="shared" ref="F8:F39" si="0">SUM(C8,D8,E8)</f>
        <v>834.5</v>
      </c>
      <c r="G8" s="49">
        <v>64</v>
      </c>
      <c r="H8" s="49">
        <v>26.901983108108105</v>
      </c>
      <c r="I8" s="49">
        <v>286.98950000000002</v>
      </c>
      <c r="J8" s="40">
        <f t="shared" ref="J8:J39" si="1">F8-G8-H8-I8</f>
        <v>456.6085168918919</v>
      </c>
      <c r="K8" s="149">
        <f t="shared" ref="K8:K39" si="2">IF(J8=0,0,IF(B8=0,0,J8/B8))</f>
        <v>2.5272927968068584</v>
      </c>
    </row>
    <row r="9" spans="1:11" ht="12" customHeight="1" x14ac:dyDescent="0.2">
      <c r="A9" s="32">
        <v>1961</v>
      </c>
      <c r="B9" s="51">
        <v>183.691</v>
      </c>
      <c r="C9" s="50">
        <v>675.5</v>
      </c>
      <c r="D9" s="57" t="s">
        <v>4</v>
      </c>
      <c r="E9" s="50">
        <v>286.98950000000002</v>
      </c>
      <c r="F9" s="46">
        <f t="shared" si="0"/>
        <v>962.48950000000002</v>
      </c>
      <c r="G9" s="50">
        <v>90.2</v>
      </c>
      <c r="H9" s="50">
        <v>26.782507239382241</v>
      </c>
      <c r="I9" s="50">
        <v>331.6705</v>
      </c>
      <c r="J9" s="44">
        <f t="shared" si="1"/>
        <v>513.83649276061783</v>
      </c>
      <c r="K9" s="162">
        <f t="shared" si="2"/>
        <v>2.7972872528355652</v>
      </c>
    </row>
    <row r="10" spans="1:11" ht="12" customHeight="1" x14ac:dyDescent="0.2">
      <c r="A10" s="32">
        <v>1962</v>
      </c>
      <c r="B10" s="51">
        <v>186.53800000000001</v>
      </c>
      <c r="C10" s="50">
        <v>672.5</v>
      </c>
      <c r="D10" s="57" t="s">
        <v>4</v>
      </c>
      <c r="E10" s="50">
        <v>331.6705</v>
      </c>
      <c r="F10" s="46">
        <f t="shared" si="0"/>
        <v>1004.1704999999999</v>
      </c>
      <c r="G10" s="50">
        <v>111.3</v>
      </c>
      <c r="H10" s="50">
        <v>30.263237548262545</v>
      </c>
      <c r="I10" s="50">
        <v>330.19749999999999</v>
      </c>
      <c r="J10" s="44">
        <f t="shared" si="1"/>
        <v>532.40976245173749</v>
      </c>
      <c r="K10" s="162">
        <f t="shared" si="2"/>
        <v>2.8541624894216593</v>
      </c>
    </row>
    <row r="11" spans="1:11" ht="12" customHeight="1" x14ac:dyDescent="0.2">
      <c r="A11" s="32">
        <v>1963</v>
      </c>
      <c r="B11" s="51">
        <v>189.24199999999999</v>
      </c>
      <c r="C11" s="50">
        <v>759.9</v>
      </c>
      <c r="D11" s="57" t="s">
        <v>4</v>
      </c>
      <c r="E11" s="50">
        <v>330.19749999999999</v>
      </c>
      <c r="F11" s="46">
        <f t="shared" si="0"/>
        <v>1090.0974999999999</v>
      </c>
      <c r="G11" s="50">
        <v>193.8</v>
      </c>
      <c r="H11" s="50">
        <v>27.085179440154445</v>
      </c>
      <c r="I11" s="50">
        <v>373.11089999999996</v>
      </c>
      <c r="J11" s="44">
        <f t="shared" si="1"/>
        <v>496.10142055984551</v>
      </c>
      <c r="K11" s="162">
        <f t="shared" si="2"/>
        <v>2.6215185876277229</v>
      </c>
    </row>
    <row r="12" spans="1:11" ht="12" customHeight="1" x14ac:dyDescent="0.2">
      <c r="A12" s="32">
        <v>1964</v>
      </c>
      <c r="B12" s="51">
        <v>191.88900000000001</v>
      </c>
      <c r="C12" s="50">
        <v>680.1</v>
      </c>
      <c r="D12" s="57" t="s">
        <v>4</v>
      </c>
      <c r="E12" s="50">
        <v>373.11089999999996</v>
      </c>
      <c r="F12" s="46">
        <f t="shared" si="0"/>
        <v>1053.2109</v>
      </c>
      <c r="G12" s="50">
        <v>155</v>
      </c>
      <c r="H12" s="50">
        <v>21.824258687258688</v>
      </c>
      <c r="I12" s="50">
        <v>312.16589999999997</v>
      </c>
      <c r="J12" s="44">
        <f t="shared" si="1"/>
        <v>564.22074131274144</v>
      </c>
      <c r="K12" s="162">
        <f t="shared" si="2"/>
        <v>2.9403495839404106</v>
      </c>
    </row>
    <row r="13" spans="1:11" ht="12" customHeight="1" x14ac:dyDescent="0.2">
      <c r="A13" s="32">
        <v>1965</v>
      </c>
      <c r="B13" s="51">
        <v>194.303</v>
      </c>
      <c r="C13" s="50">
        <v>548</v>
      </c>
      <c r="D13" s="57" t="s">
        <v>4</v>
      </c>
      <c r="E13" s="50">
        <v>312.16589999999997</v>
      </c>
      <c r="F13" s="46">
        <f t="shared" si="0"/>
        <v>860.16589999999997</v>
      </c>
      <c r="G13" s="50">
        <v>107.5</v>
      </c>
      <c r="H13" s="50">
        <v>29.032636100386103</v>
      </c>
      <c r="I13" s="50">
        <v>287.7</v>
      </c>
      <c r="J13" s="44">
        <f t="shared" si="1"/>
        <v>435.93326389961391</v>
      </c>
      <c r="K13" s="162">
        <f t="shared" si="2"/>
        <v>2.2435745402778853</v>
      </c>
    </row>
    <row r="14" spans="1:11" ht="12" customHeight="1" x14ac:dyDescent="0.2">
      <c r="A14" s="35">
        <v>1966</v>
      </c>
      <c r="B14" s="52">
        <v>196.56</v>
      </c>
      <c r="C14" s="49">
        <v>729</v>
      </c>
      <c r="D14" s="56" t="s">
        <v>4</v>
      </c>
      <c r="E14" s="49">
        <v>287.7</v>
      </c>
      <c r="F14" s="42">
        <f t="shared" si="0"/>
        <v>1016.7</v>
      </c>
      <c r="G14" s="49">
        <v>204.4</v>
      </c>
      <c r="H14" s="49">
        <v>19.120121525096526</v>
      </c>
      <c r="I14" s="49">
        <v>393.66</v>
      </c>
      <c r="J14" s="40">
        <f t="shared" si="1"/>
        <v>399.51987847490346</v>
      </c>
      <c r="K14" s="149">
        <f t="shared" si="2"/>
        <v>2.0325594143004855</v>
      </c>
    </row>
    <row r="15" spans="1:11" ht="12" customHeight="1" x14ac:dyDescent="0.2">
      <c r="A15" s="35">
        <v>1967</v>
      </c>
      <c r="B15" s="52">
        <v>198.71199999999999</v>
      </c>
      <c r="C15" s="49">
        <v>480.1</v>
      </c>
      <c r="D15" s="56" t="s">
        <v>4</v>
      </c>
      <c r="E15" s="49">
        <v>393.66</v>
      </c>
      <c r="F15" s="42">
        <f t="shared" si="0"/>
        <v>873.76</v>
      </c>
      <c r="G15" s="49">
        <v>76.2</v>
      </c>
      <c r="H15" s="49">
        <v>22.258354343629339</v>
      </c>
      <c r="I15" s="49">
        <v>259.73410000000001</v>
      </c>
      <c r="J15" s="40">
        <f t="shared" si="1"/>
        <v>515.56754565637061</v>
      </c>
      <c r="K15" s="149">
        <f t="shared" si="2"/>
        <v>2.5945466084402082</v>
      </c>
    </row>
    <row r="16" spans="1:11" ht="12" customHeight="1" x14ac:dyDescent="0.2">
      <c r="A16" s="35">
        <v>1968</v>
      </c>
      <c r="B16" s="52">
        <v>200.70599999999999</v>
      </c>
      <c r="C16" s="49">
        <v>558.9</v>
      </c>
      <c r="D16" s="56" t="s">
        <v>4</v>
      </c>
      <c r="E16" s="49">
        <v>259.73410000000001</v>
      </c>
      <c r="F16" s="42">
        <f t="shared" si="0"/>
        <v>818.63409999999999</v>
      </c>
      <c r="G16" s="49">
        <v>115.6</v>
      </c>
      <c r="H16" s="49">
        <v>28.550750096525093</v>
      </c>
      <c r="I16" s="49">
        <v>296.77589999999998</v>
      </c>
      <c r="J16" s="40">
        <f t="shared" si="1"/>
        <v>377.70744990347487</v>
      </c>
      <c r="K16" s="149">
        <f t="shared" si="2"/>
        <v>1.8818941631215553</v>
      </c>
    </row>
    <row r="17" spans="1:11" ht="12" customHeight="1" x14ac:dyDescent="0.2">
      <c r="A17" s="35">
        <v>1969</v>
      </c>
      <c r="B17" s="52">
        <v>202.67699999999999</v>
      </c>
      <c r="C17" s="49">
        <v>716.9</v>
      </c>
      <c r="D17" s="56" t="s">
        <v>4</v>
      </c>
      <c r="E17" s="49">
        <v>296.77589999999998</v>
      </c>
      <c r="F17" s="42">
        <f t="shared" si="0"/>
        <v>1013.6759</v>
      </c>
      <c r="G17" s="49">
        <v>182.8</v>
      </c>
      <c r="H17" s="49">
        <v>20.629499999999997</v>
      </c>
      <c r="I17" s="49">
        <v>227</v>
      </c>
      <c r="J17" s="40">
        <f t="shared" si="1"/>
        <v>583.24639999999999</v>
      </c>
      <c r="K17" s="149">
        <f t="shared" si="2"/>
        <v>2.8777138007766054</v>
      </c>
    </row>
    <row r="18" spans="1:11" ht="12" customHeight="1" x14ac:dyDescent="0.2">
      <c r="A18" s="35">
        <v>1970</v>
      </c>
      <c r="B18" s="52">
        <v>205.05199999999999</v>
      </c>
      <c r="C18" s="40">
        <v>518</v>
      </c>
      <c r="D18" s="56" t="s">
        <v>4</v>
      </c>
      <c r="E18" s="42">
        <v>227</v>
      </c>
      <c r="F18" s="42">
        <f t="shared" si="0"/>
        <v>745</v>
      </c>
      <c r="G18" s="43">
        <v>151.19999999999999</v>
      </c>
      <c r="H18" s="43">
        <v>20.063399999999998</v>
      </c>
      <c r="I18" s="43">
        <v>227.9</v>
      </c>
      <c r="J18" s="40">
        <f t="shared" si="1"/>
        <v>345.83659999999998</v>
      </c>
      <c r="K18" s="149">
        <f t="shared" si="2"/>
        <v>1.6865799894660867</v>
      </c>
    </row>
    <row r="19" spans="1:11" ht="12" customHeight="1" x14ac:dyDescent="0.2">
      <c r="A19" s="32">
        <v>1971</v>
      </c>
      <c r="B19" s="51">
        <v>207.661</v>
      </c>
      <c r="C19" s="44">
        <v>503.8</v>
      </c>
      <c r="D19" s="57" t="s">
        <v>4</v>
      </c>
      <c r="E19" s="46">
        <v>227.9</v>
      </c>
      <c r="F19" s="46">
        <f t="shared" si="0"/>
        <v>731.7</v>
      </c>
      <c r="G19" s="47">
        <v>120.7</v>
      </c>
      <c r="H19" s="47">
        <v>25.74</v>
      </c>
      <c r="I19" s="47">
        <v>216.6</v>
      </c>
      <c r="J19" s="44">
        <f t="shared" si="1"/>
        <v>368.65999999999997</v>
      </c>
      <c r="K19" s="162">
        <f t="shared" si="2"/>
        <v>1.7752972392505091</v>
      </c>
    </row>
    <row r="20" spans="1:11" ht="12" customHeight="1" x14ac:dyDescent="0.2">
      <c r="A20" s="32">
        <v>1972</v>
      </c>
      <c r="B20" s="51">
        <v>209.89599999999999</v>
      </c>
      <c r="C20" s="44">
        <v>634</v>
      </c>
      <c r="D20" s="57" t="s">
        <v>4</v>
      </c>
      <c r="E20" s="46">
        <v>216.6</v>
      </c>
      <c r="F20" s="46">
        <f t="shared" si="0"/>
        <v>850.6</v>
      </c>
      <c r="G20" s="47">
        <v>114.2</v>
      </c>
      <c r="H20" s="47">
        <v>19.625899999999998</v>
      </c>
      <c r="I20" s="47">
        <v>329.7</v>
      </c>
      <c r="J20" s="44">
        <f t="shared" si="1"/>
        <v>387.07409999999999</v>
      </c>
      <c r="K20" s="162">
        <f t="shared" si="2"/>
        <v>1.8441232801006213</v>
      </c>
    </row>
    <row r="21" spans="1:11" ht="12" customHeight="1" x14ac:dyDescent="0.2">
      <c r="A21" s="32">
        <v>1973</v>
      </c>
      <c r="B21" s="51">
        <v>211.90899999999999</v>
      </c>
      <c r="C21" s="44">
        <v>474.2</v>
      </c>
      <c r="D21" s="57" t="s">
        <v>4</v>
      </c>
      <c r="E21" s="46">
        <v>329.7</v>
      </c>
      <c r="F21" s="46">
        <f t="shared" si="0"/>
        <v>803.9</v>
      </c>
      <c r="G21" s="47">
        <v>166.8</v>
      </c>
      <c r="H21" s="47">
        <v>27.237599999999997</v>
      </c>
      <c r="I21" s="47">
        <v>109.1</v>
      </c>
      <c r="J21" s="44">
        <f t="shared" si="1"/>
        <v>500.76239999999984</v>
      </c>
      <c r="K21" s="162">
        <f t="shared" si="2"/>
        <v>2.3631011424715318</v>
      </c>
    </row>
    <row r="22" spans="1:11" ht="12" customHeight="1" x14ac:dyDescent="0.2">
      <c r="A22" s="32">
        <v>1974</v>
      </c>
      <c r="B22" s="51">
        <v>213.85400000000001</v>
      </c>
      <c r="C22" s="44">
        <v>670.9</v>
      </c>
      <c r="D22" s="57" t="s">
        <v>4</v>
      </c>
      <c r="E22" s="46">
        <v>109.1</v>
      </c>
      <c r="F22" s="46">
        <f t="shared" si="0"/>
        <v>780</v>
      </c>
      <c r="G22" s="47">
        <v>111.7</v>
      </c>
      <c r="H22" s="47">
        <v>18.3294</v>
      </c>
      <c r="I22" s="47">
        <v>389.1</v>
      </c>
      <c r="J22" s="44">
        <f t="shared" si="1"/>
        <v>260.87059999999997</v>
      </c>
      <c r="K22" s="162">
        <f t="shared" si="2"/>
        <v>1.2198537319853731</v>
      </c>
    </row>
    <row r="23" spans="1:11" ht="12" customHeight="1" x14ac:dyDescent="0.2">
      <c r="A23" s="32">
        <v>1975</v>
      </c>
      <c r="B23" s="51">
        <v>215.97300000000001</v>
      </c>
      <c r="C23" s="44">
        <v>414</v>
      </c>
      <c r="D23" s="57" t="s">
        <v>4</v>
      </c>
      <c r="E23" s="46">
        <v>389.1</v>
      </c>
      <c r="F23" s="46">
        <f t="shared" si="0"/>
        <v>803.1</v>
      </c>
      <c r="G23" s="47">
        <v>114.9</v>
      </c>
      <c r="H23" s="47">
        <v>21.226199999999999</v>
      </c>
      <c r="I23" s="47">
        <v>169.7</v>
      </c>
      <c r="J23" s="44">
        <f t="shared" si="1"/>
        <v>497.27380000000011</v>
      </c>
      <c r="K23" s="162">
        <f t="shared" si="2"/>
        <v>2.3024813286846046</v>
      </c>
    </row>
    <row r="24" spans="1:11" ht="12" customHeight="1" x14ac:dyDescent="0.2">
      <c r="A24" s="35">
        <v>1976</v>
      </c>
      <c r="B24" s="52">
        <v>218.035</v>
      </c>
      <c r="C24" s="40">
        <v>484.6</v>
      </c>
      <c r="D24" s="56" t="s">
        <v>4</v>
      </c>
      <c r="E24" s="42">
        <v>169.7</v>
      </c>
      <c r="F24" s="42">
        <f t="shared" si="0"/>
        <v>654.29999999999995</v>
      </c>
      <c r="G24" s="40">
        <v>66.3</v>
      </c>
      <c r="H24" s="40">
        <v>22.952799999999996</v>
      </c>
      <c r="I24" s="40">
        <v>266.5</v>
      </c>
      <c r="J24" s="40">
        <f t="shared" si="1"/>
        <v>298.54719999999998</v>
      </c>
      <c r="K24" s="149">
        <f t="shared" si="2"/>
        <v>1.3692627330474465</v>
      </c>
    </row>
    <row r="25" spans="1:11" ht="12" customHeight="1" x14ac:dyDescent="0.2">
      <c r="A25" s="35">
        <v>1977</v>
      </c>
      <c r="B25" s="52">
        <v>220.23899999999998</v>
      </c>
      <c r="C25" s="40">
        <v>520.9</v>
      </c>
      <c r="D25" s="56" t="s">
        <v>4</v>
      </c>
      <c r="E25" s="42">
        <v>266.5</v>
      </c>
      <c r="F25" s="42">
        <f t="shared" si="0"/>
        <v>787.4</v>
      </c>
      <c r="G25" s="40">
        <v>103.9</v>
      </c>
      <c r="H25" s="40">
        <v>24.035400000000003</v>
      </c>
      <c r="I25" s="40">
        <v>192.7</v>
      </c>
      <c r="J25" s="40">
        <f t="shared" si="1"/>
        <v>466.76460000000003</v>
      </c>
      <c r="K25" s="149">
        <f t="shared" si="2"/>
        <v>2.119354882650212</v>
      </c>
    </row>
    <row r="26" spans="1:11" ht="12" customHeight="1" x14ac:dyDescent="0.2">
      <c r="A26" s="35">
        <v>1978</v>
      </c>
      <c r="B26" s="52">
        <v>222.58500000000001</v>
      </c>
      <c r="C26" s="40">
        <v>560.4</v>
      </c>
      <c r="D26" s="56" t="s">
        <v>4</v>
      </c>
      <c r="E26" s="42">
        <v>192.7</v>
      </c>
      <c r="F26" s="42">
        <f t="shared" si="0"/>
        <v>753.09999999999991</v>
      </c>
      <c r="G26" s="40">
        <v>191.4</v>
      </c>
      <c r="H26" s="40">
        <v>22.368499999999997</v>
      </c>
      <c r="I26" s="40">
        <v>280.2</v>
      </c>
      <c r="J26" s="40">
        <f t="shared" si="1"/>
        <v>259.1314999999999</v>
      </c>
      <c r="K26" s="149">
        <f t="shared" si="2"/>
        <v>1.1641912078531793</v>
      </c>
    </row>
    <row r="27" spans="1:11" ht="12" customHeight="1" x14ac:dyDescent="0.2">
      <c r="A27" s="35">
        <v>1979</v>
      </c>
      <c r="B27" s="52">
        <v>225.05500000000001</v>
      </c>
      <c r="C27" s="40">
        <v>585.79999999999995</v>
      </c>
      <c r="D27" s="56" t="s">
        <v>4</v>
      </c>
      <c r="E27" s="42">
        <v>280.2</v>
      </c>
      <c r="F27" s="42">
        <f t="shared" si="0"/>
        <v>866</v>
      </c>
      <c r="G27" s="40">
        <v>145.1</v>
      </c>
      <c r="H27" s="40">
        <v>22.999199999999995</v>
      </c>
      <c r="I27" s="40">
        <v>251.9</v>
      </c>
      <c r="J27" s="40">
        <f t="shared" si="1"/>
        <v>446.00080000000003</v>
      </c>
      <c r="K27" s="149">
        <f t="shared" si="2"/>
        <v>1.9817413521139278</v>
      </c>
    </row>
    <row r="28" spans="1:11" ht="12" customHeight="1" x14ac:dyDescent="0.2">
      <c r="A28" s="35">
        <v>1980</v>
      </c>
      <c r="B28" s="52">
        <v>227.726</v>
      </c>
      <c r="C28" s="40">
        <v>571.70000000000005</v>
      </c>
      <c r="D28" s="56" t="s">
        <v>4</v>
      </c>
      <c r="E28" s="42">
        <v>251.9</v>
      </c>
      <c r="F28" s="42">
        <f t="shared" si="0"/>
        <v>823.6</v>
      </c>
      <c r="G28" s="40">
        <v>160.6</v>
      </c>
      <c r="H28" s="40">
        <v>23.085000000000001</v>
      </c>
      <c r="I28" s="40">
        <v>182.9</v>
      </c>
      <c r="J28" s="40">
        <f t="shared" si="1"/>
        <v>457.01499999999999</v>
      </c>
      <c r="K28" s="149">
        <f t="shared" si="2"/>
        <v>2.0068635114128384</v>
      </c>
    </row>
    <row r="29" spans="1:11" ht="12" customHeight="1" x14ac:dyDescent="0.2">
      <c r="A29" s="32">
        <v>1981</v>
      </c>
      <c r="B29" s="51">
        <v>229.96600000000001</v>
      </c>
      <c r="C29" s="44">
        <v>555</v>
      </c>
      <c r="D29" s="57" t="s">
        <v>4</v>
      </c>
      <c r="E29" s="46">
        <v>182.9</v>
      </c>
      <c r="F29" s="46">
        <f t="shared" si="0"/>
        <v>737.9</v>
      </c>
      <c r="G29" s="44">
        <v>234.2</v>
      </c>
      <c r="H29" s="44">
        <v>34.655000000000001</v>
      </c>
      <c r="I29" s="44">
        <v>205.4</v>
      </c>
      <c r="J29" s="44">
        <f t="shared" si="1"/>
        <v>263.64499999999998</v>
      </c>
      <c r="K29" s="162">
        <f t="shared" si="2"/>
        <v>1.1464520842211456</v>
      </c>
    </row>
    <row r="30" spans="1:11" ht="12" customHeight="1" x14ac:dyDescent="0.2">
      <c r="A30" s="32">
        <v>1982</v>
      </c>
      <c r="B30" s="51">
        <v>232.18799999999999</v>
      </c>
      <c r="C30" s="48">
        <v>793.7</v>
      </c>
      <c r="D30" s="57" t="s">
        <v>4</v>
      </c>
      <c r="E30" s="46">
        <v>205.4</v>
      </c>
      <c r="F30" s="46">
        <f t="shared" si="0"/>
        <v>999.1</v>
      </c>
      <c r="G30" s="44">
        <v>204.3</v>
      </c>
      <c r="H30" s="44">
        <v>20.363800000000001</v>
      </c>
      <c r="I30" s="44">
        <v>412.7</v>
      </c>
      <c r="J30" s="44">
        <f t="shared" si="1"/>
        <v>361.7362</v>
      </c>
      <c r="K30" s="162">
        <f t="shared" si="2"/>
        <v>1.5579452857167468</v>
      </c>
    </row>
    <row r="31" spans="1:11" ht="12" customHeight="1" x14ac:dyDescent="0.2">
      <c r="A31" s="32">
        <v>1983</v>
      </c>
      <c r="B31" s="51">
        <v>234.30699999999999</v>
      </c>
      <c r="C31" s="48">
        <v>461.8</v>
      </c>
      <c r="D31" s="57" t="s">
        <v>4</v>
      </c>
      <c r="E31" s="46">
        <v>412.7</v>
      </c>
      <c r="F31" s="46">
        <f t="shared" si="0"/>
        <v>874.5</v>
      </c>
      <c r="G31" s="44">
        <v>139.1</v>
      </c>
      <c r="H31" s="44">
        <v>19.863199999999996</v>
      </c>
      <c r="I31" s="44">
        <v>340</v>
      </c>
      <c r="J31" s="44">
        <f t="shared" si="1"/>
        <v>375.53679999999997</v>
      </c>
      <c r="K31" s="162">
        <f t="shared" si="2"/>
        <v>1.6027553594216135</v>
      </c>
    </row>
    <row r="32" spans="1:11" ht="12" customHeight="1" x14ac:dyDescent="0.2">
      <c r="A32" s="32">
        <v>1984</v>
      </c>
      <c r="B32" s="51">
        <v>236.34800000000001</v>
      </c>
      <c r="C32" s="44">
        <v>497.9</v>
      </c>
      <c r="D32" s="57" t="s">
        <v>4</v>
      </c>
      <c r="E32" s="46">
        <v>340</v>
      </c>
      <c r="F32" s="46">
        <f t="shared" si="0"/>
        <v>837.9</v>
      </c>
      <c r="G32" s="44">
        <v>150.80000000000001</v>
      </c>
      <c r="H32" s="44">
        <v>25.1769</v>
      </c>
      <c r="I32" s="44">
        <v>255</v>
      </c>
      <c r="J32" s="44">
        <f t="shared" si="1"/>
        <v>406.92309999999986</v>
      </c>
      <c r="K32" s="162">
        <f t="shared" si="2"/>
        <v>1.7217116286154308</v>
      </c>
    </row>
    <row r="33" spans="1:11" ht="12" customHeight="1" x14ac:dyDescent="0.2">
      <c r="A33" s="32">
        <v>1985</v>
      </c>
      <c r="B33" s="51">
        <v>238.46600000000001</v>
      </c>
      <c r="C33" s="44">
        <v>627.29999999999995</v>
      </c>
      <c r="D33" s="57" t="s">
        <v>4</v>
      </c>
      <c r="E33" s="46">
        <v>255</v>
      </c>
      <c r="F33" s="46">
        <f t="shared" si="0"/>
        <v>882.3</v>
      </c>
      <c r="G33" s="44">
        <v>146.9</v>
      </c>
      <c r="H33" s="44">
        <v>13.925999999999998</v>
      </c>
      <c r="I33" s="44">
        <v>280</v>
      </c>
      <c r="J33" s="44">
        <f t="shared" si="1"/>
        <v>441.47399999999993</v>
      </c>
      <c r="K33" s="162">
        <f t="shared" si="2"/>
        <v>1.8513079432707384</v>
      </c>
    </row>
    <row r="34" spans="1:11" ht="12" customHeight="1" x14ac:dyDescent="0.2">
      <c r="A34" s="35">
        <v>1986</v>
      </c>
      <c r="B34" s="52">
        <v>240.65100000000001</v>
      </c>
      <c r="C34" s="40">
        <v>351.5</v>
      </c>
      <c r="D34" s="56" t="s">
        <v>4</v>
      </c>
      <c r="E34" s="42">
        <v>280</v>
      </c>
      <c r="F34" s="42">
        <f t="shared" si="0"/>
        <v>631.5</v>
      </c>
      <c r="G34" s="40">
        <v>197.8</v>
      </c>
      <c r="H34" s="40">
        <v>27.607999999999997</v>
      </c>
      <c r="I34" s="40">
        <v>120</v>
      </c>
      <c r="J34" s="40">
        <f t="shared" si="1"/>
        <v>286.09199999999998</v>
      </c>
      <c r="K34" s="149">
        <f t="shared" si="2"/>
        <v>1.1888253113429821</v>
      </c>
    </row>
    <row r="35" spans="1:11" ht="12" customHeight="1" x14ac:dyDescent="0.2">
      <c r="A35" s="35">
        <v>1987</v>
      </c>
      <c r="B35" s="52">
        <v>242.804</v>
      </c>
      <c r="C35" s="40">
        <v>719.9</v>
      </c>
      <c r="D35" s="56" t="s">
        <v>4</v>
      </c>
      <c r="E35" s="42">
        <v>120</v>
      </c>
      <c r="F35" s="42">
        <f t="shared" si="0"/>
        <v>839.9</v>
      </c>
      <c r="G35" s="40">
        <v>166</v>
      </c>
      <c r="H35" s="40">
        <v>24.071100000000001</v>
      </c>
      <c r="I35" s="40">
        <v>300</v>
      </c>
      <c r="J35" s="40">
        <f t="shared" si="1"/>
        <v>349.82889999999998</v>
      </c>
      <c r="K35" s="149">
        <f t="shared" si="2"/>
        <v>1.4407872193209337</v>
      </c>
    </row>
    <row r="36" spans="1:11" ht="12" customHeight="1" x14ac:dyDescent="0.2">
      <c r="A36" s="35">
        <v>1988</v>
      </c>
      <c r="B36" s="52">
        <v>245.02099999999999</v>
      </c>
      <c r="C36" s="40">
        <v>337.9</v>
      </c>
      <c r="D36" s="56" t="s">
        <v>4</v>
      </c>
      <c r="E36" s="42">
        <v>300</v>
      </c>
      <c r="F36" s="42">
        <f t="shared" si="0"/>
        <v>637.9</v>
      </c>
      <c r="G36" s="40">
        <v>192.3</v>
      </c>
      <c r="H36" s="40">
        <v>22.7088</v>
      </c>
      <c r="I36" s="40">
        <v>148.69999999999999</v>
      </c>
      <c r="J36" s="40">
        <f t="shared" si="1"/>
        <v>274.19119999999998</v>
      </c>
      <c r="K36" s="149">
        <f t="shared" si="2"/>
        <v>1.1190518363732087</v>
      </c>
    </row>
    <row r="37" spans="1:11" ht="12" customHeight="1" x14ac:dyDescent="0.2">
      <c r="A37" s="35">
        <v>1989</v>
      </c>
      <c r="B37" s="52">
        <v>247.34200000000001</v>
      </c>
      <c r="C37" s="40">
        <v>445.7</v>
      </c>
      <c r="D37" s="40">
        <v>2.2000000000000002</v>
      </c>
      <c r="E37" s="42">
        <v>148.69999999999999</v>
      </c>
      <c r="F37" s="42">
        <f t="shared" si="0"/>
        <v>596.59999999999991</v>
      </c>
      <c r="G37" s="40">
        <v>146.30000000000001</v>
      </c>
      <c r="H37" s="40">
        <v>24.532800000000002</v>
      </c>
      <c r="I37" s="40">
        <v>163.4</v>
      </c>
      <c r="J37" s="40">
        <f t="shared" si="1"/>
        <v>262.36719999999991</v>
      </c>
      <c r="K37" s="149">
        <f t="shared" si="2"/>
        <v>1.0607466584728833</v>
      </c>
    </row>
    <row r="38" spans="1:11" ht="12" customHeight="1" x14ac:dyDescent="0.2">
      <c r="A38" s="35">
        <v>1990</v>
      </c>
      <c r="B38" s="52">
        <v>250.13200000000001</v>
      </c>
      <c r="C38" s="40">
        <v>659.3</v>
      </c>
      <c r="D38" s="40">
        <v>5.6</v>
      </c>
      <c r="E38" s="42">
        <v>163.4</v>
      </c>
      <c r="F38" s="42">
        <f t="shared" si="0"/>
        <v>828.3</v>
      </c>
      <c r="G38" s="40">
        <v>249.9</v>
      </c>
      <c r="H38" s="40">
        <v>23.539199999999997</v>
      </c>
      <c r="I38" s="40">
        <v>240</v>
      </c>
      <c r="J38" s="40">
        <f t="shared" si="1"/>
        <v>314.86079999999993</v>
      </c>
      <c r="K38" s="149">
        <f t="shared" si="2"/>
        <v>1.2587785649177232</v>
      </c>
    </row>
    <row r="39" spans="1:11" ht="12" customHeight="1" x14ac:dyDescent="0.2">
      <c r="A39" s="32">
        <v>1991</v>
      </c>
      <c r="B39" s="51">
        <v>253.49299999999999</v>
      </c>
      <c r="C39" s="44">
        <v>826.8</v>
      </c>
      <c r="D39" s="44">
        <v>2</v>
      </c>
      <c r="E39" s="46">
        <v>240</v>
      </c>
      <c r="F39" s="46">
        <f t="shared" si="0"/>
        <v>1068.8</v>
      </c>
      <c r="G39" s="44">
        <v>276.89999999999998</v>
      </c>
      <c r="H39" s="44">
        <v>20.097599999999996</v>
      </c>
      <c r="I39" s="44">
        <v>400</v>
      </c>
      <c r="J39" s="44">
        <f t="shared" si="1"/>
        <v>371.80240000000003</v>
      </c>
      <c r="K39" s="162">
        <f t="shared" si="2"/>
        <v>1.466716635173358</v>
      </c>
    </row>
    <row r="40" spans="1:11" ht="12" customHeight="1" x14ac:dyDescent="0.2">
      <c r="A40" s="32">
        <v>1992</v>
      </c>
      <c r="B40" s="51">
        <v>256.89400000000001</v>
      </c>
      <c r="C40" s="44">
        <v>501.8</v>
      </c>
      <c r="D40" s="44">
        <v>5.3</v>
      </c>
      <c r="E40" s="46">
        <v>400</v>
      </c>
      <c r="F40" s="46">
        <f t="shared" ref="F40:F68" si="3">SUM(C40,D40,E40)</f>
        <v>907.1</v>
      </c>
      <c r="G40" s="44">
        <v>131.19999999999999</v>
      </c>
      <c r="H40" s="44">
        <v>21.259199999999996</v>
      </c>
      <c r="I40" s="44">
        <v>360</v>
      </c>
      <c r="J40" s="44">
        <f t="shared" ref="J40:J59" si="4">F40-G40-H40-I40</f>
        <v>394.64080000000013</v>
      </c>
      <c r="K40" s="162">
        <f t="shared" ref="K40:K59" si="5">IF(J40=0,0,IF(B40=0,0,J40/B40))</f>
        <v>1.5362009233380309</v>
      </c>
    </row>
    <row r="41" spans="1:11" ht="12" customHeight="1" x14ac:dyDescent="0.2">
      <c r="A41" s="32">
        <v>1993</v>
      </c>
      <c r="B41" s="51">
        <v>260.255</v>
      </c>
      <c r="C41" s="44">
        <v>527.5</v>
      </c>
      <c r="D41" s="44">
        <v>2.7036120000000001</v>
      </c>
      <c r="E41" s="46">
        <v>360</v>
      </c>
      <c r="F41" s="46">
        <f t="shared" si="3"/>
        <v>890.20361200000002</v>
      </c>
      <c r="G41" s="44">
        <v>202</v>
      </c>
      <c r="H41" s="44">
        <v>20.563199999999998</v>
      </c>
      <c r="I41" s="44">
        <v>355</v>
      </c>
      <c r="J41" s="44">
        <f t="shared" si="4"/>
        <v>312.64041199999997</v>
      </c>
      <c r="K41" s="162">
        <f t="shared" si="5"/>
        <v>1.2012849397706096</v>
      </c>
    </row>
    <row r="42" spans="1:11" ht="12" customHeight="1" x14ac:dyDescent="0.2">
      <c r="A42" s="32">
        <v>1994</v>
      </c>
      <c r="B42" s="51">
        <v>263.43599999999998</v>
      </c>
      <c r="C42" s="44">
        <v>528.9</v>
      </c>
      <c r="D42" s="44">
        <v>0.2</v>
      </c>
      <c r="E42" s="46">
        <v>355</v>
      </c>
      <c r="F42" s="46">
        <f t="shared" si="3"/>
        <v>884.1</v>
      </c>
      <c r="G42" s="44">
        <v>162</v>
      </c>
      <c r="H42" s="44">
        <v>23.380800000000001</v>
      </c>
      <c r="I42" s="44">
        <v>215</v>
      </c>
      <c r="J42" s="44">
        <f t="shared" si="4"/>
        <v>483.7192</v>
      </c>
      <c r="K42" s="162">
        <f t="shared" si="5"/>
        <v>1.8361924717958062</v>
      </c>
    </row>
    <row r="43" spans="1:11" ht="12" customHeight="1" x14ac:dyDescent="0.2">
      <c r="A43" s="32">
        <v>1995</v>
      </c>
      <c r="B43" s="51">
        <v>266.55700000000002</v>
      </c>
      <c r="C43" s="44">
        <v>731.4</v>
      </c>
      <c r="D43" s="44">
        <v>4.4342139999999999</v>
      </c>
      <c r="E43" s="46">
        <v>215</v>
      </c>
      <c r="F43" s="46">
        <f t="shared" si="3"/>
        <v>950.83421399999997</v>
      </c>
      <c r="G43" s="44">
        <v>211.7</v>
      </c>
      <c r="H43" s="44">
        <v>19.6554</v>
      </c>
      <c r="I43" s="44">
        <v>280</v>
      </c>
      <c r="J43" s="44">
        <f t="shared" si="4"/>
        <v>439.47881399999994</v>
      </c>
      <c r="K43" s="162">
        <f t="shared" si="5"/>
        <v>1.6487235900764186</v>
      </c>
    </row>
    <row r="44" spans="1:11" ht="12" customHeight="1" x14ac:dyDescent="0.2">
      <c r="A44" s="35">
        <v>1996</v>
      </c>
      <c r="B44" s="52">
        <v>269.66699999999997</v>
      </c>
      <c r="C44" s="40">
        <v>598.4</v>
      </c>
      <c r="D44" s="40">
        <v>2.0890789999999999</v>
      </c>
      <c r="E44" s="42">
        <v>280</v>
      </c>
      <c r="F44" s="42">
        <f t="shared" si="3"/>
        <v>880.48907899999995</v>
      </c>
      <c r="G44" s="40">
        <v>181.1</v>
      </c>
      <c r="H44" s="40">
        <v>17.751399999999997</v>
      </c>
      <c r="I44" s="40">
        <v>340</v>
      </c>
      <c r="J44" s="40">
        <f t="shared" si="4"/>
        <v>341.63767899999993</v>
      </c>
      <c r="K44" s="149">
        <f t="shared" si="5"/>
        <v>1.2668872312889601</v>
      </c>
    </row>
    <row r="45" spans="1:11" ht="12" customHeight="1" x14ac:dyDescent="0.2">
      <c r="A45" s="35">
        <v>1997</v>
      </c>
      <c r="B45" s="52">
        <v>272.91199999999998</v>
      </c>
      <c r="C45" s="40">
        <v>552.4</v>
      </c>
      <c r="D45" s="40">
        <v>5.3843119999999995</v>
      </c>
      <c r="E45" s="42">
        <v>340</v>
      </c>
      <c r="F45" s="42">
        <f t="shared" si="3"/>
        <v>897.784312</v>
      </c>
      <c r="G45" s="40">
        <v>226.5</v>
      </c>
      <c r="H45" s="40">
        <v>11.4975</v>
      </c>
      <c r="I45" s="40">
        <v>285</v>
      </c>
      <c r="J45" s="40">
        <f t="shared" si="4"/>
        <v>374.78681200000005</v>
      </c>
      <c r="K45" s="149">
        <f t="shared" si="5"/>
        <v>1.3732881368353171</v>
      </c>
    </row>
    <row r="46" spans="1:11" ht="12" customHeight="1" x14ac:dyDescent="0.2">
      <c r="A46" s="35">
        <v>1998</v>
      </c>
      <c r="B46" s="52">
        <v>276.11500000000001</v>
      </c>
      <c r="C46" s="40">
        <v>388.7</v>
      </c>
      <c r="D46" s="40">
        <v>0.94015500000000007</v>
      </c>
      <c r="E46" s="42">
        <v>285</v>
      </c>
      <c r="F46" s="42">
        <f t="shared" si="3"/>
        <v>674.64015500000005</v>
      </c>
      <c r="G46" s="40">
        <v>208.22236699999999</v>
      </c>
      <c r="H46" s="40">
        <v>19.813500000000001</v>
      </c>
      <c r="I46" s="40">
        <v>140</v>
      </c>
      <c r="J46" s="40">
        <f t="shared" si="4"/>
        <v>306.60428800000011</v>
      </c>
      <c r="K46" s="149">
        <f t="shared" si="5"/>
        <v>1.1104224254386763</v>
      </c>
    </row>
    <row r="47" spans="1:11" ht="12" customHeight="1" x14ac:dyDescent="0.2">
      <c r="A47" s="35">
        <v>1999</v>
      </c>
      <c r="B47" s="52">
        <v>279.29500000000002</v>
      </c>
      <c r="C47" s="40">
        <v>729.4</v>
      </c>
      <c r="D47" s="40">
        <v>1.48661</v>
      </c>
      <c r="E47" s="42">
        <v>140</v>
      </c>
      <c r="F47" s="42">
        <f t="shared" si="3"/>
        <v>870.88661000000002</v>
      </c>
      <c r="G47" s="40">
        <v>223.678247</v>
      </c>
      <c r="H47" s="40">
        <v>15.578999999999999</v>
      </c>
      <c r="I47" s="40">
        <v>290</v>
      </c>
      <c r="J47" s="40">
        <f t="shared" si="4"/>
        <v>341.62936300000001</v>
      </c>
      <c r="K47" s="149">
        <f t="shared" si="5"/>
        <v>1.2231846721208757</v>
      </c>
    </row>
    <row r="48" spans="1:11" ht="12" customHeight="1" x14ac:dyDescent="0.2">
      <c r="A48" s="35">
        <v>2000</v>
      </c>
      <c r="B48" s="52">
        <v>282.38499999999999</v>
      </c>
      <c r="C48" s="40">
        <v>477.1</v>
      </c>
      <c r="D48" s="40">
        <v>14.289965179999999</v>
      </c>
      <c r="E48" s="42">
        <v>290</v>
      </c>
      <c r="F48" s="42">
        <f t="shared" si="3"/>
        <v>781.38996517999999</v>
      </c>
      <c r="G48" s="40">
        <v>163.39152287000002</v>
      </c>
      <c r="H48" s="40">
        <v>9.5984999999999996</v>
      </c>
      <c r="I48" s="40">
        <v>280</v>
      </c>
      <c r="J48" s="40">
        <f t="shared" si="4"/>
        <v>328.39994231000003</v>
      </c>
      <c r="K48" s="149">
        <f t="shared" si="5"/>
        <v>1.1629510856100715</v>
      </c>
    </row>
    <row r="49" spans="1:11" ht="12" customHeight="1" x14ac:dyDescent="0.2">
      <c r="A49" s="32">
        <v>2001</v>
      </c>
      <c r="B49" s="51">
        <v>285.30901899999998</v>
      </c>
      <c r="C49" s="44">
        <v>231.1</v>
      </c>
      <c r="D49" s="44">
        <v>20.630951879999998</v>
      </c>
      <c r="E49" s="46">
        <v>280</v>
      </c>
      <c r="F49" s="46">
        <f t="shared" si="3"/>
        <v>531.73095188000002</v>
      </c>
      <c r="G49" s="44">
        <v>151.60323928</v>
      </c>
      <c r="H49" s="44">
        <v>15.538500000000001</v>
      </c>
      <c r="I49" s="44">
        <v>79</v>
      </c>
      <c r="J49" s="44">
        <f t="shared" si="4"/>
        <v>285.5892126</v>
      </c>
      <c r="K49" s="162">
        <f t="shared" si="5"/>
        <v>1.0009820706018411</v>
      </c>
    </row>
    <row r="50" spans="1:11" ht="12" customHeight="1" x14ac:dyDescent="0.2">
      <c r="A50" s="32">
        <v>2002</v>
      </c>
      <c r="B50" s="51">
        <v>288.10481800000002</v>
      </c>
      <c r="C50" s="44">
        <v>538.9</v>
      </c>
      <c r="D50" s="44">
        <v>17.120269920000002</v>
      </c>
      <c r="E50" s="46">
        <v>79</v>
      </c>
      <c r="F50" s="46">
        <f t="shared" si="3"/>
        <v>635.02026992000003</v>
      </c>
      <c r="G50" s="44">
        <v>129.88109871</v>
      </c>
      <c r="H50" s="44">
        <v>7.1189999999999998</v>
      </c>
      <c r="I50" s="44">
        <v>237.94899999999996</v>
      </c>
      <c r="J50" s="44">
        <f t="shared" si="4"/>
        <v>260.0711712100001</v>
      </c>
      <c r="K50" s="162">
        <f t="shared" si="5"/>
        <v>0.90269636243986762</v>
      </c>
    </row>
    <row r="51" spans="1:11" ht="12" customHeight="1" x14ac:dyDescent="0.2">
      <c r="A51" s="32">
        <v>2003</v>
      </c>
      <c r="B51" s="51">
        <v>290.81963400000001</v>
      </c>
      <c r="C51" s="44">
        <v>251.4</v>
      </c>
      <c r="D51" s="44">
        <v>16.295930890000001</v>
      </c>
      <c r="E51" s="46">
        <v>237.94899999999996</v>
      </c>
      <c r="F51" s="46">
        <f t="shared" si="3"/>
        <v>505.64493088999996</v>
      </c>
      <c r="G51" s="44">
        <v>136.8665317</v>
      </c>
      <c r="H51" s="44">
        <v>8.3294999999999995</v>
      </c>
      <c r="I51" s="44">
        <v>112.99000000000001</v>
      </c>
      <c r="J51" s="44">
        <f t="shared" si="4"/>
        <v>247.45889918999995</v>
      </c>
      <c r="K51" s="162">
        <f t="shared" si="5"/>
        <v>0.85090162512892764</v>
      </c>
    </row>
    <row r="52" spans="1:11" ht="12" customHeight="1" x14ac:dyDescent="0.2">
      <c r="A52" s="32">
        <v>2004</v>
      </c>
      <c r="B52" s="51">
        <v>293.46318500000001</v>
      </c>
      <c r="C52" s="44">
        <v>214.2</v>
      </c>
      <c r="D52" s="44">
        <v>14.16991028</v>
      </c>
      <c r="E52" s="46">
        <v>112.99000000000001</v>
      </c>
      <c r="F52" s="46">
        <f t="shared" si="3"/>
        <v>341.35991028000001</v>
      </c>
      <c r="G52" s="44">
        <v>133.02807536</v>
      </c>
      <c r="H52" s="44">
        <v>10.638</v>
      </c>
      <c r="I52" s="44">
        <v>35.679999999999978</v>
      </c>
      <c r="J52" s="44">
        <f t="shared" si="4"/>
        <v>162.01383492000002</v>
      </c>
      <c r="K52" s="162">
        <f t="shared" si="5"/>
        <v>0.55207550112290926</v>
      </c>
    </row>
    <row r="53" spans="1:11" ht="12" customHeight="1" x14ac:dyDescent="0.2">
      <c r="A53" s="32">
        <v>2005</v>
      </c>
      <c r="B53" s="51">
        <v>296.186216</v>
      </c>
      <c r="C53" s="44">
        <v>399.5</v>
      </c>
      <c r="D53" s="44">
        <v>14.59423829</v>
      </c>
      <c r="E53" s="46">
        <v>35.679999999999978</v>
      </c>
      <c r="F53" s="46">
        <f t="shared" si="3"/>
        <v>449.77423828999997</v>
      </c>
      <c r="G53" s="44">
        <v>109.65348904000001</v>
      </c>
      <c r="H53" s="44">
        <v>12.631499999999999</v>
      </c>
      <c r="I53" s="44">
        <v>131.81999999999994</v>
      </c>
      <c r="J53" s="44">
        <f t="shared" si="4"/>
        <v>195.66924925000001</v>
      </c>
      <c r="K53" s="162">
        <f t="shared" si="5"/>
        <v>0.66062915382260734</v>
      </c>
    </row>
    <row r="54" spans="1:11" ht="12" customHeight="1" x14ac:dyDescent="0.2">
      <c r="A54" s="35">
        <v>2006</v>
      </c>
      <c r="B54" s="52">
        <v>298.99582500000002</v>
      </c>
      <c r="C54" s="40">
        <v>435.3</v>
      </c>
      <c r="D54" s="40">
        <v>15.942618169999999</v>
      </c>
      <c r="E54" s="42">
        <v>131.81999999999994</v>
      </c>
      <c r="F54" s="42">
        <f t="shared" si="3"/>
        <v>583.06261816999995</v>
      </c>
      <c r="G54" s="40">
        <v>116.92200431000001</v>
      </c>
      <c r="H54" s="40">
        <v>9.9855</v>
      </c>
      <c r="I54" s="40">
        <v>174.12</v>
      </c>
      <c r="J54" s="40">
        <f t="shared" si="4"/>
        <v>282.03511385999991</v>
      </c>
      <c r="K54" s="149">
        <f t="shared" si="5"/>
        <v>0.94327442150739027</v>
      </c>
    </row>
    <row r="55" spans="1:11" ht="12" customHeight="1" x14ac:dyDescent="0.2">
      <c r="A55" s="35">
        <v>2007</v>
      </c>
      <c r="B55" s="52">
        <v>302.003917</v>
      </c>
      <c r="C55" s="40">
        <v>383.2</v>
      </c>
      <c r="D55" s="40">
        <v>17.816800399999998</v>
      </c>
      <c r="E55" s="42">
        <v>174.12</v>
      </c>
      <c r="F55" s="42">
        <f t="shared" si="3"/>
        <v>575.13680039999997</v>
      </c>
      <c r="G55" s="40">
        <v>102.66774740000001</v>
      </c>
      <c r="H55" s="40">
        <v>11.277000000000001</v>
      </c>
      <c r="I55" s="40">
        <v>164.11999999999995</v>
      </c>
      <c r="J55" s="40">
        <f t="shared" si="4"/>
        <v>297.07205300000004</v>
      </c>
      <c r="K55" s="149">
        <f t="shared" si="5"/>
        <v>0.98366953631266985</v>
      </c>
    </row>
    <row r="56" spans="1:11" ht="12" customHeight="1" x14ac:dyDescent="0.2">
      <c r="A56" s="35">
        <v>2008</v>
      </c>
      <c r="B56" s="52">
        <v>304.79776099999998</v>
      </c>
      <c r="C56" s="40">
        <v>454.2</v>
      </c>
      <c r="D56" s="40">
        <v>21.371998089999998</v>
      </c>
      <c r="E56" s="42">
        <v>164.11999999999995</v>
      </c>
      <c r="F56" s="42">
        <f t="shared" si="3"/>
        <v>639.69199808999997</v>
      </c>
      <c r="G56" s="40">
        <v>192.54616731000002</v>
      </c>
      <c r="H56" s="40">
        <v>8.7705000000000002</v>
      </c>
      <c r="I56" s="40">
        <v>135.422</v>
      </c>
      <c r="J56" s="40">
        <f t="shared" si="4"/>
        <v>302.95333077999999</v>
      </c>
      <c r="K56" s="149">
        <f t="shared" si="5"/>
        <v>0.99394867529883202</v>
      </c>
    </row>
    <row r="57" spans="1:11" ht="12" customHeight="1" x14ac:dyDescent="0.2">
      <c r="A57" s="35">
        <v>2009</v>
      </c>
      <c r="B57" s="52">
        <v>307.43940600000002</v>
      </c>
      <c r="C57" s="40">
        <v>333.2</v>
      </c>
      <c r="D57" s="40">
        <v>13.242875550000001</v>
      </c>
      <c r="E57" s="42">
        <v>135.422</v>
      </c>
      <c r="F57" s="42">
        <f t="shared" si="3"/>
        <v>481.86487554999997</v>
      </c>
      <c r="G57" s="40">
        <v>153.73835836000001</v>
      </c>
      <c r="H57" s="40">
        <v>12.577500000000001</v>
      </c>
      <c r="I57" s="40">
        <v>119</v>
      </c>
      <c r="J57" s="40">
        <f t="shared" si="4"/>
        <v>196.54901718999997</v>
      </c>
      <c r="K57" s="149">
        <f t="shared" si="5"/>
        <v>0.63930977406975587</v>
      </c>
    </row>
    <row r="58" spans="1:11" ht="12" customHeight="1" x14ac:dyDescent="0.2">
      <c r="A58" s="35">
        <v>2010</v>
      </c>
      <c r="B58" s="52">
        <v>309.74127900000002</v>
      </c>
      <c r="C58" s="40">
        <v>476.6</v>
      </c>
      <c r="D58" s="40">
        <v>5.3</v>
      </c>
      <c r="E58" s="42">
        <v>119</v>
      </c>
      <c r="F58" s="42">
        <f t="shared" si="3"/>
        <v>600.90000000000009</v>
      </c>
      <c r="G58" s="40">
        <v>165.5</v>
      </c>
      <c r="H58" s="40">
        <v>9.1999999999999993</v>
      </c>
      <c r="I58" s="40">
        <v>167.6</v>
      </c>
      <c r="J58" s="40">
        <f t="shared" si="4"/>
        <v>258.60000000000014</v>
      </c>
      <c r="K58" s="149">
        <f t="shared" si="5"/>
        <v>0.83489033439420945</v>
      </c>
    </row>
    <row r="59" spans="1:11" ht="12" customHeight="1" x14ac:dyDescent="0.2">
      <c r="A59" s="70">
        <v>2011</v>
      </c>
      <c r="B59" s="69">
        <v>311.97391399999998</v>
      </c>
      <c r="C59" s="67">
        <v>324.8</v>
      </c>
      <c r="D59" s="67">
        <v>11.2</v>
      </c>
      <c r="E59" s="68">
        <v>167.6</v>
      </c>
      <c r="F59" s="68">
        <f t="shared" si="3"/>
        <v>503.6</v>
      </c>
      <c r="G59" s="67">
        <v>208.1</v>
      </c>
      <c r="H59" s="67">
        <v>11.8</v>
      </c>
      <c r="I59" s="67">
        <v>68.3</v>
      </c>
      <c r="J59" s="67">
        <f t="shared" si="4"/>
        <v>215.39999999999998</v>
      </c>
      <c r="K59" s="163">
        <f t="shared" si="5"/>
        <v>0.69044234256073089</v>
      </c>
    </row>
    <row r="60" spans="1:11" ht="12" customHeight="1" x14ac:dyDescent="0.2">
      <c r="A60" s="70">
        <v>2012</v>
      </c>
      <c r="B60" s="69">
        <v>314.16755799999999</v>
      </c>
      <c r="C60" s="67">
        <v>490.6</v>
      </c>
      <c r="D60" s="67">
        <v>18.7</v>
      </c>
      <c r="E60" s="68">
        <v>68.3</v>
      </c>
      <c r="F60" s="68">
        <f t="shared" si="3"/>
        <v>577.6</v>
      </c>
      <c r="G60" s="67">
        <v>228.3</v>
      </c>
      <c r="H60" s="67">
        <v>7.8</v>
      </c>
      <c r="I60" s="67">
        <v>164.8</v>
      </c>
      <c r="J60" s="67">
        <f t="shared" ref="J60:J65" si="6">F60-G60-H60-I60</f>
        <v>176.7</v>
      </c>
      <c r="K60" s="163">
        <f t="shared" ref="K60:K65" si="7">IF(J60=0,0,IF(B60=0,0,J60/B60))</f>
        <v>0.56243872258764538</v>
      </c>
    </row>
    <row r="61" spans="1:11" ht="12" customHeight="1" x14ac:dyDescent="0.2">
      <c r="A61" s="70">
        <v>2013</v>
      </c>
      <c r="B61" s="69">
        <v>316.29476599999998</v>
      </c>
      <c r="C61" s="67">
        <v>340.2</v>
      </c>
      <c r="D61" s="67">
        <v>9</v>
      </c>
      <c r="E61" s="68">
        <v>164.8</v>
      </c>
      <c r="F61" s="68">
        <f t="shared" si="3"/>
        <v>514</v>
      </c>
      <c r="G61" s="67">
        <v>266.60000000000002</v>
      </c>
      <c r="H61" s="67">
        <v>10.8</v>
      </c>
      <c r="I61" s="67">
        <v>122.9</v>
      </c>
      <c r="J61" s="67">
        <f t="shared" si="6"/>
        <v>113.69999999999996</v>
      </c>
      <c r="K61" s="163">
        <f t="shared" si="7"/>
        <v>0.35947480711710533</v>
      </c>
    </row>
    <row r="62" spans="1:11" ht="12" customHeight="1" x14ac:dyDescent="0.2">
      <c r="A62" s="70">
        <v>2014</v>
      </c>
      <c r="B62" s="69">
        <v>318.576955</v>
      </c>
      <c r="C62" s="67">
        <v>427.3</v>
      </c>
      <c r="D62" s="67">
        <v>10</v>
      </c>
      <c r="E62" s="68">
        <v>122.9</v>
      </c>
      <c r="F62" s="68">
        <f t="shared" si="3"/>
        <v>560.20000000000005</v>
      </c>
      <c r="G62" s="67">
        <v>410.9</v>
      </c>
      <c r="H62" s="67">
        <v>10.6</v>
      </c>
      <c r="I62" s="67">
        <v>66.599999999999994</v>
      </c>
      <c r="J62" s="67">
        <f t="shared" si="6"/>
        <v>72.10000000000008</v>
      </c>
      <c r="K62" s="163">
        <f t="shared" si="7"/>
        <v>0.22631894387966661</v>
      </c>
    </row>
    <row r="63" spans="1:11" ht="12" customHeight="1" x14ac:dyDescent="0.2">
      <c r="A63" s="70">
        <v>2015</v>
      </c>
      <c r="B63" s="69">
        <v>320.87070299999999</v>
      </c>
      <c r="C63" s="67">
        <v>456.2</v>
      </c>
      <c r="D63" s="67">
        <v>4</v>
      </c>
      <c r="E63" s="68">
        <v>66.599999999999994</v>
      </c>
      <c r="F63" s="68">
        <f t="shared" si="3"/>
        <v>526.79999999999995</v>
      </c>
      <c r="G63" s="67">
        <v>281.89999999999998</v>
      </c>
      <c r="H63" s="67">
        <v>8.6</v>
      </c>
      <c r="I63" s="67">
        <v>143.69999999999999</v>
      </c>
      <c r="J63" s="67">
        <f t="shared" si="6"/>
        <v>92.6</v>
      </c>
      <c r="K63" s="163">
        <f t="shared" si="7"/>
        <v>0.28858976258733099</v>
      </c>
    </row>
    <row r="64" spans="1:11" ht="12" customHeight="1" x14ac:dyDescent="0.2">
      <c r="A64" s="100">
        <v>2016</v>
      </c>
      <c r="B64" s="101">
        <v>323.16101099999997</v>
      </c>
      <c r="C64" s="102">
        <v>351.6</v>
      </c>
      <c r="D64" s="102">
        <v>5.8</v>
      </c>
      <c r="E64" s="103">
        <v>143.69999999999999</v>
      </c>
      <c r="F64" s="103">
        <f t="shared" si="3"/>
        <v>501.1</v>
      </c>
      <c r="G64" s="102">
        <v>216.3</v>
      </c>
      <c r="H64" s="102">
        <v>11.3</v>
      </c>
      <c r="I64" s="102">
        <v>126.1</v>
      </c>
      <c r="J64" s="102">
        <f t="shared" si="6"/>
        <v>147.4</v>
      </c>
      <c r="K64" s="164">
        <f t="shared" si="7"/>
        <v>0.45611938006964592</v>
      </c>
    </row>
    <row r="65" spans="1:11" ht="12" customHeight="1" x14ac:dyDescent="0.2">
      <c r="A65" s="117">
        <v>2017</v>
      </c>
      <c r="B65" s="118">
        <v>325.20603</v>
      </c>
      <c r="C65" s="119">
        <v>416.1</v>
      </c>
      <c r="D65" s="119">
        <v>5.8</v>
      </c>
      <c r="E65" s="120">
        <v>126.1</v>
      </c>
      <c r="F65" s="120">
        <f t="shared" si="3"/>
        <v>548</v>
      </c>
      <c r="G65" s="119">
        <v>200.6</v>
      </c>
      <c r="H65" s="119">
        <v>10.3</v>
      </c>
      <c r="I65" s="119">
        <v>164.9</v>
      </c>
      <c r="J65" s="119">
        <f t="shared" si="6"/>
        <v>172.19999999999996</v>
      </c>
      <c r="K65" s="165">
        <f t="shared" si="7"/>
        <v>0.52951047678912955</v>
      </c>
    </row>
    <row r="66" spans="1:11" ht="12" customHeight="1" x14ac:dyDescent="0.2">
      <c r="A66" s="117">
        <v>2018</v>
      </c>
      <c r="B66" s="118">
        <v>326.92397599999998</v>
      </c>
      <c r="C66" s="119">
        <v>419.1</v>
      </c>
      <c r="D66" s="119">
        <v>5.6</v>
      </c>
      <c r="E66" s="120">
        <v>164.9</v>
      </c>
      <c r="F66" s="120">
        <f t="shared" si="3"/>
        <v>589.6</v>
      </c>
      <c r="G66" s="119">
        <v>124.2</v>
      </c>
      <c r="H66" s="119">
        <v>9.5</v>
      </c>
      <c r="I66" s="119">
        <v>166.4</v>
      </c>
      <c r="J66" s="119">
        <f>F66-G66-H66-I66</f>
        <v>289.5</v>
      </c>
      <c r="K66" s="165">
        <f>IF(J66=0,0,IF(B66=0,0,J66/B66))</f>
        <v>0.88552697646134104</v>
      </c>
    </row>
    <row r="67" spans="1:11" ht="12" customHeight="1" x14ac:dyDescent="0.2">
      <c r="A67" s="117">
        <v>2019</v>
      </c>
      <c r="B67" s="118">
        <v>328.475998</v>
      </c>
      <c r="C67" s="135">
        <v>298.2</v>
      </c>
      <c r="D67" s="119">
        <v>6.3</v>
      </c>
      <c r="E67" s="136">
        <v>166.4</v>
      </c>
      <c r="F67" s="120">
        <f t="shared" si="3"/>
        <v>470.9</v>
      </c>
      <c r="G67" s="135">
        <v>162.69999999999999</v>
      </c>
      <c r="H67" s="119">
        <v>12.8</v>
      </c>
      <c r="I67" s="135">
        <v>106.6</v>
      </c>
      <c r="J67" s="119">
        <f>F67-G67-H67-I67</f>
        <v>188.79999999999998</v>
      </c>
      <c r="K67" s="165">
        <f>IF(J67=0,0,IF(B67=0,0,J67/B67))</f>
        <v>0.57477563398711395</v>
      </c>
    </row>
    <row r="68" spans="1:11" ht="12" customHeight="1" thickBot="1" x14ac:dyDescent="0.25">
      <c r="A68" s="104">
        <v>2020</v>
      </c>
      <c r="B68" s="105">
        <v>330.11398000000003</v>
      </c>
      <c r="C68" s="127">
        <v>450.5</v>
      </c>
      <c r="D68" s="106">
        <v>3.3</v>
      </c>
      <c r="E68" s="128">
        <v>106.6</v>
      </c>
      <c r="F68" s="107">
        <f t="shared" si="3"/>
        <v>560.4</v>
      </c>
      <c r="G68" s="127">
        <v>120.4</v>
      </c>
      <c r="H68" s="106">
        <v>12</v>
      </c>
      <c r="I68" s="127">
        <v>131.69999999999999</v>
      </c>
      <c r="J68" s="106">
        <f>F68-G68-H68-I68</f>
        <v>296.3</v>
      </c>
      <c r="K68" s="166">
        <f>IF(J68=0,0,IF(B68=0,0,J68/B68))</f>
        <v>0.8975687730643821</v>
      </c>
    </row>
    <row r="69" spans="1:11" ht="12" customHeight="1" thickTop="1" x14ac:dyDescent="0.2">
      <c r="A69" s="212" t="s">
        <v>28</v>
      </c>
      <c r="B69" s="213"/>
      <c r="C69" s="213"/>
      <c r="D69" s="213"/>
      <c r="E69" s="213"/>
      <c r="F69" s="213"/>
      <c r="G69" s="213"/>
      <c r="H69" s="213"/>
      <c r="I69" s="213"/>
      <c r="J69" s="213"/>
      <c r="K69" s="214"/>
    </row>
    <row r="70" spans="1:11" ht="12" customHeight="1" x14ac:dyDescent="0.2">
      <c r="A70" s="224"/>
      <c r="B70" s="225"/>
      <c r="C70" s="225"/>
      <c r="D70" s="225"/>
      <c r="E70" s="225"/>
      <c r="F70" s="225"/>
      <c r="G70" s="225"/>
      <c r="H70" s="225"/>
      <c r="I70" s="225"/>
      <c r="J70" s="225"/>
      <c r="K70" s="226"/>
    </row>
    <row r="71" spans="1:11" ht="12" customHeight="1" x14ac:dyDescent="0.2">
      <c r="A71" s="221" t="s">
        <v>97</v>
      </c>
      <c r="B71" s="246"/>
      <c r="C71" s="246"/>
      <c r="D71" s="246"/>
      <c r="E71" s="246"/>
      <c r="F71" s="246"/>
      <c r="G71" s="246"/>
      <c r="H71" s="246"/>
      <c r="I71" s="246"/>
      <c r="J71" s="246"/>
      <c r="K71" s="245"/>
    </row>
    <row r="72" spans="1:11" ht="12" customHeight="1" x14ac:dyDescent="0.2">
      <c r="A72" s="247"/>
      <c r="B72" s="246"/>
      <c r="C72" s="246"/>
      <c r="D72" s="246"/>
      <c r="E72" s="246"/>
      <c r="F72" s="246"/>
      <c r="G72" s="246"/>
      <c r="H72" s="246"/>
      <c r="I72" s="246"/>
      <c r="J72" s="246"/>
      <c r="K72" s="245"/>
    </row>
    <row r="73" spans="1:11" ht="18" customHeight="1" x14ac:dyDescent="0.2">
      <c r="A73" s="247"/>
      <c r="B73" s="246"/>
      <c r="C73" s="246"/>
      <c r="D73" s="246"/>
      <c r="E73" s="246"/>
      <c r="F73" s="246"/>
      <c r="G73" s="246"/>
      <c r="H73" s="246"/>
      <c r="I73" s="246"/>
      <c r="J73" s="246"/>
      <c r="K73" s="245"/>
    </row>
    <row r="74" spans="1:11" ht="12" customHeight="1" x14ac:dyDescent="0.2">
      <c r="A74" s="248"/>
      <c r="B74" s="249"/>
      <c r="C74" s="249"/>
      <c r="D74" s="249"/>
      <c r="E74" s="249"/>
      <c r="F74" s="249"/>
      <c r="G74" s="249"/>
      <c r="H74" s="249"/>
      <c r="I74" s="249"/>
      <c r="J74" s="249"/>
      <c r="K74" s="250"/>
    </row>
    <row r="75" spans="1:11" ht="12" customHeight="1" x14ac:dyDescent="0.2">
      <c r="A75" s="218" t="s">
        <v>48</v>
      </c>
      <c r="B75" s="219"/>
      <c r="C75" s="219"/>
      <c r="D75" s="219"/>
      <c r="E75" s="219"/>
      <c r="F75" s="219"/>
      <c r="G75" s="219"/>
      <c r="H75" s="219"/>
      <c r="I75" s="219"/>
      <c r="J75" s="219"/>
      <c r="K75" s="220"/>
    </row>
  </sheetData>
  <mergeCells count="20">
    <mergeCell ref="G2:I2"/>
    <mergeCell ref="J2:K3"/>
    <mergeCell ref="A1:K1"/>
    <mergeCell ref="C7:J7"/>
    <mergeCell ref="A2:A6"/>
    <mergeCell ref="B2:B6"/>
    <mergeCell ref="C3:C6"/>
    <mergeCell ref="D3:D6"/>
    <mergeCell ref="I3:I6"/>
    <mergeCell ref="J4:J6"/>
    <mergeCell ref="K5:K6"/>
    <mergeCell ref="E3:E6"/>
    <mergeCell ref="A75:K75"/>
    <mergeCell ref="A71:K73"/>
    <mergeCell ref="A70:K70"/>
    <mergeCell ref="A74:K74"/>
    <mergeCell ref="F3:F6"/>
    <mergeCell ref="G3:G6"/>
    <mergeCell ref="H3:H6"/>
    <mergeCell ref="A69:K69"/>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autoPageBreaks="0" fitToPage="1"/>
  </sheetPr>
  <dimension ref="A1:K74"/>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42</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82" t="s">
        <v>32</v>
      </c>
      <c r="C7" s="228" t="s">
        <v>35</v>
      </c>
      <c r="D7" s="228"/>
      <c r="E7" s="228"/>
      <c r="F7" s="228"/>
      <c r="G7" s="228"/>
      <c r="H7" s="228"/>
      <c r="I7" s="228"/>
      <c r="J7" s="228"/>
      <c r="K7" s="83" t="s">
        <v>33</v>
      </c>
    </row>
    <row r="8" spans="1:11" ht="12" customHeight="1" x14ac:dyDescent="0.2">
      <c r="A8" s="35">
        <v>1960</v>
      </c>
      <c r="B8" s="52">
        <v>180.67099999999999</v>
      </c>
      <c r="C8" s="49">
        <v>157.19999999999999</v>
      </c>
      <c r="D8" s="56" t="s">
        <v>4</v>
      </c>
      <c r="E8" s="49">
        <v>75</v>
      </c>
      <c r="F8" s="42">
        <f t="shared" ref="F8:F39" si="0">SUM(C8,D8,E8)</f>
        <v>232.2</v>
      </c>
      <c r="G8" s="49">
        <v>6.9</v>
      </c>
      <c r="H8" s="49">
        <v>5.4367200000000002</v>
      </c>
      <c r="I8" s="49">
        <v>77.185199999999995</v>
      </c>
      <c r="J8" s="40">
        <f t="shared" ref="J8:J39" si="1">F8-G8-H8-I8</f>
        <v>142.67807999999997</v>
      </c>
      <c r="K8" s="149">
        <f t="shared" ref="K8:K39" si="2">IF(J8=0,0,IF(B8=0,0,J8/B8))</f>
        <v>0.78971212867588036</v>
      </c>
    </row>
    <row r="9" spans="1:11" ht="12" customHeight="1" x14ac:dyDescent="0.2">
      <c r="A9" s="32">
        <v>1961</v>
      </c>
      <c r="B9" s="51">
        <v>183.691</v>
      </c>
      <c r="C9" s="50">
        <v>167.8</v>
      </c>
      <c r="D9" s="57" t="s">
        <v>4</v>
      </c>
      <c r="E9" s="50">
        <v>77.185199999999995</v>
      </c>
      <c r="F9" s="46">
        <f t="shared" si="0"/>
        <v>244.98520000000002</v>
      </c>
      <c r="G9" s="50">
        <v>4.4000000000000004</v>
      </c>
      <c r="H9" s="50">
        <v>4.6267200000000006</v>
      </c>
      <c r="I9" s="50">
        <v>82.389800000000008</v>
      </c>
      <c r="J9" s="44">
        <f t="shared" si="1"/>
        <v>153.56868</v>
      </c>
      <c r="K9" s="162">
        <f t="shared" si="2"/>
        <v>0.83601635355025561</v>
      </c>
    </row>
    <row r="10" spans="1:11" ht="12" customHeight="1" x14ac:dyDescent="0.2">
      <c r="A10" s="32">
        <v>1962</v>
      </c>
      <c r="B10" s="51">
        <v>186.53800000000001</v>
      </c>
      <c r="C10" s="50">
        <v>142.80000000000001</v>
      </c>
      <c r="D10" s="57" t="s">
        <v>4</v>
      </c>
      <c r="E10" s="50">
        <v>82.389800000000008</v>
      </c>
      <c r="F10" s="46">
        <f t="shared" si="0"/>
        <v>225.18980000000002</v>
      </c>
      <c r="G10" s="50">
        <v>12.2</v>
      </c>
      <c r="H10" s="50">
        <v>7.0826400000000005</v>
      </c>
      <c r="I10" s="50">
        <v>70.114800000000002</v>
      </c>
      <c r="J10" s="44">
        <f t="shared" si="1"/>
        <v>135.79236000000003</v>
      </c>
      <c r="K10" s="162">
        <f t="shared" si="2"/>
        <v>0.72796084443920284</v>
      </c>
    </row>
    <row r="11" spans="1:11" ht="12" customHeight="1" x14ac:dyDescent="0.2">
      <c r="A11" s="32">
        <v>1963</v>
      </c>
      <c r="B11" s="51">
        <v>189.24199999999999</v>
      </c>
      <c r="C11" s="50">
        <v>218.6</v>
      </c>
      <c r="D11" s="57" t="s">
        <v>4</v>
      </c>
      <c r="E11" s="50">
        <v>70.114800000000002</v>
      </c>
      <c r="F11" s="46">
        <f t="shared" si="0"/>
        <v>288.71479999999997</v>
      </c>
      <c r="G11" s="50">
        <v>72.599999999999994</v>
      </c>
      <c r="H11" s="50">
        <v>5.3881200000000016</v>
      </c>
      <c r="I11" s="50">
        <v>107.3326</v>
      </c>
      <c r="J11" s="44">
        <f t="shared" si="1"/>
        <v>103.39407999999996</v>
      </c>
      <c r="K11" s="162">
        <f t="shared" si="2"/>
        <v>0.54635905348706926</v>
      </c>
    </row>
    <row r="12" spans="1:11" ht="12" customHeight="1" x14ac:dyDescent="0.2">
      <c r="A12" s="32">
        <v>1964</v>
      </c>
      <c r="B12" s="51">
        <v>191.88900000000001</v>
      </c>
      <c r="C12" s="50">
        <v>166.3</v>
      </c>
      <c r="D12" s="57" t="s">
        <v>4</v>
      </c>
      <c r="E12" s="50">
        <v>107.3326</v>
      </c>
      <c r="F12" s="46">
        <f t="shared" si="0"/>
        <v>273.63260000000002</v>
      </c>
      <c r="G12" s="50">
        <v>34.6</v>
      </c>
      <c r="H12" s="50">
        <v>4.6396800000000002</v>
      </c>
      <c r="I12" s="50">
        <v>76.331699999999998</v>
      </c>
      <c r="J12" s="44">
        <f t="shared" si="1"/>
        <v>158.06122000000005</v>
      </c>
      <c r="K12" s="162">
        <f t="shared" si="2"/>
        <v>0.82371172917676383</v>
      </c>
    </row>
    <row r="13" spans="1:11" ht="12" customHeight="1" x14ac:dyDescent="0.2">
      <c r="A13" s="32">
        <v>1965</v>
      </c>
      <c r="B13" s="51">
        <v>194.303</v>
      </c>
      <c r="C13" s="50">
        <v>143.19999999999999</v>
      </c>
      <c r="D13" s="57" t="s">
        <v>4</v>
      </c>
      <c r="E13" s="50">
        <v>76.331699999999998</v>
      </c>
      <c r="F13" s="46">
        <f t="shared" si="0"/>
        <v>219.5317</v>
      </c>
      <c r="G13" s="50">
        <v>24</v>
      </c>
      <c r="H13" s="50">
        <v>6.3147600000000015</v>
      </c>
      <c r="I13" s="50">
        <v>75.179999999999993</v>
      </c>
      <c r="J13" s="44">
        <f t="shared" si="1"/>
        <v>114.03694</v>
      </c>
      <c r="K13" s="162">
        <f t="shared" si="2"/>
        <v>0.58690262116385239</v>
      </c>
    </row>
    <row r="14" spans="1:11" ht="12" customHeight="1" x14ac:dyDescent="0.2">
      <c r="A14" s="35">
        <v>1966</v>
      </c>
      <c r="B14" s="52">
        <v>196.56</v>
      </c>
      <c r="C14" s="49">
        <v>194.9</v>
      </c>
      <c r="D14" s="56" t="s">
        <v>4</v>
      </c>
      <c r="E14" s="49">
        <v>75.179999999999993</v>
      </c>
      <c r="F14" s="42">
        <f t="shared" si="0"/>
        <v>270.08</v>
      </c>
      <c r="G14" s="49">
        <v>63</v>
      </c>
      <c r="H14" s="49">
        <v>4.8600000000000003</v>
      </c>
      <c r="I14" s="49">
        <v>105.24600000000001</v>
      </c>
      <c r="J14" s="40">
        <f t="shared" si="1"/>
        <v>96.973999999999961</v>
      </c>
      <c r="K14" s="149">
        <f t="shared" si="2"/>
        <v>0.49335571835571818</v>
      </c>
    </row>
    <row r="15" spans="1:11" ht="12" customHeight="1" x14ac:dyDescent="0.2">
      <c r="A15" s="35">
        <v>1967</v>
      </c>
      <c r="B15" s="52">
        <v>198.71199999999999</v>
      </c>
      <c r="C15" s="49">
        <v>150</v>
      </c>
      <c r="D15" s="56" t="s">
        <v>4</v>
      </c>
      <c r="E15" s="49">
        <v>105.24600000000001</v>
      </c>
      <c r="F15" s="42">
        <f t="shared" si="0"/>
        <v>255.24600000000001</v>
      </c>
      <c r="G15" s="49">
        <v>27.7</v>
      </c>
      <c r="H15" s="49">
        <v>4.49064</v>
      </c>
      <c r="I15" s="49">
        <v>81.150000000000006</v>
      </c>
      <c r="J15" s="40">
        <f t="shared" si="1"/>
        <v>141.90536</v>
      </c>
      <c r="K15" s="149">
        <f t="shared" si="2"/>
        <v>0.71412576995853305</v>
      </c>
    </row>
    <row r="16" spans="1:11" ht="12" customHeight="1" x14ac:dyDescent="0.2">
      <c r="A16" s="35">
        <v>1968</v>
      </c>
      <c r="B16" s="52">
        <v>200.70599999999999</v>
      </c>
      <c r="C16" s="49">
        <v>138.6</v>
      </c>
      <c r="D16" s="56" t="s">
        <v>4</v>
      </c>
      <c r="E16" s="49">
        <v>81.150000000000006</v>
      </c>
      <c r="F16" s="42">
        <f t="shared" si="0"/>
        <v>219.75</v>
      </c>
      <c r="G16" s="49">
        <v>33.1</v>
      </c>
      <c r="H16" s="49">
        <v>5.5306800000000003</v>
      </c>
      <c r="I16" s="49">
        <v>73.596599999999995</v>
      </c>
      <c r="J16" s="40">
        <f t="shared" si="1"/>
        <v>107.52272000000002</v>
      </c>
      <c r="K16" s="149">
        <f t="shared" si="2"/>
        <v>0.53572249957649509</v>
      </c>
    </row>
    <row r="17" spans="1:11" ht="12" customHeight="1" x14ac:dyDescent="0.2">
      <c r="A17" s="35">
        <v>1969</v>
      </c>
      <c r="B17" s="52">
        <v>202.67699999999999</v>
      </c>
      <c r="C17" s="49">
        <v>170.7</v>
      </c>
      <c r="D17" s="56" t="s">
        <v>4</v>
      </c>
      <c r="E17" s="49">
        <v>73.596599999999995</v>
      </c>
      <c r="F17" s="42">
        <f t="shared" si="0"/>
        <v>244.29659999999998</v>
      </c>
      <c r="G17" s="49">
        <v>53.2</v>
      </c>
      <c r="H17" s="49">
        <v>4.6331999999999995</v>
      </c>
      <c r="I17" s="49">
        <v>70</v>
      </c>
      <c r="J17" s="40">
        <f t="shared" si="1"/>
        <v>116.46339999999998</v>
      </c>
      <c r="K17" s="149">
        <f t="shared" si="2"/>
        <v>0.57462563586396076</v>
      </c>
    </row>
    <row r="18" spans="1:11" ht="12" customHeight="1" x14ac:dyDescent="0.2">
      <c r="A18" s="35">
        <v>1970</v>
      </c>
      <c r="B18" s="52">
        <v>205.05199999999999</v>
      </c>
      <c r="C18" s="40">
        <v>143</v>
      </c>
      <c r="D18" s="56" t="s">
        <v>4</v>
      </c>
      <c r="E18" s="42">
        <v>70</v>
      </c>
      <c r="F18" s="42">
        <f t="shared" si="0"/>
        <v>213</v>
      </c>
      <c r="G18" s="43">
        <v>52.5</v>
      </c>
      <c r="H18" s="43">
        <v>4.9150800000000006</v>
      </c>
      <c r="I18" s="43">
        <v>75.790000000000006</v>
      </c>
      <c r="J18" s="40">
        <f t="shared" si="1"/>
        <v>79.794920000000005</v>
      </c>
      <c r="K18" s="149">
        <f t="shared" si="2"/>
        <v>0.38914480229405229</v>
      </c>
    </row>
    <row r="19" spans="1:11" ht="12" customHeight="1" x14ac:dyDescent="0.2">
      <c r="A19" s="32">
        <v>1971</v>
      </c>
      <c r="B19" s="51">
        <v>207.661</v>
      </c>
      <c r="C19" s="44">
        <v>151.69999999999999</v>
      </c>
      <c r="D19" s="57" t="s">
        <v>4</v>
      </c>
      <c r="E19" s="46">
        <v>75.790000000000006</v>
      </c>
      <c r="F19" s="46">
        <f t="shared" si="0"/>
        <v>227.49</v>
      </c>
      <c r="G19" s="47">
        <v>44.7</v>
      </c>
      <c r="H19" s="47">
        <v>4.8567600000000004</v>
      </c>
      <c r="I19" s="47">
        <v>83.435000000000002</v>
      </c>
      <c r="J19" s="44">
        <f t="shared" si="1"/>
        <v>94.49824000000001</v>
      </c>
      <c r="K19" s="162">
        <f t="shared" si="2"/>
        <v>0.45506012202580171</v>
      </c>
    </row>
    <row r="20" spans="1:11" ht="12" customHeight="1" x14ac:dyDescent="0.2">
      <c r="A20" s="32">
        <v>1972</v>
      </c>
      <c r="B20" s="51">
        <v>209.89599999999999</v>
      </c>
      <c r="C20" s="44">
        <v>149.9</v>
      </c>
      <c r="D20" s="57" t="s">
        <v>4</v>
      </c>
      <c r="E20" s="46">
        <v>83.435000000000002</v>
      </c>
      <c r="F20" s="46">
        <f t="shared" si="0"/>
        <v>233.33500000000001</v>
      </c>
      <c r="G20" s="47">
        <v>68.2</v>
      </c>
      <c r="H20" s="47">
        <v>5.7380400000000007</v>
      </c>
      <c r="I20" s="47">
        <v>82.445000000000007</v>
      </c>
      <c r="J20" s="44">
        <f t="shared" si="1"/>
        <v>76.951959999999971</v>
      </c>
      <c r="K20" s="162">
        <f t="shared" si="2"/>
        <v>0.36661946868925555</v>
      </c>
    </row>
    <row r="21" spans="1:11" ht="12" customHeight="1" x14ac:dyDescent="0.2">
      <c r="A21" s="32">
        <v>1973</v>
      </c>
      <c r="B21" s="51">
        <v>211.90899999999999</v>
      </c>
      <c r="C21" s="44">
        <v>177.1</v>
      </c>
      <c r="D21" s="57" t="s">
        <v>4</v>
      </c>
      <c r="E21" s="46">
        <v>82.445000000000007</v>
      </c>
      <c r="F21" s="46">
        <f t="shared" si="0"/>
        <v>259.54500000000002</v>
      </c>
      <c r="G21" s="47">
        <v>61</v>
      </c>
      <c r="H21" s="47">
        <v>6.7489200000000009</v>
      </c>
      <c r="I21" s="47">
        <v>106.25999999999999</v>
      </c>
      <c r="J21" s="44">
        <f t="shared" si="1"/>
        <v>85.536080000000027</v>
      </c>
      <c r="K21" s="162">
        <f t="shared" si="2"/>
        <v>0.40364533832918864</v>
      </c>
    </row>
    <row r="22" spans="1:11" ht="12" customHeight="1" x14ac:dyDescent="0.2">
      <c r="A22" s="32">
        <v>1974</v>
      </c>
      <c r="B22" s="51">
        <v>213.85400000000001</v>
      </c>
      <c r="C22" s="44">
        <v>208.3</v>
      </c>
      <c r="D22" s="57" t="s">
        <v>4</v>
      </c>
      <c r="E22" s="46">
        <v>106.25999999999999</v>
      </c>
      <c r="F22" s="46">
        <f t="shared" si="0"/>
        <v>314.56</v>
      </c>
      <c r="G22" s="47">
        <v>66.099999999999994</v>
      </c>
      <c r="H22" s="47">
        <v>4.5651600000000006</v>
      </c>
      <c r="I22" s="47">
        <v>122.89700000000001</v>
      </c>
      <c r="J22" s="44">
        <f t="shared" si="1"/>
        <v>120.99784000000001</v>
      </c>
      <c r="K22" s="162">
        <f t="shared" si="2"/>
        <v>0.56579647797095212</v>
      </c>
    </row>
    <row r="23" spans="1:11" ht="12" customHeight="1" x14ac:dyDescent="0.2">
      <c r="A23" s="32">
        <v>1975</v>
      </c>
      <c r="B23" s="51">
        <v>215.97300000000001</v>
      </c>
      <c r="C23" s="44">
        <v>140.9</v>
      </c>
      <c r="D23" s="57" t="s">
        <v>4</v>
      </c>
      <c r="E23" s="46">
        <v>122.89700000000001</v>
      </c>
      <c r="F23" s="46">
        <f t="shared" si="0"/>
        <v>263.79700000000003</v>
      </c>
      <c r="G23" s="47">
        <v>53.6</v>
      </c>
      <c r="H23" s="47">
        <v>5.7250800000000002</v>
      </c>
      <c r="I23" s="47">
        <v>77.5</v>
      </c>
      <c r="J23" s="44">
        <f t="shared" si="1"/>
        <v>126.97192000000004</v>
      </c>
      <c r="K23" s="162">
        <f t="shared" si="2"/>
        <v>0.5879064512693718</v>
      </c>
    </row>
    <row r="24" spans="1:11" ht="12" customHeight="1" x14ac:dyDescent="0.2">
      <c r="A24" s="35">
        <v>1976</v>
      </c>
      <c r="B24" s="52">
        <v>218.035</v>
      </c>
      <c r="C24" s="40">
        <v>176.7</v>
      </c>
      <c r="D24" s="56" t="s">
        <v>4</v>
      </c>
      <c r="E24" s="42">
        <v>77.5</v>
      </c>
      <c r="F24" s="42">
        <f t="shared" si="0"/>
        <v>254.2</v>
      </c>
      <c r="G24" s="40">
        <v>52.2</v>
      </c>
      <c r="H24" s="40">
        <v>5.1937200000000008</v>
      </c>
      <c r="I24" s="40">
        <v>102.5</v>
      </c>
      <c r="J24" s="40">
        <f t="shared" si="1"/>
        <v>94.306279999999987</v>
      </c>
      <c r="K24" s="149">
        <f t="shared" si="2"/>
        <v>0.43252817208246375</v>
      </c>
    </row>
    <row r="25" spans="1:11" ht="12" customHeight="1" x14ac:dyDescent="0.2">
      <c r="A25" s="35">
        <v>1977</v>
      </c>
      <c r="B25" s="52">
        <v>220.23899999999998</v>
      </c>
      <c r="C25" s="40">
        <v>160.30000000000001</v>
      </c>
      <c r="D25" s="56" t="s">
        <v>4</v>
      </c>
      <c r="E25" s="42">
        <v>102.5</v>
      </c>
      <c r="F25" s="42">
        <f t="shared" si="0"/>
        <v>262.8</v>
      </c>
      <c r="G25" s="40">
        <v>89</v>
      </c>
      <c r="H25" s="40">
        <v>6.0361200000000004</v>
      </c>
      <c r="I25" s="40">
        <v>85</v>
      </c>
      <c r="J25" s="40">
        <f t="shared" si="1"/>
        <v>82.76388</v>
      </c>
      <c r="K25" s="149">
        <f t="shared" si="2"/>
        <v>0.37579120864152132</v>
      </c>
    </row>
    <row r="26" spans="1:11" ht="12" customHeight="1" x14ac:dyDescent="0.2">
      <c r="A26" s="35">
        <v>1978</v>
      </c>
      <c r="B26" s="52">
        <v>222.58500000000001</v>
      </c>
      <c r="C26" s="40">
        <v>186.3</v>
      </c>
      <c r="D26" s="56" t="s">
        <v>4</v>
      </c>
      <c r="E26" s="42">
        <v>85</v>
      </c>
      <c r="F26" s="42">
        <f t="shared" si="0"/>
        <v>271.3</v>
      </c>
      <c r="G26" s="40">
        <v>100.9</v>
      </c>
      <c r="H26" s="40">
        <v>6.5156400000000012</v>
      </c>
      <c r="I26" s="40">
        <v>91.3</v>
      </c>
      <c r="J26" s="40">
        <f t="shared" si="1"/>
        <v>72.584360000000018</v>
      </c>
      <c r="K26" s="149">
        <f t="shared" si="2"/>
        <v>0.32609726621290752</v>
      </c>
    </row>
    <row r="27" spans="1:11" ht="12" customHeight="1" x14ac:dyDescent="0.2">
      <c r="A27" s="35">
        <v>1979</v>
      </c>
      <c r="B27" s="52">
        <v>225.05500000000001</v>
      </c>
      <c r="C27" s="40">
        <v>201.1</v>
      </c>
      <c r="D27" s="56" t="s">
        <v>4</v>
      </c>
      <c r="E27" s="42">
        <v>91.3</v>
      </c>
      <c r="F27" s="42">
        <f t="shared" si="0"/>
        <v>292.39999999999998</v>
      </c>
      <c r="G27" s="40">
        <v>88</v>
      </c>
      <c r="H27" s="40">
        <v>6.872040000000001</v>
      </c>
      <c r="I27" s="40">
        <v>106.6</v>
      </c>
      <c r="J27" s="40">
        <f t="shared" si="1"/>
        <v>90.927959999999985</v>
      </c>
      <c r="K27" s="149">
        <f t="shared" si="2"/>
        <v>0.40402550487658562</v>
      </c>
    </row>
    <row r="28" spans="1:11" ht="12" customHeight="1" x14ac:dyDescent="0.2">
      <c r="A28" s="35">
        <v>1980</v>
      </c>
      <c r="B28" s="52">
        <v>227.726</v>
      </c>
      <c r="C28" s="40">
        <v>212.1</v>
      </c>
      <c r="D28" s="56" t="s">
        <v>4</v>
      </c>
      <c r="E28" s="42">
        <v>106.6</v>
      </c>
      <c r="F28" s="42">
        <f t="shared" si="0"/>
        <v>318.7</v>
      </c>
      <c r="G28" s="40">
        <v>133.1</v>
      </c>
      <c r="H28" s="40">
        <v>8.7156000000000002</v>
      </c>
      <c r="I28" s="40">
        <v>82.7</v>
      </c>
      <c r="J28" s="40">
        <f t="shared" si="1"/>
        <v>94.184399999999997</v>
      </c>
      <c r="K28" s="149">
        <f t="shared" si="2"/>
        <v>0.41358650307826073</v>
      </c>
    </row>
    <row r="29" spans="1:11" ht="12" customHeight="1" x14ac:dyDescent="0.2">
      <c r="A29" s="32">
        <v>1981</v>
      </c>
      <c r="B29" s="51">
        <v>229.96600000000001</v>
      </c>
      <c r="C29" s="44">
        <v>269</v>
      </c>
      <c r="D29" s="57" t="s">
        <v>4</v>
      </c>
      <c r="E29" s="46">
        <v>82.7</v>
      </c>
      <c r="F29" s="46">
        <f t="shared" si="0"/>
        <v>351.7</v>
      </c>
      <c r="G29" s="44">
        <v>154.6</v>
      </c>
      <c r="H29" s="44">
        <v>9.3830399999999994</v>
      </c>
      <c r="I29" s="44">
        <v>121.1</v>
      </c>
      <c r="J29" s="44">
        <f t="shared" si="1"/>
        <v>66.616960000000006</v>
      </c>
      <c r="K29" s="162">
        <f t="shared" si="2"/>
        <v>0.28968177904559805</v>
      </c>
    </row>
    <row r="30" spans="1:11" ht="12" customHeight="1" x14ac:dyDescent="0.2">
      <c r="A30" s="32">
        <v>1982</v>
      </c>
      <c r="B30" s="51">
        <v>232.18799999999999</v>
      </c>
      <c r="C30" s="48">
        <v>289.60000000000002</v>
      </c>
      <c r="D30" s="57" t="s">
        <v>4</v>
      </c>
      <c r="E30" s="46">
        <v>121.1</v>
      </c>
      <c r="F30" s="46">
        <f t="shared" si="0"/>
        <v>410.70000000000005</v>
      </c>
      <c r="G30" s="44">
        <v>154.9</v>
      </c>
      <c r="H30" s="44">
        <v>6.2856000000000005</v>
      </c>
      <c r="I30" s="44">
        <v>134.80000000000001</v>
      </c>
      <c r="J30" s="44">
        <f t="shared" si="1"/>
        <v>114.71440000000004</v>
      </c>
      <c r="K30" s="162">
        <f t="shared" si="2"/>
        <v>0.49405826313160045</v>
      </c>
    </row>
    <row r="31" spans="1:11" ht="12" customHeight="1" x14ac:dyDescent="0.2">
      <c r="A31" s="32">
        <v>1983</v>
      </c>
      <c r="B31" s="51">
        <v>234.30699999999999</v>
      </c>
      <c r="C31" s="48">
        <v>194</v>
      </c>
      <c r="D31" s="57" t="s">
        <v>4</v>
      </c>
      <c r="E31" s="46">
        <v>134.80000000000001</v>
      </c>
      <c r="F31" s="46">
        <f t="shared" si="0"/>
        <v>328.8</v>
      </c>
      <c r="G31" s="44">
        <v>130.9</v>
      </c>
      <c r="H31" s="44">
        <v>7.7889600000000003</v>
      </c>
      <c r="I31" s="44">
        <v>85.6</v>
      </c>
      <c r="J31" s="44">
        <f t="shared" si="1"/>
        <v>104.51104000000001</v>
      </c>
      <c r="K31" s="162">
        <f t="shared" si="2"/>
        <v>0.44604318266206305</v>
      </c>
    </row>
    <row r="32" spans="1:11" ht="12" customHeight="1" x14ac:dyDescent="0.2">
      <c r="A32" s="32">
        <v>1984</v>
      </c>
      <c r="B32" s="51">
        <v>236.34800000000001</v>
      </c>
      <c r="C32" s="44">
        <v>240.4</v>
      </c>
      <c r="D32" s="57" t="s">
        <v>4</v>
      </c>
      <c r="E32" s="46">
        <v>85.6</v>
      </c>
      <c r="F32" s="46">
        <f t="shared" si="0"/>
        <v>326</v>
      </c>
      <c r="G32" s="44">
        <v>85.8</v>
      </c>
      <c r="H32" s="44">
        <v>4.7952000000000004</v>
      </c>
      <c r="I32" s="44">
        <v>120.2</v>
      </c>
      <c r="J32" s="44">
        <f t="shared" si="1"/>
        <v>115.20479999999999</v>
      </c>
      <c r="K32" s="162">
        <f t="shared" si="2"/>
        <v>0.48743716892040545</v>
      </c>
    </row>
    <row r="33" spans="1:11" ht="12" customHeight="1" x14ac:dyDescent="0.2">
      <c r="A33" s="32">
        <v>1985</v>
      </c>
      <c r="B33" s="51">
        <v>238.46600000000001</v>
      </c>
      <c r="C33" s="44">
        <v>148</v>
      </c>
      <c r="D33" s="57" t="s">
        <v>4</v>
      </c>
      <c r="E33" s="46">
        <v>120.2</v>
      </c>
      <c r="F33" s="46">
        <f t="shared" si="0"/>
        <v>268.2</v>
      </c>
      <c r="G33" s="44">
        <v>93.8</v>
      </c>
      <c r="H33" s="44">
        <v>8.8257600000000007</v>
      </c>
      <c r="I33" s="44">
        <v>53.3</v>
      </c>
      <c r="J33" s="44">
        <f t="shared" si="1"/>
        <v>112.27423999999998</v>
      </c>
      <c r="K33" s="162">
        <f t="shared" si="2"/>
        <v>0.47081864919946648</v>
      </c>
    </row>
    <row r="34" spans="1:11" ht="12" customHeight="1" x14ac:dyDescent="0.2">
      <c r="A34" s="35">
        <v>1986</v>
      </c>
      <c r="B34" s="52">
        <v>240.65100000000001</v>
      </c>
      <c r="C34" s="40">
        <v>272.39999999999998</v>
      </c>
      <c r="D34" s="56" t="s">
        <v>4</v>
      </c>
      <c r="E34" s="42">
        <v>53.3</v>
      </c>
      <c r="F34" s="42">
        <f t="shared" si="0"/>
        <v>325.7</v>
      </c>
      <c r="G34" s="40">
        <v>115.6</v>
      </c>
      <c r="H34" s="40">
        <v>8.02224</v>
      </c>
      <c r="I34" s="40">
        <v>89.9</v>
      </c>
      <c r="J34" s="40">
        <f t="shared" si="1"/>
        <v>112.17775999999998</v>
      </c>
      <c r="K34" s="149">
        <f t="shared" si="2"/>
        <v>0.46614292066104013</v>
      </c>
    </row>
    <row r="35" spans="1:11" ht="12" customHeight="1" x14ac:dyDescent="0.2">
      <c r="A35" s="35">
        <v>1987</v>
      </c>
      <c r="B35" s="52">
        <v>242.804</v>
      </c>
      <c r="C35" s="40">
        <v>247.6</v>
      </c>
      <c r="D35" s="56" t="s">
        <v>4</v>
      </c>
      <c r="E35" s="42">
        <v>89.9</v>
      </c>
      <c r="F35" s="42">
        <f t="shared" si="0"/>
        <v>337.5</v>
      </c>
      <c r="G35" s="40">
        <v>131.6</v>
      </c>
      <c r="H35" s="40">
        <v>7.5384000000000002</v>
      </c>
      <c r="I35" s="40">
        <v>148.6</v>
      </c>
      <c r="J35" s="40">
        <f t="shared" si="1"/>
        <v>49.761600000000016</v>
      </c>
      <c r="K35" s="149">
        <f t="shared" si="2"/>
        <v>0.2049455527915521</v>
      </c>
    </row>
    <row r="36" spans="1:11" ht="12" customHeight="1" x14ac:dyDescent="0.2">
      <c r="A36" s="35">
        <v>1988</v>
      </c>
      <c r="B36" s="52">
        <v>245.02099999999999</v>
      </c>
      <c r="C36" s="40">
        <v>285.7</v>
      </c>
      <c r="D36" s="56" t="s">
        <v>4</v>
      </c>
      <c r="E36" s="42">
        <v>148.6</v>
      </c>
      <c r="F36" s="42">
        <f t="shared" si="0"/>
        <v>434.29999999999995</v>
      </c>
      <c r="G36" s="40">
        <v>216.5</v>
      </c>
      <c r="H36" s="40">
        <v>7.1820000000000004</v>
      </c>
      <c r="I36" s="40">
        <v>77.099999999999994</v>
      </c>
      <c r="J36" s="40">
        <f t="shared" si="1"/>
        <v>133.51799999999997</v>
      </c>
      <c r="K36" s="149">
        <f t="shared" si="2"/>
        <v>0.5449247207382224</v>
      </c>
    </row>
    <row r="37" spans="1:11" ht="12" customHeight="1" x14ac:dyDescent="0.2">
      <c r="A37" s="35">
        <v>1989</v>
      </c>
      <c r="B37" s="52">
        <v>247.34200000000001</v>
      </c>
      <c r="C37" s="40">
        <v>212.2</v>
      </c>
      <c r="D37" s="56" t="s">
        <v>4</v>
      </c>
      <c r="E37" s="42">
        <v>77.099999999999994</v>
      </c>
      <c r="F37" s="42">
        <f t="shared" si="0"/>
        <v>289.29999999999995</v>
      </c>
      <c r="G37" s="40">
        <v>110.7</v>
      </c>
      <c r="H37" s="40">
        <v>7.4412000000000011</v>
      </c>
      <c r="I37" s="40">
        <v>61.5</v>
      </c>
      <c r="J37" s="40">
        <f t="shared" si="1"/>
        <v>109.65879999999996</v>
      </c>
      <c r="K37" s="149">
        <f t="shared" si="2"/>
        <v>0.44334888534903072</v>
      </c>
    </row>
    <row r="38" spans="1:11" ht="12" customHeight="1" x14ac:dyDescent="0.2">
      <c r="A38" s="35">
        <v>1990</v>
      </c>
      <c r="B38" s="52">
        <v>250.13200000000001</v>
      </c>
      <c r="C38" s="40">
        <v>282.2</v>
      </c>
      <c r="D38" s="56" t="s">
        <v>4</v>
      </c>
      <c r="E38" s="42">
        <v>61.5</v>
      </c>
      <c r="F38" s="42">
        <f t="shared" si="0"/>
        <v>343.7</v>
      </c>
      <c r="G38" s="40">
        <v>140.80000000000001</v>
      </c>
      <c r="H38" s="40">
        <v>7.2360000000000007</v>
      </c>
      <c r="I38" s="40">
        <v>104.8</v>
      </c>
      <c r="J38" s="40">
        <f t="shared" si="1"/>
        <v>90.86399999999999</v>
      </c>
      <c r="K38" s="149">
        <f t="shared" si="2"/>
        <v>0.36326419650424568</v>
      </c>
    </row>
    <row r="39" spans="1:11" ht="12" customHeight="1" x14ac:dyDescent="0.2">
      <c r="A39" s="32">
        <v>1991</v>
      </c>
      <c r="B39" s="51">
        <v>253.49299999999999</v>
      </c>
      <c r="C39" s="44">
        <v>258.8</v>
      </c>
      <c r="D39" s="57" t="s">
        <v>4</v>
      </c>
      <c r="E39" s="46">
        <v>104.8</v>
      </c>
      <c r="F39" s="46">
        <f t="shared" si="0"/>
        <v>363.6</v>
      </c>
      <c r="G39" s="44">
        <v>93.4</v>
      </c>
      <c r="H39" s="44">
        <v>4.8816000000000006</v>
      </c>
      <c r="I39" s="44">
        <v>139.80000000000001</v>
      </c>
      <c r="J39" s="44">
        <f t="shared" si="1"/>
        <v>125.51840000000004</v>
      </c>
      <c r="K39" s="162">
        <f t="shared" si="2"/>
        <v>0.49515529028415006</v>
      </c>
    </row>
    <row r="40" spans="1:11" ht="12" customHeight="1" x14ac:dyDescent="0.2">
      <c r="A40" s="32">
        <v>1992</v>
      </c>
      <c r="B40" s="51">
        <v>256.89400000000001</v>
      </c>
      <c r="C40" s="44">
        <v>141.6</v>
      </c>
      <c r="D40" s="57" t="s">
        <v>4</v>
      </c>
      <c r="E40" s="46">
        <v>139.80000000000001</v>
      </c>
      <c r="F40" s="46">
        <f t="shared" ref="F40:F68" si="3">SUM(C40,D40,E40)</f>
        <v>281.39999999999998</v>
      </c>
      <c r="G40" s="44">
        <v>50.7</v>
      </c>
      <c r="H40" s="44">
        <v>4.2768000000000006</v>
      </c>
      <c r="I40" s="44">
        <v>101.7</v>
      </c>
      <c r="J40" s="44">
        <f t="shared" ref="J40:J59" si="4">F40-G40-H40-I40</f>
        <v>124.72319999999998</v>
      </c>
      <c r="K40" s="162">
        <f t="shared" ref="K40:K59" si="5">IF(J40=0,0,IF(B40=0,0,J40/B40))</f>
        <v>0.48550452715906162</v>
      </c>
    </row>
    <row r="41" spans="1:11" ht="12" customHeight="1" x14ac:dyDescent="0.2">
      <c r="A41" s="32">
        <v>1993</v>
      </c>
      <c r="B41" s="51">
        <v>260.255</v>
      </c>
      <c r="C41" s="44">
        <v>86.8</v>
      </c>
      <c r="D41" s="57" t="s">
        <v>4</v>
      </c>
      <c r="E41" s="46">
        <v>101.7</v>
      </c>
      <c r="F41" s="46">
        <f t="shared" si="3"/>
        <v>188.5</v>
      </c>
      <c r="G41" s="44">
        <v>33.9</v>
      </c>
      <c r="H41" s="44">
        <v>4.5576000000000008</v>
      </c>
      <c r="I41" s="44">
        <v>40.799999999999997</v>
      </c>
      <c r="J41" s="44">
        <f t="shared" si="4"/>
        <v>109.24239999999999</v>
      </c>
      <c r="K41" s="162">
        <f t="shared" si="5"/>
        <v>0.41975139766767205</v>
      </c>
    </row>
    <row r="42" spans="1:11" ht="12" customHeight="1" x14ac:dyDescent="0.2">
      <c r="A42" s="32">
        <v>1994</v>
      </c>
      <c r="B42" s="51">
        <v>263.43599999999998</v>
      </c>
      <c r="C42" s="44">
        <v>162.4</v>
      </c>
      <c r="D42" s="44">
        <v>0.131912</v>
      </c>
      <c r="E42" s="46">
        <v>40.799999999999997</v>
      </c>
      <c r="F42" s="46">
        <f t="shared" si="3"/>
        <v>203.33191199999999</v>
      </c>
      <c r="G42" s="44">
        <v>64.900000000000006</v>
      </c>
      <c r="H42" s="44">
        <v>7.3656000000000006</v>
      </c>
      <c r="I42" s="44">
        <v>38.6</v>
      </c>
      <c r="J42" s="44">
        <f t="shared" si="4"/>
        <v>92.466311999999988</v>
      </c>
      <c r="K42" s="162">
        <f t="shared" si="5"/>
        <v>0.35100104769279822</v>
      </c>
    </row>
    <row r="43" spans="1:11" ht="12" customHeight="1" x14ac:dyDescent="0.2">
      <c r="A43" s="32">
        <v>1995</v>
      </c>
      <c r="B43" s="51">
        <v>266.55700000000002</v>
      </c>
      <c r="C43" s="44">
        <v>214.2</v>
      </c>
      <c r="D43" s="44">
        <v>0.271928</v>
      </c>
      <c r="E43" s="46">
        <v>38.6</v>
      </c>
      <c r="F43" s="46">
        <f t="shared" si="3"/>
        <v>253.07192799999999</v>
      </c>
      <c r="G43" s="44">
        <v>64.2</v>
      </c>
      <c r="H43" s="44">
        <v>6.5232000000000001</v>
      </c>
      <c r="I43" s="44">
        <v>85.7</v>
      </c>
      <c r="J43" s="44">
        <f t="shared" si="4"/>
        <v>96.648727999999963</v>
      </c>
      <c r="K43" s="162">
        <f t="shared" si="5"/>
        <v>0.36258184178243286</v>
      </c>
    </row>
    <row r="44" spans="1:11" ht="12" customHeight="1" x14ac:dyDescent="0.2">
      <c r="A44" s="35">
        <v>1996</v>
      </c>
      <c r="B44" s="52">
        <v>269.66699999999997</v>
      </c>
      <c r="C44" s="40">
        <v>223.9</v>
      </c>
      <c r="D44" s="40">
        <v>0.44259299999999996</v>
      </c>
      <c r="E44" s="42">
        <v>85.7</v>
      </c>
      <c r="F44" s="42">
        <f t="shared" si="3"/>
        <v>310.04259300000001</v>
      </c>
      <c r="G44" s="40">
        <v>62.8</v>
      </c>
      <c r="H44" s="40">
        <v>5.9508000000000001</v>
      </c>
      <c r="I44" s="40">
        <v>95.6</v>
      </c>
      <c r="J44" s="40">
        <f t="shared" si="4"/>
        <v>145.69179300000002</v>
      </c>
      <c r="K44" s="149">
        <f t="shared" si="5"/>
        <v>0.54026556085839217</v>
      </c>
    </row>
    <row r="45" spans="1:11" ht="12" customHeight="1" x14ac:dyDescent="0.2">
      <c r="A45" s="35">
        <v>1997</v>
      </c>
      <c r="B45" s="52">
        <v>272.91199999999998</v>
      </c>
      <c r="C45" s="40">
        <v>225.1</v>
      </c>
      <c r="D45" s="40">
        <v>2.4731759999999996</v>
      </c>
      <c r="E45" s="42">
        <v>95.6</v>
      </c>
      <c r="F45" s="42">
        <f t="shared" si="3"/>
        <v>323.17317600000001</v>
      </c>
      <c r="G45" s="40">
        <v>102.2</v>
      </c>
      <c r="H45" s="40">
        <v>6.1128000000000009</v>
      </c>
      <c r="I45" s="40">
        <v>105.8</v>
      </c>
      <c r="J45" s="40">
        <f t="shared" si="4"/>
        <v>109.06037600000003</v>
      </c>
      <c r="K45" s="149">
        <f t="shared" si="5"/>
        <v>0.39961737116726287</v>
      </c>
    </row>
    <row r="46" spans="1:11" ht="12" customHeight="1" x14ac:dyDescent="0.2">
      <c r="A46" s="35">
        <v>1998</v>
      </c>
      <c r="B46" s="52">
        <v>276.11500000000001</v>
      </c>
      <c r="C46" s="40">
        <v>217.3</v>
      </c>
      <c r="D46" s="40">
        <v>0.70266099999999998</v>
      </c>
      <c r="E46" s="42">
        <v>105.8</v>
      </c>
      <c r="F46" s="42">
        <f t="shared" si="3"/>
        <v>323.802661</v>
      </c>
      <c r="G46" s="40">
        <v>123.5</v>
      </c>
      <c r="H46" s="40">
        <v>7.2090000000000005</v>
      </c>
      <c r="I46" s="40">
        <v>95.6</v>
      </c>
      <c r="J46" s="40">
        <f t="shared" si="4"/>
        <v>97.493661000000003</v>
      </c>
      <c r="K46" s="149">
        <f t="shared" si="5"/>
        <v>0.35309078101515673</v>
      </c>
    </row>
    <row r="47" spans="1:11" ht="12" customHeight="1" x14ac:dyDescent="0.2">
      <c r="A47" s="35">
        <v>1999</v>
      </c>
      <c r="B47" s="52">
        <v>279.29500000000002</v>
      </c>
      <c r="C47" s="40">
        <v>246.9</v>
      </c>
      <c r="D47" s="40">
        <v>0.20856599999999997</v>
      </c>
      <c r="E47" s="42">
        <v>95.6</v>
      </c>
      <c r="F47" s="42">
        <f t="shared" si="3"/>
        <v>342.70856600000002</v>
      </c>
      <c r="G47" s="40">
        <v>68.3</v>
      </c>
      <c r="H47" s="40">
        <v>6.9606000000000003</v>
      </c>
      <c r="I47" s="40">
        <v>118.6</v>
      </c>
      <c r="J47" s="40">
        <f t="shared" si="4"/>
        <v>148.84796600000001</v>
      </c>
      <c r="K47" s="149">
        <f t="shared" si="5"/>
        <v>0.53294174976279562</v>
      </c>
    </row>
    <row r="48" spans="1:11" ht="12" customHeight="1" x14ac:dyDescent="0.2">
      <c r="A48" s="35">
        <v>2000</v>
      </c>
      <c r="B48" s="52">
        <v>282.38499999999999</v>
      </c>
      <c r="C48" s="40">
        <v>248.9</v>
      </c>
      <c r="D48" s="40">
        <v>4.399985E-2</v>
      </c>
      <c r="E48" s="42">
        <v>118.6</v>
      </c>
      <c r="F48" s="42">
        <f t="shared" si="3"/>
        <v>367.54399984999998</v>
      </c>
      <c r="G48" s="40">
        <v>102.82843789</v>
      </c>
      <c r="H48" s="40">
        <v>5.9130000000000003</v>
      </c>
      <c r="I48" s="40">
        <v>126</v>
      </c>
      <c r="J48" s="40">
        <f t="shared" si="4"/>
        <v>132.80256195999993</v>
      </c>
      <c r="K48" s="149">
        <f t="shared" si="5"/>
        <v>0.47028900954370784</v>
      </c>
    </row>
    <row r="49" spans="1:11" ht="12" customHeight="1" x14ac:dyDescent="0.2">
      <c r="A49" s="32">
        <v>2001</v>
      </c>
      <c r="B49" s="51">
        <v>285.30901899999998</v>
      </c>
      <c r="C49" s="44">
        <v>210.8</v>
      </c>
      <c r="D49" s="44">
        <v>0.50023974999999998</v>
      </c>
      <c r="E49" s="46">
        <v>126</v>
      </c>
      <c r="F49" s="46">
        <f t="shared" si="3"/>
        <v>337.30023975</v>
      </c>
      <c r="G49" s="44">
        <v>105.34717443000001</v>
      </c>
      <c r="H49" s="44">
        <v>5.0976000000000008</v>
      </c>
      <c r="I49" s="44">
        <v>98.8</v>
      </c>
      <c r="J49" s="44">
        <f t="shared" si="4"/>
        <v>128.05546532</v>
      </c>
      <c r="K49" s="162">
        <f t="shared" si="5"/>
        <v>0.44883076521320908</v>
      </c>
    </row>
    <row r="50" spans="1:11" ht="12" customHeight="1" x14ac:dyDescent="0.2">
      <c r="A50" s="32">
        <v>2002</v>
      </c>
      <c r="B50" s="51">
        <v>288.10481800000002</v>
      </c>
      <c r="C50" s="44">
        <v>155.80000000000001</v>
      </c>
      <c r="D50" s="44">
        <v>0.35303272999999996</v>
      </c>
      <c r="E50" s="46">
        <v>98.8</v>
      </c>
      <c r="F50" s="46">
        <f t="shared" si="3"/>
        <v>254.95303273000002</v>
      </c>
      <c r="G50" s="44">
        <v>81.848324579999996</v>
      </c>
      <c r="H50" s="44">
        <v>5.9076000000000013</v>
      </c>
      <c r="I50" s="44">
        <v>63.877999999999986</v>
      </c>
      <c r="J50" s="44">
        <f t="shared" si="4"/>
        <v>103.31910815000003</v>
      </c>
      <c r="K50" s="162">
        <f t="shared" si="5"/>
        <v>0.35861638436744236</v>
      </c>
    </row>
    <row r="51" spans="1:11" ht="12" customHeight="1" x14ac:dyDescent="0.2">
      <c r="A51" s="32">
        <v>2003</v>
      </c>
      <c r="B51" s="51">
        <v>290.81963400000001</v>
      </c>
      <c r="C51" s="44">
        <v>221.6</v>
      </c>
      <c r="D51" s="44">
        <v>2.0542138700000003</v>
      </c>
      <c r="E51" s="46">
        <v>63.877999999999986</v>
      </c>
      <c r="F51" s="46">
        <f t="shared" si="3"/>
        <v>287.53221386999996</v>
      </c>
      <c r="G51" s="44">
        <v>61.96391062</v>
      </c>
      <c r="H51" s="44">
        <v>2.7593999999999999</v>
      </c>
      <c r="I51" s="44">
        <v>75.343999999999966</v>
      </c>
      <c r="J51" s="44">
        <f t="shared" si="4"/>
        <v>147.46490324999999</v>
      </c>
      <c r="K51" s="162">
        <f t="shared" si="5"/>
        <v>0.50706653200038065</v>
      </c>
    </row>
    <row r="52" spans="1:11" ht="12" customHeight="1" x14ac:dyDescent="0.2">
      <c r="A52" s="32">
        <v>2004</v>
      </c>
      <c r="B52" s="51">
        <v>293.46318500000001</v>
      </c>
      <c r="C52" s="44">
        <v>95.1</v>
      </c>
      <c r="D52" s="44">
        <v>0.75669019999999998</v>
      </c>
      <c r="E52" s="46">
        <v>75.343999999999966</v>
      </c>
      <c r="F52" s="46">
        <f t="shared" si="3"/>
        <v>171.20069019999994</v>
      </c>
      <c r="G52" s="44">
        <v>35.049025439999994</v>
      </c>
      <c r="H52" s="44">
        <v>3.9312</v>
      </c>
      <c r="I52" s="44">
        <v>33.284999999999997</v>
      </c>
      <c r="J52" s="44">
        <f t="shared" si="4"/>
        <v>98.935464759999974</v>
      </c>
      <c r="K52" s="162">
        <f t="shared" si="5"/>
        <v>0.33713075376047585</v>
      </c>
    </row>
    <row r="53" spans="1:11" ht="12" customHeight="1" x14ac:dyDescent="0.2">
      <c r="A53" s="32">
        <v>2005</v>
      </c>
      <c r="B53" s="51">
        <v>296.186216</v>
      </c>
      <c r="C53" s="44">
        <v>158.5</v>
      </c>
      <c r="D53" s="44">
        <v>0.71928658999999995</v>
      </c>
      <c r="E53" s="46">
        <v>33.284999999999997</v>
      </c>
      <c r="F53" s="46">
        <f t="shared" si="3"/>
        <v>192.50428658999999</v>
      </c>
      <c r="G53" s="44">
        <v>38.415170179999997</v>
      </c>
      <c r="H53" s="44">
        <v>3.7638000000000007</v>
      </c>
      <c r="I53" s="44">
        <v>63.400000000000006</v>
      </c>
      <c r="J53" s="44">
        <f t="shared" si="4"/>
        <v>86.925316409999994</v>
      </c>
      <c r="K53" s="162">
        <f t="shared" si="5"/>
        <v>0.29348197760155048</v>
      </c>
    </row>
    <row r="54" spans="1:11" ht="12" customHeight="1" x14ac:dyDescent="0.2">
      <c r="A54" s="35">
        <v>2006</v>
      </c>
      <c r="B54" s="52">
        <v>298.99582500000002</v>
      </c>
      <c r="C54" s="40">
        <v>119</v>
      </c>
      <c r="D54" s="40">
        <v>0.47664589000000002</v>
      </c>
      <c r="E54" s="42">
        <v>63.400000000000006</v>
      </c>
      <c r="F54" s="42">
        <f t="shared" si="3"/>
        <v>182.87664589000002</v>
      </c>
      <c r="G54" s="40">
        <v>81.456922609999992</v>
      </c>
      <c r="H54" s="40">
        <v>3.2130000000000001</v>
      </c>
      <c r="I54" s="40">
        <v>36.409999999999982</v>
      </c>
      <c r="J54" s="40">
        <f t="shared" si="4"/>
        <v>61.796723280000052</v>
      </c>
      <c r="K54" s="149">
        <f t="shared" si="5"/>
        <v>0.20668089020975475</v>
      </c>
    </row>
    <row r="55" spans="1:11" ht="12" customHeight="1" x14ac:dyDescent="0.2">
      <c r="A55" s="35">
        <v>2007</v>
      </c>
      <c r="B55" s="52">
        <v>302.003917</v>
      </c>
      <c r="C55" s="40">
        <v>118.6</v>
      </c>
      <c r="D55" s="40">
        <v>0.59476732999999993</v>
      </c>
      <c r="E55" s="42">
        <v>36.409999999999982</v>
      </c>
      <c r="F55" s="42">
        <f t="shared" si="3"/>
        <v>155.60476732999996</v>
      </c>
      <c r="G55" s="40">
        <v>36.994452240000001</v>
      </c>
      <c r="H55" s="40">
        <v>4.1093999999999999</v>
      </c>
      <c r="I55" s="40">
        <v>33.207999999999998</v>
      </c>
      <c r="J55" s="40">
        <f t="shared" si="4"/>
        <v>81.292915089999966</v>
      </c>
      <c r="K55" s="149">
        <f t="shared" si="5"/>
        <v>0.26917834674972102</v>
      </c>
    </row>
    <row r="56" spans="1:11" ht="12" customHeight="1" x14ac:dyDescent="0.2">
      <c r="A56" s="35">
        <v>2008</v>
      </c>
      <c r="B56" s="52">
        <v>304.79776099999998</v>
      </c>
      <c r="C56" s="40">
        <v>159.80000000000001</v>
      </c>
      <c r="D56" s="40">
        <v>0.55727553000000007</v>
      </c>
      <c r="E56" s="42">
        <v>33.207999999999998</v>
      </c>
      <c r="F56" s="42">
        <f t="shared" si="3"/>
        <v>193.56527553000001</v>
      </c>
      <c r="G56" s="40">
        <v>77.009509989999998</v>
      </c>
      <c r="H56" s="40">
        <v>2.9106000000000001</v>
      </c>
      <c r="I56" s="40">
        <v>52.322000000000003</v>
      </c>
      <c r="J56" s="40">
        <f t="shared" si="4"/>
        <v>61.323165540000005</v>
      </c>
      <c r="K56" s="149">
        <f t="shared" si="5"/>
        <v>0.20119296591552066</v>
      </c>
    </row>
    <row r="57" spans="1:11" ht="12" customHeight="1" x14ac:dyDescent="0.2">
      <c r="A57" s="35">
        <v>2009</v>
      </c>
      <c r="B57" s="52">
        <v>307.43940600000002</v>
      </c>
      <c r="C57" s="40">
        <v>99.9</v>
      </c>
      <c r="D57" s="40">
        <v>0.31507575999999998</v>
      </c>
      <c r="E57" s="42">
        <v>52.322000000000003</v>
      </c>
      <c r="F57" s="42">
        <f t="shared" si="3"/>
        <v>152.53707575999999</v>
      </c>
      <c r="G57" s="40">
        <v>46.015220920000004</v>
      </c>
      <c r="H57" s="40">
        <v>4.2390000000000008</v>
      </c>
      <c r="I57" s="40">
        <v>41.957999999999998</v>
      </c>
      <c r="J57" s="40">
        <f t="shared" si="4"/>
        <v>60.324854839999986</v>
      </c>
      <c r="K57" s="149">
        <f t="shared" si="5"/>
        <v>0.1962170550121346</v>
      </c>
    </row>
    <row r="58" spans="1:11" ht="12" customHeight="1" x14ac:dyDescent="0.2">
      <c r="A58" s="35">
        <v>2010</v>
      </c>
      <c r="B58" s="52">
        <v>309.74127900000002</v>
      </c>
      <c r="C58" s="40">
        <v>140.30000000000001</v>
      </c>
      <c r="D58" s="40">
        <v>0.97050546999999998</v>
      </c>
      <c r="E58" s="42">
        <v>41.957999999999998</v>
      </c>
      <c r="F58" s="42">
        <f t="shared" si="3"/>
        <v>183.22850547000002</v>
      </c>
      <c r="G58" s="40">
        <v>47.733710539999997</v>
      </c>
      <c r="H58" s="40">
        <v>3.3372000000000002</v>
      </c>
      <c r="I58" s="40">
        <v>67.344000000000008</v>
      </c>
      <c r="J58" s="40">
        <f t="shared" si="4"/>
        <v>64.813594930000008</v>
      </c>
      <c r="K58" s="149">
        <f t="shared" si="5"/>
        <v>0.2092507499783392</v>
      </c>
    </row>
    <row r="59" spans="1:11" ht="12" customHeight="1" x14ac:dyDescent="0.2">
      <c r="A59" s="70">
        <v>2011</v>
      </c>
      <c r="B59" s="69">
        <v>311.97391399999998</v>
      </c>
      <c r="C59" s="67">
        <v>119.6</v>
      </c>
      <c r="D59" s="67">
        <v>0.44628825</v>
      </c>
      <c r="E59" s="68">
        <v>67.344000000000008</v>
      </c>
      <c r="F59" s="68">
        <f t="shared" si="3"/>
        <v>187.39028825</v>
      </c>
      <c r="G59" s="67">
        <v>28.560847149999997</v>
      </c>
      <c r="H59" s="67">
        <v>3.0024000000000002</v>
      </c>
      <c r="I59" s="67">
        <v>43.055999999999997</v>
      </c>
      <c r="J59" s="67">
        <f t="shared" si="4"/>
        <v>112.77104110000001</v>
      </c>
      <c r="K59" s="163">
        <f t="shared" si="5"/>
        <v>0.36147586717779234</v>
      </c>
    </row>
    <row r="60" spans="1:11" ht="12" customHeight="1" x14ac:dyDescent="0.2">
      <c r="A60" s="70">
        <v>2012</v>
      </c>
      <c r="B60" s="69">
        <v>314.16755799999999</v>
      </c>
      <c r="C60" s="67">
        <v>122.2</v>
      </c>
      <c r="D60" s="67">
        <v>1.30044038</v>
      </c>
      <c r="E60" s="68">
        <v>43.055999999999997</v>
      </c>
      <c r="F60" s="68">
        <f t="shared" si="3"/>
        <v>166.55644038</v>
      </c>
      <c r="G60" s="67">
        <v>58.699006529999998</v>
      </c>
      <c r="H60" s="67">
        <v>4.0770000000000008</v>
      </c>
      <c r="I60" s="67">
        <v>52.545999999999992</v>
      </c>
      <c r="J60" s="67">
        <f t="shared" ref="J60:J65" si="6">F60-G60-H60-I60</f>
        <v>51.234433850000016</v>
      </c>
      <c r="K60" s="163">
        <f t="shared" ref="K60:K65" si="7">IF(J60=0,0,IF(B60=0,0,J60/B60))</f>
        <v>0.16307996336782812</v>
      </c>
    </row>
    <row r="61" spans="1:11" ht="12" customHeight="1" x14ac:dyDescent="0.2">
      <c r="A61" s="70">
        <v>2013</v>
      </c>
      <c r="B61" s="69">
        <v>316.29476599999998</v>
      </c>
      <c r="C61" s="67">
        <v>151.5</v>
      </c>
      <c r="D61" s="67">
        <v>0.52977018600000003</v>
      </c>
      <c r="E61" s="68">
        <v>52.545999999999992</v>
      </c>
      <c r="F61" s="68">
        <f t="shared" si="3"/>
        <v>204.575770186</v>
      </c>
      <c r="G61" s="67">
        <v>91.060285866000001</v>
      </c>
      <c r="H61" s="67">
        <v>5.7834000000000003</v>
      </c>
      <c r="I61" s="67">
        <v>48.480000000000004</v>
      </c>
      <c r="J61" s="67">
        <f t="shared" si="6"/>
        <v>59.252084319999994</v>
      </c>
      <c r="K61" s="163">
        <f t="shared" si="7"/>
        <v>0.18733185208635414</v>
      </c>
    </row>
    <row r="62" spans="1:11" ht="12" customHeight="1" x14ac:dyDescent="0.2">
      <c r="A62" s="70">
        <v>2014</v>
      </c>
      <c r="B62" s="69">
        <v>318.576955</v>
      </c>
      <c r="C62" s="67">
        <v>238.5</v>
      </c>
      <c r="D62" s="67">
        <v>0.57650813000000001</v>
      </c>
      <c r="E62" s="68">
        <v>48.480000000000004</v>
      </c>
      <c r="F62" s="68">
        <f t="shared" si="3"/>
        <v>287.55650813</v>
      </c>
      <c r="G62" s="67">
        <v>83.593237926</v>
      </c>
      <c r="H62" s="67">
        <v>2.4138000000000002</v>
      </c>
      <c r="I62" s="67">
        <v>114.47999999999999</v>
      </c>
      <c r="J62" s="67">
        <f t="shared" si="6"/>
        <v>87.069470203999998</v>
      </c>
      <c r="K62" s="163">
        <f t="shared" si="7"/>
        <v>0.27330749709752233</v>
      </c>
    </row>
    <row r="63" spans="1:11" ht="12" customHeight="1" x14ac:dyDescent="0.2">
      <c r="A63" s="70">
        <v>2015</v>
      </c>
      <c r="B63" s="69">
        <v>320.87070299999999</v>
      </c>
      <c r="C63" s="67">
        <v>91.5</v>
      </c>
      <c r="D63" s="67">
        <v>0.23258740999999997</v>
      </c>
      <c r="E63" s="68">
        <v>114.47999999999999</v>
      </c>
      <c r="F63" s="68">
        <f t="shared" si="3"/>
        <v>206.21258740999997</v>
      </c>
      <c r="G63" s="67">
        <v>61.746115111999998</v>
      </c>
      <c r="H63" s="67">
        <v>2.2518000000000002</v>
      </c>
      <c r="I63" s="67">
        <v>30.194999999999986</v>
      </c>
      <c r="J63" s="67">
        <f t="shared" si="6"/>
        <v>112.01967229799999</v>
      </c>
      <c r="K63" s="163">
        <f t="shared" si="7"/>
        <v>0.34911156191782333</v>
      </c>
    </row>
    <row r="64" spans="1:11" ht="12" customHeight="1" x14ac:dyDescent="0.2">
      <c r="A64" s="100">
        <v>2016</v>
      </c>
      <c r="B64" s="101">
        <v>323.16101099999997</v>
      </c>
      <c r="C64" s="102">
        <v>84.5</v>
      </c>
      <c r="D64" s="102">
        <v>0.87934134705999989</v>
      </c>
      <c r="E64" s="103">
        <v>30.194999999999986</v>
      </c>
      <c r="F64" s="103">
        <f t="shared" si="3"/>
        <v>115.57434134706</v>
      </c>
      <c r="G64" s="102">
        <v>31.172641163179996</v>
      </c>
      <c r="H64" s="102">
        <v>3.4236</v>
      </c>
      <c r="I64" s="102">
        <v>16.054999999999993</v>
      </c>
      <c r="J64" s="102">
        <f t="shared" si="6"/>
        <v>64.92310018388001</v>
      </c>
      <c r="K64" s="164">
        <f t="shared" si="7"/>
        <v>0.20090016423385931</v>
      </c>
    </row>
    <row r="65" spans="1:11" ht="12" customHeight="1" x14ac:dyDescent="0.2">
      <c r="A65" s="117">
        <v>2017</v>
      </c>
      <c r="B65" s="118">
        <v>325.20603</v>
      </c>
      <c r="C65" s="119">
        <v>140.30000000000001</v>
      </c>
      <c r="D65" s="119">
        <v>1.6495760503199999</v>
      </c>
      <c r="E65" s="120">
        <v>16.054999999999993</v>
      </c>
      <c r="F65" s="120">
        <f t="shared" si="3"/>
        <v>158.00457605032</v>
      </c>
      <c r="G65" s="119">
        <v>27.571991845199999</v>
      </c>
      <c r="H65" s="119">
        <v>2.7540000000000004</v>
      </c>
      <c r="I65" s="119">
        <v>16.835999999999984</v>
      </c>
      <c r="J65" s="119">
        <f t="shared" si="6"/>
        <v>110.84258420512002</v>
      </c>
      <c r="K65" s="165">
        <f t="shared" si="7"/>
        <v>0.3408380349070404</v>
      </c>
    </row>
    <row r="66" spans="1:11" ht="12" customHeight="1" x14ac:dyDescent="0.2">
      <c r="A66" s="117">
        <v>2018</v>
      </c>
      <c r="B66" s="118">
        <v>326.92397599999998</v>
      </c>
      <c r="C66" s="119">
        <v>118.6</v>
      </c>
      <c r="D66" s="119">
        <v>1.74643823464</v>
      </c>
      <c r="E66" s="120">
        <v>16.835999999999984</v>
      </c>
      <c r="F66" s="120">
        <f t="shared" si="3"/>
        <v>137.18243823463996</v>
      </c>
      <c r="G66" s="119">
        <v>20.157464567459996</v>
      </c>
      <c r="H66" s="119">
        <v>3.375</v>
      </c>
      <c r="I66" s="119">
        <v>29.649999999999991</v>
      </c>
      <c r="J66" s="119">
        <f>F66-G66-H66-I66</f>
        <v>83.999973667179972</v>
      </c>
      <c r="K66" s="165">
        <f>IF(J66=0,0,IF(B66=0,0,J66/B66))</f>
        <v>0.25694038930683988</v>
      </c>
    </row>
    <row r="67" spans="1:11" ht="12" customHeight="1" x14ac:dyDescent="0.2">
      <c r="A67" s="117">
        <v>2019</v>
      </c>
      <c r="B67" s="118">
        <v>328.475998</v>
      </c>
      <c r="C67" s="135">
        <v>102.7</v>
      </c>
      <c r="D67" s="119">
        <v>2.1376414397799999</v>
      </c>
      <c r="E67" s="136">
        <v>29.649999999999991</v>
      </c>
      <c r="F67" s="120">
        <f t="shared" si="3"/>
        <v>134.48764143977999</v>
      </c>
      <c r="G67" s="135">
        <v>51.963914139059995</v>
      </c>
      <c r="H67" s="119">
        <v>4.32</v>
      </c>
      <c r="I67" s="135">
        <v>36.971999999999994</v>
      </c>
      <c r="J67" s="119">
        <f>F67-G67-H67-I67</f>
        <v>41.23172730072001</v>
      </c>
      <c r="K67" s="165">
        <f>IF(J67=0,0,IF(B67=0,0,J67/B67))</f>
        <v>0.12552432309139375</v>
      </c>
    </row>
    <row r="68" spans="1:11" ht="12" customHeight="1" thickBot="1" x14ac:dyDescent="0.25">
      <c r="A68" s="104">
        <v>2020</v>
      </c>
      <c r="B68" s="105">
        <v>330.11398000000003</v>
      </c>
      <c r="C68" s="127">
        <v>177.7</v>
      </c>
      <c r="D68" s="106">
        <v>6.3541093999999996</v>
      </c>
      <c r="E68" s="128">
        <v>36.971999999999994</v>
      </c>
      <c r="F68" s="107">
        <f t="shared" si="3"/>
        <v>221.0261094</v>
      </c>
      <c r="G68" s="127">
        <v>14.592829500000001</v>
      </c>
      <c r="H68" s="106">
        <v>3.2557207892039632</v>
      </c>
      <c r="I68" s="127">
        <v>43.240333333333325</v>
      </c>
      <c r="J68" s="106">
        <f>F68-G68-H68-I68</f>
        <v>159.93722577746271</v>
      </c>
      <c r="K68" s="166">
        <f>IF(J68=0,0,IF(B68=0,0,J68/B68))</f>
        <v>0.48449091970434788</v>
      </c>
    </row>
    <row r="69" spans="1:11" ht="12" customHeight="1" thickTop="1" x14ac:dyDescent="0.2">
      <c r="A69" s="212" t="s">
        <v>28</v>
      </c>
      <c r="B69" s="213"/>
      <c r="C69" s="213"/>
      <c r="D69" s="213"/>
      <c r="E69" s="213"/>
      <c r="F69" s="213"/>
      <c r="G69" s="213"/>
      <c r="H69" s="213"/>
      <c r="I69" s="213"/>
      <c r="J69" s="213"/>
      <c r="K69" s="214"/>
    </row>
    <row r="70" spans="1:11" ht="12" customHeight="1" x14ac:dyDescent="0.2">
      <c r="A70" s="259"/>
      <c r="B70" s="260"/>
      <c r="C70" s="260"/>
      <c r="D70" s="260"/>
      <c r="E70" s="260"/>
      <c r="F70" s="260"/>
      <c r="G70" s="260"/>
      <c r="H70" s="260"/>
      <c r="I70" s="260"/>
      <c r="J70" s="260"/>
      <c r="K70" s="261"/>
    </row>
    <row r="71" spans="1:11" ht="12" customHeight="1" x14ac:dyDescent="0.2">
      <c r="A71" s="221" t="s">
        <v>73</v>
      </c>
      <c r="B71" s="244"/>
      <c r="C71" s="244"/>
      <c r="D71" s="244"/>
      <c r="E71" s="244"/>
      <c r="F71" s="244"/>
      <c r="G71" s="244"/>
      <c r="H71" s="244"/>
      <c r="I71" s="244"/>
      <c r="J71" s="244"/>
      <c r="K71" s="245"/>
    </row>
    <row r="72" spans="1:11" ht="12" customHeight="1" x14ac:dyDescent="0.2">
      <c r="A72" s="221"/>
      <c r="B72" s="244"/>
      <c r="C72" s="244"/>
      <c r="D72" s="244"/>
      <c r="E72" s="244"/>
      <c r="F72" s="244"/>
      <c r="G72" s="244"/>
      <c r="H72" s="244"/>
      <c r="I72" s="244"/>
      <c r="J72" s="244"/>
      <c r="K72" s="245"/>
    </row>
    <row r="73" spans="1:11" ht="12" customHeight="1" x14ac:dyDescent="0.2">
      <c r="A73" s="224"/>
      <c r="B73" s="225"/>
      <c r="C73" s="225"/>
      <c r="D73" s="225"/>
      <c r="E73" s="225"/>
      <c r="F73" s="225"/>
      <c r="G73" s="225"/>
      <c r="H73" s="225"/>
      <c r="I73" s="225"/>
      <c r="J73" s="225"/>
      <c r="K73" s="226"/>
    </row>
    <row r="74" spans="1:11" ht="12" customHeight="1" x14ac:dyDescent="0.2">
      <c r="A74" s="218" t="s">
        <v>48</v>
      </c>
      <c r="B74" s="219"/>
      <c r="C74" s="219"/>
      <c r="D74" s="219"/>
      <c r="E74" s="219"/>
      <c r="F74" s="219"/>
      <c r="G74" s="219"/>
      <c r="H74" s="219"/>
      <c r="I74" s="219"/>
      <c r="J74" s="219"/>
      <c r="K74" s="220"/>
    </row>
  </sheetData>
  <mergeCells count="20">
    <mergeCell ref="A1:K1"/>
    <mergeCell ref="C7:J7"/>
    <mergeCell ref="G3:G6"/>
    <mergeCell ref="H3:H6"/>
    <mergeCell ref="A2:A6"/>
    <mergeCell ref="B2:B6"/>
    <mergeCell ref="C3:C6"/>
    <mergeCell ref="D3:D6"/>
    <mergeCell ref="I3:I6"/>
    <mergeCell ref="J4:J6"/>
    <mergeCell ref="K5:K6"/>
    <mergeCell ref="E3:E6"/>
    <mergeCell ref="F3:F6"/>
    <mergeCell ref="G2:I2"/>
    <mergeCell ref="J2:K3"/>
    <mergeCell ref="A74:K74"/>
    <mergeCell ref="A71:K72"/>
    <mergeCell ref="A70:K70"/>
    <mergeCell ref="A73:K73"/>
    <mergeCell ref="A69:K69"/>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autoPageBreaks="0" fitToPage="1"/>
  </sheetPr>
  <dimension ref="A1:K75"/>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44</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87" t="s">
        <v>36</v>
      </c>
      <c r="C7" s="228" t="s">
        <v>30</v>
      </c>
      <c r="D7" s="253"/>
      <c r="E7" s="253"/>
      <c r="F7" s="253"/>
      <c r="G7" s="253"/>
      <c r="H7" s="253"/>
      <c r="I7" s="253"/>
      <c r="J7" s="253"/>
      <c r="K7" s="88" t="s">
        <v>37</v>
      </c>
    </row>
    <row r="8" spans="1:11" ht="12" customHeight="1" x14ac:dyDescent="0.2">
      <c r="A8" s="35">
        <v>1960</v>
      </c>
      <c r="B8" s="52">
        <v>180.67099999999999</v>
      </c>
      <c r="C8" s="49">
        <v>147.4</v>
      </c>
      <c r="D8" s="56" t="s">
        <v>4</v>
      </c>
      <c r="E8" s="49">
        <v>85</v>
      </c>
      <c r="F8" s="42">
        <f t="shared" ref="F8:F39" si="0">SUM(C8,D8,E8)</f>
        <v>232.4</v>
      </c>
      <c r="G8" s="49">
        <v>12.8</v>
      </c>
      <c r="H8" s="49">
        <v>7.7438999999999991</v>
      </c>
      <c r="I8" s="49">
        <v>72.373400000000004</v>
      </c>
      <c r="J8" s="40">
        <f t="shared" ref="J8:J39" si="1">F8-G8-H8-I8</f>
        <v>139.48269999999999</v>
      </c>
      <c r="K8" s="149">
        <f t="shared" ref="K8:K39" si="2">IF(J8=0,0,IF(B8=0,0,J8/B8))</f>
        <v>0.77202594771712119</v>
      </c>
    </row>
    <row r="9" spans="1:11" ht="12" customHeight="1" x14ac:dyDescent="0.2">
      <c r="A9" s="32">
        <v>1961</v>
      </c>
      <c r="B9" s="51">
        <v>183.691</v>
      </c>
      <c r="C9" s="50">
        <v>155.5</v>
      </c>
      <c r="D9" s="57" t="s">
        <v>4</v>
      </c>
      <c r="E9" s="50">
        <v>72.373400000000004</v>
      </c>
      <c r="F9" s="46">
        <f t="shared" si="0"/>
        <v>227.8734</v>
      </c>
      <c r="G9" s="50">
        <v>13.4</v>
      </c>
      <c r="H9" s="50">
        <v>7.8634199999999996</v>
      </c>
      <c r="I9" s="50">
        <v>76.350499999999997</v>
      </c>
      <c r="J9" s="44">
        <f t="shared" si="1"/>
        <v>130.25948</v>
      </c>
      <c r="K9" s="162">
        <f t="shared" si="2"/>
        <v>0.70912282038858732</v>
      </c>
    </row>
    <row r="10" spans="1:11" ht="12" customHeight="1" x14ac:dyDescent="0.2">
      <c r="A10" s="32">
        <v>1962</v>
      </c>
      <c r="B10" s="51">
        <v>186.53800000000001</v>
      </c>
      <c r="C10" s="50">
        <v>157.9</v>
      </c>
      <c r="D10" s="57" t="s">
        <v>4</v>
      </c>
      <c r="E10" s="50">
        <v>76.350499999999997</v>
      </c>
      <c r="F10" s="46">
        <f t="shared" si="0"/>
        <v>234.25049999999999</v>
      </c>
      <c r="G10" s="50">
        <v>29.4</v>
      </c>
      <c r="H10" s="50">
        <v>8.4211799999999997</v>
      </c>
      <c r="I10" s="50">
        <v>77.528900000000007</v>
      </c>
      <c r="J10" s="44">
        <f t="shared" si="1"/>
        <v>118.90041999999998</v>
      </c>
      <c r="K10" s="162">
        <f t="shared" si="2"/>
        <v>0.63740589048880103</v>
      </c>
    </row>
    <row r="11" spans="1:11" ht="12" customHeight="1" x14ac:dyDescent="0.2">
      <c r="A11" s="32">
        <v>1963</v>
      </c>
      <c r="B11" s="51">
        <v>189.24199999999999</v>
      </c>
      <c r="C11" s="50">
        <v>169.1</v>
      </c>
      <c r="D11" s="57" t="s">
        <v>4</v>
      </c>
      <c r="E11" s="50">
        <v>77.528900000000007</v>
      </c>
      <c r="F11" s="46">
        <f t="shared" si="0"/>
        <v>246.62889999999999</v>
      </c>
      <c r="G11" s="50">
        <v>37.5</v>
      </c>
      <c r="H11" s="50">
        <v>8.1522600000000018</v>
      </c>
      <c r="I11" s="50">
        <v>83.028099999999995</v>
      </c>
      <c r="J11" s="44">
        <f t="shared" si="1"/>
        <v>117.94853999999998</v>
      </c>
      <c r="K11" s="162">
        <f t="shared" si="2"/>
        <v>0.62326830196256633</v>
      </c>
    </row>
    <row r="12" spans="1:11" ht="12" customHeight="1" x14ac:dyDescent="0.2">
      <c r="A12" s="32">
        <v>1964</v>
      </c>
      <c r="B12" s="51">
        <v>191.88900000000001</v>
      </c>
      <c r="C12" s="50">
        <v>163.69999999999999</v>
      </c>
      <c r="D12" s="57" t="s">
        <v>4</v>
      </c>
      <c r="E12" s="50">
        <v>83.028099999999995</v>
      </c>
      <c r="F12" s="46">
        <f t="shared" si="0"/>
        <v>246.72809999999998</v>
      </c>
      <c r="G12" s="50">
        <v>29.6</v>
      </c>
      <c r="H12" s="50">
        <v>6.7827599999999997</v>
      </c>
      <c r="I12" s="50">
        <v>75.138299999999987</v>
      </c>
      <c r="J12" s="44">
        <f t="shared" si="1"/>
        <v>135.20704000000001</v>
      </c>
      <c r="K12" s="162">
        <f t="shared" si="2"/>
        <v>0.70461068638640045</v>
      </c>
    </row>
    <row r="13" spans="1:11" ht="12" customHeight="1" x14ac:dyDescent="0.2">
      <c r="A13" s="32">
        <v>1965</v>
      </c>
      <c r="B13" s="51">
        <v>194.303</v>
      </c>
      <c r="C13" s="50">
        <v>136.19999999999999</v>
      </c>
      <c r="D13" s="57" t="s">
        <v>4</v>
      </c>
      <c r="E13" s="50">
        <v>75.138299999999987</v>
      </c>
      <c r="F13" s="46">
        <f t="shared" si="0"/>
        <v>211.33829999999998</v>
      </c>
      <c r="G13" s="50">
        <v>22.3</v>
      </c>
      <c r="H13" s="50">
        <v>8.132340000000001</v>
      </c>
      <c r="I13" s="50">
        <v>71.504999999999995</v>
      </c>
      <c r="J13" s="44">
        <f t="shared" si="1"/>
        <v>109.40095999999997</v>
      </c>
      <c r="K13" s="162">
        <f t="shared" si="2"/>
        <v>0.56304308219636323</v>
      </c>
    </row>
    <row r="14" spans="1:11" ht="12" customHeight="1" x14ac:dyDescent="0.2">
      <c r="A14" s="35">
        <v>1966</v>
      </c>
      <c r="B14" s="52">
        <v>196.56</v>
      </c>
      <c r="C14" s="49">
        <v>163.30000000000001</v>
      </c>
      <c r="D14" s="56" t="s">
        <v>4</v>
      </c>
      <c r="E14" s="49">
        <v>71.504999999999995</v>
      </c>
      <c r="F14" s="42">
        <f t="shared" si="0"/>
        <v>234.80500000000001</v>
      </c>
      <c r="G14" s="49">
        <v>16.7</v>
      </c>
      <c r="H14" s="49">
        <v>5.7668400000000011</v>
      </c>
      <c r="I14" s="49">
        <v>88.182000000000016</v>
      </c>
      <c r="J14" s="40">
        <f t="shared" si="1"/>
        <v>124.15616</v>
      </c>
      <c r="K14" s="149">
        <f t="shared" si="2"/>
        <v>0.63164509564509563</v>
      </c>
    </row>
    <row r="15" spans="1:11" ht="12" customHeight="1" x14ac:dyDescent="0.2">
      <c r="A15" s="35">
        <v>1967</v>
      </c>
      <c r="B15" s="52">
        <v>198.71199999999999</v>
      </c>
      <c r="C15" s="49">
        <v>115.8</v>
      </c>
      <c r="D15" s="56" t="s">
        <v>4</v>
      </c>
      <c r="E15" s="49">
        <v>88.182000000000016</v>
      </c>
      <c r="F15" s="42">
        <f t="shared" si="0"/>
        <v>203.98200000000003</v>
      </c>
      <c r="G15" s="49">
        <v>13.6</v>
      </c>
      <c r="H15" s="49">
        <v>5.597520000000002</v>
      </c>
      <c r="I15" s="49">
        <v>62.647800000000004</v>
      </c>
      <c r="J15" s="40">
        <f t="shared" si="1"/>
        <v>122.13668000000003</v>
      </c>
      <c r="K15" s="149">
        <f t="shared" si="2"/>
        <v>0.61464169249969824</v>
      </c>
    </row>
    <row r="16" spans="1:11" ht="12" customHeight="1" x14ac:dyDescent="0.2">
      <c r="A16" s="35">
        <v>1968</v>
      </c>
      <c r="B16" s="52">
        <v>200.70599999999999</v>
      </c>
      <c r="C16" s="49">
        <v>112.4</v>
      </c>
      <c r="D16" s="56" t="s">
        <v>4</v>
      </c>
      <c r="E16" s="49">
        <v>62.647800000000004</v>
      </c>
      <c r="F16" s="42">
        <f t="shared" si="0"/>
        <v>175.0478</v>
      </c>
      <c r="G16" s="49">
        <v>6.4</v>
      </c>
      <c r="H16" s="49">
        <v>7.7090400000000026</v>
      </c>
      <c r="I16" s="49">
        <v>59.684400000000004</v>
      </c>
      <c r="J16" s="40">
        <f t="shared" si="1"/>
        <v>101.25435999999996</v>
      </c>
      <c r="K16" s="149">
        <f t="shared" si="2"/>
        <v>0.50449094695724084</v>
      </c>
    </row>
    <row r="17" spans="1:11" ht="12" customHeight="1" x14ac:dyDescent="0.2">
      <c r="A17" s="35">
        <v>1969</v>
      </c>
      <c r="B17" s="52">
        <v>202.67699999999999</v>
      </c>
      <c r="C17" s="49">
        <v>154.80000000000001</v>
      </c>
      <c r="D17" s="56" t="s">
        <v>4</v>
      </c>
      <c r="E17" s="49">
        <v>59.684400000000004</v>
      </c>
      <c r="F17" s="42">
        <f t="shared" si="0"/>
        <v>214.48440000000002</v>
      </c>
      <c r="G17" s="49">
        <v>22.3</v>
      </c>
      <c r="H17" s="49">
        <v>6.4839600000000006</v>
      </c>
      <c r="I17" s="49">
        <v>74.985200000000006</v>
      </c>
      <c r="J17" s="40">
        <f t="shared" si="1"/>
        <v>110.71524000000001</v>
      </c>
      <c r="K17" s="149">
        <f t="shared" si="2"/>
        <v>0.5462644503323022</v>
      </c>
    </row>
    <row r="18" spans="1:11" ht="12" customHeight="1" x14ac:dyDescent="0.2">
      <c r="A18" s="35">
        <v>1970</v>
      </c>
      <c r="B18" s="52">
        <v>205.05199999999999</v>
      </c>
      <c r="C18" s="40">
        <v>130.19999999999999</v>
      </c>
      <c r="D18" s="56" t="s">
        <v>4</v>
      </c>
      <c r="E18" s="42">
        <v>74.985200000000006</v>
      </c>
      <c r="F18" s="42">
        <f t="shared" si="0"/>
        <v>205.18520000000001</v>
      </c>
      <c r="G18" s="43">
        <v>24.934000000000001</v>
      </c>
      <c r="H18" s="43">
        <v>5.6473200000000006</v>
      </c>
      <c r="I18" s="43">
        <v>83.327999999999989</v>
      </c>
      <c r="J18" s="40">
        <f t="shared" si="1"/>
        <v>91.275880000000015</v>
      </c>
      <c r="K18" s="149">
        <f t="shared" si="2"/>
        <v>0.44513528275754449</v>
      </c>
    </row>
    <row r="19" spans="1:11" ht="12" customHeight="1" x14ac:dyDescent="0.2">
      <c r="A19" s="32">
        <v>1971</v>
      </c>
      <c r="B19" s="51">
        <v>207.661</v>
      </c>
      <c r="C19" s="44">
        <v>113.4</v>
      </c>
      <c r="D19" s="45">
        <v>0.4</v>
      </c>
      <c r="E19" s="46">
        <v>83.327999999999989</v>
      </c>
      <c r="F19" s="46">
        <f t="shared" si="0"/>
        <v>197.12799999999999</v>
      </c>
      <c r="G19" s="47">
        <v>17.927</v>
      </c>
      <c r="H19" s="47">
        <v>4.0786199999999999</v>
      </c>
      <c r="I19" s="47">
        <v>61.236000000000004</v>
      </c>
      <c r="J19" s="44">
        <f t="shared" si="1"/>
        <v>113.88637999999999</v>
      </c>
      <c r="K19" s="162">
        <f t="shared" si="2"/>
        <v>0.54842449954493133</v>
      </c>
    </row>
    <row r="20" spans="1:11" ht="12" customHeight="1" x14ac:dyDescent="0.2">
      <c r="A20" s="32">
        <v>1972</v>
      </c>
      <c r="B20" s="51">
        <v>209.89599999999999</v>
      </c>
      <c r="C20" s="44">
        <v>81.900000000000006</v>
      </c>
      <c r="D20" s="45">
        <v>0.4</v>
      </c>
      <c r="E20" s="46">
        <v>61.236000000000004</v>
      </c>
      <c r="F20" s="46">
        <f t="shared" si="0"/>
        <v>143.536</v>
      </c>
      <c r="G20" s="47">
        <v>14.757999999999999</v>
      </c>
      <c r="H20" s="47">
        <v>5.6174400000000011</v>
      </c>
      <c r="I20" s="47">
        <v>62.244</v>
      </c>
      <c r="J20" s="44">
        <f t="shared" si="1"/>
        <v>60.91655999999999</v>
      </c>
      <c r="K20" s="162">
        <f t="shared" si="2"/>
        <v>0.2902225864237527</v>
      </c>
    </row>
    <row r="21" spans="1:11" ht="12" customHeight="1" x14ac:dyDescent="0.2">
      <c r="A21" s="32">
        <v>1973</v>
      </c>
      <c r="B21" s="51">
        <v>211.90899999999999</v>
      </c>
      <c r="C21" s="44">
        <v>112.8</v>
      </c>
      <c r="D21" s="44">
        <v>1</v>
      </c>
      <c r="E21" s="46">
        <v>62.244</v>
      </c>
      <c r="F21" s="46">
        <f t="shared" si="0"/>
        <v>176.04399999999998</v>
      </c>
      <c r="G21" s="47">
        <v>8.1639999999999997</v>
      </c>
      <c r="H21" s="47">
        <v>7.5247800000000007</v>
      </c>
      <c r="I21" s="47">
        <v>65.423999999999992</v>
      </c>
      <c r="J21" s="44">
        <f t="shared" si="1"/>
        <v>94.93122000000001</v>
      </c>
      <c r="K21" s="162">
        <f t="shared" si="2"/>
        <v>0.44798106734494531</v>
      </c>
    </row>
    <row r="22" spans="1:11" ht="12" customHeight="1" x14ac:dyDescent="0.2">
      <c r="A22" s="32">
        <v>1974</v>
      </c>
      <c r="B22" s="51">
        <v>213.85400000000001</v>
      </c>
      <c r="C22" s="44">
        <v>151.1</v>
      </c>
      <c r="D22" s="44">
        <v>1.8</v>
      </c>
      <c r="E22" s="46">
        <v>65.423999999999992</v>
      </c>
      <c r="F22" s="46">
        <f t="shared" si="0"/>
        <v>218.32400000000001</v>
      </c>
      <c r="G22" s="47">
        <v>10.452</v>
      </c>
      <c r="H22" s="47">
        <v>7.3554600000000008</v>
      </c>
      <c r="I22" s="47">
        <v>93.681999999999988</v>
      </c>
      <c r="J22" s="44">
        <f t="shared" si="1"/>
        <v>106.83454000000003</v>
      </c>
      <c r="K22" s="162">
        <f t="shared" si="2"/>
        <v>0.49956764895676503</v>
      </c>
    </row>
    <row r="23" spans="1:11" ht="12" customHeight="1" x14ac:dyDescent="0.2">
      <c r="A23" s="32">
        <v>1975</v>
      </c>
      <c r="B23" s="51">
        <v>215.97300000000001</v>
      </c>
      <c r="C23" s="44">
        <v>147.69999999999999</v>
      </c>
      <c r="D23" s="44">
        <v>2.7</v>
      </c>
      <c r="E23" s="46">
        <v>93.681999999999988</v>
      </c>
      <c r="F23" s="46">
        <f t="shared" si="0"/>
        <v>244.08199999999997</v>
      </c>
      <c r="G23" s="47">
        <v>19.484999999999999</v>
      </c>
      <c r="H23" s="47">
        <v>6.8574600000000006</v>
      </c>
      <c r="I23" s="47">
        <v>107.821</v>
      </c>
      <c r="J23" s="44">
        <f t="shared" si="1"/>
        <v>109.91853999999998</v>
      </c>
      <c r="K23" s="162">
        <f t="shared" si="2"/>
        <v>0.50894574784811053</v>
      </c>
    </row>
    <row r="24" spans="1:11" ht="12" customHeight="1" x14ac:dyDescent="0.2">
      <c r="A24" s="35">
        <v>1976</v>
      </c>
      <c r="B24" s="52">
        <v>218.035</v>
      </c>
      <c r="C24" s="40">
        <v>137.69999999999999</v>
      </c>
      <c r="D24" s="40">
        <v>2.1</v>
      </c>
      <c r="E24" s="42">
        <v>107.821</v>
      </c>
      <c r="F24" s="42">
        <f t="shared" si="0"/>
        <v>247.62099999999998</v>
      </c>
      <c r="G24" s="40">
        <v>20.8</v>
      </c>
      <c r="H24" s="40">
        <v>6.3993000000000002</v>
      </c>
      <c r="I24" s="40">
        <v>90.881999999999991</v>
      </c>
      <c r="J24" s="40">
        <f t="shared" si="1"/>
        <v>129.53969999999998</v>
      </c>
      <c r="K24" s="149">
        <f t="shared" si="2"/>
        <v>0.59412342055174616</v>
      </c>
    </row>
    <row r="25" spans="1:11" ht="12" customHeight="1" x14ac:dyDescent="0.2">
      <c r="A25" s="35">
        <v>1977</v>
      </c>
      <c r="B25" s="52">
        <v>220.23899999999998</v>
      </c>
      <c r="C25" s="40">
        <v>128.5</v>
      </c>
      <c r="D25" s="40">
        <v>1.7</v>
      </c>
      <c r="E25" s="42">
        <v>90.881999999999991</v>
      </c>
      <c r="F25" s="42">
        <f t="shared" si="0"/>
        <v>221.08199999999999</v>
      </c>
      <c r="G25" s="40">
        <v>20.856000000000002</v>
      </c>
      <c r="H25" s="40">
        <v>9.0984600000000011</v>
      </c>
      <c r="I25" s="40">
        <v>73.245000000000005</v>
      </c>
      <c r="J25" s="40">
        <f t="shared" si="1"/>
        <v>117.88254000000001</v>
      </c>
      <c r="K25" s="149">
        <f t="shared" si="2"/>
        <v>0.53524825303420387</v>
      </c>
    </row>
    <row r="26" spans="1:11" ht="12" customHeight="1" x14ac:dyDescent="0.2">
      <c r="A26" s="35">
        <v>1978</v>
      </c>
      <c r="B26" s="52">
        <v>222.58500000000001</v>
      </c>
      <c r="C26" s="40">
        <v>182.7</v>
      </c>
      <c r="D26" s="40">
        <v>3.5</v>
      </c>
      <c r="E26" s="42">
        <v>73.245000000000005</v>
      </c>
      <c r="F26" s="42">
        <f t="shared" si="0"/>
        <v>259.44499999999999</v>
      </c>
      <c r="G26" s="40">
        <v>27.7</v>
      </c>
      <c r="H26" s="40">
        <v>7.9779600000000013</v>
      </c>
      <c r="I26" s="40">
        <v>107.79299999999999</v>
      </c>
      <c r="J26" s="40">
        <f t="shared" si="1"/>
        <v>115.97404000000002</v>
      </c>
      <c r="K26" s="149">
        <f t="shared" si="2"/>
        <v>0.52103259428982196</v>
      </c>
    </row>
    <row r="27" spans="1:11" ht="12" customHeight="1" x14ac:dyDescent="0.2">
      <c r="A27" s="35">
        <v>1979</v>
      </c>
      <c r="B27" s="52">
        <v>225.05500000000001</v>
      </c>
      <c r="C27" s="40">
        <v>160.19999999999999</v>
      </c>
      <c r="D27" s="40">
        <v>3.7</v>
      </c>
      <c r="E27" s="42">
        <v>107.79299999999999</v>
      </c>
      <c r="F27" s="42">
        <f t="shared" si="0"/>
        <v>271.69299999999998</v>
      </c>
      <c r="G27" s="40">
        <v>40.5</v>
      </c>
      <c r="H27" s="40">
        <v>8.7498600000000017</v>
      </c>
      <c r="I27" s="40">
        <v>110.53799999999998</v>
      </c>
      <c r="J27" s="40">
        <f t="shared" si="1"/>
        <v>111.90513999999999</v>
      </c>
      <c r="K27" s="149">
        <f t="shared" si="2"/>
        <v>0.49723463153451369</v>
      </c>
    </row>
    <row r="28" spans="1:11" ht="12" customHeight="1" x14ac:dyDescent="0.2">
      <c r="A28" s="35">
        <v>1980</v>
      </c>
      <c r="B28" s="52">
        <v>227.726</v>
      </c>
      <c r="C28" s="40">
        <v>175.7</v>
      </c>
      <c r="D28" s="40">
        <v>2.6</v>
      </c>
      <c r="E28" s="42">
        <v>110.53799999999998</v>
      </c>
      <c r="F28" s="42">
        <f t="shared" si="0"/>
        <v>288.83799999999997</v>
      </c>
      <c r="G28" s="40">
        <v>87.9</v>
      </c>
      <c r="H28" s="40">
        <v>7.6791600000000004</v>
      </c>
      <c r="I28" s="40">
        <v>80.821999999999989</v>
      </c>
      <c r="J28" s="40">
        <f t="shared" si="1"/>
        <v>112.43683999999998</v>
      </c>
      <c r="K28" s="149">
        <f t="shared" si="2"/>
        <v>0.49373738615704826</v>
      </c>
    </row>
    <row r="29" spans="1:11" ht="12" customHeight="1" x14ac:dyDescent="0.2">
      <c r="A29" s="32">
        <v>1981</v>
      </c>
      <c r="B29" s="51">
        <v>229.96600000000001</v>
      </c>
      <c r="C29" s="44">
        <v>154.19999999999999</v>
      </c>
      <c r="D29" s="44">
        <v>1.2</v>
      </c>
      <c r="E29" s="46">
        <v>80.821999999999989</v>
      </c>
      <c r="F29" s="46">
        <f t="shared" si="0"/>
        <v>236.22199999999998</v>
      </c>
      <c r="G29" s="44">
        <v>55.7</v>
      </c>
      <c r="H29" s="44">
        <v>10.094460000000002</v>
      </c>
      <c r="I29" s="44">
        <v>98.687999999999988</v>
      </c>
      <c r="J29" s="44">
        <f t="shared" si="1"/>
        <v>71.739540000000005</v>
      </c>
      <c r="K29" s="162">
        <f t="shared" si="2"/>
        <v>0.31195715888435682</v>
      </c>
    </row>
    <row r="30" spans="1:11" ht="12" customHeight="1" x14ac:dyDescent="0.2">
      <c r="A30" s="32">
        <v>1982</v>
      </c>
      <c r="B30" s="51">
        <v>232.18799999999999</v>
      </c>
      <c r="C30" s="48">
        <v>202.7</v>
      </c>
      <c r="D30" s="44">
        <v>1.7</v>
      </c>
      <c r="E30" s="46">
        <v>98.687999999999988</v>
      </c>
      <c r="F30" s="46">
        <f t="shared" si="0"/>
        <v>303.08799999999997</v>
      </c>
      <c r="G30" s="44">
        <v>48.6</v>
      </c>
      <c r="H30" s="44">
        <v>4.9650600000000003</v>
      </c>
      <c r="I30" s="44">
        <v>129.863</v>
      </c>
      <c r="J30" s="44">
        <f t="shared" si="1"/>
        <v>119.65993999999998</v>
      </c>
      <c r="K30" s="162">
        <f t="shared" si="2"/>
        <v>0.51535798577015168</v>
      </c>
    </row>
    <row r="31" spans="1:11" ht="12" customHeight="1" x14ac:dyDescent="0.2">
      <c r="A31" s="32">
        <v>1983</v>
      </c>
      <c r="B31" s="51">
        <v>234.30699999999999</v>
      </c>
      <c r="C31" s="48">
        <v>99.7</v>
      </c>
      <c r="D31" s="44">
        <v>1.4</v>
      </c>
      <c r="E31" s="46">
        <v>129.863</v>
      </c>
      <c r="F31" s="46">
        <f t="shared" si="0"/>
        <v>230.96300000000002</v>
      </c>
      <c r="G31" s="44">
        <v>41.5</v>
      </c>
      <c r="H31" s="44">
        <v>8.0875200000000014</v>
      </c>
      <c r="I31" s="44">
        <v>57.098100000000002</v>
      </c>
      <c r="J31" s="44">
        <f t="shared" si="1"/>
        <v>124.27738000000001</v>
      </c>
      <c r="K31" s="162">
        <f t="shared" si="2"/>
        <v>0.53040404255954798</v>
      </c>
    </row>
    <row r="32" spans="1:11" ht="12" customHeight="1" x14ac:dyDescent="0.2">
      <c r="A32" s="32">
        <v>1984</v>
      </c>
      <c r="B32" s="51">
        <v>236.34800000000001</v>
      </c>
      <c r="C32" s="44">
        <v>162.4</v>
      </c>
      <c r="D32" s="44">
        <v>2.4</v>
      </c>
      <c r="E32" s="46">
        <v>57.098100000000002</v>
      </c>
      <c r="F32" s="46">
        <f t="shared" si="0"/>
        <v>221.8981</v>
      </c>
      <c r="G32" s="44">
        <v>44.4</v>
      </c>
      <c r="H32" s="44">
        <v>8.2917000000000005</v>
      </c>
      <c r="I32" s="44">
        <v>85.56</v>
      </c>
      <c r="J32" s="44">
        <f t="shared" si="1"/>
        <v>83.6464</v>
      </c>
      <c r="K32" s="162">
        <f t="shared" si="2"/>
        <v>0.35391202802646943</v>
      </c>
    </row>
    <row r="33" spans="1:11" ht="12" customHeight="1" x14ac:dyDescent="0.2">
      <c r="A33" s="32">
        <v>1985</v>
      </c>
      <c r="B33" s="51">
        <v>238.46600000000001</v>
      </c>
      <c r="C33" s="44">
        <v>166.5</v>
      </c>
      <c r="D33" s="44">
        <v>0.6</v>
      </c>
      <c r="E33" s="46">
        <v>85.56</v>
      </c>
      <c r="F33" s="46">
        <f t="shared" si="0"/>
        <v>252.66</v>
      </c>
      <c r="G33" s="44">
        <v>26.3</v>
      </c>
      <c r="H33" s="44">
        <v>6.8773800000000005</v>
      </c>
      <c r="I33" s="44">
        <v>111.58</v>
      </c>
      <c r="J33" s="44">
        <f t="shared" si="1"/>
        <v>107.90262</v>
      </c>
      <c r="K33" s="162">
        <f t="shared" si="2"/>
        <v>0.45248639219008158</v>
      </c>
    </row>
    <row r="34" spans="1:11" ht="12" customHeight="1" x14ac:dyDescent="0.2">
      <c r="A34" s="35">
        <v>1986</v>
      </c>
      <c r="B34" s="52">
        <v>240.65100000000001</v>
      </c>
      <c r="C34" s="40">
        <v>138.1</v>
      </c>
      <c r="D34" s="40">
        <v>1.7</v>
      </c>
      <c r="E34" s="42">
        <v>111.58</v>
      </c>
      <c r="F34" s="42">
        <f t="shared" si="0"/>
        <v>251.38</v>
      </c>
      <c r="G34" s="40">
        <v>39.799999999999997</v>
      </c>
      <c r="H34" s="40">
        <v>9.7940000000000005</v>
      </c>
      <c r="I34" s="40">
        <v>80.097999999999999</v>
      </c>
      <c r="J34" s="40">
        <f t="shared" si="1"/>
        <v>121.68799999999997</v>
      </c>
      <c r="K34" s="149">
        <f t="shared" si="2"/>
        <v>0.50566172590182445</v>
      </c>
    </row>
    <row r="35" spans="1:11" ht="12" customHeight="1" x14ac:dyDescent="0.2">
      <c r="A35" s="35">
        <v>1987</v>
      </c>
      <c r="B35" s="52">
        <v>242.804</v>
      </c>
      <c r="C35" s="40">
        <v>176.8</v>
      </c>
      <c r="D35" s="40">
        <v>2.1</v>
      </c>
      <c r="E35" s="42">
        <v>80.097999999999999</v>
      </c>
      <c r="F35" s="42">
        <f t="shared" si="0"/>
        <v>258.99799999999999</v>
      </c>
      <c r="G35" s="40">
        <v>49.2</v>
      </c>
      <c r="H35" s="40">
        <v>6.9969000000000001</v>
      </c>
      <c r="I35" s="40">
        <v>113.15200000000002</v>
      </c>
      <c r="J35" s="40">
        <f t="shared" si="1"/>
        <v>89.649099999999976</v>
      </c>
      <c r="K35" s="149">
        <f t="shared" si="2"/>
        <v>0.36922414787235786</v>
      </c>
    </row>
    <row r="36" spans="1:11" ht="12" customHeight="1" x14ac:dyDescent="0.2">
      <c r="A36" s="35">
        <v>1988</v>
      </c>
      <c r="B36" s="52">
        <v>245.02099999999999</v>
      </c>
      <c r="C36" s="40">
        <v>112</v>
      </c>
      <c r="D36" s="40">
        <v>1.7</v>
      </c>
      <c r="E36" s="42">
        <v>113.15200000000002</v>
      </c>
      <c r="F36" s="42">
        <f t="shared" si="0"/>
        <v>226.85200000000003</v>
      </c>
      <c r="G36" s="40">
        <v>66.8</v>
      </c>
      <c r="H36" s="40">
        <v>9.7193000000000005</v>
      </c>
      <c r="I36" s="40">
        <v>71.680000000000007</v>
      </c>
      <c r="J36" s="40">
        <f t="shared" si="1"/>
        <v>78.65270000000001</v>
      </c>
      <c r="K36" s="149">
        <f t="shared" si="2"/>
        <v>0.32100391395023292</v>
      </c>
    </row>
    <row r="37" spans="1:11" ht="12" customHeight="1" x14ac:dyDescent="0.2">
      <c r="A37" s="35">
        <v>1989</v>
      </c>
      <c r="B37" s="52">
        <v>247.34200000000001</v>
      </c>
      <c r="C37" s="40">
        <v>171.7</v>
      </c>
      <c r="D37" s="40">
        <v>7.2</v>
      </c>
      <c r="E37" s="42">
        <v>71.680000000000007</v>
      </c>
      <c r="F37" s="42">
        <f t="shared" si="0"/>
        <v>250.57999999999998</v>
      </c>
      <c r="G37" s="40">
        <v>47.7</v>
      </c>
      <c r="H37" s="40">
        <v>11.918800000000001</v>
      </c>
      <c r="I37" s="40">
        <v>91.001000000000005</v>
      </c>
      <c r="J37" s="40">
        <f t="shared" si="1"/>
        <v>99.960199999999986</v>
      </c>
      <c r="K37" s="149">
        <f t="shared" si="2"/>
        <v>0.40413759086608819</v>
      </c>
    </row>
    <row r="38" spans="1:11" ht="12" customHeight="1" x14ac:dyDescent="0.2">
      <c r="A38" s="35">
        <v>1990</v>
      </c>
      <c r="B38" s="52">
        <v>250.13200000000001</v>
      </c>
      <c r="C38" s="40">
        <v>234.4</v>
      </c>
      <c r="D38" s="40">
        <v>5.2</v>
      </c>
      <c r="E38" s="42">
        <v>91.001000000000005</v>
      </c>
      <c r="F38" s="42">
        <f t="shared" si="0"/>
        <v>330.601</v>
      </c>
      <c r="G38" s="40">
        <v>63.084021</v>
      </c>
      <c r="H38" s="40">
        <v>8.3580000000000005</v>
      </c>
      <c r="I38" s="40">
        <v>110.952</v>
      </c>
      <c r="J38" s="40">
        <f t="shared" si="1"/>
        <v>148.20697899999999</v>
      </c>
      <c r="K38" s="149">
        <f t="shared" si="2"/>
        <v>0.59251506804407272</v>
      </c>
    </row>
    <row r="39" spans="1:11" ht="12" customHeight="1" x14ac:dyDescent="0.2">
      <c r="A39" s="32">
        <v>1991</v>
      </c>
      <c r="B39" s="51">
        <v>253.49299999999999</v>
      </c>
      <c r="C39" s="44">
        <v>232.3</v>
      </c>
      <c r="D39" s="44">
        <v>1.844328</v>
      </c>
      <c r="E39" s="46">
        <v>110.952</v>
      </c>
      <c r="F39" s="46">
        <f t="shared" si="0"/>
        <v>345.09632799999997</v>
      </c>
      <c r="G39" s="44">
        <v>81.148200240000008</v>
      </c>
      <c r="H39" s="44">
        <v>8.4420000000000002</v>
      </c>
      <c r="I39" s="44">
        <v>118.47299999999998</v>
      </c>
      <c r="J39" s="44">
        <f t="shared" si="1"/>
        <v>137.03312775999999</v>
      </c>
      <c r="K39" s="162">
        <f t="shared" si="2"/>
        <v>0.5405795337938325</v>
      </c>
    </row>
    <row r="40" spans="1:11" ht="12" customHeight="1" x14ac:dyDescent="0.2">
      <c r="A40" s="32">
        <v>1992</v>
      </c>
      <c r="B40" s="51">
        <v>256.89400000000001</v>
      </c>
      <c r="C40" s="44">
        <v>196.4</v>
      </c>
      <c r="D40" s="44">
        <v>4.3186140000000002</v>
      </c>
      <c r="E40" s="46">
        <v>118.47299999999998</v>
      </c>
      <c r="F40" s="46">
        <f t="shared" ref="F40:F68" si="3">SUM(C40,D40,E40)</f>
        <v>319.19161399999996</v>
      </c>
      <c r="G40" s="44">
        <v>89.031226000000004</v>
      </c>
      <c r="H40" s="44">
        <v>9.9959999999999987</v>
      </c>
      <c r="I40" s="44">
        <v>76.596000000000004</v>
      </c>
      <c r="J40" s="44">
        <f t="shared" ref="J40:J59" si="4">F40-G40-H40-I40</f>
        <v>143.56838799999994</v>
      </c>
      <c r="K40" s="162">
        <f t="shared" ref="K40:K59" si="5">IF(J40=0,0,IF(B40=0,0,J40/B40))</f>
        <v>0.55886236346508655</v>
      </c>
    </row>
    <row r="41" spans="1:11" ht="12" customHeight="1" x14ac:dyDescent="0.2">
      <c r="A41" s="32">
        <v>1993</v>
      </c>
      <c r="B41" s="51">
        <v>260.255</v>
      </c>
      <c r="C41" s="44">
        <v>204.9</v>
      </c>
      <c r="D41" s="44">
        <v>8.8901389999999996</v>
      </c>
      <c r="E41" s="46">
        <v>76.596000000000004</v>
      </c>
      <c r="F41" s="46">
        <f t="shared" si="3"/>
        <v>290.38613900000001</v>
      </c>
      <c r="G41" s="44">
        <v>70.609921</v>
      </c>
      <c r="H41" s="44">
        <v>10.176000000000002</v>
      </c>
      <c r="I41" s="44">
        <v>57.371999999999993</v>
      </c>
      <c r="J41" s="44">
        <f t="shared" si="4"/>
        <v>152.22821800000006</v>
      </c>
      <c r="K41" s="162">
        <f t="shared" si="5"/>
        <v>0.58491947513016107</v>
      </c>
    </row>
    <row r="42" spans="1:11" ht="12" customHeight="1" x14ac:dyDescent="0.2">
      <c r="A42" s="32">
        <v>1994</v>
      </c>
      <c r="B42" s="51">
        <v>263.43599999999998</v>
      </c>
      <c r="C42" s="44">
        <v>280.79999999999995</v>
      </c>
      <c r="D42" s="44">
        <v>9.6954419999999999</v>
      </c>
      <c r="E42" s="46">
        <v>57.371999999999993</v>
      </c>
      <c r="F42" s="46">
        <f t="shared" si="3"/>
        <v>347.86744199999998</v>
      </c>
      <c r="G42" s="44">
        <v>88.601424999999992</v>
      </c>
      <c r="H42" s="44">
        <v>9.4980000000000011</v>
      </c>
      <c r="I42" s="44">
        <v>88.623999999999967</v>
      </c>
      <c r="J42" s="44">
        <f t="shared" si="4"/>
        <v>161.14401700000002</v>
      </c>
      <c r="K42" s="162">
        <f t="shared" si="5"/>
        <v>0.61170081917429675</v>
      </c>
    </row>
    <row r="43" spans="1:11" ht="12" customHeight="1" x14ac:dyDescent="0.2">
      <c r="A43" s="32">
        <v>1995</v>
      </c>
      <c r="B43" s="51">
        <v>266.55700000000002</v>
      </c>
      <c r="C43" s="44">
        <v>225.39999999999998</v>
      </c>
      <c r="D43" s="44">
        <v>8.0704000000000011</v>
      </c>
      <c r="E43" s="46">
        <v>88.623999999999967</v>
      </c>
      <c r="F43" s="46">
        <f t="shared" si="3"/>
        <v>322.09439999999995</v>
      </c>
      <c r="G43" s="44">
        <v>71.810038000000006</v>
      </c>
      <c r="H43" s="44">
        <v>8.2439999999999998</v>
      </c>
      <c r="I43" s="44">
        <v>92.413999999999987</v>
      </c>
      <c r="J43" s="44">
        <f t="shared" si="4"/>
        <v>149.62636199999994</v>
      </c>
      <c r="K43" s="162">
        <f t="shared" si="5"/>
        <v>0.56132970434091001</v>
      </c>
    </row>
    <row r="44" spans="1:11" ht="12" customHeight="1" x14ac:dyDescent="0.2">
      <c r="A44" s="35">
        <v>1996</v>
      </c>
      <c r="B44" s="52">
        <v>269.66699999999997</v>
      </c>
      <c r="C44" s="40">
        <v>211.3</v>
      </c>
      <c r="D44" s="40">
        <v>5.4990900000000007</v>
      </c>
      <c r="E44" s="42">
        <v>92.413999999999987</v>
      </c>
      <c r="F44" s="42">
        <f t="shared" si="3"/>
        <v>309.21308999999997</v>
      </c>
      <c r="G44" s="40">
        <v>72.688344999999998</v>
      </c>
      <c r="H44" s="40">
        <v>9.3840000000000003</v>
      </c>
      <c r="I44" s="40">
        <v>78.180999999999969</v>
      </c>
      <c r="J44" s="40">
        <f t="shared" si="4"/>
        <v>148.959745</v>
      </c>
      <c r="K44" s="149">
        <f t="shared" si="5"/>
        <v>0.55238403289983573</v>
      </c>
    </row>
    <row r="45" spans="1:11" ht="12" customHeight="1" x14ac:dyDescent="0.2">
      <c r="A45" s="35">
        <v>1997</v>
      </c>
      <c r="B45" s="52">
        <v>272.91199999999998</v>
      </c>
      <c r="C45" s="40">
        <v>261</v>
      </c>
      <c r="D45" s="40">
        <v>3.0481750000000001</v>
      </c>
      <c r="E45" s="42">
        <v>78.180999999999969</v>
      </c>
      <c r="F45" s="42">
        <f t="shared" si="3"/>
        <v>342.229175</v>
      </c>
      <c r="G45" s="40">
        <v>80.744303000000002</v>
      </c>
      <c r="H45" s="40">
        <v>8.4120000000000008</v>
      </c>
      <c r="I45" s="40">
        <v>104.4</v>
      </c>
      <c r="J45" s="40">
        <f t="shared" si="4"/>
        <v>148.67287199999998</v>
      </c>
      <c r="K45" s="149">
        <f t="shared" si="5"/>
        <v>0.54476487659025619</v>
      </c>
    </row>
    <row r="46" spans="1:11" ht="12" customHeight="1" x14ac:dyDescent="0.2">
      <c r="A46" s="35">
        <v>1998</v>
      </c>
      <c r="B46" s="52">
        <v>276.11500000000001</v>
      </c>
      <c r="C46" s="40">
        <v>197.60000000000002</v>
      </c>
      <c r="D46" s="40">
        <v>3.4074650000000002</v>
      </c>
      <c r="E46" s="42">
        <v>104.4</v>
      </c>
      <c r="F46" s="42">
        <f t="shared" si="3"/>
        <v>305.407465</v>
      </c>
      <c r="G46" s="40">
        <v>70.502921999999998</v>
      </c>
      <c r="H46" s="40">
        <v>9.4439999999999991</v>
      </c>
      <c r="I46" s="40">
        <v>56.376000000000012</v>
      </c>
      <c r="J46" s="40">
        <f t="shared" si="4"/>
        <v>169.084543</v>
      </c>
      <c r="K46" s="149">
        <f t="shared" si="5"/>
        <v>0.61237000162975563</v>
      </c>
    </row>
    <row r="47" spans="1:11" ht="12" customHeight="1" x14ac:dyDescent="0.2">
      <c r="A47" s="35">
        <v>1999</v>
      </c>
      <c r="B47" s="52">
        <v>279.29500000000002</v>
      </c>
      <c r="C47" s="40">
        <v>241.5</v>
      </c>
      <c r="D47" s="40">
        <v>5.4074179999999998</v>
      </c>
      <c r="E47" s="42">
        <v>56.376000000000012</v>
      </c>
      <c r="F47" s="42">
        <f t="shared" si="3"/>
        <v>303.28341800000004</v>
      </c>
      <c r="G47" s="40">
        <v>64.167676</v>
      </c>
      <c r="H47" s="40">
        <v>8.8979999999999997</v>
      </c>
      <c r="I47" s="40">
        <v>67.62</v>
      </c>
      <c r="J47" s="40">
        <f t="shared" si="4"/>
        <v>162.59774200000004</v>
      </c>
      <c r="K47" s="149">
        <f t="shared" si="5"/>
        <v>0.5821720474766825</v>
      </c>
    </row>
    <row r="48" spans="1:11" ht="12" customHeight="1" x14ac:dyDescent="0.2">
      <c r="A48" s="35">
        <v>2000</v>
      </c>
      <c r="B48" s="52">
        <v>282.38499999999999</v>
      </c>
      <c r="C48" s="40">
        <v>236.6</v>
      </c>
      <c r="D48" s="40">
        <v>3.87805577</v>
      </c>
      <c r="E48" s="42">
        <v>67.62</v>
      </c>
      <c r="F48" s="42">
        <f t="shared" si="3"/>
        <v>308.09805576999997</v>
      </c>
      <c r="G48" s="40">
        <v>60.806649410000006</v>
      </c>
      <c r="H48" s="40">
        <v>7.5119999999999996</v>
      </c>
      <c r="I48" s="40">
        <v>101.30000000000001</v>
      </c>
      <c r="J48" s="40">
        <f t="shared" si="4"/>
        <v>138.47940635999996</v>
      </c>
      <c r="K48" s="149">
        <f t="shared" si="5"/>
        <v>0.490392217575296</v>
      </c>
    </row>
    <row r="49" spans="1:11" ht="12" customHeight="1" x14ac:dyDescent="0.2">
      <c r="A49" s="32">
        <v>2001</v>
      </c>
      <c r="B49" s="51">
        <v>285.30901899999998</v>
      </c>
      <c r="C49" s="44">
        <v>151.19999999999999</v>
      </c>
      <c r="D49" s="44">
        <v>9.2032893399999995</v>
      </c>
      <c r="E49" s="46">
        <v>101.30000000000001</v>
      </c>
      <c r="F49" s="46">
        <f t="shared" si="3"/>
        <v>261.70328933999997</v>
      </c>
      <c r="G49" s="44">
        <v>63.224550950000001</v>
      </c>
      <c r="H49" s="44">
        <v>8.49</v>
      </c>
      <c r="I49" s="44">
        <v>39.083999999999989</v>
      </c>
      <c r="J49" s="44">
        <f t="shared" si="4"/>
        <v>150.90473838999998</v>
      </c>
      <c r="K49" s="162">
        <f t="shared" si="5"/>
        <v>0.52891681769793608</v>
      </c>
    </row>
    <row r="50" spans="1:11" ht="12" customHeight="1" x14ac:dyDescent="0.2">
      <c r="A50" s="32">
        <v>2002</v>
      </c>
      <c r="B50" s="51">
        <v>288.10481800000002</v>
      </c>
      <c r="C50" s="44">
        <v>234.3</v>
      </c>
      <c r="D50" s="44">
        <v>14.384080490000001</v>
      </c>
      <c r="E50" s="46">
        <v>39.083999999999989</v>
      </c>
      <c r="F50" s="46">
        <f t="shared" si="3"/>
        <v>287.76808048999999</v>
      </c>
      <c r="G50" s="44">
        <v>58.688049569999997</v>
      </c>
      <c r="H50" s="44">
        <v>7.02</v>
      </c>
      <c r="I50" s="44">
        <v>81.065000000000012</v>
      </c>
      <c r="J50" s="44">
        <f t="shared" si="4"/>
        <v>140.99503091999998</v>
      </c>
      <c r="K50" s="162">
        <f t="shared" si="5"/>
        <v>0.48938796615334618</v>
      </c>
    </row>
    <row r="51" spans="1:11" ht="12" customHeight="1" x14ac:dyDescent="0.2">
      <c r="A51" s="32">
        <v>2003</v>
      </c>
      <c r="B51" s="51">
        <v>290.81963400000001</v>
      </c>
      <c r="C51" s="44">
        <v>194</v>
      </c>
      <c r="D51" s="44">
        <v>15.25918976</v>
      </c>
      <c r="E51" s="46">
        <v>81.065000000000012</v>
      </c>
      <c r="F51" s="46">
        <f t="shared" si="3"/>
        <v>290.32418976000002</v>
      </c>
      <c r="G51" s="44">
        <v>51.902954979999997</v>
      </c>
      <c r="H51" s="44">
        <v>6.3599999999999994</v>
      </c>
      <c r="I51" s="44">
        <v>61.985000000000007</v>
      </c>
      <c r="J51" s="44">
        <f t="shared" si="4"/>
        <v>170.07623477999999</v>
      </c>
      <c r="K51" s="162">
        <f t="shared" si="5"/>
        <v>0.58481689300248552</v>
      </c>
    </row>
    <row r="52" spans="1:11" ht="12" customHeight="1" x14ac:dyDescent="0.2">
      <c r="A52" s="32">
        <v>2004</v>
      </c>
      <c r="B52" s="51">
        <v>293.46318500000001</v>
      </c>
      <c r="C52" s="44">
        <v>150.19999999999999</v>
      </c>
      <c r="D52" s="44">
        <v>16.749423839999999</v>
      </c>
      <c r="E52" s="46">
        <v>61.985000000000007</v>
      </c>
      <c r="F52" s="46">
        <f t="shared" si="3"/>
        <v>228.93442383999999</v>
      </c>
      <c r="G52" s="44">
        <v>23.278861640000002</v>
      </c>
      <c r="H52" s="44">
        <v>7.926000000000001</v>
      </c>
      <c r="I52" s="44">
        <v>53.219999999999985</v>
      </c>
      <c r="J52" s="44">
        <f t="shared" si="4"/>
        <v>144.5095622</v>
      </c>
      <c r="K52" s="162">
        <f t="shared" si="5"/>
        <v>0.49242824853822803</v>
      </c>
    </row>
    <row r="53" spans="1:11" ht="12" customHeight="1" x14ac:dyDescent="0.2">
      <c r="A53" s="32">
        <v>2005</v>
      </c>
      <c r="B53" s="51">
        <v>296.186216</v>
      </c>
      <c r="C53" s="44">
        <v>215.7</v>
      </c>
      <c r="D53" s="44">
        <v>20.68093949</v>
      </c>
      <c r="E53" s="46">
        <v>53.219999999999985</v>
      </c>
      <c r="F53" s="46">
        <f t="shared" si="3"/>
        <v>289.60093948999997</v>
      </c>
      <c r="G53" s="44">
        <v>24.90847192</v>
      </c>
      <c r="H53" s="44">
        <v>5.5919999999999987</v>
      </c>
      <c r="I53" s="44">
        <v>64.027999999999992</v>
      </c>
      <c r="J53" s="44">
        <f t="shared" si="4"/>
        <v>195.07246756999999</v>
      </c>
      <c r="K53" s="162">
        <f t="shared" si="5"/>
        <v>0.6586142670798697</v>
      </c>
    </row>
    <row r="54" spans="1:11" ht="12" customHeight="1" x14ac:dyDescent="0.2">
      <c r="A54" s="35">
        <v>2006</v>
      </c>
      <c r="B54" s="52">
        <v>298.99582500000002</v>
      </c>
      <c r="C54" s="40">
        <v>159.4</v>
      </c>
      <c r="D54" s="40">
        <v>20.014228719999998</v>
      </c>
      <c r="E54" s="42">
        <v>64.027999999999992</v>
      </c>
      <c r="F54" s="42">
        <f t="shared" si="3"/>
        <v>243.44222872</v>
      </c>
      <c r="G54" s="40">
        <v>40.557668140000004</v>
      </c>
      <c r="H54" s="40">
        <v>5.2560000000000002</v>
      </c>
      <c r="I54" s="40">
        <v>76.795999999999992</v>
      </c>
      <c r="J54" s="40">
        <f t="shared" si="4"/>
        <v>120.83256058000001</v>
      </c>
      <c r="K54" s="149">
        <f t="shared" si="5"/>
        <v>0.40412791911057622</v>
      </c>
    </row>
    <row r="55" spans="1:11" ht="12" customHeight="1" x14ac:dyDescent="0.2">
      <c r="A55" s="35">
        <v>2007</v>
      </c>
      <c r="B55" s="52">
        <v>302.003917</v>
      </c>
      <c r="C55" s="40">
        <v>147.6</v>
      </c>
      <c r="D55" s="40">
        <v>20.616337440000002</v>
      </c>
      <c r="E55" s="42">
        <v>76.795999999999992</v>
      </c>
      <c r="F55" s="42">
        <f t="shared" si="3"/>
        <v>245.01233743999998</v>
      </c>
      <c r="G55" s="40">
        <v>39.55758986</v>
      </c>
      <c r="H55" s="40">
        <v>6.4259999999999993</v>
      </c>
      <c r="I55" s="40">
        <v>52.322999999999979</v>
      </c>
      <c r="J55" s="40">
        <f t="shared" si="4"/>
        <v>146.70574758000001</v>
      </c>
      <c r="K55" s="149">
        <f t="shared" si="5"/>
        <v>0.48577432053637903</v>
      </c>
    </row>
    <row r="56" spans="1:11" ht="12" customHeight="1" x14ac:dyDescent="0.2">
      <c r="A56" s="35">
        <v>2008</v>
      </c>
      <c r="B56" s="52">
        <v>304.79776099999998</v>
      </c>
      <c r="C56" s="40">
        <v>201.5</v>
      </c>
      <c r="D56" s="40">
        <v>36.954579440000003</v>
      </c>
      <c r="E56" s="42">
        <v>52.322999999999979</v>
      </c>
      <c r="F56" s="42">
        <f t="shared" si="3"/>
        <v>290.77757943999995</v>
      </c>
      <c r="G56" s="40">
        <v>38.895755719999997</v>
      </c>
      <c r="H56" s="40">
        <v>6.4079999999999995</v>
      </c>
      <c r="I56" s="40">
        <v>46.5</v>
      </c>
      <c r="J56" s="40">
        <f t="shared" si="4"/>
        <v>198.97382371999996</v>
      </c>
      <c r="K56" s="149">
        <f t="shared" si="5"/>
        <v>0.65280605430694083</v>
      </c>
    </row>
    <row r="57" spans="1:11" ht="12" customHeight="1" x14ac:dyDescent="0.2">
      <c r="A57" s="35">
        <v>2009</v>
      </c>
      <c r="B57" s="52">
        <v>307.43940600000002</v>
      </c>
      <c r="C57" s="40">
        <v>181.7</v>
      </c>
      <c r="D57" s="40">
        <v>19.917075440000001</v>
      </c>
      <c r="E57" s="42">
        <v>46.5</v>
      </c>
      <c r="F57" s="42">
        <f t="shared" si="3"/>
        <v>248.11707543999998</v>
      </c>
      <c r="G57" s="40">
        <v>29.864113850000003</v>
      </c>
      <c r="H57" s="40">
        <v>6.0960000000000001</v>
      </c>
      <c r="I57" s="40">
        <v>69.341999999999985</v>
      </c>
      <c r="J57" s="40">
        <f t="shared" si="4"/>
        <v>142.81496159</v>
      </c>
      <c r="K57" s="149">
        <f t="shared" si="5"/>
        <v>0.46453043690176782</v>
      </c>
    </row>
    <row r="58" spans="1:11" ht="12" customHeight="1" x14ac:dyDescent="0.2">
      <c r="A58" s="35">
        <v>2010</v>
      </c>
      <c r="B58" s="52">
        <v>309.74127900000002</v>
      </c>
      <c r="C58" s="40">
        <v>179.89999999999998</v>
      </c>
      <c r="D58" s="40">
        <v>11.56287201</v>
      </c>
      <c r="E58" s="42">
        <v>69.341999999999985</v>
      </c>
      <c r="F58" s="42">
        <f t="shared" si="3"/>
        <v>260.80487200999994</v>
      </c>
      <c r="G58" s="40">
        <v>39.058048970000002</v>
      </c>
      <c r="H58" s="40">
        <v>5.16</v>
      </c>
      <c r="I58" s="40">
        <v>59.366999999999997</v>
      </c>
      <c r="J58" s="40">
        <f t="shared" si="4"/>
        <v>157.21982303999994</v>
      </c>
      <c r="K58" s="149">
        <f t="shared" si="5"/>
        <v>0.50758434118818219</v>
      </c>
    </row>
    <row r="59" spans="1:11" ht="12" customHeight="1" x14ac:dyDescent="0.2">
      <c r="A59" s="70">
        <v>2011</v>
      </c>
      <c r="B59" s="69">
        <v>311.97391399999998</v>
      </c>
      <c r="C59" s="67">
        <v>143.19999999999999</v>
      </c>
      <c r="D59" s="67">
        <v>29.029977479999999</v>
      </c>
      <c r="E59" s="68">
        <v>59.366999999999997</v>
      </c>
      <c r="F59" s="68">
        <f t="shared" si="3"/>
        <v>231.59697747999999</v>
      </c>
      <c r="G59" s="67">
        <v>35.893336140000002</v>
      </c>
      <c r="H59" s="67">
        <v>5.1840000000000011</v>
      </c>
      <c r="I59" s="67">
        <v>55.847999999999992</v>
      </c>
      <c r="J59" s="67">
        <f t="shared" si="4"/>
        <v>134.67164134000001</v>
      </c>
      <c r="K59" s="163">
        <f t="shared" si="5"/>
        <v>0.43167596807468978</v>
      </c>
    </row>
    <row r="60" spans="1:11" ht="12" customHeight="1" x14ac:dyDescent="0.2">
      <c r="A60" s="70">
        <v>2012</v>
      </c>
      <c r="B60" s="69">
        <v>314.16755799999999</v>
      </c>
      <c r="C60" s="67">
        <v>170.7</v>
      </c>
      <c r="D60" s="67">
        <v>27.65238415</v>
      </c>
      <c r="E60" s="68">
        <v>55.847999999999992</v>
      </c>
      <c r="F60" s="68">
        <f t="shared" si="3"/>
        <v>254.20038414999996</v>
      </c>
      <c r="G60" s="67">
        <v>54.884540880000003</v>
      </c>
      <c r="H60" s="67">
        <v>5.394000000000001</v>
      </c>
      <c r="I60" s="67">
        <v>96.74</v>
      </c>
      <c r="J60" s="67">
        <f t="shared" ref="J60:J65" si="6">F60-G60-H60-I60</f>
        <v>97.181843269999959</v>
      </c>
      <c r="K60" s="163">
        <f t="shared" ref="K60:K65" si="7">IF(J60=0,0,IF(B60=0,0,J60/B60))</f>
        <v>0.30933124950476254</v>
      </c>
    </row>
    <row r="61" spans="1:11" ht="12" customHeight="1" x14ac:dyDescent="0.2">
      <c r="A61" s="70">
        <v>2013</v>
      </c>
      <c r="B61" s="69">
        <v>316.29476599999998</v>
      </c>
      <c r="C61" s="67">
        <v>168.2</v>
      </c>
      <c r="D61" s="67">
        <v>23.020862502</v>
      </c>
      <c r="E61" s="68">
        <v>96.74</v>
      </c>
      <c r="F61" s="68">
        <f t="shared" si="3"/>
        <v>287.960862502</v>
      </c>
      <c r="G61" s="67">
        <v>89.407041327999977</v>
      </c>
      <c r="H61" s="67">
        <v>6.87</v>
      </c>
      <c r="I61" s="67">
        <v>75.84</v>
      </c>
      <c r="J61" s="67">
        <f t="shared" si="6"/>
        <v>115.843821174</v>
      </c>
      <c r="K61" s="163">
        <f t="shared" si="7"/>
        <v>0.36625272886747673</v>
      </c>
    </row>
    <row r="62" spans="1:11" ht="12" customHeight="1" x14ac:dyDescent="0.2">
      <c r="A62" s="70">
        <v>2014</v>
      </c>
      <c r="B62" s="69">
        <v>318.576955</v>
      </c>
      <c r="C62" s="67">
        <v>232.6</v>
      </c>
      <c r="D62" s="67">
        <v>39.298012885999995</v>
      </c>
      <c r="E62" s="68">
        <v>75.84</v>
      </c>
      <c r="F62" s="68">
        <f t="shared" si="3"/>
        <v>347.73801288599998</v>
      </c>
      <c r="G62" s="67">
        <v>98.630950945999999</v>
      </c>
      <c r="H62" s="67">
        <v>8.7899999999999991</v>
      </c>
      <c r="I62" s="67">
        <v>93.04</v>
      </c>
      <c r="J62" s="67">
        <f t="shared" si="6"/>
        <v>147.27706194000001</v>
      </c>
      <c r="K62" s="163">
        <f t="shared" si="7"/>
        <v>0.46229665902858547</v>
      </c>
    </row>
    <row r="63" spans="1:11" ht="12" customHeight="1" x14ac:dyDescent="0.2">
      <c r="A63" s="70">
        <v>2015</v>
      </c>
      <c r="B63" s="69">
        <v>320.87070299999999</v>
      </c>
      <c r="C63" s="67">
        <v>279.8</v>
      </c>
      <c r="D63" s="67">
        <v>44.244298317999998</v>
      </c>
      <c r="E63" s="68">
        <v>93.04</v>
      </c>
      <c r="F63" s="68">
        <f t="shared" si="3"/>
        <v>417.08429831800004</v>
      </c>
      <c r="G63" s="67">
        <v>104.523459282</v>
      </c>
      <c r="H63" s="67">
        <v>4.524</v>
      </c>
      <c r="I63" s="67">
        <v>131.506</v>
      </c>
      <c r="J63" s="67">
        <f t="shared" si="6"/>
        <v>176.53083903600006</v>
      </c>
      <c r="K63" s="163">
        <f t="shared" si="7"/>
        <v>0.55016191065595688</v>
      </c>
    </row>
    <row r="64" spans="1:11" ht="12" customHeight="1" x14ac:dyDescent="0.2">
      <c r="A64" s="100">
        <v>2016</v>
      </c>
      <c r="B64" s="101">
        <v>323.16101099999997</v>
      </c>
      <c r="C64" s="102">
        <v>158.80000000000001</v>
      </c>
      <c r="D64" s="102">
        <v>25.0594856391</v>
      </c>
      <c r="E64" s="103">
        <v>131.506</v>
      </c>
      <c r="F64" s="103">
        <f t="shared" si="3"/>
        <v>315.36548563910003</v>
      </c>
      <c r="G64" s="102">
        <v>104.59416805925999</v>
      </c>
      <c r="H64" s="102">
        <v>5.5679999999999996</v>
      </c>
      <c r="I64" s="102">
        <v>94.10199999999999</v>
      </c>
      <c r="J64" s="102">
        <f t="shared" si="6"/>
        <v>111.10131757984006</v>
      </c>
      <c r="K64" s="164">
        <f t="shared" si="7"/>
        <v>0.34379555019971164</v>
      </c>
    </row>
    <row r="65" spans="1:11" ht="12" customHeight="1" x14ac:dyDescent="0.2">
      <c r="A65" s="117">
        <v>2017</v>
      </c>
      <c r="B65" s="118">
        <v>325.20603</v>
      </c>
      <c r="C65" s="119">
        <v>199.8</v>
      </c>
      <c r="D65" s="119">
        <v>21.184683005639997</v>
      </c>
      <c r="E65" s="120">
        <v>94.10199999999999</v>
      </c>
      <c r="F65" s="120">
        <f t="shared" si="3"/>
        <v>315.08668300564</v>
      </c>
      <c r="G65" s="119">
        <v>119.91953769223998</v>
      </c>
      <c r="H65" s="119">
        <v>6.4799999999999986</v>
      </c>
      <c r="I65" s="119">
        <v>97.902000000000001</v>
      </c>
      <c r="J65" s="119">
        <f t="shared" si="6"/>
        <v>90.785145313400008</v>
      </c>
      <c r="K65" s="165">
        <f t="shared" si="7"/>
        <v>0.27916193716764726</v>
      </c>
    </row>
    <row r="66" spans="1:11" ht="12" customHeight="1" x14ac:dyDescent="0.2">
      <c r="A66" s="117">
        <v>2018</v>
      </c>
      <c r="B66" s="118">
        <v>326.92397599999998</v>
      </c>
      <c r="C66" s="119">
        <v>252.2</v>
      </c>
      <c r="D66" s="119">
        <v>21.7393456</v>
      </c>
      <c r="E66" s="120">
        <v>97.902000000000001</v>
      </c>
      <c r="F66" s="120">
        <f t="shared" si="3"/>
        <v>371.84134559999995</v>
      </c>
      <c r="G66" s="119">
        <v>146.92007880571998</v>
      </c>
      <c r="H66" s="119">
        <v>7.68</v>
      </c>
      <c r="I66" s="119">
        <v>70.483999999999995</v>
      </c>
      <c r="J66" s="119">
        <f>F66-G66-H66-I66</f>
        <v>146.75726679427999</v>
      </c>
      <c r="K66" s="165">
        <f>IF(J66=0,0,IF(B66=0,0,J66/B66))</f>
        <v>0.44890334624548917</v>
      </c>
    </row>
    <row r="67" spans="1:11" ht="12" customHeight="1" x14ac:dyDescent="0.2">
      <c r="A67" s="117">
        <v>2019</v>
      </c>
      <c r="B67" s="118">
        <v>328.475998</v>
      </c>
      <c r="C67" s="135">
        <v>235.4</v>
      </c>
      <c r="D67" s="119">
        <v>21.263553286139999</v>
      </c>
      <c r="E67" s="136">
        <v>70.483999999999995</v>
      </c>
      <c r="F67" s="120">
        <f t="shared" si="3"/>
        <v>327.14755328614001</v>
      </c>
      <c r="G67" s="135">
        <v>170.92066130000001</v>
      </c>
      <c r="H67" s="119">
        <v>9.8160000000000025</v>
      </c>
      <c r="I67" s="135">
        <v>74.762</v>
      </c>
      <c r="J67" s="119">
        <f>F67-G67-H67-I67</f>
        <v>71.648891986140001</v>
      </c>
      <c r="K67" s="165">
        <f>IF(J67=0,0,IF(B67=0,0,J67/B67))</f>
        <v>0.21812519764728747</v>
      </c>
    </row>
    <row r="68" spans="1:11" ht="12" customHeight="1" thickBot="1" x14ac:dyDescent="0.25">
      <c r="A68" s="104">
        <v>2020</v>
      </c>
      <c r="B68" s="105">
        <v>330.11398000000003</v>
      </c>
      <c r="C68" s="127">
        <v>337.6</v>
      </c>
      <c r="D68" s="106">
        <v>27.672862000000002</v>
      </c>
      <c r="E68" s="128">
        <v>74.762</v>
      </c>
      <c r="F68" s="107">
        <f t="shared" si="3"/>
        <v>440.03486200000003</v>
      </c>
      <c r="G68" s="127">
        <v>211.36082160000001</v>
      </c>
      <c r="H68" s="106">
        <v>8.7326827810044421</v>
      </c>
      <c r="I68" s="127">
        <v>89.541333333333299</v>
      </c>
      <c r="J68" s="106">
        <f>F68-G68-H68-I68</f>
        <v>130.40002428566231</v>
      </c>
      <c r="K68" s="166">
        <f>IF(J68=0,0,IF(B68=0,0,J68/B68))</f>
        <v>0.39501515290464917</v>
      </c>
    </row>
    <row r="69" spans="1:11" ht="12" customHeight="1" thickTop="1" x14ac:dyDescent="0.2">
      <c r="A69" s="212" t="s">
        <v>28</v>
      </c>
      <c r="B69" s="213"/>
      <c r="C69" s="213"/>
      <c r="D69" s="213"/>
      <c r="E69" s="213"/>
      <c r="F69" s="213"/>
      <c r="G69" s="213"/>
      <c r="H69" s="213"/>
      <c r="I69" s="213"/>
      <c r="J69" s="213"/>
      <c r="K69" s="214"/>
    </row>
    <row r="70" spans="1:11" ht="12" customHeight="1" x14ac:dyDescent="0.2">
      <c r="A70" s="224"/>
      <c r="B70" s="225"/>
      <c r="C70" s="225"/>
      <c r="D70" s="225"/>
      <c r="E70" s="225"/>
      <c r="F70" s="225"/>
      <c r="G70" s="225"/>
      <c r="H70" s="225"/>
      <c r="I70" s="225"/>
      <c r="J70" s="225"/>
      <c r="K70" s="226"/>
    </row>
    <row r="71" spans="1:11" ht="12" customHeight="1" x14ac:dyDescent="0.2">
      <c r="A71" s="221" t="s">
        <v>74</v>
      </c>
      <c r="B71" s="244"/>
      <c r="C71" s="244"/>
      <c r="D71" s="244"/>
      <c r="E71" s="244"/>
      <c r="F71" s="244"/>
      <c r="G71" s="244"/>
      <c r="H71" s="244"/>
      <c r="I71" s="244"/>
      <c r="J71" s="244"/>
      <c r="K71" s="245"/>
    </row>
    <row r="72" spans="1:11" ht="12" customHeight="1" x14ac:dyDescent="0.2">
      <c r="A72" s="221"/>
      <c r="B72" s="244"/>
      <c r="C72" s="244"/>
      <c r="D72" s="244"/>
      <c r="E72" s="244"/>
      <c r="F72" s="244"/>
      <c r="G72" s="244"/>
      <c r="H72" s="244"/>
      <c r="I72" s="244"/>
      <c r="J72" s="244"/>
      <c r="K72" s="245"/>
    </row>
    <row r="73" spans="1:11" ht="12" customHeight="1" x14ac:dyDescent="0.2">
      <c r="A73" s="262"/>
      <c r="B73" s="244"/>
      <c r="C73" s="244"/>
      <c r="D73" s="244"/>
      <c r="E73" s="244"/>
      <c r="F73" s="244"/>
      <c r="G73" s="244"/>
      <c r="H73" s="244"/>
      <c r="I73" s="244"/>
      <c r="J73" s="244"/>
      <c r="K73" s="245"/>
    </row>
    <row r="74" spans="1:11" ht="12" customHeight="1" x14ac:dyDescent="0.2">
      <c r="A74" s="224"/>
      <c r="B74" s="225"/>
      <c r="C74" s="225"/>
      <c r="D74" s="225"/>
      <c r="E74" s="225"/>
      <c r="F74" s="225"/>
      <c r="G74" s="225"/>
      <c r="H74" s="225"/>
      <c r="I74" s="225"/>
      <c r="J74" s="225"/>
      <c r="K74" s="226"/>
    </row>
    <row r="75" spans="1:11" ht="12" customHeight="1" x14ac:dyDescent="0.2">
      <c r="A75" s="218" t="s">
        <v>48</v>
      </c>
      <c r="B75" s="219"/>
      <c r="C75" s="219"/>
      <c r="D75" s="219"/>
      <c r="E75" s="219"/>
      <c r="F75" s="219"/>
      <c r="G75" s="219"/>
      <c r="H75" s="219"/>
      <c r="I75" s="219"/>
      <c r="J75" s="219"/>
      <c r="K75" s="220"/>
    </row>
  </sheetData>
  <mergeCells count="20">
    <mergeCell ref="A1:K1"/>
    <mergeCell ref="C7:J7"/>
    <mergeCell ref="A2:A6"/>
    <mergeCell ref="B2:B6"/>
    <mergeCell ref="C3:C6"/>
    <mergeCell ref="D3:D6"/>
    <mergeCell ref="I3:I6"/>
    <mergeCell ref="J4:J6"/>
    <mergeCell ref="K5:K6"/>
    <mergeCell ref="E3:E6"/>
    <mergeCell ref="F3:F6"/>
    <mergeCell ref="G3:G6"/>
    <mergeCell ref="H3:H6"/>
    <mergeCell ref="G2:I2"/>
    <mergeCell ref="J2:K3"/>
    <mergeCell ref="A75:K75"/>
    <mergeCell ref="A71:K73"/>
    <mergeCell ref="A70:K70"/>
    <mergeCell ref="A74:K74"/>
    <mergeCell ref="A69:K69"/>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autoPageBreaks="0" fitToPage="1"/>
  </sheetPr>
  <dimension ref="A1:K75"/>
  <sheetViews>
    <sheetView showOutlineSymbols="0" zoomScaleNormal="100" workbookViewId="0">
      <pane ySplit="7" topLeftCell="A8" activePane="bottomLeft" state="frozen"/>
      <selection pane="bottomLeft" sqref="A1:K1"/>
    </sheetView>
  </sheetViews>
  <sheetFormatPr defaultColWidth="12.7109375" defaultRowHeight="12" customHeight="1" x14ac:dyDescent="0.2"/>
  <cols>
    <col min="1" max="1" width="12.7109375" style="4" customWidth="1"/>
    <col min="2" max="2" width="12.7109375" style="10" customWidth="1"/>
    <col min="3" max="10" width="12.7109375" style="5" customWidth="1"/>
    <col min="11" max="11" width="14.28515625" style="9" customWidth="1"/>
    <col min="12" max="16384" width="12.7109375" style="6"/>
  </cols>
  <sheetData>
    <row r="1" spans="1:11" s="54" customFormat="1" ht="12" customHeight="1" thickBot="1" x14ac:dyDescent="0.25">
      <c r="A1" s="227" t="s">
        <v>45</v>
      </c>
      <c r="B1" s="227"/>
      <c r="C1" s="227"/>
      <c r="D1" s="227"/>
      <c r="E1" s="227"/>
      <c r="F1" s="227"/>
      <c r="G1" s="227"/>
      <c r="H1" s="227"/>
      <c r="I1" s="227"/>
      <c r="J1" s="227"/>
      <c r="K1" s="227"/>
    </row>
    <row r="2" spans="1:11" ht="12" customHeight="1" thickTop="1" x14ac:dyDescent="0.2">
      <c r="A2" s="229" t="s">
        <v>0</v>
      </c>
      <c r="B2" s="232" t="s">
        <v>18</v>
      </c>
      <c r="C2" s="7" t="s">
        <v>1</v>
      </c>
      <c r="D2" s="11"/>
      <c r="E2" s="11"/>
      <c r="F2" s="11"/>
      <c r="G2" s="238" t="s">
        <v>39</v>
      </c>
      <c r="H2" s="239"/>
      <c r="I2" s="239"/>
      <c r="J2" s="240" t="s">
        <v>40</v>
      </c>
      <c r="K2" s="241"/>
    </row>
    <row r="3" spans="1:11" ht="12" customHeight="1" x14ac:dyDescent="0.2">
      <c r="A3" s="254"/>
      <c r="B3" s="256"/>
      <c r="C3" s="215" t="s">
        <v>19</v>
      </c>
      <c r="D3" s="215" t="s">
        <v>20</v>
      </c>
      <c r="E3" s="215" t="s">
        <v>21</v>
      </c>
      <c r="F3" s="215" t="s">
        <v>22</v>
      </c>
      <c r="G3" s="215" t="s">
        <v>23</v>
      </c>
      <c r="H3" s="215" t="s">
        <v>24</v>
      </c>
      <c r="I3" s="215" t="s">
        <v>47</v>
      </c>
      <c r="J3" s="242"/>
      <c r="K3" s="243"/>
    </row>
    <row r="4" spans="1:11" ht="12" customHeight="1" x14ac:dyDescent="0.2">
      <c r="A4" s="254"/>
      <c r="B4" s="256"/>
      <c r="C4" s="251"/>
      <c r="D4" s="251"/>
      <c r="E4" s="251"/>
      <c r="F4" s="251"/>
      <c r="G4" s="251"/>
      <c r="H4" s="251"/>
      <c r="I4" s="251"/>
      <c r="J4" s="215" t="s">
        <v>2</v>
      </c>
      <c r="K4" s="34" t="s">
        <v>14</v>
      </c>
    </row>
    <row r="5" spans="1:11" ht="12" customHeight="1" x14ac:dyDescent="0.2">
      <c r="A5" s="254"/>
      <c r="B5" s="256"/>
      <c r="C5" s="251"/>
      <c r="D5" s="251"/>
      <c r="E5" s="251"/>
      <c r="F5" s="251"/>
      <c r="G5" s="251"/>
      <c r="H5" s="251"/>
      <c r="I5" s="251"/>
      <c r="J5" s="251"/>
      <c r="K5" s="236" t="s">
        <v>3</v>
      </c>
    </row>
    <row r="6" spans="1:11" ht="12" customHeight="1" x14ac:dyDescent="0.2">
      <c r="A6" s="255"/>
      <c r="B6" s="257"/>
      <c r="C6" s="252"/>
      <c r="D6" s="252"/>
      <c r="E6" s="252"/>
      <c r="F6" s="252"/>
      <c r="G6" s="252"/>
      <c r="H6" s="252"/>
      <c r="I6" s="252"/>
      <c r="J6" s="252"/>
      <c r="K6" s="258"/>
    </row>
    <row r="7" spans="1:11" ht="12" customHeight="1" x14ac:dyDescent="0.2">
      <c r="A7" s="8"/>
      <c r="B7" s="89" t="s">
        <v>32</v>
      </c>
      <c r="C7" s="228" t="s">
        <v>30</v>
      </c>
      <c r="D7" s="253"/>
      <c r="E7" s="253"/>
      <c r="F7" s="253"/>
      <c r="G7" s="253"/>
      <c r="H7" s="253"/>
      <c r="I7" s="253"/>
      <c r="J7" s="253"/>
      <c r="K7" s="90" t="s">
        <v>31</v>
      </c>
    </row>
    <row r="8" spans="1:11" ht="12" customHeight="1" x14ac:dyDescent="0.2">
      <c r="A8" s="35">
        <v>1960</v>
      </c>
      <c r="B8" s="52">
        <v>180.67099999999999</v>
      </c>
      <c r="C8" s="38">
        <v>122.3</v>
      </c>
      <c r="D8" s="58" t="s">
        <v>4</v>
      </c>
      <c r="E8" s="38">
        <v>70</v>
      </c>
      <c r="F8" s="59">
        <f t="shared" ref="F8:F39" si="0">SUM(C8,D8,E8)</f>
        <v>192.3</v>
      </c>
      <c r="G8" s="38">
        <v>7.1</v>
      </c>
      <c r="H8" s="38">
        <v>4.4786338329764455</v>
      </c>
      <c r="I8" s="38">
        <v>68.408600000000007</v>
      </c>
      <c r="J8" s="36">
        <f t="shared" ref="J8:J39" si="1">F8-G8-H8-I8</f>
        <v>112.31276616702357</v>
      </c>
      <c r="K8" s="149">
        <f t="shared" ref="K8:K39" si="2">IF(J8=0,0,IF(B8=0,0,J8/B8))</f>
        <v>0.6216424670645736</v>
      </c>
    </row>
    <row r="9" spans="1:11" ht="12" customHeight="1" x14ac:dyDescent="0.2">
      <c r="A9" s="32">
        <v>1961</v>
      </c>
      <c r="B9" s="51">
        <v>183.691</v>
      </c>
      <c r="C9" s="39">
        <v>122.80000000000001</v>
      </c>
      <c r="D9" s="60" t="s">
        <v>4</v>
      </c>
      <c r="E9" s="39">
        <v>68.408600000000007</v>
      </c>
      <c r="F9" s="61">
        <f t="shared" si="0"/>
        <v>191.20860000000002</v>
      </c>
      <c r="G9" s="39">
        <v>7.5</v>
      </c>
      <c r="H9" s="39">
        <v>5.3454953604568161</v>
      </c>
      <c r="I9" s="39">
        <v>68.421400000000006</v>
      </c>
      <c r="J9" s="37">
        <f t="shared" si="1"/>
        <v>109.94170463954319</v>
      </c>
      <c r="K9" s="162">
        <f t="shared" si="2"/>
        <v>0.59851437816519693</v>
      </c>
    </row>
    <row r="10" spans="1:11" ht="12" customHeight="1" x14ac:dyDescent="0.2">
      <c r="A10" s="32">
        <v>1962</v>
      </c>
      <c r="B10" s="51">
        <v>186.53800000000001</v>
      </c>
      <c r="C10" s="39">
        <v>147.1</v>
      </c>
      <c r="D10" s="60" t="s">
        <v>4</v>
      </c>
      <c r="E10" s="39">
        <v>68.421400000000006</v>
      </c>
      <c r="F10" s="61">
        <f t="shared" si="0"/>
        <v>215.5214</v>
      </c>
      <c r="G10" s="39">
        <v>18.899999999999999</v>
      </c>
      <c r="H10" s="39">
        <v>4.8616202712348313</v>
      </c>
      <c r="I10" s="39">
        <v>81.551999999999992</v>
      </c>
      <c r="J10" s="37">
        <f t="shared" si="1"/>
        <v>110.20777972876516</v>
      </c>
      <c r="K10" s="162">
        <f t="shared" si="2"/>
        <v>0.59080605414856568</v>
      </c>
    </row>
    <row r="11" spans="1:11" ht="12" customHeight="1" x14ac:dyDescent="0.2">
      <c r="A11" s="32">
        <v>1963</v>
      </c>
      <c r="B11" s="51">
        <v>189.24199999999999</v>
      </c>
      <c r="C11" s="39">
        <v>132.1</v>
      </c>
      <c r="D11" s="60" t="s">
        <v>4</v>
      </c>
      <c r="E11" s="39">
        <v>81.551999999999992</v>
      </c>
      <c r="F11" s="61">
        <f t="shared" si="0"/>
        <v>213.65199999999999</v>
      </c>
      <c r="G11" s="39">
        <v>13.7</v>
      </c>
      <c r="H11" s="39">
        <v>3.4100535331905775</v>
      </c>
      <c r="I11" s="39">
        <v>74.52709999999999</v>
      </c>
      <c r="J11" s="37">
        <f t="shared" si="1"/>
        <v>122.01484646680942</v>
      </c>
      <c r="K11" s="162">
        <f t="shared" si="2"/>
        <v>0.6447556381078694</v>
      </c>
    </row>
    <row r="12" spans="1:11" ht="12" customHeight="1" x14ac:dyDescent="0.2">
      <c r="A12" s="32">
        <v>1964</v>
      </c>
      <c r="B12" s="51">
        <v>191.88900000000001</v>
      </c>
      <c r="C12" s="39">
        <v>95.3</v>
      </c>
      <c r="D12" s="60" t="s">
        <v>4</v>
      </c>
      <c r="E12" s="39">
        <v>74.52709999999999</v>
      </c>
      <c r="F12" s="61">
        <f t="shared" si="0"/>
        <v>169.82709999999997</v>
      </c>
      <c r="G12" s="39">
        <v>14.3</v>
      </c>
      <c r="H12" s="39">
        <v>3.399071377587437</v>
      </c>
      <c r="I12" s="39">
        <v>49.545199999999994</v>
      </c>
      <c r="J12" s="37">
        <f t="shared" si="1"/>
        <v>102.58282862241253</v>
      </c>
      <c r="K12" s="162">
        <f t="shared" si="2"/>
        <v>0.53459462826119541</v>
      </c>
    </row>
    <row r="13" spans="1:11" ht="12" customHeight="1" x14ac:dyDescent="0.2">
      <c r="A13" s="32">
        <v>1965</v>
      </c>
      <c r="B13" s="51">
        <v>194.303</v>
      </c>
      <c r="C13" s="39">
        <v>96.6</v>
      </c>
      <c r="D13" s="60" t="s">
        <v>4</v>
      </c>
      <c r="E13" s="39">
        <v>49.545199999999994</v>
      </c>
      <c r="F13" s="61">
        <f t="shared" si="0"/>
        <v>146.14519999999999</v>
      </c>
      <c r="G13" s="39">
        <v>7.8</v>
      </c>
      <c r="H13" s="39">
        <v>3.4118843683083506</v>
      </c>
      <c r="I13" s="39">
        <v>53.774500000000003</v>
      </c>
      <c r="J13" s="37">
        <f t="shared" si="1"/>
        <v>81.15881563169161</v>
      </c>
      <c r="K13" s="162">
        <f t="shared" si="2"/>
        <v>0.41769203579816888</v>
      </c>
    </row>
    <row r="14" spans="1:11" ht="12" customHeight="1" x14ac:dyDescent="0.2">
      <c r="A14" s="35">
        <v>1966</v>
      </c>
      <c r="B14" s="52">
        <v>196.56</v>
      </c>
      <c r="C14" s="38">
        <v>93.7</v>
      </c>
      <c r="D14" s="58" t="s">
        <v>4</v>
      </c>
      <c r="E14" s="38">
        <v>53.774500000000003</v>
      </c>
      <c r="F14" s="59">
        <f t="shared" si="0"/>
        <v>147.47450000000001</v>
      </c>
      <c r="G14" s="38">
        <v>14.3</v>
      </c>
      <c r="H14" s="38">
        <v>3.7509635974304065</v>
      </c>
      <c r="I14" s="38">
        <v>55.018000000000001</v>
      </c>
      <c r="J14" s="36">
        <f t="shared" si="1"/>
        <v>74.405536402569595</v>
      </c>
      <c r="K14" s="149">
        <f t="shared" si="2"/>
        <v>0.37853854498661782</v>
      </c>
    </row>
    <row r="15" spans="1:11" ht="12" customHeight="1" x14ac:dyDescent="0.2">
      <c r="A15" s="35">
        <v>1967</v>
      </c>
      <c r="B15" s="52">
        <v>198.71199999999999</v>
      </c>
      <c r="C15" s="38">
        <v>105.4</v>
      </c>
      <c r="D15" s="58" t="s">
        <v>4</v>
      </c>
      <c r="E15" s="38">
        <v>55.018000000000001</v>
      </c>
      <c r="F15" s="59">
        <f t="shared" si="0"/>
        <v>160.41800000000001</v>
      </c>
      <c r="G15" s="38">
        <v>13.7</v>
      </c>
      <c r="H15" s="38">
        <v>5.176538900785153</v>
      </c>
      <c r="I15" s="38">
        <v>60.633400000000002</v>
      </c>
      <c r="J15" s="36">
        <f t="shared" si="1"/>
        <v>80.908061099214876</v>
      </c>
      <c r="K15" s="149">
        <f t="shared" si="2"/>
        <v>0.40716243155529047</v>
      </c>
    </row>
    <row r="16" spans="1:11" ht="12" customHeight="1" x14ac:dyDescent="0.2">
      <c r="A16" s="35">
        <v>1968</v>
      </c>
      <c r="B16" s="52">
        <v>200.70599999999999</v>
      </c>
      <c r="C16" s="38">
        <v>140.30000000000001</v>
      </c>
      <c r="D16" s="58" t="s">
        <v>4</v>
      </c>
      <c r="E16" s="38">
        <v>60.633400000000002</v>
      </c>
      <c r="F16" s="59">
        <f t="shared" si="0"/>
        <v>200.93340000000001</v>
      </c>
      <c r="G16" s="38">
        <v>43.9</v>
      </c>
      <c r="H16" s="38">
        <v>4.3649321912919348</v>
      </c>
      <c r="I16" s="38">
        <v>82.686399999999992</v>
      </c>
      <c r="J16" s="36">
        <f t="shared" si="1"/>
        <v>69.982067808708081</v>
      </c>
      <c r="K16" s="149">
        <f t="shared" si="2"/>
        <v>0.34867950040710333</v>
      </c>
    </row>
    <row r="17" spans="1:11" ht="12" customHeight="1" x14ac:dyDescent="0.2">
      <c r="A17" s="35">
        <v>1969</v>
      </c>
      <c r="B17" s="52">
        <v>202.67699999999999</v>
      </c>
      <c r="C17" s="38">
        <v>120</v>
      </c>
      <c r="D17" s="58" t="s">
        <v>4</v>
      </c>
      <c r="E17" s="38">
        <v>82.686399999999992</v>
      </c>
      <c r="F17" s="59">
        <f t="shared" si="0"/>
        <v>202.68639999999999</v>
      </c>
      <c r="G17" s="38">
        <v>39</v>
      </c>
      <c r="H17" s="38">
        <v>4.5911988742964347</v>
      </c>
      <c r="I17" s="38">
        <v>71.082999999999998</v>
      </c>
      <c r="J17" s="36">
        <f t="shared" si="1"/>
        <v>88.012201125703569</v>
      </c>
      <c r="K17" s="149">
        <f t="shared" si="2"/>
        <v>0.43424858827446416</v>
      </c>
    </row>
    <row r="18" spans="1:11" ht="12" customHeight="1" x14ac:dyDescent="0.2">
      <c r="A18" s="35">
        <v>1970</v>
      </c>
      <c r="B18" s="52">
        <v>205.05199999999999</v>
      </c>
      <c r="C18" s="36">
        <v>103.6</v>
      </c>
      <c r="D18" s="58" t="s">
        <v>4</v>
      </c>
      <c r="E18" s="59">
        <v>71.082999999999998</v>
      </c>
      <c r="F18" s="59">
        <f t="shared" si="0"/>
        <v>174.68299999999999</v>
      </c>
      <c r="G18" s="62">
        <v>28.6</v>
      </c>
      <c r="H18" s="62">
        <v>3.5160357022302118</v>
      </c>
      <c r="I18" s="62">
        <v>69.411999999999992</v>
      </c>
      <c r="J18" s="36">
        <f t="shared" si="1"/>
        <v>73.154964297769808</v>
      </c>
      <c r="K18" s="149">
        <f t="shared" si="2"/>
        <v>0.35676298840181908</v>
      </c>
    </row>
    <row r="19" spans="1:11" ht="12" customHeight="1" x14ac:dyDescent="0.2">
      <c r="A19" s="32">
        <v>1971</v>
      </c>
      <c r="B19" s="51">
        <v>207.661</v>
      </c>
      <c r="C19" s="37">
        <v>79.8</v>
      </c>
      <c r="D19" s="60" t="s">
        <v>4</v>
      </c>
      <c r="E19" s="61">
        <v>69.411999999999992</v>
      </c>
      <c r="F19" s="61">
        <f t="shared" si="0"/>
        <v>149.21199999999999</v>
      </c>
      <c r="G19" s="63">
        <v>34.200000000000003</v>
      </c>
      <c r="H19" s="63">
        <v>3.5220571683138782</v>
      </c>
      <c r="I19" s="63">
        <v>47.879999999999995</v>
      </c>
      <c r="J19" s="37">
        <f t="shared" si="1"/>
        <v>63.609942831686112</v>
      </c>
      <c r="K19" s="162">
        <f t="shared" si="2"/>
        <v>0.30631626945688462</v>
      </c>
    </row>
    <row r="20" spans="1:11" ht="12" customHeight="1" x14ac:dyDescent="0.2">
      <c r="A20" s="32">
        <v>1972</v>
      </c>
      <c r="B20" s="51">
        <v>209.89599999999999</v>
      </c>
      <c r="C20" s="37">
        <v>78.8</v>
      </c>
      <c r="D20" s="60" t="s">
        <v>4</v>
      </c>
      <c r="E20" s="61">
        <v>47.879999999999995</v>
      </c>
      <c r="F20" s="61">
        <f t="shared" si="0"/>
        <v>126.67999999999999</v>
      </c>
      <c r="G20" s="63">
        <v>17.7</v>
      </c>
      <c r="H20" s="63">
        <v>4.4729999999999999</v>
      </c>
      <c r="I20" s="63">
        <v>50.431999999999995</v>
      </c>
      <c r="J20" s="37">
        <f t="shared" si="1"/>
        <v>54.074999999999996</v>
      </c>
      <c r="K20" s="162">
        <f t="shared" si="2"/>
        <v>0.2576275869954644</v>
      </c>
    </row>
    <row r="21" spans="1:11" ht="12" customHeight="1" x14ac:dyDescent="0.2">
      <c r="A21" s="32">
        <v>1973</v>
      </c>
      <c r="B21" s="51">
        <v>211.90899999999999</v>
      </c>
      <c r="C21" s="37">
        <v>91.1</v>
      </c>
      <c r="D21" s="60" t="s">
        <v>4</v>
      </c>
      <c r="E21" s="61">
        <v>50.431999999999995</v>
      </c>
      <c r="F21" s="61">
        <f t="shared" si="0"/>
        <v>141.53199999999998</v>
      </c>
      <c r="G21" s="63">
        <v>13</v>
      </c>
      <c r="H21" s="63">
        <v>3.843</v>
      </c>
      <c r="I21" s="63">
        <v>52.837999999999994</v>
      </c>
      <c r="J21" s="37">
        <f t="shared" si="1"/>
        <v>71.850999999999985</v>
      </c>
      <c r="K21" s="162">
        <f t="shared" si="2"/>
        <v>0.3390653535243901</v>
      </c>
    </row>
    <row r="22" spans="1:11" ht="12" customHeight="1" x14ac:dyDescent="0.2">
      <c r="A22" s="32">
        <v>1974</v>
      </c>
      <c r="B22" s="51">
        <v>213.85400000000001</v>
      </c>
      <c r="C22" s="37">
        <v>124.4</v>
      </c>
      <c r="D22" s="60" t="s">
        <v>4</v>
      </c>
      <c r="E22" s="61">
        <v>52.837999999999994</v>
      </c>
      <c r="F22" s="61">
        <f t="shared" si="0"/>
        <v>177.238</v>
      </c>
      <c r="G22" s="63">
        <v>14.9</v>
      </c>
      <c r="H22" s="63">
        <v>2.7719999999999998</v>
      </c>
      <c r="I22" s="63">
        <v>78.372</v>
      </c>
      <c r="J22" s="37">
        <f t="shared" si="1"/>
        <v>81.194000000000003</v>
      </c>
      <c r="K22" s="162">
        <f t="shared" si="2"/>
        <v>0.3796702423148503</v>
      </c>
    </row>
    <row r="23" spans="1:11" ht="12" customHeight="1" x14ac:dyDescent="0.2">
      <c r="A23" s="32">
        <v>1975</v>
      </c>
      <c r="B23" s="51">
        <v>215.97300000000001</v>
      </c>
      <c r="C23" s="37">
        <v>82.4</v>
      </c>
      <c r="D23" s="60" t="s">
        <v>4</v>
      </c>
      <c r="E23" s="61">
        <v>78.372</v>
      </c>
      <c r="F23" s="61">
        <f t="shared" si="0"/>
        <v>160.77199999999999</v>
      </c>
      <c r="G23" s="63">
        <v>10.9</v>
      </c>
      <c r="H23" s="63">
        <v>3.528</v>
      </c>
      <c r="I23" s="63">
        <v>54.384</v>
      </c>
      <c r="J23" s="37">
        <f t="shared" si="1"/>
        <v>91.96</v>
      </c>
      <c r="K23" s="162">
        <f t="shared" si="2"/>
        <v>0.42579396498636396</v>
      </c>
    </row>
    <row r="24" spans="1:11" ht="12" customHeight="1" x14ac:dyDescent="0.2">
      <c r="A24" s="35">
        <v>1976</v>
      </c>
      <c r="B24" s="52">
        <v>218.035</v>
      </c>
      <c r="C24" s="36">
        <v>90</v>
      </c>
      <c r="D24" s="95" t="s">
        <v>4</v>
      </c>
      <c r="E24" s="59">
        <v>54.384</v>
      </c>
      <c r="F24" s="59">
        <f t="shared" si="0"/>
        <v>144.38400000000001</v>
      </c>
      <c r="G24" s="36">
        <v>18</v>
      </c>
      <c r="H24" s="36">
        <v>3.339</v>
      </c>
      <c r="I24" s="36">
        <v>55.800000000000004</v>
      </c>
      <c r="J24" s="36">
        <f t="shared" si="1"/>
        <v>67.245000000000005</v>
      </c>
      <c r="K24" s="149">
        <f t="shared" si="2"/>
        <v>0.30841378677735226</v>
      </c>
    </row>
    <row r="25" spans="1:11" ht="12" customHeight="1" x14ac:dyDescent="0.2">
      <c r="A25" s="35">
        <v>1977</v>
      </c>
      <c r="B25" s="52">
        <v>220.23899999999998</v>
      </c>
      <c r="C25" s="36">
        <v>101.5</v>
      </c>
      <c r="D25" s="58" t="s">
        <v>4</v>
      </c>
      <c r="E25" s="59">
        <v>55.800000000000004</v>
      </c>
      <c r="F25" s="59">
        <f t="shared" si="0"/>
        <v>157.30000000000001</v>
      </c>
      <c r="G25" s="36">
        <v>22.2</v>
      </c>
      <c r="H25" s="36">
        <v>3.4019999999999997</v>
      </c>
      <c r="I25" s="36">
        <v>64.960000000000008</v>
      </c>
      <c r="J25" s="36">
        <f t="shared" si="1"/>
        <v>66.738000000000028</v>
      </c>
      <c r="K25" s="149">
        <f t="shared" si="2"/>
        <v>0.30302534973369855</v>
      </c>
    </row>
    <row r="26" spans="1:11" ht="12" customHeight="1" x14ac:dyDescent="0.2">
      <c r="A26" s="35">
        <v>1978</v>
      </c>
      <c r="B26" s="52">
        <v>222.58500000000001</v>
      </c>
      <c r="C26" s="36">
        <v>97</v>
      </c>
      <c r="D26" s="64" t="s">
        <v>4</v>
      </c>
      <c r="E26" s="59">
        <v>64.960000000000008</v>
      </c>
      <c r="F26" s="59">
        <f t="shared" si="0"/>
        <v>161.96</v>
      </c>
      <c r="G26" s="36">
        <v>30.927761</v>
      </c>
      <c r="H26" s="36">
        <v>3.528</v>
      </c>
      <c r="I26" s="36">
        <v>62.08</v>
      </c>
      <c r="J26" s="36">
        <f t="shared" si="1"/>
        <v>65.424239</v>
      </c>
      <c r="K26" s="149">
        <f t="shared" si="2"/>
        <v>0.29392923602219378</v>
      </c>
    </row>
    <row r="27" spans="1:11" ht="12" customHeight="1" x14ac:dyDescent="0.2">
      <c r="A27" s="35">
        <v>1979</v>
      </c>
      <c r="B27" s="52">
        <v>225.05500000000001</v>
      </c>
      <c r="C27" s="36">
        <v>118.5</v>
      </c>
      <c r="D27" s="36">
        <v>0.1</v>
      </c>
      <c r="E27" s="59">
        <v>62.08</v>
      </c>
      <c r="F27" s="59">
        <f t="shared" si="0"/>
        <v>180.68</v>
      </c>
      <c r="G27" s="36">
        <v>28.267420000000001</v>
      </c>
      <c r="H27" s="36">
        <v>3.339</v>
      </c>
      <c r="I27" s="36">
        <v>75.839999999999989</v>
      </c>
      <c r="J27" s="36">
        <f t="shared" si="1"/>
        <v>73.233580000000003</v>
      </c>
      <c r="K27" s="149">
        <f t="shared" si="2"/>
        <v>0.32540303481371219</v>
      </c>
    </row>
    <row r="28" spans="1:11" ht="12" customHeight="1" x14ac:dyDescent="0.2">
      <c r="A28" s="35">
        <v>1980</v>
      </c>
      <c r="B28" s="52">
        <v>227.726</v>
      </c>
      <c r="C28" s="36">
        <v>120.5</v>
      </c>
      <c r="D28" s="36">
        <v>0.1</v>
      </c>
      <c r="E28" s="59">
        <v>75.839999999999989</v>
      </c>
      <c r="F28" s="59">
        <f t="shared" si="0"/>
        <v>196.44</v>
      </c>
      <c r="G28" s="36">
        <v>52.926887000000001</v>
      </c>
      <c r="H28" s="36">
        <v>3.843</v>
      </c>
      <c r="I28" s="36">
        <v>69.89</v>
      </c>
      <c r="J28" s="36">
        <f t="shared" si="1"/>
        <v>69.780113000000014</v>
      </c>
      <c r="K28" s="149">
        <f t="shared" si="2"/>
        <v>0.30642137041883671</v>
      </c>
    </row>
    <row r="29" spans="1:11" ht="12" customHeight="1" x14ac:dyDescent="0.2">
      <c r="A29" s="32">
        <v>1981</v>
      </c>
      <c r="B29" s="51">
        <v>229.96600000000001</v>
      </c>
      <c r="C29" s="37">
        <v>130</v>
      </c>
      <c r="D29" s="65">
        <v>0</v>
      </c>
      <c r="E29" s="61">
        <v>69.89</v>
      </c>
      <c r="F29" s="61">
        <f t="shared" si="0"/>
        <v>199.89</v>
      </c>
      <c r="G29" s="37">
        <v>49.307569999999998</v>
      </c>
      <c r="H29" s="37">
        <v>3.7170000000000001</v>
      </c>
      <c r="I29" s="37">
        <v>81.900000000000006</v>
      </c>
      <c r="J29" s="37">
        <f t="shared" si="1"/>
        <v>64.965429999999969</v>
      </c>
      <c r="K29" s="162">
        <f t="shared" si="2"/>
        <v>0.2825001521964115</v>
      </c>
    </row>
    <row r="30" spans="1:11" ht="12" customHeight="1" x14ac:dyDescent="0.2">
      <c r="A30" s="32">
        <v>1982</v>
      </c>
      <c r="B30" s="51">
        <v>232.18799999999999</v>
      </c>
      <c r="C30" s="66">
        <v>111</v>
      </c>
      <c r="D30" s="63">
        <v>0.1</v>
      </c>
      <c r="E30" s="61">
        <v>81.900000000000006</v>
      </c>
      <c r="F30" s="61">
        <f t="shared" si="0"/>
        <v>193</v>
      </c>
      <c r="G30" s="37">
        <v>46.484932999999998</v>
      </c>
      <c r="H30" s="37">
        <v>3.1814999999999998</v>
      </c>
      <c r="I30" s="37">
        <v>63.269999999999996</v>
      </c>
      <c r="J30" s="37">
        <f t="shared" si="1"/>
        <v>80.063566999999992</v>
      </c>
      <c r="K30" s="162">
        <f t="shared" si="2"/>
        <v>0.34482215704515307</v>
      </c>
    </row>
    <row r="31" spans="1:11" ht="12" customHeight="1" x14ac:dyDescent="0.2">
      <c r="A31" s="32">
        <v>1983</v>
      </c>
      <c r="B31" s="51">
        <v>234.30699999999999</v>
      </c>
      <c r="C31" s="66">
        <v>93.5</v>
      </c>
      <c r="D31" s="65">
        <v>0</v>
      </c>
      <c r="E31" s="61">
        <v>63.269999999999996</v>
      </c>
      <c r="F31" s="61">
        <f t="shared" si="0"/>
        <v>156.76999999999998</v>
      </c>
      <c r="G31" s="37">
        <v>29.775596999999998</v>
      </c>
      <c r="H31" s="37">
        <v>4.1580000000000004</v>
      </c>
      <c r="I31" s="37">
        <v>57.408999999999999</v>
      </c>
      <c r="J31" s="37">
        <f t="shared" si="1"/>
        <v>65.42740299999997</v>
      </c>
      <c r="K31" s="162">
        <f t="shared" si="2"/>
        <v>0.27923793569974426</v>
      </c>
    </row>
    <row r="32" spans="1:11" ht="12" customHeight="1" x14ac:dyDescent="0.2">
      <c r="A32" s="32">
        <v>1984</v>
      </c>
      <c r="B32" s="51">
        <v>236.34800000000001</v>
      </c>
      <c r="C32" s="37">
        <v>119.4</v>
      </c>
      <c r="D32" s="37">
        <v>0.1</v>
      </c>
      <c r="E32" s="61">
        <v>57.408999999999999</v>
      </c>
      <c r="F32" s="61">
        <f t="shared" si="0"/>
        <v>176.90899999999999</v>
      </c>
      <c r="G32" s="37">
        <v>28.170072000000001</v>
      </c>
      <c r="H32" s="37">
        <v>4.5359999999999996</v>
      </c>
      <c r="I32" s="37">
        <v>71.639999999999986</v>
      </c>
      <c r="J32" s="37">
        <f t="shared" si="1"/>
        <v>72.562927999999999</v>
      </c>
      <c r="K32" s="162">
        <f t="shared" si="2"/>
        <v>0.30701731345304378</v>
      </c>
    </row>
    <row r="33" spans="1:11" ht="12" customHeight="1" x14ac:dyDescent="0.2">
      <c r="A33" s="32">
        <v>1985</v>
      </c>
      <c r="B33" s="51">
        <v>238.46600000000001</v>
      </c>
      <c r="C33" s="37">
        <v>160.5</v>
      </c>
      <c r="D33" s="37">
        <v>0.3</v>
      </c>
      <c r="E33" s="61">
        <v>71.639999999999986</v>
      </c>
      <c r="F33" s="61">
        <f t="shared" si="0"/>
        <v>232.44</v>
      </c>
      <c r="G33" s="37">
        <v>38.965130000000002</v>
      </c>
      <c r="H33" s="37">
        <v>3.0869999999999997</v>
      </c>
      <c r="I33" s="37">
        <v>102.72</v>
      </c>
      <c r="J33" s="37">
        <f t="shared" si="1"/>
        <v>87.667870000000022</v>
      </c>
      <c r="K33" s="162">
        <f t="shared" si="2"/>
        <v>0.3676325765517936</v>
      </c>
    </row>
    <row r="34" spans="1:11" ht="12" customHeight="1" x14ac:dyDescent="0.2">
      <c r="A34" s="35">
        <v>1986</v>
      </c>
      <c r="B34" s="52">
        <v>240.65100000000001</v>
      </c>
      <c r="C34" s="36">
        <v>102.2</v>
      </c>
      <c r="D34" s="36">
        <v>0.1</v>
      </c>
      <c r="E34" s="59">
        <v>102.72</v>
      </c>
      <c r="F34" s="59">
        <f t="shared" si="0"/>
        <v>205.01999999999998</v>
      </c>
      <c r="G34" s="36">
        <v>59.083815999999999</v>
      </c>
      <c r="H34" s="36">
        <v>2.7719999999999998</v>
      </c>
      <c r="I34" s="36">
        <v>59.275999999999996</v>
      </c>
      <c r="J34" s="36">
        <f t="shared" si="1"/>
        <v>83.888183999999981</v>
      </c>
      <c r="K34" s="149">
        <f t="shared" si="2"/>
        <v>0.3485885535484996</v>
      </c>
    </row>
    <row r="35" spans="1:11" ht="12" customHeight="1" x14ac:dyDescent="0.2">
      <c r="A35" s="35">
        <v>1987</v>
      </c>
      <c r="B35" s="52">
        <v>242.804</v>
      </c>
      <c r="C35" s="36">
        <v>92</v>
      </c>
      <c r="D35" s="36">
        <v>0.2</v>
      </c>
      <c r="E35" s="59">
        <v>59.275999999999996</v>
      </c>
      <c r="F35" s="59">
        <f t="shared" si="0"/>
        <v>151.476</v>
      </c>
      <c r="G35" s="36">
        <v>49.066119999999998</v>
      </c>
      <c r="H35" s="36">
        <v>3.7170000000000001</v>
      </c>
      <c r="I35" s="36">
        <v>54.28</v>
      </c>
      <c r="J35" s="36">
        <f t="shared" si="1"/>
        <v>44.412880000000001</v>
      </c>
      <c r="K35" s="149">
        <f t="shared" si="2"/>
        <v>0.18291659115994793</v>
      </c>
    </row>
    <row r="36" spans="1:11" ht="12" customHeight="1" x14ac:dyDescent="0.2">
      <c r="A36" s="35">
        <v>1988</v>
      </c>
      <c r="B36" s="52">
        <v>245.02099999999999</v>
      </c>
      <c r="C36" s="36">
        <v>124.7</v>
      </c>
      <c r="D36" s="36">
        <v>0.4</v>
      </c>
      <c r="E36" s="59">
        <v>54.28</v>
      </c>
      <c r="F36" s="59">
        <f t="shared" si="0"/>
        <v>179.38</v>
      </c>
      <c r="G36" s="36">
        <v>54.064491000000004</v>
      </c>
      <c r="H36" s="36">
        <v>4.3469999999999995</v>
      </c>
      <c r="I36" s="36">
        <v>72.326000000000008</v>
      </c>
      <c r="J36" s="36">
        <f t="shared" si="1"/>
        <v>48.64250899999999</v>
      </c>
      <c r="K36" s="149">
        <f t="shared" si="2"/>
        <v>0.19852383673236168</v>
      </c>
    </row>
    <row r="37" spans="1:11" ht="12" customHeight="1" x14ac:dyDescent="0.2">
      <c r="A37" s="35">
        <v>1989</v>
      </c>
      <c r="B37" s="52">
        <v>247.34200000000001</v>
      </c>
      <c r="C37" s="36">
        <v>134.6</v>
      </c>
      <c r="D37" s="36">
        <v>0.3</v>
      </c>
      <c r="E37" s="59">
        <v>72.326000000000008</v>
      </c>
      <c r="F37" s="59">
        <f t="shared" si="0"/>
        <v>207.226</v>
      </c>
      <c r="G37" s="36">
        <v>45.599184999999999</v>
      </c>
      <c r="H37" s="36">
        <v>3.0869999999999997</v>
      </c>
      <c r="I37" s="36">
        <v>84.798000000000002</v>
      </c>
      <c r="J37" s="36">
        <f t="shared" si="1"/>
        <v>73.741815000000003</v>
      </c>
      <c r="K37" s="149">
        <f t="shared" si="2"/>
        <v>0.29813705314908101</v>
      </c>
    </row>
    <row r="38" spans="1:11" ht="12" customHeight="1" x14ac:dyDescent="0.2">
      <c r="A38" s="35">
        <v>1990</v>
      </c>
      <c r="B38" s="52">
        <v>250.13200000000001</v>
      </c>
      <c r="C38" s="36">
        <v>103</v>
      </c>
      <c r="D38" s="36">
        <v>0.2</v>
      </c>
      <c r="E38" s="59">
        <v>84.798000000000002</v>
      </c>
      <c r="F38" s="59">
        <f t="shared" si="0"/>
        <v>187.99799999999999</v>
      </c>
      <c r="G38" s="36">
        <v>52.583497999999999</v>
      </c>
      <c r="H38" s="36">
        <v>4.4729999999999999</v>
      </c>
      <c r="I38" s="36">
        <v>70.77000000000001</v>
      </c>
      <c r="J38" s="36">
        <f t="shared" si="1"/>
        <v>60.171501999999975</v>
      </c>
      <c r="K38" s="149">
        <f t="shared" si="2"/>
        <v>0.24055899285177415</v>
      </c>
    </row>
    <row r="39" spans="1:11" ht="12" customHeight="1" x14ac:dyDescent="0.2">
      <c r="A39" s="32">
        <v>1991</v>
      </c>
      <c r="B39" s="51">
        <v>253.49299999999999</v>
      </c>
      <c r="C39" s="37">
        <v>165.6</v>
      </c>
      <c r="D39" s="37">
        <v>0.2</v>
      </c>
      <c r="E39" s="61">
        <v>70.77000000000001</v>
      </c>
      <c r="F39" s="61">
        <f t="shared" si="0"/>
        <v>236.57</v>
      </c>
      <c r="G39" s="37">
        <v>51.483254000000002</v>
      </c>
      <c r="H39" s="37">
        <v>2.9609999999999999</v>
      </c>
      <c r="I39" s="37">
        <v>119.39999999999999</v>
      </c>
      <c r="J39" s="37">
        <f t="shared" si="1"/>
        <v>62.725746000000001</v>
      </c>
      <c r="K39" s="162">
        <f t="shared" si="2"/>
        <v>0.24744567305606072</v>
      </c>
    </row>
    <row r="40" spans="1:11" ht="12" customHeight="1" x14ac:dyDescent="0.2">
      <c r="A40" s="32">
        <v>1992</v>
      </c>
      <c r="B40" s="51">
        <v>256.89400000000001</v>
      </c>
      <c r="C40" s="37">
        <v>111.3</v>
      </c>
      <c r="D40" s="37">
        <v>0.2</v>
      </c>
      <c r="E40" s="61">
        <v>119.39999999999999</v>
      </c>
      <c r="F40" s="61">
        <f t="shared" ref="F40:F68" si="3">SUM(C40,D40,E40)</f>
        <v>230.89999999999998</v>
      </c>
      <c r="G40" s="37">
        <v>43.049468000000005</v>
      </c>
      <c r="H40" s="37">
        <v>1.827</v>
      </c>
      <c r="I40" s="37">
        <v>129.69999999999999</v>
      </c>
      <c r="J40" s="37">
        <f t="shared" ref="J40:J59" si="4">F40-G40-H40-I40</f>
        <v>56.323532</v>
      </c>
      <c r="K40" s="162">
        <f t="shared" ref="K40:K59" si="5">IF(J40=0,0,IF(B40=0,0,J40/B40))</f>
        <v>0.21924814125670511</v>
      </c>
    </row>
    <row r="41" spans="1:11" ht="12" customHeight="1" x14ac:dyDescent="0.2">
      <c r="A41" s="32">
        <v>1993</v>
      </c>
      <c r="B41" s="51">
        <v>260.255</v>
      </c>
      <c r="C41" s="37">
        <v>70.099999999999994</v>
      </c>
      <c r="D41" s="37">
        <v>0.2</v>
      </c>
      <c r="E41" s="61">
        <v>129.69999999999999</v>
      </c>
      <c r="F41" s="61">
        <f t="shared" si="3"/>
        <v>200</v>
      </c>
      <c r="G41" s="37">
        <v>50.687573999999998</v>
      </c>
      <c r="H41" s="37">
        <v>3.15</v>
      </c>
      <c r="I41" s="37">
        <v>88.300000000000011</v>
      </c>
      <c r="J41" s="37">
        <f t="shared" si="4"/>
        <v>57.862425999999999</v>
      </c>
      <c r="K41" s="162">
        <f t="shared" si="5"/>
        <v>0.22232973814143819</v>
      </c>
    </row>
    <row r="42" spans="1:11" ht="12" customHeight="1" x14ac:dyDescent="0.2">
      <c r="A42" s="32">
        <v>1994</v>
      </c>
      <c r="B42" s="51">
        <v>263.43599999999998</v>
      </c>
      <c r="C42" s="37">
        <v>103.8</v>
      </c>
      <c r="D42" s="37">
        <v>0.1</v>
      </c>
      <c r="E42" s="61">
        <v>88.300000000000011</v>
      </c>
      <c r="F42" s="61">
        <f t="shared" si="3"/>
        <v>192.2</v>
      </c>
      <c r="G42" s="37">
        <v>45.205855</v>
      </c>
      <c r="H42" s="37">
        <v>2.7719999999999998</v>
      </c>
      <c r="I42" s="37">
        <v>93.2</v>
      </c>
      <c r="J42" s="37">
        <f t="shared" si="4"/>
        <v>51.022145000000009</v>
      </c>
      <c r="K42" s="162">
        <f t="shared" si="5"/>
        <v>0.19367947053553811</v>
      </c>
    </row>
    <row r="43" spans="1:11" ht="12" customHeight="1" x14ac:dyDescent="0.2">
      <c r="A43" s="32">
        <v>1995</v>
      </c>
      <c r="B43" s="51">
        <v>266.55700000000002</v>
      </c>
      <c r="C43" s="37">
        <v>92.5</v>
      </c>
      <c r="D43" s="37">
        <v>4</v>
      </c>
      <c r="E43" s="61">
        <v>93.2</v>
      </c>
      <c r="F43" s="61">
        <f t="shared" si="3"/>
        <v>189.7</v>
      </c>
      <c r="G43" s="37">
        <v>41.325943000000002</v>
      </c>
      <c r="H43" s="37">
        <v>2.835</v>
      </c>
      <c r="I43" s="37">
        <v>82.501900000000006</v>
      </c>
      <c r="J43" s="37">
        <f t="shared" si="4"/>
        <v>63.037156999999979</v>
      </c>
      <c r="K43" s="162">
        <f t="shared" si="5"/>
        <v>0.23648659386172555</v>
      </c>
    </row>
    <row r="44" spans="1:11" ht="12" customHeight="1" x14ac:dyDescent="0.2">
      <c r="A44" s="35">
        <v>1996</v>
      </c>
      <c r="B44" s="52">
        <v>269.66699999999997</v>
      </c>
      <c r="C44" s="36">
        <v>91.1</v>
      </c>
      <c r="D44" s="36">
        <v>1.4154319999999998</v>
      </c>
      <c r="E44" s="59">
        <v>82.501900000000006</v>
      </c>
      <c r="F44" s="59">
        <f t="shared" si="3"/>
        <v>175.01733200000001</v>
      </c>
      <c r="G44" s="36">
        <v>43.487940000000002</v>
      </c>
      <c r="H44" s="36">
        <v>4.2210000000000001</v>
      </c>
      <c r="I44" s="36">
        <v>73.504400000000004</v>
      </c>
      <c r="J44" s="36">
        <f t="shared" si="4"/>
        <v>53.803991999999994</v>
      </c>
      <c r="K44" s="149">
        <f t="shared" si="5"/>
        <v>0.19952011925819621</v>
      </c>
    </row>
    <row r="45" spans="1:11" ht="12" customHeight="1" x14ac:dyDescent="0.2">
      <c r="A45" s="35">
        <v>1997</v>
      </c>
      <c r="B45" s="52">
        <v>272.91199999999998</v>
      </c>
      <c r="C45" s="36">
        <v>162</v>
      </c>
      <c r="D45" s="36">
        <v>2.5545849999999999</v>
      </c>
      <c r="E45" s="59">
        <v>73.504400000000004</v>
      </c>
      <c r="F45" s="59">
        <f t="shared" si="3"/>
        <v>238.05898500000001</v>
      </c>
      <c r="G45" s="36">
        <v>38.666471999999999</v>
      </c>
      <c r="H45" s="36">
        <v>2.4569999999999999</v>
      </c>
      <c r="I45" s="36">
        <v>139.75569999999999</v>
      </c>
      <c r="J45" s="36">
        <f t="shared" si="4"/>
        <v>57.179813000000024</v>
      </c>
      <c r="K45" s="149">
        <f t="shared" si="5"/>
        <v>0.20951740121357812</v>
      </c>
    </row>
    <row r="46" spans="1:11" ht="12" customHeight="1" x14ac:dyDescent="0.2">
      <c r="A46" s="35">
        <v>1998</v>
      </c>
      <c r="B46" s="52">
        <v>276.11500000000001</v>
      </c>
      <c r="C46" s="36">
        <v>51.6</v>
      </c>
      <c r="D46" s="36">
        <v>0.54683199999999998</v>
      </c>
      <c r="E46" s="59">
        <v>139.75569999999999</v>
      </c>
      <c r="F46" s="59">
        <f t="shared" si="3"/>
        <v>191.90253200000001</v>
      </c>
      <c r="G46" s="36">
        <v>37.851512999999997</v>
      </c>
      <c r="H46" s="36">
        <v>3.2759999999999998</v>
      </c>
      <c r="I46" s="36">
        <v>91.559399999999997</v>
      </c>
      <c r="J46" s="36">
        <f t="shared" si="4"/>
        <v>59.21561899999999</v>
      </c>
      <c r="K46" s="149">
        <f t="shared" si="5"/>
        <v>0.2144599858754504</v>
      </c>
    </row>
    <row r="47" spans="1:11" ht="12" customHeight="1" x14ac:dyDescent="0.2">
      <c r="A47" s="35">
        <v>1999</v>
      </c>
      <c r="B47" s="52">
        <v>279.29500000000002</v>
      </c>
      <c r="C47" s="36">
        <v>105.3</v>
      </c>
      <c r="D47" s="36">
        <v>0.95074800000000004</v>
      </c>
      <c r="E47" s="59">
        <v>91.559399999999997</v>
      </c>
      <c r="F47" s="59">
        <f t="shared" si="3"/>
        <v>197.810148</v>
      </c>
      <c r="G47" s="36">
        <v>32.784191</v>
      </c>
      <c r="H47" s="36">
        <v>2.835</v>
      </c>
      <c r="I47" s="36">
        <v>103.55420000000001</v>
      </c>
      <c r="J47" s="36">
        <f t="shared" si="4"/>
        <v>58.636756999999989</v>
      </c>
      <c r="K47" s="149">
        <f t="shared" si="5"/>
        <v>0.20994560232012741</v>
      </c>
    </row>
    <row r="48" spans="1:11" ht="12" customHeight="1" x14ac:dyDescent="0.2">
      <c r="A48" s="35">
        <v>2000</v>
      </c>
      <c r="B48" s="52">
        <v>282.38499999999999</v>
      </c>
      <c r="C48" s="36">
        <v>97.9</v>
      </c>
      <c r="D48" s="36">
        <v>0.63649420999999995</v>
      </c>
      <c r="E48" s="59">
        <v>103.55420000000001</v>
      </c>
      <c r="F48" s="59">
        <f t="shared" si="3"/>
        <v>202.09069421000001</v>
      </c>
      <c r="G48" s="36">
        <v>40.419899099999995</v>
      </c>
      <c r="H48" s="36">
        <v>1.7009999999999998</v>
      </c>
      <c r="I48" s="36">
        <v>109.79180000000001</v>
      </c>
      <c r="J48" s="36">
        <f t="shared" si="4"/>
        <v>50.177995110000026</v>
      </c>
      <c r="K48" s="149">
        <f t="shared" si="5"/>
        <v>0.17769355705862575</v>
      </c>
    </row>
    <row r="49" spans="1:11" ht="12" customHeight="1" x14ac:dyDescent="0.2">
      <c r="A49" s="32">
        <v>2001</v>
      </c>
      <c r="B49" s="51">
        <v>285.30901899999998</v>
      </c>
      <c r="C49" s="37">
        <v>56.1</v>
      </c>
      <c r="D49" s="37">
        <v>0.74345805999999992</v>
      </c>
      <c r="E49" s="61">
        <v>109.79180000000001</v>
      </c>
      <c r="F49" s="61">
        <f t="shared" si="3"/>
        <v>166.63525806000001</v>
      </c>
      <c r="G49" s="37">
        <v>32.793838229999999</v>
      </c>
      <c r="H49" s="37">
        <v>2.5514999999999999</v>
      </c>
      <c r="I49" s="37">
        <v>69.777500000000003</v>
      </c>
      <c r="J49" s="37">
        <f t="shared" si="4"/>
        <v>61.512419829999999</v>
      </c>
      <c r="K49" s="162">
        <f t="shared" si="5"/>
        <v>0.21559928265008688</v>
      </c>
    </row>
    <row r="50" spans="1:11" ht="12" customHeight="1" x14ac:dyDescent="0.2">
      <c r="A50" s="32">
        <v>2002</v>
      </c>
      <c r="B50" s="51">
        <v>288.10481800000002</v>
      </c>
      <c r="C50" s="37">
        <v>83.5</v>
      </c>
      <c r="D50" s="37">
        <v>0.70350811000000002</v>
      </c>
      <c r="E50" s="61">
        <v>69.777500000000003</v>
      </c>
      <c r="F50" s="61">
        <f t="shared" si="3"/>
        <v>153.98100811</v>
      </c>
      <c r="G50" s="37">
        <v>36.125372609999999</v>
      </c>
      <c r="H50" s="37">
        <v>2.1482999999999999</v>
      </c>
      <c r="I50" s="37">
        <v>74.515699999999995</v>
      </c>
      <c r="J50" s="37">
        <f t="shared" si="4"/>
        <v>41.191635500000004</v>
      </c>
      <c r="K50" s="162">
        <f t="shared" si="5"/>
        <v>0.14297447639351871</v>
      </c>
    </row>
    <row r="51" spans="1:11" ht="12" customHeight="1" x14ac:dyDescent="0.2">
      <c r="A51" s="32">
        <v>2003</v>
      </c>
      <c r="B51" s="51">
        <v>290.81963400000001</v>
      </c>
      <c r="C51" s="37">
        <v>69.400000000000006</v>
      </c>
      <c r="D51" s="37">
        <v>0.67336872000000003</v>
      </c>
      <c r="E51" s="61">
        <v>74.515699999999995</v>
      </c>
      <c r="F51" s="61">
        <f t="shared" si="3"/>
        <v>144.58906872</v>
      </c>
      <c r="G51" s="37">
        <v>32.506622280000002</v>
      </c>
      <c r="H51" s="37">
        <v>1.6631999999999998</v>
      </c>
      <c r="I51" s="37">
        <v>66.601399999999998</v>
      </c>
      <c r="J51" s="37">
        <f t="shared" si="4"/>
        <v>43.817846439999997</v>
      </c>
      <c r="K51" s="162">
        <f t="shared" si="5"/>
        <v>0.15067017944187358</v>
      </c>
    </row>
    <row r="52" spans="1:11" ht="12" customHeight="1" x14ac:dyDescent="0.2">
      <c r="A52" s="32">
        <v>2004</v>
      </c>
      <c r="B52" s="51">
        <v>293.46318500000001</v>
      </c>
      <c r="C52" s="37">
        <v>57.4</v>
      </c>
      <c r="D52" s="37">
        <v>1.3807018499999999</v>
      </c>
      <c r="E52" s="61">
        <v>66.601399999999998</v>
      </c>
      <c r="F52" s="61">
        <f t="shared" si="3"/>
        <v>125.38210185</v>
      </c>
      <c r="G52" s="37">
        <v>31.105613660000003</v>
      </c>
      <c r="H52" s="37">
        <v>2.0034000000000001</v>
      </c>
      <c r="I52" s="37">
        <v>52.477399999999996</v>
      </c>
      <c r="J52" s="37">
        <f t="shared" si="4"/>
        <v>39.79568819</v>
      </c>
      <c r="K52" s="162">
        <f t="shared" si="5"/>
        <v>0.13560708880740865</v>
      </c>
    </row>
    <row r="53" spans="1:11" ht="12" customHeight="1" x14ac:dyDescent="0.2">
      <c r="A53" s="32">
        <v>2005</v>
      </c>
      <c r="B53" s="51">
        <v>296.186216</v>
      </c>
      <c r="C53" s="37">
        <v>74.400000000000006</v>
      </c>
      <c r="D53" s="37">
        <v>0.68172202999999998</v>
      </c>
      <c r="E53" s="61">
        <v>52.477399999999996</v>
      </c>
      <c r="F53" s="61">
        <f t="shared" si="3"/>
        <v>127.55912203</v>
      </c>
      <c r="G53" s="37">
        <v>29.403277299999999</v>
      </c>
      <c r="H53" s="37">
        <v>1.6631999999999998</v>
      </c>
      <c r="I53" s="37">
        <v>56.993600000000001</v>
      </c>
      <c r="J53" s="37">
        <f t="shared" si="4"/>
        <v>39.499044729999994</v>
      </c>
      <c r="K53" s="162">
        <f t="shared" si="5"/>
        <v>0.1333588215664972</v>
      </c>
    </row>
    <row r="54" spans="1:11" ht="12" customHeight="1" x14ac:dyDescent="0.2">
      <c r="A54" s="35">
        <v>2006</v>
      </c>
      <c r="B54" s="52">
        <v>298.99582500000002</v>
      </c>
      <c r="C54" s="36">
        <v>54.3</v>
      </c>
      <c r="D54" s="36">
        <v>4.9408841799999994</v>
      </c>
      <c r="E54" s="59">
        <v>56.993600000000001</v>
      </c>
      <c r="F54" s="59">
        <f t="shared" si="3"/>
        <v>116.23448418</v>
      </c>
      <c r="G54" s="36">
        <v>39.678978560000004</v>
      </c>
      <c r="H54" s="36">
        <v>1.8836999999999999</v>
      </c>
      <c r="I54" s="36">
        <v>43.569100000000006</v>
      </c>
      <c r="J54" s="36">
        <f t="shared" si="4"/>
        <v>31.102705619999981</v>
      </c>
      <c r="K54" s="149">
        <f t="shared" si="5"/>
        <v>0.10402387933008757</v>
      </c>
    </row>
    <row r="55" spans="1:11" ht="12" customHeight="1" x14ac:dyDescent="0.2">
      <c r="A55" s="35">
        <v>2007</v>
      </c>
      <c r="B55" s="52">
        <v>302.003917</v>
      </c>
      <c r="C55" s="36">
        <v>67.900000000000006</v>
      </c>
      <c r="D55" s="36">
        <v>4.7061999700000001</v>
      </c>
      <c r="E55" s="59">
        <v>43.569100000000006</v>
      </c>
      <c r="F55" s="59">
        <f t="shared" si="3"/>
        <v>116.17529997000001</v>
      </c>
      <c r="G55" s="36">
        <v>33.969344880000001</v>
      </c>
      <c r="H55" s="36">
        <v>1.7136</v>
      </c>
      <c r="I55" s="36">
        <v>50.936700000000002</v>
      </c>
      <c r="J55" s="36">
        <f t="shared" si="4"/>
        <v>29.555655090000002</v>
      </c>
      <c r="K55" s="149">
        <f t="shared" si="5"/>
        <v>9.7865138252494918E-2</v>
      </c>
    </row>
    <row r="56" spans="1:11" ht="12" customHeight="1" x14ac:dyDescent="0.2">
      <c r="A56" s="35">
        <v>2008</v>
      </c>
      <c r="B56" s="52">
        <v>304.79776099999998</v>
      </c>
      <c r="C56" s="36">
        <v>55.599999999999994</v>
      </c>
      <c r="D56" s="36">
        <v>5.03785449</v>
      </c>
      <c r="E56" s="59">
        <v>50.936700000000002</v>
      </c>
      <c r="F56" s="59">
        <f t="shared" si="3"/>
        <v>111.57455449</v>
      </c>
      <c r="G56" s="36">
        <v>29.439968829999998</v>
      </c>
      <c r="H56" s="36">
        <v>1.9593000000000003</v>
      </c>
      <c r="I56" s="36">
        <v>42.333299999999994</v>
      </c>
      <c r="J56" s="36">
        <f t="shared" si="4"/>
        <v>37.841985660000006</v>
      </c>
      <c r="K56" s="149">
        <f t="shared" si="5"/>
        <v>0.12415440827336001</v>
      </c>
    </row>
    <row r="57" spans="1:11" ht="12" customHeight="1" x14ac:dyDescent="0.2">
      <c r="A57" s="35">
        <v>2009</v>
      </c>
      <c r="B57" s="52">
        <v>307.43940600000002</v>
      </c>
      <c r="C57" s="36">
        <v>75.2</v>
      </c>
      <c r="D57" s="36">
        <v>7.3939781099999999</v>
      </c>
      <c r="E57" s="59">
        <v>42.333299999999994</v>
      </c>
      <c r="F57" s="59">
        <f t="shared" si="3"/>
        <v>124.92727811</v>
      </c>
      <c r="G57" s="36">
        <v>18.449855410000001</v>
      </c>
      <c r="H57" s="36">
        <v>1.8711</v>
      </c>
      <c r="I57" s="36">
        <v>67.317099999999996</v>
      </c>
      <c r="J57" s="36">
        <f t="shared" si="4"/>
        <v>37.28922270000001</v>
      </c>
      <c r="K57" s="149">
        <f t="shared" si="5"/>
        <v>0.12128966545036848</v>
      </c>
    </row>
    <row r="58" spans="1:11" ht="12" customHeight="1" x14ac:dyDescent="0.2">
      <c r="A58" s="35">
        <v>2010</v>
      </c>
      <c r="B58" s="52">
        <v>309.74127900000002</v>
      </c>
      <c r="C58" s="36">
        <v>70.3</v>
      </c>
      <c r="D58" s="36">
        <v>2.8017196100000001</v>
      </c>
      <c r="E58" s="59">
        <v>67.317099999999996</v>
      </c>
      <c r="F58" s="59">
        <f t="shared" si="3"/>
        <v>140.41881961000001</v>
      </c>
      <c r="G58" s="36">
        <v>28.216013400000001</v>
      </c>
      <c r="H58" s="36">
        <v>1.3986000000000001</v>
      </c>
      <c r="I58" s="36">
        <v>76.564400000000006</v>
      </c>
      <c r="J58" s="36">
        <f t="shared" si="4"/>
        <v>34.239806209999998</v>
      </c>
      <c r="K58" s="149">
        <f t="shared" si="5"/>
        <v>0.11054324538383531</v>
      </c>
    </row>
    <row r="59" spans="1:11" ht="12" customHeight="1" x14ac:dyDescent="0.2">
      <c r="A59" s="70">
        <v>2011</v>
      </c>
      <c r="B59" s="69">
        <v>311.97391399999998</v>
      </c>
      <c r="C59" s="94">
        <v>46.8</v>
      </c>
      <c r="D59" s="94">
        <v>1.4092186400000002</v>
      </c>
      <c r="E59" s="91">
        <v>76.564400000000006</v>
      </c>
      <c r="F59" s="91">
        <f t="shared" si="3"/>
        <v>124.77361864</v>
      </c>
      <c r="G59" s="94">
        <v>27.100540800000001</v>
      </c>
      <c r="H59" s="94">
        <v>1.4238</v>
      </c>
      <c r="I59" s="94">
        <v>64.667000000000002</v>
      </c>
      <c r="J59" s="94">
        <f t="shared" si="4"/>
        <v>31.582277839999989</v>
      </c>
      <c r="K59" s="163">
        <f t="shared" si="5"/>
        <v>0.1012337135341386</v>
      </c>
    </row>
    <row r="60" spans="1:11" ht="12" customHeight="1" x14ac:dyDescent="0.2">
      <c r="A60" s="70">
        <v>2012</v>
      </c>
      <c r="B60" s="69">
        <v>314.16755799999999</v>
      </c>
      <c r="C60" s="94">
        <v>52.9</v>
      </c>
      <c r="D60" s="94">
        <v>1.4753308399999998</v>
      </c>
      <c r="E60" s="91">
        <v>64.667000000000002</v>
      </c>
      <c r="F60" s="91">
        <f t="shared" si="3"/>
        <v>119.04233084000001</v>
      </c>
      <c r="G60" s="94">
        <v>39.222006710000002</v>
      </c>
      <c r="H60" s="94">
        <v>0.85050000000000003</v>
      </c>
      <c r="I60" s="94">
        <v>58.331999999999994</v>
      </c>
      <c r="J60" s="94">
        <f t="shared" ref="J60:J65" si="6">F60-G60-H60-I60</f>
        <v>20.637824130000013</v>
      </c>
      <c r="K60" s="163">
        <f t="shared" ref="K60:K65" si="7">IF(J60=0,0,IF(B60=0,0,J60/B60))</f>
        <v>6.5690500513105224E-2</v>
      </c>
    </row>
    <row r="61" spans="1:11" ht="12" customHeight="1" x14ac:dyDescent="0.2">
      <c r="A61" s="70">
        <v>2013</v>
      </c>
      <c r="B61" s="69">
        <v>316.29476599999998</v>
      </c>
      <c r="C61" s="94">
        <v>36.700000000000003</v>
      </c>
      <c r="D61" s="94">
        <v>3.394453414</v>
      </c>
      <c r="E61" s="91">
        <v>58.331999999999994</v>
      </c>
      <c r="F61" s="91">
        <f t="shared" si="3"/>
        <v>98.426453413999994</v>
      </c>
      <c r="G61" s="94">
        <v>44.613351705999996</v>
      </c>
      <c r="H61" s="94">
        <v>1.4490000000000001</v>
      </c>
      <c r="I61" s="94">
        <v>35.945099999999996</v>
      </c>
      <c r="J61" s="94">
        <f t="shared" si="6"/>
        <v>16.419001708000003</v>
      </c>
      <c r="K61" s="163">
        <f t="shared" si="7"/>
        <v>5.1910443905353792E-2</v>
      </c>
    </row>
    <row r="62" spans="1:11" ht="12" customHeight="1" x14ac:dyDescent="0.2">
      <c r="A62" s="70">
        <v>2014</v>
      </c>
      <c r="B62" s="69">
        <v>318.576955</v>
      </c>
      <c r="C62" s="94">
        <v>48.9</v>
      </c>
      <c r="D62" s="94">
        <v>4.1321192660000001</v>
      </c>
      <c r="E62" s="91">
        <v>35.945099999999996</v>
      </c>
      <c r="F62" s="91">
        <f t="shared" si="3"/>
        <v>88.977219265999992</v>
      </c>
      <c r="G62" s="94">
        <v>56.457231731999997</v>
      </c>
      <c r="H62" s="94">
        <v>1.2348000000000001</v>
      </c>
      <c r="I62" s="94">
        <v>23.5976</v>
      </c>
      <c r="J62" s="94">
        <f t="shared" si="6"/>
        <v>7.6875875339999951</v>
      </c>
      <c r="K62" s="163">
        <f t="shared" si="7"/>
        <v>2.4131022075969039E-2</v>
      </c>
    </row>
    <row r="63" spans="1:11" ht="12" customHeight="1" x14ac:dyDescent="0.2">
      <c r="A63" s="70">
        <v>2015</v>
      </c>
      <c r="B63" s="69">
        <v>320.87070299999999</v>
      </c>
      <c r="C63" s="94">
        <v>48</v>
      </c>
      <c r="D63" s="94">
        <v>5.8159923899999999</v>
      </c>
      <c r="E63" s="91">
        <v>23.5976</v>
      </c>
      <c r="F63" s="91">
        <f t="shared" si="3"/>
        <v>77.413592389999991</v>
      </c>
      <c r="G63" s="94">
        <v>50.645412487999998</v>
      </c>
      <c r="H63" s="94">
        <v>1.1608000000000001</v>
      </c>
      <c r="I63" s="94">
        <v>22.093899999999998</v>
      </c>
      <c r="J63" s="94">
        <f t="shared" si="6"/>
        <v>3.5134799019999932</v>
      </c>
      <c r="K63" s="163">
        <f t="shared" si="7"/>
        <v>1.0949830785891328E-2</v>
      </c>
    </row>
    <row r="64" spans="1:11" ht="12" customHeight="1" x14ac:dyDescent="0.2">
      <c r="A64" s="100">
        <v>2016</v>
      </c>
      <c r="B64" s="101">
        <v>323.16101099999997</v>
      </c>
      <c r="C64" s="108">
        <v>50.9</v>
      </c>
      <c r="D64" s="108">
        <v>1.93862818776</v>
      </c>
      <c r="E64" s="109">
        <v>22.093899999999998</v>
      </c>
      <c r="F64" s="109">
        <f t="shared" si="3"/>
        <v>74.932528187759999</v>
      </c>
      <c r="G64" s="108">
        <v>41.318807261159989</v>
      </c>
      <c r="H64" s="108">
        <v>1.1482000000000001</v>
      </c>
      <c r="I64" s="108">
        <v>12.271999999999997</v>
      </c>
      <c r="J64" s="108">
        <f t="shared" si="6"/>
        <v>20.193520926600009</v>
      </c>
      <c r="K64" s="164">
        <f t="shared" si="7"/>
        <v>6.2487491495686685E-2</v>
      </c>
    </row>
    <row r="65" spans="1:11" ht="12" customHeight="1" x14ac:dyDescent="0.2">
      <c r="A65" s="117">
        <v>2017</v>
      </c>
      <c r="B65" s="118">
        <v>325.20603</v>
      </c>
      <c r="C65" s="121">
        <v>45.9</v>
      </c>
      <c r="D65" s="121">
        <v>1.0518153835199999</v>
      </c>
      <c r="E65" s="122">
        <v>12.121999999999998</v>
      </c>
      <c r="F65" s="122">
        <f t="shared" si="3"/>
        <v>59.07381538352</v>
      </c>
      <c r="G65" s="121">
        <v>20.45968049092</v>
      </c>
      <c r="H65" s="121">
        <v>1.3859999999999999</v>
      </c>
      <c r="I65" s="121">
        <v>15.703999999999999</v>
      </c>
      <c r="J65" s="121">
        <f t="shared" si="6"/>
        <v>21.524134892599996</v>
      </c>
      <c r="K65" s="165">
        <f t="shared" si="7"/>
        <v>6.6186149416110132E-2</v>
      </c>
    </row>
    <row r="66" spans="1:11" ht="12" customHeight="1" x14ac:dyDescent="0.2">
      <c r="A66" s="100">
        <v>2018</v>
      </c>
      <c r="B66" s="101">
        <v>326.92397599999998</v>
      </c>
      <c r="C66" s="108">
        <v>50.9</v>
      </c>
      <c r="D66" s="108">
        <v>1.6164670671599999</v>
      </c>
      <c r="E66" s="109">
        <v>15.703999999999999</v>
      </c>
      <c r="F66" s="109">
        <f t="shared" si="3"/>
        <v>68.220467067160001</v>
      </c>
      <c r="G66" s="108">
        <v>18.313524808699999</v>
      </c>
      <c r="H66" s="108">
        <v>1.1466000000000003</v>
      </c>
      <c r="I66" s="108">
        <v>23.593999999999998</v>
      </c>
      <c r="J66" s="108">
        <f>F66-G66-H66-I66</f>
        <v>25.166342258460009</v>
      </c>
      <c r="K66" s="164">
        <f>IF(J66=0,0,IF(B66=0,0,J66/B66))</f>
        <v>7.6979188147583311E-2</v>
      </c>
    </row>
    <row r="67" spans="1:11" ht="12" customHeight="1" x14ac:dyDescent="0.2">
      <c r="A67" s="131">
        <v>2019</v>
      </c>
      <c r="B67" s="132">
        <v>328.475998</v>
      </c>
      <c r="C67" s="129">
        <v>48.9</v>
      </c>
      <c r="D67" s="121">
        <v>1.4380692167599998</v>
      </c>
      <c r="E67" s="130">
        <v>23.593999999999998</v>
      </c>
      <c r="F67" s="137">
        <f t="shared" si="3"/>
        <v>73.932069216759999</v>
      </c>
      <c r="G67" s="129">
        <v>24.833867032920001</v>
      </c>
      <c r="H67" s="121">
        <v>1.26</v>
      </c>
      <c r="I67" s="129">
        <v>17.34</v>
      </c>
      <c r="J67" s="138">
        <f>F67-G67-H67-I67</f>
        <v>30.498202183840004</v>
      </c>
      <c r="K67" s="167">
        <f>IF(J67=0,0,IF(B67=0,0,J67/B67))</f>
        <v>9.2847582074596521E-2</v>
      </c>
    </row>
    <row r="68" spans="1:11" ht="12" customHeight="1" thickBot="1" x14ac:dyDescent="0.25">
      <c r="A68" s="104">
        <v>2020</v>
      </c>
      <c r="B68" s="105">
        <v>330.11398000000003</v>
      </c>
      <c r="C68" s="139">
        <v>48.5</v>
      </c>
      <c r="D68" s="110">
        <v>2.1786077000000001</v>
      </c>
      <c r="E68" s="140">
        <v>17.34</v>
      </c>
      <c r="F68" s="141">
        <f t="shared" si="3"/>
        <v>68.018607700000004</v>
      </c>
      <c r="G68" s="139">
        <v>16.872496999999999</v>
      </c>
      <c r="H68" s="110">
        <v>1.0762275794328664</v>
      </c>
      <c r="I68" s="139">
        <v>19.399999999999999</v>
      </c>
      <c r="J68" s="110">
        <f>F68-G68-H68-I68</f>
        <v>30.669883120567142</v>
      </c>
      <c r="K68" s="166">
        <f>IF(J68=0,0,IF(B68=0,0,J68/B68))</f>
        <v>9.2906950261746377E-2</v>
      </c>
    </row>
    <row r="69" spans="1:11" ht="12" customHeight="1" thickTop="1" x14ac:dyDescent="0.2">
      <c r="A69" s="212" t="s">
        <v>28</v>
      </c>
      <c r="B69" s="213"/>
      <c r="C69" s="213"/>
      <c r="D69" s="213"/>
      <c r="E69" s="213"/>
      <c r="F69" s="213"/>
      <c r="G69" s="213"/>
      <c r="H69" s="213"/>
      <c r="I69" s="213"/>
      <c r="J69" s="213"/>
      <c r="K69" s="214"/>
    </row>
    <row r="70" spans="1:11" ht="12" customHeight="1" x14ac:dyDescent="0.2">
      <c r="A70" s="224"/>
      <c r="B70" s="225"/>
      <c r="C70" s="225"/>
      <c r="D70" s="225"/>
      <c r="E70" s="225"/>
      <c r="F70" s="225"/>
      <c r="G70" s="225"/>
      <c r="H70" s="225"/>
      <c r="I70" s="225"/>
      <c r="J70" s="225"/>
      <c r="K70" s="226"/>
    </row>
    <row r="71" spans="1:11" ht="12" customHeight="1" x14ac:dyDescent="0.2">
      <c r="A71" s="221" t="s">
        <v>75</v>
      </c>
      <c r="B71" s="244"/>
      <c r="C71" s="244"/>
      <c r="D71" s="244"/>
      <c r="E71" s="244"/>
      <c r="F71" s="244"/>
      <c r="G71" s="244"/>
      <c r="H71" s="244"/>
      <c r="I71" s="244"/>
      <c r="J71" s="244"/>
      <c r="K71" s="245"/>
    </row>
    <row r="72" spans="1:11" ht="12" customHeight="1" x14ac:dyDescent="0.2">
      <c r="A72" s="262"/>
      <c r="B72" s="244"/>
      <c r="C72" s="244"/>
      <c r="D72" s="244"/>
      <c r="E72" s="244"/>
      <c r="F72" s="244"/>
      <c r="G72" s="244"/>
      <c r="H72" s="244"/>
      <c r="I72" s="244"/>
      <c r="J72" s="244"/>
      <c r="K72" s="245"/>
    </row>
    <row r="73" spans="1:11" ht="12" customHeight="1" x14ac:dyDescent="0.2">
      <c r="A73" s="262"/>
      <c r="B73" s="244"/>
      <c r="C73" s="244"/>
      <c r="D73" s="244"/>
      <c r="E73" s="244"/>
      <c r="F73" s="244"/>
      <c r="G73" s="244"/>
      <c r="H73" s="244"/>
      <c r="I73" s="244"/>
      <c r="J73" s="244"/>
      <c r="K73" s="245"/>
    </row>
    <row r="74" spans="1:11" ht="12" customHeight="1" x14ac:dyDescent="0.2">
      <c r="A74" s="263"/>
      <c r="B74" s="264"/>
      <c r="C74" s="264"/>
      <c r="D74" s="264"/>
      <c r="E74" s="264"/>
      <c r="F74" s="264"/>
      <c r="G74" s="264"/>
      <c r="H74" s="264"/>
      <c r="I74" s="264"/>
      <c r="J74" s="264"/>
      <c r="K74" s="265"/>
    </row>
    <row r="75" spans="1:11" ht="12" customHeight="1" x14ac:dyDescent="0.2">
      <c r="A75" s="218" t="s">
        <v>48</v>
      </c>
      <c r="B75" s="219"/>
      <c r="C75" s="219"/>
      <c r="D75" s="219"/>
      <c r="E75" s="219"/>
      <c r="F75" s="219"/>
      <c r="G75" s="219"/>
      <c r="H75" s="219"/>
      <c r="I75" s="219"/>
      <c r="J75" s="219"/>
      <c r="K75" s="220"/>
    </row>
  </sheetData>
  <mergeCells count="20">
    <mergeCell ref="A1:K1"/>
    <mergeCell ref="A2:A6"/>
    <mergeCell ref="B2:B6"/>
    <mergeCell ref="C3:C6"/>
    <mergeCell ref="D3:D6"/>
    <mergeCell ref="I3:I6"/>
    <mergeCell ref="J4:J6"/>
    <mergeCell ref="K5:K6"/>
    <mergeCell ref="E3:E6"/>
    <mergeCell ref="F3:F6"/>
    <mergeCell ref="G3:G6"/>
    <mergeCell ref="H3:H6"/>
    <mergeCell ref="C7:J7"/>
    <mergeCell ref="G2:I2"/>
    <mergeCell ref="J2:K3"/>
    <mergeCell ref="A75:K75"/>
    <mergeCell ref="A71:K73"/>
    <mergeCell ref="A70:K70"/>
    <mergeCell ref="A74:K74"/>
    <mergeCell ref="A69:K69"/>
  </mergeCells>
  <phoneticPr fontId="5" type="noConversion"/>
  <printOptions horizontalCentered="1" verticalCentered="1"/>
  <pageMargins left="0.5" right="0.5" top="0.69930555599999999" bottom="0.69930555555555596" header="0" footer="0"/>
  <pageSetup scale="6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TableOfContents</vt:lpstr>
      <vt:lpstr>PccLegumes</vt:lpstr>
      <vt:lpstr>PccDryBeans</vt:lpstr>
      <vt:lpstr>DryBeans</vt:lpstr>
      <vt:lpstr>PintoBeans</vt:lpstr>
      <vt:lpstr>NavyBeans</vt:lpstr>
      <vt:lpstr>GreatNorthernBeans</vt:lpstr>
      <vt:lpstr>RedKidneyBeans</vt:lpstr>
      <vt:lpstr>DryLimaBeans</vt:lpstr>
      <vt:lpstr>BlackBeans</vt:lpstr>
      <vt:lpstr>OtherDryBeans-1960-1979</vt:lpstr>
      <vt:lpstr>BlackeyeBeans</vt:lpstr>
      <vt:lpstr>GarbanzoBeans</vt:lpstr>
      <vt:lpstr>SmallWhiteBeans</vt:lpstr>
      <vt:lpstr>SmallRedBeans</vt:lpstr>
      <vt:lpstr>PinkBeans</vt:lpstr>
      <vt:lpstr>Cranberry and misc. beans</vt:lpstr>
      <vt:lpstr>BlackBeans!Print_Area</vt:lpstr>
      <vt:lpstr>DryLimaBeans!Print_Area</vt:lpstr>
      <vt:lpstr>GreatNorthernBeans!Print_Area</vt:lpstr>
      <vt:lpstr>NavyBeans!Print_Area</vt:lpstr>
      <vt:lpstr>'OtherDryBeans-1960-1979'!Print_Area</vt:lpstr>
      <vt:lpstr>PccDryBeans!Print_Area</vt:lpstr>
      <vt:lpstr>PintoBeans!Print_Area</vt:lpstr>
      <vt:lpstr>RedKidneyBeans!Print_Area</vt:lpstr>
      <vt:lpstr>PccDryBeans!Print_Titles</vt:lpstr>
      <vt:lpstr>PccLegumes!Print_Titles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(legumes)</dc:title>
  <dc:subject>Agricultural Economics</dc:subject>
  <dc:creator>Andrzej Blazejczyk; Linda Kantor</dc:creator>
  <cp:keywords>Legumes, food consumption, food availability, per capita, dry beans, dry peas, pinto beans, navy beans, great northern beans, red kidney beans, lima beans, black beans, garbanzo beans, small white beans, small red beans, pink beans, cranberry, U.S. Department of Agriculture, USDA, Economic Research Service, ERS</cp:keywords>
  <dc:description>Legumes: Per capita availability</dc:description>
  <cp:lastModifiedBy>Martin, Anikka - REE-ERS, Kansas City, MO</cp:lastModifiedBy>
  <cp:lastPrinted>2012-04-20T19:33:11Z</cp:lastPrinted>
  <dcterms:created xsi:type="dcterms:W3CDTF">1999-07-08T18:17:22Z</dcterms:created>
  <dcterms:modified xsi:type="dcterms:W3CDTF">2022-09-21T19:40:36Z</dcterms:modified>
  <cp:category>Food Availability</cp:category>
</cp:coreProperties>
</file>