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00" yWindow="0" windowWidth="18120" windowHeight="16060" activeTab="4"/>
  </bookViews>
  <sheets>
    <sheet name="EventType" sheetId="4" r:id="rId1"/>
    <sheet name="EventLog" sheetId="5" r:id="rId2"/>
    <sheet name="EventLogAggregate" sheetId="6" r:id="rId3"/>
    <sheet name="IN" sheetId="1" r:id="rId4"/>
    <sheet name="OUT" sheetId="2" r:id="rId5"/>
    <sheet name="Help" sheetId="3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C3" i="2"/>
  <c r="C2" i="2"/>
  <c r="B5" i="6"/>
  <c r="B6" i="6"/>
  <c r="B31" i="6" a="1"/>
  <c r="B31" i="6"/>
  <c r="B30" i="6" a="1"/>
  <c r="B30" i="6"/>
  <c r="B28" i="6"/>
  <c r="B27" i="6"/>
  <c r="B24" i="6"/>
  <c r="B25" i="6"/>
  <c r="B22" i="6"/>
  <c r="B21" i="6"/>
  <c r="B19" i="6"/>
  <c r="B17" i="6"/>
  <c r="B15" i="6"/>
  <c r="B14" i="6"/>
  <c r="B12" i="6"/>
  <c r="B11" i="6"/>
  <c r="B9" i="6"/>
  <c r="B8" i="6"/>
  <c r="B4" i="6"/>
  <c r="B12" i="1"/>
  <c r="B13" i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B24" i="1"/>
  <c r="B21" i="1"/>
  <c r="B17" i="1"/>
  <c r="B20" i="1"/>
  <c r="B16" i="1"/>
  <c r="B23" i="1"/>
  <c r="B22" i="1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/>
  <c r="C3" i="3"/>
  <c r="G3" i="3"/>
  <c r="B195" i="3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B14" i="1"/>
  <c r="B4" i="3"/>
  <c r="B5" i="3"/>
  <c r="B6" i="3"/>
  <c r="B7" i="3"/>
  <c r="B8" i="3"/>
  <c r="B9" i="3"/>
  <c r="K4" i="3"/>
  <c r="G5" i="3"/>
  <c r="K5" i="3"/>
  <c r="J4" i="3"/>
  <c r="H6" i="3"/>
  <c r="O3" i="3"/>
  <c r="J5" i="3"/>
  <c r="G6" i="3"/>
  <c r="G7" i="3"/>
  <c r="H7" i="3"/>
  <c r="P3" i="3"/>
  <c r="Q3" i="3"/>
  <c r="B19" i="1"/>
  <c r="B18" i="1"/>
  <c r="B15" i="1"/>
  <c r="K6" i="3"/>
  <c r="J6" i="3"/>
  <c r="K7" i="3"/>
  <c r="H8" i="3"/>
  <c r="J7" i="3"/>
  <c r="G8" i="3"/>
  <c r="G9" i="3"/>
  <c r="J8" i="3"/>
  <c r="H9" i="3"/>
  <c r="H10" i="3"/>
  <c r="K8" i="3"/>
  <c r="K9" i="3"/>
  <c r="J9" i="3"/>
  <c r="G10" i="3"/>
  <c r="K10" i="3"/>
  <c r="H11" i="3"/>
  <c r="H12" i="3"/>
  <c r="G11" i="3"/>
  <c r="K11" i="3"/>
  <c r="J10" i="3"/>
  <c r="H13" i="3"/>
  <c r="G12" i="3"/>
  <c r="K12" i="3"/>
  <c r="J11" i="3"/>
  <c r="H14" i="3"/>
  <c r="G13" i="3"/>
  <c r="K13" i="3"/>
  <c r="J12" i="3"/>
  <c r="H15" i="3"/>
  <c r="G14" i="3"/>
  <c r="K14" i="3"/>
  <c r="J13" i="3"/>
  <c r="H16" i="3"/>
  <c r="H17" i="3"/>
  <c r="H18" i="3"/>
  <c r="H19" i="3"/>
  <c r="J14" i="3"/>
  <c r="G15" i="3"/>
  <c r="K15" i="3"/>
  <c r="G16" i="3"/>
  <c r="J15" i="3"/>
  <c r="H20" i="3"/>
  <c r="K16" i="3"/>
  <c r="G17" i="3"/>
  <c r="J16" i="3"/>
  <c r="H21" i="3"/>
  <c r="J17" i="3"/>
  <c r="G18" i="3"/>
  <c r="K17" i="3"/>
  <c r="H22" i="3"/>
  <c r="K18" i="3"/>
  <c r="J18" i="3"/>
  <c r="G19" i="3"/>
  <c r="H23" i="3"/>
  <c r="J19" i="3"/>
  <c r="K19" i="3"/>
  <c r="G20" i="3"/>
  <c r="H24" i="3"/>
  <c r="K20" i="3"/>
  <c r="G21" i="3"/>
  <c r="J20" i="3"/>
  <c r="H25" i="3"/>
  <c r="G22" i="3"/>
  <c r="K21" i="3"/>
  <c r="J21" i="3"/>
  <c r="H26" i="3"/>
  <c r="K22" i="3"/>
  <c r="G23" i="3"/>
  <c r="J22" i="3"/>
  <c r="H27" i="3"/>
  <c r="G24" i="3"/>
  <c r="J23" i="3"/>
  <c r="K23" i="3"/>
  <c r="H28" i="3"/>
  <c r="K24" i="3"/>
  <c r="G25" i="3"/>
  <c r="J24" i="3"/>
  <c r="H29" i="3"/>
  <c r="G26" i="3"/>
  <c r="J25" i="3"/>
  <c r="K25" i="3"/>
  <c r="H30" i="3"/>
  <c r="J26" i="3"/>
  <c r="G27" i="3"/>
  <c r="K26" i="3"/>
  <c r="H31" i="3"/>
  <c r="K27" i="3"/>
  <c r="G28" i="3"/>
  <c r="J27" i="3"/>
  <c r="H32" i="3"/>
  <c r="J28" i="3"/>
  <c r="K28" i="3"/>
  <c r="G29" i="3"/>
  <c r="H33" i="3"/>
  <c r="K29" i="3"/>
  <c r="G30" i="3"/>
  <c r="J29" i="3"/>
  <c r="H34" i="3"/>
  <c r="K30" i="3"/>
  <c r="G31" i="3"/>
  <c r="J30" i="3"/>
  <c r="H35" i="3"/>
  <c r="J31" i="3"/>
  <c r="K31" i="3"/>
  <c r="G32" i="3"/>
  <c r="H36" i="3"/>
  <c r="K32" i="3"/>
  <c r="G33" i="3"/>
  <c r="J32" i="3"/>
  <c r="H37" i="3"/>
  <c r="J33" i="3"/>
  <c r="K33" i="3"/>
  <c r="G34" i="3"/>
  <c r="H38" i="3"/>
  <c r="K34" i="3"/>
  <c r="G35" i="3"/>
  <c r="J34" i="3"/>
  <c r="H39" i="3"/>
  <c r="G36" i="3"/>
  <c r="J35" i="3"/>
  <c r="K35" i="3"/>
  <c r="H40" i="3"/>
  <c r="J36" i="3"/>
  <c r="K36" i="3"/>
  <c r="G37" i="3"/>
  <c r="H41" i="3"/>
  <c r="K37" i="3"/>
  <c r="J37" i="3"/>
  <c r="G38" i="3"/>
  <c r="H42" i="3"/>
  <c r="K38" i="3"/>
  <c r="G39" i="3"/>
  <c r="J38" i="3"/>
  <c r="H43" i="3"/>
  <c r="G40" i="3"/>
  <c r="J39" i="3"/>
  <c r="K39" i="3"/>
  <c r="H44" i="3"/>
  <c r="K40" i="3"/>
  <c r="J40" i="3"/>
  <c r="G41" i="3"/>
  <c r="H45" i="3"/>
  <c r="K41" i="3"/>
  <c r="J41" i="3"/>
  <c r="G42" i="3"/>
  <c r="H46" i="3"/>
  <c r="J42" i="3"/>
  <c r="K42" i="3"/>
  <c r="G43" i="3"/>
  <c r="H47" i="3"/>
  <c r="K43" i="3"/>
  <c r="G44" i="3"/>
  <c r="J43" i="3"/>
  <c r="H48" i="3"/>
  <c r="J44" i="3"/>
  <c r="K44" i="3"/>
  <c r="G45" i="3"/>
  <c r="H49" i="3"/>
  <c r="K45" i="3"/>
  <c r="J45" i="3"/>
  <c r="G46" i="3"/>
  <c r="H50" i="3"/>
  <c r="K46" i="3"/>
  <c r="G47" i="3"/>
  <c r="J46" i="3"/>
  <c r="H51" i="3"/>
  <c r="J47" i="3"/>
  <c r="K47" i="3"/>
  <c r="G48" i="3"/>
  <c r="H52" i="3"/>
  <c r="K48" i="3"/>
  <c r="J48" i="3"/>
  <c r="G49" i="3"/>
  <c r="H53" i="3"/>
  <c r="K49" i="3"/>
  <c r="G50" i="3"/>
  <c r="J49" i="3"/>
  <c r="H54" i="3"/>
  <c r="G51" i="3"/>
  <c r="J50" i="3"/>
  <c r="K50" i="3"/>
  <c r="H55" i="3"/>
  <c r="K51" i="3"/>
  <c r="G52" i="3"/>
  <c r="J51" i="3"/>
  <c r="H56" i="3"/>
  <c r="J52" i="3"/>
  <c r="K52" i="3"/>
  <c r="G53" i="3"/>
  <c r="H57" i="3"/>
  <c r="K53" i="3"/>
  <c r="G54" i="3"/>
  <c r="J53" i="3"/>
  <c r="H58" i="3"/>
  <c r="J54" i="3"/>
  <c r="K54" i="3"/>
  <c r="G55" i="3"/>
  <c r="H59" i="3"/>
  <c r="K55" i="3"/>
  <c r="G56" i="3"/>
  <c r="J55" i="3"/>
  <c r="H60" i="3"/>
  <c r="J56" i="3"/>
  <c r="K56" i="3"/>
  <c r="G57" i="3"/>
  <c r="H61" i="3"/>
  <c r="K57" i="3"/>
  <c r="J57" i="3"/>
  <c r="G58" i="3"/>
  <c r="H62" i="3"/>
  <c r="J58" i="3"/>
  <c r="K58" i="3"/>
  <c r="G59" i="3"/>
  <c r="H63" i="3"/>
  <c r="K59" i="3"/>
  <c r="G60" i="3"/>
  <c r="J59" i="3"/>
  <c r="H64" i="3"/>
  <c r="K60" i="3"/>
  <c r="G61" i="3"/>
  <c r="J60" i="3"/>
  <c r="H65" i="3"/>
  <c r="J61" i="3"/>
  <c r="K61" i="3"/>
  <c r="G62" i="3"/>
  <c r="H66" i="3"/>
  <c r="K62" i="3"/>
  <c r="J62" i="3"/>
  <c r="G63" i="3"/>
  <c r="H67" i="3"/>
  <c r="K63" i="3"/>
  <c r="G64" i="3"/>
  <c r="J63" i="3"/>
  <c r="H68" i="3"/>
  <c r="J64" i="3"/>
  <c r="K64" i="3"/>
  <c r="G65" i="3"/>
  <c r="H69" i="3"/>
  <c r="K65" i="3"/>
  <c r="G66" i="3"/>
  <c r="J65" i="3"/>
  <c r="H70" i="3"/>
  <c r="J66" i="3"/>
  <c r="K66" i="3"/>
  <c r="G67" i="3"/>
  <c r="H71" i="3"/>
  <c r="K67" i="3"/>
  <c r="G68" i="3"/>
  <c r="J67" i="3"/>
  <c r="H72" i="3"/>
  <c r="K68" i="3"/>
  <c r="J68" i="3"/>
  <c r="G69" i="3"/>
  <c r="H73" i="3"/>
  <c r="K69" i="3"/>
  <c r="J69" i="3"/>
  <c r="G70" i="3"/>
  <c r="H74" i="3"/>
  <c r="K70" i="3"/>
  <c r="G71" i="3"/>
  <c r="J70" i="3"/>
  <c r="H75" i="3"/>
  <c r="K71" i="3"/>
  <c r="G72" i="3"/>
  <c r="J71" i="3"/>
  <c r="H76" i="3"/>
  <c r="K72" i="3"/>
  <c r="G73" i="3"/>
  <c r="J72" i="3"/>
  <c r="H77" i="3"/>
  <c r="K73" i="3"/>
  <c r="G74" i="3"/>
  <c r="J73" i="3"/>
  <c r="H78" i="3"/>
  <c r="K74" i="3"/>
  <c r="G75" i="3"/>
  <c r="J74" i="3"/>
  <c r="H79" i="3"/>
  <c r="J75" i="3"/>
  <c r="K75" i="3"/>
  <c r="G76" i="3"/>
  <c r="H80" i="3"/>
  <c r="K76" i="3"/>
  <c r="G77" i="3"/>
  <c r="J76" i="3"/>
  <c r="H81" i="3"/>
  <c r="J77" i="3"/>
  <c r="K77" i="3"/>
  <c r="G78" i="3"/>
  <c r="H82" i="3"/>
  <c r="K78" i="3"/>
  <c r="G79" i="3"/>
  <c r="J78" i="3"/>
  <c r="H83" i="3"/>
  <c r="K79" i="3"/>
  <c r="G80" i="3"/>
  <c r="J79" i="3"/>
  <c r="H84" i="3"/>
  <c r="G81" i="3"/>
  <c r="J80" i="3"/>
  <c r="K80" i="3"/>
  <c r="H85" i="3"/>
  <c r="K81" i="3"/>
  <c r="G82" i="3"/>
  <c r="J81" i="3"/>
  <c r="H86" i="3"/>
  <c r="J82" i="3"/>
  <c r="G83" i="3"/>
  <c r="K82" i="3"/>
  <c r="H87" i="3"/>
  <c r="K83" i="3"/>
  <c r="J83" i="3"/>
  <c r="G84" i="3"/>
  <c r="H88" i="3"/>
  <c r="K84" i="3"/>
  <c r="G85" i="3"/>
  <c r="J84" i="3"/>
  <c r="H89" i="3"/>
  <c r="J85" i="3"/>
  <c r="K85" i="3"/>
  <c r="G86" i="3"/>
  <c r="H90" i="3"/>
  <c r="K86" i="3"/>
  <c r="G87" i="3"/>
  <c r="J86" i="3"/>
  <c r="H91" i="3"/>
  <c r="K87" i="3"/>
  <c r="G88" i="3"/>
  <c r="J87" i="3"/>
  <c r="H92" i="3"/>
  <c r="G89" i="3"/>
  <c r="J88" i="3"/>
  <c r="K88" i="3"/>
  <c r="H93" i="3"/>
  <c r="K89" i="3"/>
  <c r="G90" i="3"/>
  <c r="J89" i="3"/>
  <c r="H94" i="3"/>
  <c r="G91" i="3"/>
  <c r="J90" i="3"/>
  <c r="K90" i="3"/>
  <c r="H95" i="3"/>
  <c r="K91" i="3"/>
  <c r="G92" i="3"/>
  <c r="J91" i="3"/>
  <c r="H96" i="3"/>
  <c r="J92" i="3"/>
  <c r="K92" i="3"/>
  <c r="G93" i="3"/>
  <c r="H97" i="3"/>
  <c r="K93" i="3"/>
  <c r="G94" i="3"/>
  <c r="J93" i="3"/>
  <c r="H98" i="3"/>
  <c r="G95" i="3"/>
  <c r="J94" i="3"/>
  <c r="K94" i="3"/>
  <c r="H99" i="3"/>
  <c r="J95" i="3"/>
  <c r="K95" i="3"/>
  <c r="G96" i="3"/>
  <c r="H100" i="3"/>
  <c r="K96" i="3"/>
  <c r="G97" i="3"/>
  <c r="J96" i="3"/>
  <c r="H101" i="3"/>
  <c r="J97" i="3"/>
  <c r="K97" i="3"/>
  <c r="G98" i="3"/>
  <c r="H102" i="3"/>
  <c r="K98" i="3"/>
  <c r="G99" i="3"/>
  <c r="J98" i="3"/>
  <c r="H103" i="3"/>
  <c r="K99" i="3"/>
  <c r="J99" i="3"/>
  <c r="G100" i="3"/>
  <c r="H104" i="3"/>
  <c r="K100" i="3"/>
  <c r="J100" i="3"/>
  <c r="G101" i="3"/>
  <c r="H105" i="3"/>
  <c r="J101" i="3"/>
  <c r="K101" i="3"/>
  <c r="G102" i="3"/>
  <c r="H106" i="3"/>
  <c r="K102" i="3"/>
  <c r="J102" i="3"/>
  <c r="G103" i="3"/>
  <c r="H107" i="3"/>
  <c r="K103" i="3"/>
  <c r="G104" i="3"/>
  <c r="J103" i="3"/>
  <c r="H108" i="3"/>
  <c r="J104" i="3"/>
  <c r="K104" i="3"/>
  <c r="G105" i="3"/>
  <c r="H109" i="3"/>
  <c r="K105" i="3"/>
  <c r="G106" i="3"/>
  <c r="J105" i="3"/>
  <c r="H110" i="3"/>
  <c r="J106" i="3"/>
  <c r="K106" i="3"/>
  <c r="G107" i="3"/>
  <c r="H111" i="3"/>
  <c r="K107" i="3"/>
  <c r="G108" i="3"/>
  <c r="J107" i="3"/>
  <c r="H112" i="3"/>
  <c r="J108" i="3"/>
  <c r="G109" i="3"/>
  <c r="K108" i="3"/>
  <c r="H113" i="3"/>
  <c r="K109" i="3"/>
  <c r="G110" i="3"/>
  <c r="J109" i="3"/>
  <c r="H114" i="3"/>
  <c r="K110" i="3"/>
  <c r="G111" i="3"/>
  <c r="J110" i="3"/>
  <c r="H115" i="3"/>
  <c r="J111" i="3"/>
  <c r="G112" i="3"/>
  <c r="K111" i="3"/>
  <c r="H116" i="3"/>
  <c r="K112" i="3"/>
  <c r="J112" i="3"/>
  <c r="G113" i="3"/>
  <c r="H117" i="3"/>
  <c r="J113" i="3"/>
  <c r="K113" i="3"/>
  <c r="G114" i="3"/>
  <c r="H118" i="3"/>
  <c r="K114" i="3"/>
  <c r="G115" i="3"/>
  <c r="J114" i="3"/>
  <c r="H119" i="3"/>
  <c r="J115" i="3"/>
  <c r="K115" i="3"/>
  <c r="G116" i="3"/>
  <c r="H120" i="3"/>
  <c r="K116" i="3"/>
  <c r="J116" i="3"/>
  <c r="G117" i="3"/>
  <c r="H121" i="3"/>
  <c r="K117" i="3"/>
  <c r="G118" i="3"/>
  <c r="J117" i="3"/>
  <c r="H122" i="3"/>
  <c r="G119" i="3"/>
  <c r="J118" i="3"/>
  <c r="K118" i="3"/>
  <c r="H123" i="3"/>
  <c r="K119" i="3"/>
  <c r="G120" i="3"/>
  <c r="J119" i="3"/>
  <c r="H124" i="3"/>
  <c r="G121" i="3"/>
  <c r="J120" i="3"/>
  <c r="K120" i="3"/>
  <c r="H125" i="3"/>
  <c r="K121" i="3"/>
  <c r="G122" i="3"/>
  <c r="J121" i="3"/>
  <c r="H126" i="3"/>
  <c r="J122" i="3"/>
  <c r="G123" i="3"/>
  <c r="K122" i="3"/>
  <c r="H127" i="3"/>
  <c r="K123" i="3"/>
  <c r="G124" i="3"/>
  <c r="J123" i="3"/>
  <c r="H128" i="3"/>
  <c r="J124" i="3"/>
  <c r="K124" i="3"/>
  <c r="G125" i="3"/>
  <c r="H129" i="3"/>
  <c r="K125" i="3"/>
  <c r="G126" i="3"/>
  <c r="J125" i="3"/>
  <c r="H130" i="3"/>
  <c r="J126" i="3"/>
  <c r="K126" i="3"/>
  <c r="G127" i="3"/>
  <c r="H131" i="3"/>
  <c r="K127" i="3"/>
  <c r="G128" i="3"/>
  <c r="J127" i="3"/>
  <c r="H132" i="3"/>
  <c r="G129" i="3"/>
  <c r="J128" i="3"/>
  <c r="K128" i="3"/>
  <c r="H133" i="3"/>
  <c r="K129" i="3"/>
  <c r="G130" i="3"/>
  <c r="J129" i="3"/>
  <c r="H134" i="3"/>
  <c r="K130" i="3"/>
  <c r="G131" i="3"/>
  <c r="J130" i="3"/>
  <c r="H135" i="3"/>
  <c r="J131" i="3"/>
  <c r="K131" i="3"/>
  <c r="G132" i="3"/>
  <c r="H136" i="3"/>
  <c r="K132" i="3"/>
  <c r="J132" i="3"/>
  <c r="G133" i="3"/>
  <c r="H137" i="3"/>
  <c r="K133" i="3"/>
  <c r="J133" i="3"/>
  <c r="G134" i="3"/>
  <c r="H138" i="3"/>
  <c r="J134" i="3"/>
  <c r="K134" i="3"/>
  <c r="G135" i="3"/>
  <c r="H139" i="3"/>
  <c r="K135" i="3"/>
  <c r="J135" i="3"/>
  <c r="G136" i="3"/>
  <c r="H140" i="3"/>
  <c r="K136" i="3"/>
  <c r="J136" i="3"/>
  <c r="G137" i="3"/>
  <c r="H141" i="3"/>
  <c r="J137" i="3"/>
  <c r="K137" i="3"/>
  <c r="G138" i="3"/>
  <c r="H142" i="3"/>
  <c r="G139" i="3"/>
  <c r="J138" i="3"/>
  <c r="K138" i="3"/>
  <c r="H143" i="3"/>
  <c r="J139" i="3"/>
  <c r="K139" i="3"/>
  <c r="G140" i="3"/>
  <c r="H144" i="3"/>
  <c r="K140" i="3"/>
  <c r="G141" i="3"/>
  <c r="J140" i="3"/>
  <c r="H145" i="3"/>
  <c r="J141" i="3"/>
  <c r="K141" i="3"/>
  <c r="G142" i="3"/>
  <c r="H146" i="3"/>
  <c r="K142" i="3"/>
  <c r="J142" i="3"/>
  <c r="G143" i="3"/>
  <c r="H147" i="3"/>
  <c r="K143" i="3"/>
  <c r="G144" i="3"/>
  <c r="J143" i="3"/>
  <c r="H148" i="3"/>
  <c r="G145" i="3"/>
  <c r="J144" i="3"/>
  <c r="K144" i="3"/>
  <c r="H149" i="3"/>
  <c r="J145" i="3"/>
  <c r="G146" i="3"/>
  <c r="K145" i="3"/>
  <c r="H150" i="3"/>
  <c r="K146" i="3"/>
  <c r="G147" i="3"/>
  <c r="J146" i="3"/>
  <c r="H151" i="3"/>
  <c r="J147" i="3"/>
  <c r="K147" i="3"/>
  <c r="G148" i="3"/>
  <c r="H152" i="3"/>
  <c r="K148" i="3"/>
  <c r="G149" i="3"/>
  <c r="J148" i="3"/>
  <c r="H153" i="3"/>
  <c r="G150" i="3"/>
  <c r="J149" i="3"/>
  <c r="K149" i="3"/>
  <c r="H154" i="3"/>
  <c r="K150" i="3"/>
  <c r="G151" i="3"/>
  <c r="J150" i="3"/>
  <c r="H155" i="3"/>
  <c r="G152" i="3"/>
  <c r="K151" i="3"/>
  <c r="J151" i="3"/>
  <c r="H156" i="3"/>
  <c r="J152" i="3"/>
  <c r="K152" i="3"/>
  <c r="G153" i="3"/>
  <c r="H157" i="3"/>
  <c r="K153" i="3"/>
  <c r="G154" i="3"/>
  <c r="J153" i="3"/>
  <c r="H158" i="3"/>
  <c r="J154" i="3"/>
  <c r="K154" i="3"/>
  <c r="G155" i="3"/>
  <c r="H159" i="3"/>
  <c r="K155" i="3"/>
  <c r="G156" i="3"/>
  <c r="J155" i="3"/>
  <c r="H160" i="3"/>
  <c r="J156" i="3"/>
  <c r="K156" i="3"/>
  <c r="G157" i="3"/>
  <c r="H161" i="3"/>
  <c r="K157" i="3"/>
  <c r="G158" i="3"/>
  <c r="J157" i="3"/>
  <c r="H162" i="3"/>
  <c r="J158" i="3"/>
  <c r="K158" i="3"/>
  <c r="G159" i="3"/>
  <c r="H163" i="3"/>
  <c r="K159" i="3"/>
  <c r="G160" i="3"/>
  <c r="J159" i="3"/>
  <c r="H164" i="3"/>
  <c r="J160" i="3"/>
  <c r="K160" i="3"/>
  <c r="G161" i="3"/>
  <c r="H165" i="3"/>
  <c r="K161" i="3"/>
  <c r="G162" i="3"/>
  <c r="J161" i="3"/>
  <c r="H166" i="3"/>
  <c r="J162" i="3"/>
  <c r="K162" i="3"/>
  <c r="G163" i="3"/>
  <c r="H167" i="3"/>
  <c r="K163" i="3"/>
  <c r="G164" i="3"/>
  <c r="J163" i="3"/>
  <c r="H168" i="3"/>
  <c r="J164" i="3"/>
  <c r="K164" i="3"/>
  <c r="G165" i="3"/>
  <c r="H169" i="3"/>
  <c r="K165" i="3"/>
  <c r="G166" i="3"/>
  <c r="J165" i="3"/>
  <c r="H170" i="3"/>
  <c r="J166" i="3"/>
  <c r="K166" i="3"/>
  <c r="G167" i="3"/>
  <c r="H171" i="3"/>
  <c r="K167" i="3"/>
  <c r="G168" i="3"/>
  <c r="J167" i="3"/>
  <c r="H172" i="3"/>
  <c r="J168" i="3"/>
  <c r="K168" i="3"/>
  <c r="G169" i="3"/>
  <c r="H173" i="3"/>
  <c r="K169" i="3"/>
  <c r="G170" i="3"/>
  <c r="J169" i="3"/>
  <c r="H174" i="3"/>
  <c r="K170" i="3"/>
  <c r="G171" i="3"/>
  <c r="J170" i="3"/>
  <c r="H175" i="3"/>
  <c r="K171" i="3"/>
  <c r="G172" i="3"/>
  <c r="J171" i="3"/>
  <c r="H176" i="3"/>
  <c r="J172" i="3"/>
  <c r="K172" i="3"/>
  <c r="G173" i="3"/>
  <c r="H177" i="3"/>
  <c r="K173" i="3"/>
  <c r="G174" i="3"/>
  <c r="J173" i="3"/>
  <c r="H178" i="3"/>
  <c r="J174" i="3"/>
  <c r="K174" i="3"/>
  <c r="G175" i="3"/>
  <c r="H179" i="3"/>
  <c r="K175" i="3"/>
  <c r="G176" i="3"/>
  <c r="J175" i="3"/>
  <c r="H180" i="3"/>
  <c r="J176" i="3"/>
  <c r="K176" i="3"/>
  <c r="G177" i="3"/>
  <c r="H181" i="3"/>
  <c r="K177" i="3"/>
  <c r="G178" i="3"/>
  <c r="J177" i="3"/>
  <c r="H182" i="3"/>
  <c r="J178" i="3"/>
  <c r="K178" i="3"/>
  <c r="G179" i="3"/>
  <c r="H183" i="3"/>
  <c r="K179" i="3"/>
  <c r="J179" i="3"/>
  <c r="G180" i="3"/>
  <c r="H184" i="3"/>
  <c r="K180" i="3"/>
  <c r="G181" i="3"/>
  <c r="J180" i="3"/>
  <c r="H185" i="3"/>
  <c r="J181" i="3"/>
  <c r="K181" i="3"/>
  <c r="G182" i="3"/>
  <c r="H186" i="3"/>
  <c r="K182" i="3"/>
  <c r="J182" i="3"/>
  <c r="G183" i="3"/>
  <c r="H187" i="3"/>
  <c r="J183" i="3"/>
  <c r="K183" i="3"/>
  <c r="G184" i="3"/>
  <c r="H188" i="3"/>
  <c r="K184" i="3"/>
  <c r="J184" i="3"/>
  <c r="G185" i="3"/>
  <c r="H189" i="3"/>
  <c r="J185" i="3"/>
  <c r="K185" i="3"/>
  <c r="G186" i="3"/>
  <c r="H190" i="3"/>
  <c r="K186" i="3"/>
  <c r="J186" i="3"/>
  <c r="G187" i="3"/>
  <c r="H191" i="3"/>
  <c r="J187" i="3"/>
  <c r="K187" i="3"/>
  <c r="G188" i="3"/>
  <c r="H192" i="3"/>
  <c r="K188" i="3"/>
  <c r="J188" i="3"/>
  <c r="G189" i="3"/>
  <c r="H193" i="3"/>
  <c r="J189" i="3"/>
  <c r="K189" i="3"/>
  <c r="G190" i="3"/>
  <c r="H194" i="3"/>
  <c r="K190" i="3"/>
  <c r="J190" i="3"/>
  <c r="G191" i="3"/>
  <c r="H195" i="3"/>
  <c r="J191" i="3"/>
  <c r="K191" i="3"/>
  <c r="G192" i="3"/>
  <c r="H196" i="3"/>
  <c r="K192" i="3"/>
  <c r="J192" i="3"/>
  <c r="G193" i="3"/>
  <c r="H197" i="3"/>
  <c r="J193" i="3"/>
  <c r="K193" i="3"/>
  <c r="G194" i="3"/>
  <c r="H198" i="3"/>
  <c r="K194" i="3"/>
  <c r="J194" i="3"/>
  <c r="G195" i="3"/>
  <c r="H199" i="3"/>
  <c r="J195" i="3"/>
  <c r="K195" i="3"/>
  <c r="G196" i="3"/>
  <c r="H200" i="3"/>
  <c r="K196" i="3"/>
  <c r="J196" i="3"/>
  <c r="G197" i="3"/>
  <c r="H201" i="3"/>
  <c r="K197" i="3"/>
  <c r="G198" i="3"/>
  <c r="J197" i="3"/>
  <c r="H202" i="3"/>
  <c r="J198" i="3"/>
  <c r="K198" i="3"/>
  <c r="G199" i="3"/>
  <c r="H203" i="3"/>
  <c r="K199" i="3"/>
  <c r="G200" i="3"/>
  <c r="J199" i="3"/>
  <c r="J200" i="3"/>
  <c r="K200" i="3"/>
  <c r="G201" i="3"/>
  <c r="K201" i="3"/>
  <c r="G202" i="3"/>
  <c r="J201" i="3"/>
  <c r="J202" i="3"/>
  <c r="K202" i="3"/>
  <c r="G203" i="3"/>
  <c r="J203" i="3"/>
  <c r="L3" i="3"/>
  <c r="K203" i="3"/>
  <c r="M3" i="3"/>
</calcChain>
</file>

<file path=xl/comments1.xml><?xml version="1.0" encoding="utf-8"?>
<comments xmlns="http://schemas.openxmlformats.org/spreadsheetml/2006/main">
  <authors>
    <author>vetal</author>
  </authors>
  <commentList>
    <comment ref="A42" authorId="0">
      <text>
        <r>
          <rPr>
            <sz val="9"/>
            <color indexed="81"/>
            <rFont val="Tahoma"/>
            <family val="2"/>
            <charset val="204"/>
          </rPr>
          <t xml:space="preserve">Dem: События в матче. 
</t>
        </r>
      </text>
    </comment>
  </commentList>
</comments>
</file>

<file path=xl/sharedStrings.xml><?xml version="1.0" encoding="utf-8"?>
<sst xmlns="http://schemas.openxmlformats.org/spreadsheetml/2006/main" count="522" uniqueCount="107">
  <si>
    <t>Half 1</t>
  </si>
  <si>
    <t>Half 2</t>
  </si>
  <si>
    <t>Event Status</t>
  </si>
  <si>
    <t>Market name</t>
  </si>
  <si>
    <t>Game Part</t>
  </si>
  <si>
    <t>Outcome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</si>
  <si>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</si>
  <si>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</si>
  <si>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</si>
  <si>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</si>
  <si>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</si>
  <si>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</si>
  <si>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</si>
  <si>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</si>
  <si>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</si>
  <si>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</si>
  <si>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</si>
  <si>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</si>
  <si>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</si>
  <si>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</si>
  <si>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</si>
  <si>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</si>
  <si>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</si>
  <si>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Calc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</si>
  <si>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</si>
  <si>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</si>
  <si>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</si>
  <si>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</si>
  <si>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</si>
  <si>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</si>
  <si>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</si>
  <si>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</si>
  <si>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</si>
  <si>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</si>
  <si>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</si>
  <si>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</si>
  <si>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</si>
  <si>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</si>
  <si>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</si>
  <si>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</si>
  <si>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</si>
  <si>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</si>
  <si>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</si>
  <si>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</si>
  <si>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</si>
  <si>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</si>
  <si>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</si>
  <si>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</si>
  <si>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</si>
  <si>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</si>
  <si>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</si>
  <si>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HOME</t>
  </si>
  <si>
    <t>DRAW</t>
  </si>
  <si>
    <t>AWAY</t>
  </si>
  <si>
    <t>Current Time</t>
  </si>
  <si>
    <t>Time of Goal</t>
  </si>
  <si>
    <t>Yellow Card</t>
  </si>
  <si>
    <t>Half1</t>
  </si>
  <si>
    <t>Half2</t>
  </si>
  <si>
    <t>Extratime1</t>
  </si>
  <si>
    <t>Extratime2</t>
  </si>
  <si>
    <t>Head</t>
  </si>
  <si>
    <t>min</t>
  </si>
  <si>
    <t>sec</t>
  </si>
  <si>
    <t>Standart</t>
  </si>
  <si>
    <t>Leg</t>
  </si>
  <si>
    <t>FreeKick</t>
  </si>
  <si>
    <t>BodyPart</t>
  </si>
  <si>
    <t>Team</t>
  </si>
  <si>
    <t>GamePart</t>
  </si>
  <si>
    <t>OwnGoal</t>
  </si>
  <si>
    <t>EventType</t>
  </si>
  <si>
    <t>MetaKey</t>
  </si>
  <si>
    <t>MetaValue</t>
  </si>
  <si>
    <t>Red Card</t>
  </si>
  <si>
    <t>start</t>
  </si>
  <si>
    <t>stop</t>
  </si>
  <si>
    <t>PenaltyShootOut</t>
  </si>
  <si>
    <t>break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</si>
  <si>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</si>
  <si>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</si>
  <si>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</si>
  <si>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</si>
  <si>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</si>
  <si>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</si>
  <si>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</si>
  <si>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</si>
  <si>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</si>
  <si>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</si>
  <si>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</si>
  <si>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</si>
  <si>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</si>
  <si>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</si>
  <si>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</si>
  <si>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</si>
  <si>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</si>
  <si>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</si>
  <si>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</si>
  <si>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</si>
  <si>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</si>
  <si>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</si>
  <si>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</si>
  <si>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Half21</t>
  </si>
  <si>
    <t>FullTime3</t>
  </si>
  <si>
    <t>Match3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</si>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</sst>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0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0" fillId="5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5"/>
  <sheetViews>
    <sheetView workbookViewId="0">
      <selection activeCell="D32" sqref="D32"/>
    </sheetView>
  </sheetViews>
  <sheetFormatPr baseColWidth="10" defaultColWidth="8.83203125" defaultRowHeight="14" x14ac:dyDescent="0"/>
  <cols>
    <col min="2" max="2" width="16.5" bestFit="1" customWidth="1"/>
    <col min="3" max="3" width="16.33203125" style="43" bestFit="1" customWidth="1"/>
    <col min="4" max="4" width="16.33203125" bestFit="1" customWidth="1"/>
    <col min="5" max="6" width="10.5" bestFit="1" customWidth="1"/>
    <col min="7" max="7" width="16.33203125" bestFit="1" customWidth="1"/>
  </cols>
  <sheetData>
    <row r="1" spans="1:4">
      <c r="A1" t="s">
        <v>95</v>
      </c>
      <c r="B1" s="23" t="s">
        <v>71</v>
      </c>
      <c r="C1" s="39" t="s">
        <v>72</v>
      </c>
      <c r="D1" s="23" t="s">
        <v>73</v>
      </c>
    </row>
    <row r="2" spans="1:4">
      <c r="A2">
        <v>1</v>
      </c>
      <c r="B2" s="2" t="s">
        <v>30</v>
      </c>
      <c r="C2" s="40" t="s">
        <v>68</v>
      </c>
      <c r="D2" s="2" t="s">
        <v>19</v>
      </c>
    </row>
    <row r="3" spans="1:4">
      <c r="A3">
        <v>1</v>
      </c>
      <c r="B3" s="2" t="s">
        <v>30</v>
      </c>
      <c r="C3" s="40" t="s">
        <v>68</v>
      </c>
      <c r="D3" s="2" t="s">
        <v>20</v>
      </c>
    </row>
    <row r="4" spans="1:4">
      <c r="A4">
        <v>1</v>
      </c>
      <c r="B4" s="2" t="s">
        <v>30</v>
      </c>
      <c r="C4" s="40" t="s">
        <v>69</v>
      </c>
      <c r="D4" s="2" t="s">
        <v>57</v>
      </c>
    </row>
    <row r="5" spans="1:4">
      <c r="A5">
        <v>1</v>
      </c>
      <c r="B5" s="2" t="s">
        <v>30</v>
      </c>
      <c r="C5" s="40" t="s">
        <v>69</v>
      </c>
      <c r="D5" s="2" t="s">
        <v>58</v>
      </c>
    </row>
    <row r="6" spans="1:4">
      <c r="A6">
        <v>1</v>
      </c>
      <c r="B6" s="2" t="s">
        <v>30</v>
      </c>
      <c r="C6" s="40" t="s">
        <v>69</v>
      </c>
      <c r="D6" s="2" t="s">
        <v>59</v>
      </c>
    </row>
    <row r="7" spans="1:4">
      <c r="A7">
        <v>1</v>
      </c>
      <c r="B7" s="2" t="s">
        <v>30</v>
      </c>
      <c r="C7" s="40" t="s">
        <v>69</v>
      </c>
      <c r="D7" s="2" t="s">
        <v>60</v>
      </c>
    </row>
    <row r="8" spans="1:4">
      <c r="A8">
        <v>1</v>
      </c>
      <c r="B8" s="2" t="s">
        <v>30</v>
      </c>
      <c r="C8" s="40" t="s">
        <v>69</v>
      </c>
      <c r="D8" s="2" t="s">
        <v>77</v>
      </c>
    </row>
    <row r="9" spans="1:4">
      <c r="A9">
        <v>1</v>
      </c>
      <c r="B9" s="2" t="s">
        <v>30</v>
      </c>
      <c r="C9" s="40" t="s">
        <v>64</v>
      </c>
      <c r="D9" s="2" t="s">
        <v>40</v>
      </c>
    </row>
    <row r="10" spans="1:4">
      <c r="A10">
        <v>1</v>
      </c>
      <c r="B10" s="2" t="s">
        <v>30</v>
      </c>
      <c r="C10" s="40" t="s">
        <v>64</v>
      </c>
      <c r="D10" s="2" t="s">
        <v>16</v>
      </c>
    </row>
    <row r="11" spans="1:4">
      <c r="A11">
        <v>1</v>
      </c>
      <c r="B11" s="2" t="s">
        <v>30</v>
      </c>
      <c r="C11" s="40" t="s">
        <v>64</v>
      </c>
      <c r="D11" s="2" t="s">
        <v>66</v>
      </c>
    </row>
    <row r="12" spans="1:4">
      <c r="A12">
        <v>1</v>
      </c>
      <c r="B12" s="2" t="s">
        <v>30</v>
      </c>
      <c r="C12" s="40" t="s">
        <v>67</v>
      </c>
      <c r="D12" s="2" t="s">
        <v>61</v>
      </c>
    </row>
    <row r="13" spans="1:4">
      <c r="A13">
        <v>1</v>
      </c>
      <c r="B13" s="2" t="s">
        <v>30</v>
      </c>
      <c r="C13" s="40" t="s">
        <v>67</v>
      </c>
      <c r="D13" s="2" t="s">
        <v>65</v>
      </c>
    </row>
    <row r="14" spans="1:4" ht="15" thickBot="1">
      <c r="A14">
        <v>1</v>
      </c>
      <c r="B14" s="37" t="s">
        <v>30</v>
      </c>
      <c r="C14" s="41" t="s">
        <v>100</v>
      </c>
      <c r="D14" s="37" t="s">
        <v>70</v>
      </c>
    </row>
    <row r="15" spans="1:4" ht="15" thickTop="1">
      <c r="B15" s="11" t="s">
        <v>74</v>
      </c>
      <c r="C15" s="40" t="s">
        <v>68</v>
      </c>
      <c r="D15" s="11" t="s">
        <v>19</v>
      </c>
    </row>
    <row r="16" spans="1:4">
      <c r="B16" s="11" t="s">
        <v>74</v>
      </c>
      <c r="C16" s="40" t="s">
        <v>68</v>
      </c>
      <c r="D16" s="11" t="s">
        <v>20</v>
      </c>
    </row>
    <row r="17" spans="2:4">
      <c r="B17" s="11" t="s">
        <v>74</v>
      </c>
      <c r="C17" s="40" t="s">
        <v>69</v>
      </c>
      <c r="D17" s="11" t="s">
        <v>57</v>
      </c>
    </row>
    <row r="18" spans="2:4">
      <c r="B18" s="11" t="s">
        <v>74</v>
      </c>
      <c r="C18" s="40" t="s">
        <v>69</v>
      </c>
      <c r="D18" s="11" t="s">
        <v>58</v>
      </c>
    </row>
    <row r="19" spans="2:4">
      <c r="B19" s="11" t="s">
        <v>74</v>
      </c>
      <c r="C19" s="40" t="s">
        <v>69</v>
      </c>
      <c r="D19" s="11" t="s">
        <v>59</v>
      </c>
    </row>
    <row r="20" spans="2:4" ht="15" thickBot="1">
      <c r="B20" s="36" t="s">
        <v>74</v>
      </c>
      <c r="C20" s="41" t="s">
        <v>69</v>
      </c>
      <c r="D20" s="36" t="s">
        <v>60</v>
      </c>
    </row>
    <row r="21" spans="2:4" ht="15" thickTop="1">
      <c r="B21" s="35" t="s">
        <v>56</v>
      </c>
      <c r="C21" s="42" t="s">
        <v>68</v>
      </c>
      <c r="D21" s="35" t="s">
        <v>19</v>
      </c>
    </row>
    <row r="22" spans="2:4">
      <c r="B22" s="11" t="s">
        <v>56</v>
      </c>
      <c r="C22" s="40" t="s">
        <v>68</v>
      </c>
      <c r="D22" s="11" t="s">
        <v>20</v>
      </c>
    </row>
    <row r="23" spans="2:4">
      <c r="B23" s="11" t="s">
        <v>56</v>
      </c>
      <c r="C23" s="40" t="s">
        <v>69</v>
      </c>
      <c r="D23" s="11" t="s">
        <v>57</v>
      </c>
    </row>
    <row r="24" spans="2:4">
      <c r="B24" s="11" t="s">
        <v>56</v>
      </c>
      <c r="C24" s="40" t="s">
        <v>69</v>
      </c>
      <c r="D24" s="11" t="s">
        <v>58</v>
      </c>
    </row>
    <row r="25" spans="2:4">
      <c r="B25" s="11" t="s">
        <v>56</v>
      </c>
      <c r="C25" s="40" t="s">
        <v>69</v>
      </c>
      <c r="D25" s="11" t="s">
        <v>59</v>
      </c>
    </row>
    <row r="26" spans="2:4" ht="15" thickBot="1">
      <c r="B26" s="36" t="s">
        <v>56</v>
      </c>
      <c r="C26" s="41" t="s">
        <v>69</v>
      </c>
      <c r="D26" s="36" t="s">
        <v>60</v>
      </c>
    </row>
    <row r="27" spans="2:4" ht="15" thickTop="1">
      <c r="B27" s="35" t="s">
        <v>40</v>
      </c>
      <c r="C27" s="42" t="s">
        <v>68</v>
      </c>
      <c r="D27" s="35" t="s">
        <v>19</v>
      </c>
    </row>
    <row r="28" spans="2:4">
      <c r="B28" s="11" t="s">
        <v>40</v>
      </c>
      <c r="C28" s="40" t="s">
        <v>68</v>
      </c>
      <c r="D28" s="11" t="s">
        <v>20</v>
      </c>
    </row>
    <row r="29" spans="2:4">
      <c r="B29" s="11" t="s">
        <v>40</v>
      </c>
      <c r="C29" s="40" t="s">
        <v>69</v>
      </c>
      <c r="D29" s="11" t="s">
        <v>57</v>
      </c>
    </row>
    <row r="30" spans="2:4">
      <c r="B30" s="11" t="s">
        <v>40</v>
      </c>
      <c r="C30" s="40" t="s">
        <v>69</v>
      </c>
      <c r="D30" s="11" t="s">
        <v>58</v>
      </c>
    </row>
    <row r="31" spans="2:4">
      <c r="B31" s="11" t="s">
        <v>40</v>
      </c>
      <c r="C31" s="40" t="s">
        <v>69</v>
      </c>
      <c r="D31" s="11" t="s">
        <v>59</v>
      </c>
    </row>
    <row r="32" spans="2:4" ht="15" thickBot="1">
      <c r="B32" s="36" t="s">
        <v>40</v>
      </c>
      <c r="C32" s="41" t="s">
        <v>69</v>
      </c>
      <c r="D32" s="36" t="s">
        <v>60</v>
      </c>
    </row>
    <row r="33" spans="1:4" ht="15" thickTop="1">
      <c r="B33" s="35" t="s">
        <v>16</v>
      </c>
      <c r="C33" s="42" t="s">
        <v>68</v>
      </c>
      <c r="D33" s="35" t="s">
        <v>19</v>
      </c>
    </row>
    <row r="34" spans="1:4">
      <c r="B34" s="11" t="s">
        <v>16</v>
      </c>
      <c r="C34" s="40" t="s">
        <v>68</v>
      </c>
      <c r="D34" s="11" t="s">
        <v>20</v>
      </c>
    </row>
    <row r="35" spans="1:4">
      <c r="B35" s="11" t="s">
        <v>16</v>
      </c>
      <c r="C35" s="40" t="s">
        <v>69</v>
      </c>
      <c r="D35" s="11" t="s">
        <v>57</v>
      </c>
    </row>
    <row r="36" spans="1:4">
      <c r="B36" s="11" t="s">
        <v>16</v>
      </c>
      <c r="C36" s="40" t="s">
        <v>69</v>
      </c>
      <c r="D36" s="11" t="s">
        <v>58</v>
      </c>
    </row>
    <row r="37" spans="1:4">
      <c r="B37" s="11" t="s">
        <v>16</v>
      </c>
      <c r="C37" s="40" t="s">
        <v>69</v>
      </c>
      <c r="D37" s="11" t="s">
        <v>59</v>
      </c>
    </row>
    <row r="38" spans="1:4">
      <c r="B38" s="11" t="s">
        <v>16</v>
      </c>
      <c r="C38" s="40" t="s">
        <v>69</v>
      </c>
      <c r="D38" s="11" t="s">
        <v>60</v>
      </c>
    </row>
    <row r="39" spans="1:4" ht="15" thickBot="1">
      <c r="B39" s="36" t="s">
        <v>16</v>
      </c>
      <c r="C39" s="41" t="s">
        <v>69</v>
      </c>
      <c r="D39" s="36" t="s">
        <v>77</v>
      </c>
    </row>
    <row r="40" spans="1:4" ht="15" thickTop="1">
      <c r="B40" s="38" t="s">
        <v>57</v>
      </c>
      <c r="C40" s="40" t="s">
        <v>101</v>
      </c>
      <c r="D40" s="11" t="s">
        <v>75</v>
      </c>
    </row>
    <row r="41" spans="1:4">
      <c r="B41" s="38" t="s">
        <v>57</v>
      </c>
      <c r="C41" s="40" t="s">
        <v>101</v>
      </c>
      <c r="D41" s="11" t="s">
        <v>76</v>
      </c>
    </row>
    <row r="42" spans="1:4">
      <c r="B42" s="38" t="s">
        <v>58</v>
      </c>
      <c r="C42" s="40" t="s">
        <v>101</v>
      </c>
      <c r="D42" s="11" t="s">
        <v>75</v>
      </c>
    </row>
    <row r="43" spans="1:4">
      <c r="A43">
        <v>7</v>
      </c>
      <c r="B43" s="38" t="s">
        <v>58</v>
      </c>
      <c r="C43" s="40" t="s">
        <v>101</v>
      </c>
      <c r="D43" s="11" t="s">
        <v>76</v>
      </c>
    </row>
    <row r="44" spans="1:4">
      <c r="A44">
        <v>7</v>
      </c>
      <c r="B44" s="38" t="s">
        <v>59</v>
      </c>
      <c r="C44" s="40" t="s">
        <v>101</v>
      </c>
      <c r="D44" s="11" t="s">
        <v>75</v>
      </c>
    </row>
    <row r="45" spans="1:4">
      <c r="A45">
        <v>8</v>
      </c>
      <c r="B45" s="38" t="s">
        <v>59</v>
      </c>
      <c r="C45" s="40" t="s">
        <v>101</v>
      </c>
      <c r="D45" s="11" t="s">
        <v>76</v>
      </c>
    </row>
    <row r="46" spans="1:4">
      <c r="A46">
        <v>8</v>
      </c>
      <c r="B46" s="38" t="s">
        <v>60</v>
      </c>
      <c r="C46" s="40" t="s">
        <v>101</v>
      </c>
      <c r="D46" s="11" t="s">
        <v>75</v>
      </c>
    </row>
    <row r="47" spans="1:4">
      <c r="B47" s="38" t="s">
        <v>60</v>
      </c>
      <c r="C47" s="40" t="s">
        <v>101</v>
      </c>
      <c r="D47" s="11" t="s">
        <v>76</v>
      </c>
    </row>
    <row r="48" spans="1:4">
      <c r="B48" s="38" t="s">
        <v>77</v>
      </c>
      <c r="C48" s="40" t="s">
        <v>101</v>
      </c>
      <c r="D48" s="11" t="s">
        <v>75</v>
      </c>
    </row>
    <row r="49" spans="1:4">
      <c r="B49" s="38" t="s">
        <v>77</v>
      </c>
      <c r="C49" s="40" t="s">
        <v>101</v>
      </c>
      <c r="D49" s="11" t="s">
        <v>76</v>
      </c>
    </row>
    <row r="50" spans="1:4">
      <c r="B50" s="38" t="s">
        <v>78</v>
      </c>
      <c r="C50" s="40" t="s">
        <v>101</v>
      </c>
      <c r="D50" s="11" t="s">
        <v>75</v>
      </c>
    </row>
    <row r="51" spans="1:4">
      <c r="B51" s="38" t="s">
        <v>78</v>
      </c>
      <c r="C51" s="40" t="s">
        <v>101</v>
      </c>
      <c r="D51" s="11" t="s">
        <v>76</v>
      </c>
    </row>
    <row r="52" spans="1:4">
      <c r="B52" s="38" t="s">
        <v>93</v>
      </c>
      <c r="C52" s="40" t="s">
        <v>101</v>
      </c>
      <c r="D52" s="11" t="s">
        <v>75</v>
      </c>
    </row>
    <row r="53" spans="1:4">
      <c r="B53" s="38" t="s">
        <v>93</v>
      </c>
      <c r="C53" s="40" t="s">
        <v>101</v>
      </c>
      <c r="D53" s="11" t="s">
        <v>76</v>
      </c>
    </row>
    <row r="54" spans="1:4">
      <c r="B54" s="38" t="s">
        <v>97</v>
      </c>
      <c r="C54" s="40" t="s">
        <v>101</v>
      </c>
      <c r="D54" s="11" t="s">
        <v>75</v>
      </c>
    </row>
    <row r="55" spans="1:4">
      <c r="A55">
        <v>1</v>
      </c>
      <c r="B55" s="38" t="s">
        <v>97</v>
      </c>
      <c r="C55" s="40" t="s">
        <v>101</v>
      </c>
      <c r="D55" s="11" t="s">
        <v>76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workbookViewId="0">
      <selection activeCell="G19" sqref="A7:G19"/>
    </sheetView>
  </sheetViews>
  <sheetFormatPr baseColWidth="10" defaultColWidth="8.83203125" defaultRowHeight="14" x14ac:dyDescent="0"/>
  <cols>
    <col min="1" max="1" width="22" style="1" customWidth="1"/>
    <col min="2" max="2" width="23.83203125" style="1" customWidth="1"/>
    <col min="3" max="14" width="16.5" style="1" customWidth="1"/>
    <col min="15" max="15" width="10.5" style="1" customWidth="1"/>
    <col min="16" max="16" width="9.5" style="1" customWidth="1"/>
    <col min="17" max="17" width="10.1640625" style="1" bestFit="1" customWidth="1"/>
    <col min="18" max="18" width="9.1640625" style="1" customWidth="1"/>
    <col min="19" max="19" width="12" style="1" customWidth="1"/>
    <col min="20" max="20" width="7.6640625" style="1" bestFit="1" customWidth="1"/>
    <col min="21" max="16384" width="8.83203125" style="1"/>
  </cols>
  <sheetData>
    <row r="1" spans="1:19">
      <c r="A1" s="25" t="s">
        <v>62</v>
      </c>
      <c r="B1" s="25" t="s">
        <v>63</v>
      </c>
      <c r="C1" s="39" t="s">
        <v>71</v>
      </c>
      <c r="D1" s="39" t="s">
        <v>68</v>
      </c>
      <c r="E1" s="39" t="s">
        <v>69</v>
      </c>
      <c r="F1" s="39" t="s">
        <v>64</v>
      </c>
      <c r="G1" s="39" t="s">
        <v>67</v>
      </c>
      <c r="H1" s="40" t="s">
        <v>100</v>
      </c>
      <c r="I1" s="39" t="s">
        <v>101</v>
      </c>
      <c r="J1" s="34"/>
      <c r="K1" s="2"/>
      <c r="L1" s="2"/>
      <c r="M1" s="2"/>
      <c r="N1" s="2"/>
      <c r="O1" s="34"/>
      <c r="P1" s="25"/>
      <c r="Q1" s="25"/>
      <c r="R1" s="25"/>
      <c r="S1" s="25"/>
    </row>
    <row r="2" spans="1:19">
      <c r="A2" s="25"/>
      <c r="B2" s="25"/>
      <c r="C2" s="25"/>
      <c r="D2" s="25"/>
      <c r="E2" s="25"/>
      <c r="F2" s="25"/>
      <c r="G2" s="25"/>
      <c r="H2" s="25"/>
      <c r="I2" s="25"/>
      <c r="J2" s="34"/>
      <c r="K2" s="2"/>
      <c r="L2" s="2"/>
      <c r="M2" s="2"/>
      <c r="N2" s="2"/>
      <c r="O2" s="34"/>
      <c r="P2" s="25"/>
      <c r="Q2" s="25"/>
      <c r="R2" s="25"/>
      <c r="S2" s="25"/>
    </row>
    <row r="3" spans="1:19">
      <c r="A3" s="25">
        <v>0</v>
      </c>
      <c r="B3" s="24">
        <v>0</v>
      </c>
      <c r="C3" s="25" t="s">
        <v>97</v>
      </c>
      <c r="D3" s="25"/>
      <c r="E3" s="25"/>
      <c r="F3" s="25"/>
      <c r="G3" s="25"/>
      <c r="H3" s="25"/>
      <c r="I3" s="24" t="s">
        <v>75</v>
      </c>
      <c r="J3" s="34"/>
      <c r="K3" s="2"/>
      <c r="L3" s="2"/>
      <c r="M3" s="2"/>
      <c r="N3" s="2"/>
      <c r="O3" s="34"/>
      <c r="P3" s="25"/>
      <c r="Q3" s="25"/>
      <c r="R3" s="25"/>
      <c r="S3" s="25"/>
    </row>
    <row r="4" spans="1:19">
      <c r="A4" s="1">
        <v>0</v>
      </c>
      <c r="B4" s="24">
        <v>0</v>
      </c>
      <c r="C4" s="25" t="s">
        <v>93</v>
      </c>
      <c r="I4" s="24" t="s">
        <v>75</v>
      </c>
      <c r="J4" s="2"/>
      <c r="K4" s="2"/>
      <c r="L4" s="2"/>
      <c r="M4" s="2"/>
      <c r="N4" s="2"/>
      <c r="O4" s="2"/>
    </row>
    <row r="5" spans="1:19">
      <c r="A5" s="1">
        <v>0</v>
      </c>
      <c r="B5" s="24">
        <v>0</v>
      </c>
      <c r="C5" s="25" t="s">
        <v>57</v>
      </c>
      <c r="I5" s="24" t="s">
        <v>75</v>
      </c>
      <c r="J5" s="2"/>
      <c r="K5" s="2"/>
      <c r="L5" s="2"/>
      <c r="M5" s="2"/>
      <c r="N5" s="2"/>
      <c r="O5" s="2"/>
    </row>
    <row r="6" spans="1:19">
      <c r="A6" s="1">
        <v>12</v>
      </c>
      <c r="B6" s="24">
        <v>32</v>
      </c>
      <c r="C6" s="1" t="s">
        <v>16</v>
      </c>
      <c r="D6" s="1" t="s">
        <v>20</v>
      </c>
      <c r="E6" s="1" t="s">
        <v>57</v>
      </c>
      <c r="I6" s="24"/>
      <c r="J6" s="2"/>
      <c r="K6" s="2"/>
      <c r="L6" s="2"/>
      <c r="M6" s="2"/>
      <c r="N6" s="2"/>
      <c r="O6" s="2"/>
    </row>
    <row r="7" spans="1:19">
      <c r="A7" s="1">
        <v>26</v>
      </c>
      <c r="B7" s="24">
        <v>55</v>
      </c>
      <c r="C7" s="24" t="s">
        <v>30</v>
      </c>
      <c r="D7" s="1" t="s">
        <v>20</v>
      </c>
      <c r="E7" s="1" t="s">
        <v>57</v>
      </c>
      <c r="I7" s="24"/>
      <c r="J7" s="2"/>
      <c r="K7" s="2"/>
      <c r="L7" s="2"/>
      <c r="M7" s="2"/>
      <c r="N7" s="2"/>
      <c r="O7" s="2"/>
    </row>
    <row r="8" spans="1:19">
      <c r="A8" s="1">
        <v>27</v>
      </c>
      <c r="B8" s="24">
        <v>23</v>
      </c>
      <c r="C8" s="1" t="s">
        <v>40</v>
      </c>
      <c r="D8" s="1" t="s">
        <v>19</v>
      </c>
      <c r="E8" s="1" t="s">
        <v>57</v>
      </c>
      <c r="I8" s="24"/>
      <c r="J8" s="2"/>
      <c r="K8" s="2"/>
      <c r="L8" s="2"/>
      <c r="M8" s="2"/>
      <c r="N8" s="2"/>
      <c r="O8" s="2"/>
    </row>
    <row r="9" spans="1:19">
      <c r="A9" s="1">
        <v>30</v>
      </c>
      <c r="B9" s="24">
        <v>44</v>
      </c>
      <c r="C9" s="1" t="s">
        <v>81</v>
      </c>
      <c r="D9" s="1" t="s">
        <v>19</v>
      </c>
      <c r="E9" s="1" t="s">
        <v>57</v>
      </c>
      <c r="I9" s="24"/>
      <c r="J9" s="2"/>
      <c r="K9" s="2"/>
      <c r="L9" s="2"/>
      <c r="M9" s="2"/>
      <c r="N9" s="2"/>
      <c r="O9" s="2"/>
    </row>
    <row r="10" spans="1:19">
      <c r="A10" s="1">
        <v>33</v>
      </c>
      <c r="B10" s="24">
        <v>23</v>
      </c>
      <c r="C10" s="1" t="s">
        <v>30</v>
      </c>
      <c r="D10" s="1" t="s">
        <v>19</v>
      </c>
      <c r="E10" s="1" t="s">
        <v>57</v>
      </c>
      <c r="F10" s="1" t="s">
        <v>40</v>
      </c>
      <c r="G10" s="1" t="s">
        <v>61</v>
      </c>
      <c r="I10" s="24"/>
      <c r="J10" s="2"/>
      <c r="K10" s="2"/>
      <c r="L10" s="2"/>
      <c r="M10" s="2"/>
      <c r="N10" s="2"/>
      <c r="O10" s="2"/>
    </row>
    <row r="11" spans="1:19">
      <c r="A11" s="1">
        <v>45</v>
      </c>
      <c r="B11" s="24">
        <v>0</v>
      </c>
      <c r="C11" s="25" t="s">
        <v>57</v>
      </c>
      <c r="I11" s="24" t="s">
        <v>76</v>
      </c>
      <c r="J11" s="2"/>
      <c r="K11" s="2"/>
      <c r="L11" s="2"/>
      <c r="M11" s="2"/>
      <c r="N11" s="2"/>
      <c r="O11" s="2"/>
    </row>
    <row r="12" spans="1:19">
      <c r="A12" s="1">
        <v>46</v>
      </c>
      <c r="B12" s="24">
        <v>77</v>
      </c>
      <c r="C12" s="25" t="s">
        <v>58</v>
      </c>
      <c r="I12" s="24" t="s">
        <v>75</v>
      </c>
      <c r="J12" s="2"/>
      <c r="K12" s="2"/>
      <c r="L12" s="2"/>
      <c r="M12" s="2"/>
      <c r="N12" s="2"/>
      <c r="O12" s="2"/>
    </row>
    <row r="13" spans="1:19">
      <c r="A13" s="1">
        <v>51</v>
      </c>
      <c r="B13" s="24">
        <v>11</v>
      </c>
      <c r="C13" s="1" t="s">
        <v>40</v>
      </c>
      <c r="D13" s="1" t="s">
        <v>20</v>
      </c>
      <c r="E13" s="1" t="s">
        <v>58</v>
      </c>
      <c r="I13" s="24"/>
      <c r="J13" s="2"/>
      <c r="K13" s="2"/>
      <c r="L13" s="2"/>
      <c r="M13" s="2"/>
      <c r="N13" s="2"/>
      <c r="O13" s="2"/>
    </row>
    <row r="14" spans="1:19">
      <c r="A14" s="1">
        <v>52</v>
      </c>
      <c r="B14" s="24">
        <v>1</v>
      </c>
      <c r="C14" s="1" t="s">
        <v>30</v>
      </c>
      <c r="D14" s="1" t="s">
        <v>20</v>
      </c>
      <c r="E14" s="1" t="s">
        <v>58</v>
      </c>
      <c r="F14" s="1" t="s">
        <v>40</v>
      </c>
      <c r="G14" s="1" t="s">
        <v>61</v>
      </c>
      <c r="I14" s="24"/>
      <c r="J14" s="2"/>
      <c r="K14" s="2"/>
      <c r="L14" s="2"/>
      <c r="M14" s="2"/>
      <c r="N14" s="2"/>
      <c r="O14" s="2"/>
    </row>
    <row r="15" spans="1:19">
      <c r="A15" s="1">
        <v>62</v>
      </c>
      <c r="B15" s="24">
        <v>2</v>
      </c>
      <c r="C15" s="1" t="s">
        <v>16</v>
      </c>
      <c r="D15" s="1" t="s">
        <v>19</v>
      </c>
      <c r="E15" s="1" t="s">
        <v>58</v>
      </c>
      <c r="I15" s="24"/>
      <c r="J15" s="2"/>
      <c r="K15" s="2"/>
      <c r="L15" s="2"/>
      <c r="M15" s="2"/>
      <c r="N15" s="2"/>
      <c r="O15" s="2"/>
    </row>
    <row r="16" spans="1:19">
      <c r="A16" s="1">
        <v>62</v>
      </c>
      <c r="B16" s="24">
        <v>11</v>
      </c>
      <c r="C16" s="1" t="s">
        <v>30</v>
      </c>
      <c r="D16" s="1" t="s">
        <v>19</v>
      </c>
      <c r="E16" s="1" t="s">
        <v>58</v>
      </c>
      <c r="F16" s="1" t="s">
        <v>16</v>
      </c>
      <c r="G16" s="1" t="s">
        <v>65</v>
      </c>
      <c r="I16" s="24"/>
      <c r="J16" s="2"/>
      <c r="K16" s="2"/>
      <c r="L16" s="2"/>
      <c r="M16" s="2"/>
      <c r="N16" s="2"/>
      <c r="O16" s="2"/>
    </row>
    <row r="17" spans="1:15">
      <c r="A17" s="1">
        <v>91</v>
      </c>
      <c r="B17" s="24">
        <v>32</v>
      </c>
      <c r="C17" s="25" t="s">
        <v>102</v>
      </c>
      <c r="I17" s="24" t="s">
        <v>76</v>
      </c>
      <c r="J17" s="2"/>
      <c r="K17" s="2"/>
      <c r="L17" s="2"/>
      <c r="M17" s="2"/>
      <c r="N17" s="2"/>
      <c r="O17" s="2"/>
    </row>
    <row r="18" spans="1:15">
      <c r="A18" s="1">
        <v>92</v>
      </c>
      <c r="B18" s="24">
        <v>0</v>
      </c>
      <c r="C18" s="25" t="s">
        <v>103</v>
      </c>
      <c r="I18" s="24" t="s">
        <v>76</v>
      </c>
      <c r="J18" s="34"/>
      <c r="K18" s="2"/>
      <c r="L18" s="2"/>
      <c r="M18" s="2"/>
      <c r="N18" s="2"/>
      <c r="O18" s="2"/>
    </row>
    <row r="19" spans="1:15">
      <c r="A19" s="1">
        <v>92</v>
      </c>
      <c r="B19" s="24">
        <v>0</v>
      </c>
      <c r="C19" s="25" t="s">
        <v>104</v>
      </c>
      <c r="E19" s="25"/>
      <c r="F19" s="25"/>
      <c r="G19" s="25"/>
      <c r="H19" s="25"/>
      <c r="I19" s="24" t="s">
        <v>76</v>
      </c>
      <c r="J19" s="2"/>
      <c r="K19" s="2"/>
      <c r="L19" s="2"/>
      <c r="M19" s="2"/>
      <c r="N19" s="2"/>
      <c r="O19" s="2"/>
    </row>
    <row r="20" spans="1:15">
      <c r="H20" s="25"/>
      <c r="I20" s="25"/>
      <c r="J20" s="34"/>
      <c r="K20" s="2"/>
      <c r="L20" s="2"/>
      <c r="M20" s="2"/>
      <c r="N20" s="2"/>
      <c r="O20" s="2"/>
    </row>
    <row r="21" spans="1:15">
      <c r="E21" s="25"/>
      <c r="F21" s="25"/>
      <c r="G21" s="25"/>
      <c r="H21" s="25"/>
      <c r="I21" s="25"/>
      <c r="J21" s="34"/>
      <c r="K21" s="2"/>
      <c r="L21" s="2"/>
      <c r="M21" s="2"/>
      <c r="N21" s="2"/>
      <c r="O21" s="2"/>
    </row>
    <row r="22" spans="1:15">
      <c r="J22" s="2"/>
      <c r="K22" s="2"/>
      <c r="L22" s="2"/>
      <c r="M22" s="2"/>
      <c r="N22" s="2"/>
      <c r="O22" s="2"/>
    </row>
    <row r="23" spans="1:15">
      <c r="F23" s="25"/>
      <c r="G23" s="25"/>
      <c r="H23" s="25"/>
      <c r="I23" s="25"/>
      <c r="J23" s="34"/>
      <c r="K23" s="2"/>
      <c r="L23" s="2"/>
      <c r="M23" s="2"/>
      <c r="N23" s="2"/>
      <c r="O23" s="2"/>
    </row>
    <row r="24" spans="1:15">
      <c r="E24" s="25"/>
      <c r="F24" s="25"/>
      <c r="G24" s="25"/>
      <c r="H24" s="25"/>
      <c r="I24" s="25"/>
      <c r="J24" s="2"/>
      <c r="K24" s="2"/>
      <c r="L24" s="2"/>
      <c r="M24" s="2"/>
      <c r="N24" s="2"/>
      <c r="O24" s="2"/>
    </row>
    <row r="25" spans="1:15">
      <c r="E25" s="25"/>
      <c r="F25" s="25"/>
      <c r="G25" s="25"/>
      <c r="H25" s="25"/>
      <c r="I25" s="25"/>
      <c r="J25" s="34"/>
      <c r="K25" s="2"/>
      <c r="L25" s="2"/>
      <c r="M25" s="2"/>
      <c r="N25" s="2"/>
      <c r="O25" s="2"/>
    </row>
    <row r="26" spans="1:15">
      <c r="E26" s="25"/>
      <c r="F26" s="25"/>
      <c r="G26" s="25"/>
      <c r="H26" s="25"/>
      <c r="I26" s="25"/>
      <c r="J26" s="34"/>
      <c r="K26" s="2"/>
      <c r="L26" s="2"/>
      <c r="M26" s="2"/>
      <c r="N26" s="2"/>
      <c r="O26" s="2"/>
    </row>
    <row r="27" spans="1:15">
      <c r="E27" s="25"/>
      <c r="F27" s="25"/>
      <c r="G27" s="25"/>
      <c r="H27" s="25"/>
      <c r="I27" s="25"/>
      <c r="J27" s="34"/>
      <c r="K27" s="2"/>
      <c r="L27" s="2"/>
      <c r="M27" s="2"/>
      <c r="N27" s="2"/>
      <c r="O27" s="2"/>
    </row>
    <row r="28" spans="1:15">
      <c r="F28" s="25"/>
      <c r="G28" s="25"/>
      <c r="H28" s="25"/>
      <c r="I28" s="25"/>
      <c r="J28" s="34"/>
      <c r="K28" s="2"/>
      <c r="L28" s="2"/>
      <c r="M28" s="2"/>
      <c r="N28" s="2"/>
      <c r="O28" s="2"/>
    </row>
    <row r="29" spans="1:15">
      <c r="E29" s="25"/>
      <c r="F29" s="25"/>
      <c r="G29" s="25"/>
      <c r="H29" s="25"/>
      <c r="I29" s="25"/>
      <c r="J29" s="34"/>
      <c r="K29" s="2"/>
      <c r="L29" s="2"/>
      <c r="M29" s="2"/>
      <c r="N29" s="2"/>
      <c r="O29" s="2"/>
    </row>
    <row r="30" spans="1:15">
      <c r="F30" s="25"/>
      <c r="G30" s="25"/>
      <c r="H30" s="25"/>
      <c r="I30" s="25"/>
      <c r="J30" s="34"/>
      <c r="K30" s="2"/>
      <c r="L30" s="2"/>
      <c r="M30" s="2"/>
      <c r="N30" s="2"/>
      <c r="O30" s="2"/>
    </row>
    <row r="31" spans="1:15">
      <c r="E31" s="25"/>
      <c r="F31" s="25"/>
      <c r="G31" s="25"/>
      <c r="H31" s="25"/>
      <c r="I31" s="25"/>
      <c r="J31" s="34"/>
      <c r="K31" s="2"/>
      <c r="L31" s="2"/>
      <c r="M31" s="2"/>
      <c r="N31" s="2"/>
      <c r="O31" s="2"/>
    </row>
    <row r="32" spans="1:15">
      <c r="E32" s="25"/>
      <c r="F32" s="25"/>
      <c r="G32" s="25"/>
      <c r="H32" s="25"/>
      <c r="I32" s="25"/>
      <c r="J32" s="34"/>
      <c r="K32" s="34"/>
      <c r="L32" s="34"/>
      <c r="M32" s="34"/>
      <c r="N32" s="34"/>
      <c r="O32" s="2"/>
    </row>
    <row r="33" spans="5:14"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5:14"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5:14"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5:14"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5:14"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5:14"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5:14"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5:14"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5:14"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5:14"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5:14"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5:14"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5:14"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5:14"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5:14"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5:14"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5:14"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5:14"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5:14"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5:14"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5:14"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5:14"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5:14"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7" spans="5:14">
      <c r="F57" s="25"/>
      <c r="G57" s="25"/>
      <c r="H57" s="25"/>
      <c r="I57" s="25"/>
      <c r="J57" s="25"/>
      <c r="K57" s="25"/>
      <c r="L57" s="25"/>
      <c r="M57" s="25"/>
      <c r="N57" s="25"/>
    </row>
    <row r="58" spans="5:14"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5:14"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5:14">
      <c r="F60" s="25"/>
      <c r="G60" s="25"/>
      <c r="H60" s="25"/>
      <c r="I60" s="25"/>
      <c r="J60" s="25"/>
      <c r="K60" s="25"/>
      <c r="L60" s="25"/>
      <c r="M60" s="25"/>
      <c r="N60" s="25"/>
    </row>
    <row r="61" spans="5:14">
      <c r="F61" s="25"/>
      <c r="G61" s="25"/>
      <c r="H61" s="25"/>
      <c r="I61" s="25"/>
      <c r="J61" s="25"/>
      <c r="K61" s="25"/>
      <c r="L61" s="25"/>
      <c r="M61" s="25"/>
      <c r="N61" s="25"/>
    </row>
    <row r="62" spans="5:14">
      <c r="F62" s="25"/>
      <c r="G62" s="25"/>
      <c r="H62" s="25"/>
      <c r="I62" s="25"/>
      <c r="J62" s="25"/>
      <c r="K62" s="25"/>
      <c r="L62" s="25"/>
      <c r="M62" s="25"/>
      <c r="N62" s="25"/>
    </row>
    <row r="63" spans="5:14">
      <c r="F63" s="25"/>
      <c r="G63" s="25"/>
      <c r="H63" s="25"/>
      <c r="I63" s="25"/>
      <c r="J63" s="25"/>
      <c r="K63" s="25"/>
      <c r="L63" s="25"/>
      <c r="M63" s="25"/>
      <c r="N63" s="25"/>
    </row>
    <row r="64" spans="5:14">
      <c r="F64" s="25"/>
      <c r="G64" s="25"/>
      <c r="H64" s="25"/>
      <c r="I64" s="25"/>
      <c r="J64" s="25"/>
      <c r="K64" s="25"/>
      <c r="L64" s="25"/>
      <c r="M64" s="25"/>
      <c r="N64" s="25"/>
    </row>
    <row r="65" spans="6:14">
      <c r="F65" s="25"/>
      <c r="G65" s="25"/>
      <c r="H65" s="25"/>
      <c r="I65" s="25"/>
      <c r="J65" s="25"/>
      <c r="K65" s="25"/>
      <c r="L65" s="25"/>
      <c r="M65" s="25"/>
      <c r="N65" s="25"/>
    </row>
    <row r="66" spans="6:14">
      <c r="F66" s="25"/>
      <c r="G66" s="25"/>
      <c r="H66" s="25"/>
      <c r="I66" s="25"/>
      <c r="J66" s="25"/>
      <c r="K66" s="25"/>
      <c r="L66" s="25"/>
      <c r="M66" s="25"/>
      <c r="N66" s="25"/>
    </row>
    <row r="67" spans="6:14">
      <c r="F67" s="25"/>
      <c r="G67" s="25"/>
      <c r="H67" s="25"/>
      <c r="I67" s="25"/>
      <c r="J67" s="25"/>
      <c r="K67" s="25"/>
      <c r="L67" s="25"/>
      <c r="M67" s="25"/>
      <c r="N67" s="25"/>
    </row>
    <row r="68" spans="6:14">
      <c r="F68" s="25"/>
      <c r="G68" s="25"/>
      <c r="H68" s="25"/>
      <c r="I68" s="25"/>
      <c r="J68" s="25"/>
      <c r="K68" s="25"/>
      <c r="L68" s="25"/>
      <c r="M68" s="25"/>
      <c r="N68" s="25"/>
    </row>
  </sheetData>
  <sortState ref="A2:P64">
    <sortCondition ref="A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23.6640625" bestFit="1" customWidth="1"/>
    <col min="2" max="2" width="10.33203125" bestFit="1" customWidth="1"/>
  </cols>
  <sheetData>
    <row r="1" spans="1:4" ht="15" thickBot="1">
      <c r="A1" s="1" t="s">
        <v>105</v>
      </c>
      <c r="B1" s="1" t="s">
        <v>106</v>
      </c>
      <c r="C1" s="1"/>
      <c r="D1" s="1"/>
    </row>
    <row r="2" spans="1:4">
      <c r="A2" s="26"/>
      <c r="B2" s="27"/>
      <c r="C2" s="27"/>
      <c r="D2" s="28"/>
    </row>
    <row r="3" spans="1:4">
      <c r="A3" s="29"/>
      <c r="B3" s="2"/>
      <c r="C3" s="2"/>
      <c r="D3" s="30"/>
    </row>
    <row r="4" spans="1:4">
      <c r="A4" s="29" t="s">
        <v>79</v>
      </c>
      <c r="B4" s="2">
        <f>COUNTIFS(EventLog!C:C,"Goal")</f>
        <v>4</v>
      </c>
      <c r="C4" s="2"/>
      <c r="D4" s="30"/>
    </row>
    <row r="5" spans="1:4">
      <c r="A5" s="29" t="s">
        <v>20</v>
      </c>
      <c r="B5" s="2">
        <f>COUNTIFS(EventLog!C:C,"Goal",EventLog!D:D,"Team2")</f>
        <v>2</v>
      </c>
      <c r="C5" s="2"/>
      <c r="D5" s="30"/>
    </row>
    <row r="6" spans="1:4">
      <c r="A6" s="29" t="s">
        <v>19</v>
      </c>
      <c r="B6" s="2">
        <f>COUNTIFS(EventLog!C:C,"Goal",EventLog!D:D,"Team1")</f>
        <v>2</v>
      </c>
      <c r="C6" s="2"/>
      <c r="D6" s="30"/>
    </row>
    <row r="7" spans="1:4">
      <c r="A7" s="29"/>
      <c r="B7" s="2"/>
      <c r="C7" s="2"/>
      <c r="D7" s="30"/>
    </row>
    <row r="8" spans="1:4">
      <c r="A8" s="29" t="s">
        <v>80</v>
      </c>
      <c r="B8" s="2">
        <f>COUNTIFS(EventLog!C:C,"YellowCard")</f>
        <v>1</v>
      </c>
      <c r="C8" s="2"/>
      <c r="D8" s="30"/>
    </row>
    <row r="9" spans="1:4">
      <c r="A9" s="29" t="s">
        <v>84</v>
      </c>
      <c r="B9" s="2">
        <f>COUNTIFS(EventLog!C:C,"Corner")</f>
        <v>2</v>
      </c>
      <c r="C9" s="2"/>
      <c r="D9" s="30"/>
    </row>
    <row r="10" spans="1:4">
      <c r="A10" s="29"/>
      <c r="B10" s="2"/>
      <c r="C10" s="2"/>
      <c r="D10" s="30"/>
    </row>
    <row r="11" spans="1:4">
      <c r="A11" s="29" t="s">
        <v>82</v>
      </c>
      <c r="B11" s="2">
        <f>COUNTIFS(EventLog!C:C,"Goal",EventLog!D:D,"Team1", EventLog!E:E,"Half1")</f>
        <v>1</v>
      </c>
      <c r="C11" s="2"/>
      <c r="D11" s="30"/>
    </row>
    <row r="12" spans="1:4">
      <c r="A12" s="29" t="s">
        <v>83</v>
      </c>
      <c r="B12" s="2">
        <f>COUNTIFS(EventLog!C:C,"Goal",EventLog!D:D,"Team2", EventLog!E:E,"Half1")</f>
        <v>1</v>
      </c>
      <c r="C12" s="2"/>
      <c r="D12" s="30"/>
    </row>
    <row r="13" spans="1:4">
      <c r="A13" s="29"/>
      <c r="B13" s="2"/>
      <c r="C13" s="2"/>
      <c r="D13" s="30"/>
    </row>
    <row r="14" spans="1:4">
      <c r="A14" s="29" t="s">
        <v>85</v>
      </c>
      <c r="B14" s="2">
        <f>COUNTIFS(EventLog!C:C,"Goal",EventLog!D:D,"Team1", EventLog!E:E,"Half2")</f>
        <v>1</v>
      </c>
      <c r="C14" s="2"/>
      <c r="D14" s="30"/>
    </row>
    <row r="15" spans="1:4">
      <c r="A15" s="29" t="s">
        <v>86</v>
      </c>
      <c r="B15" s="2">
        <f>COUNTIFS(EventLog!C:C,"Goal",EventLog!D:D,"Team2", EventLog!E:E,"Half2")</f>
        <v>1</v>
      </c>
      <c r="C15" s="2"/>
      <c r="D15" s="30"/>
    </row>
    <row r="16" spans="1:4">
      <c r="A16" s="29"/>
      <c r="B16" s="2"/>
      <c r="C16" s="2"/>
      <c r="D16" s="30"/>
    </row>
    <row r="17" spans="1:4">
      <c r="A17" s="29" t="s">
        <v>87</v>
      </c>
      <c r="B17" s="2">
        <f>COUNTIFS(EventLog!C:C,"Goal",G:G, "&lt;&gt;")</f>
        <v>0</v>
      </c>
      <c r="C17" s="2"/>
      <c r="D17" s="30"/>
    </row>
    <row r="18" spans="1:4">
      <c r="A18" s="29"/>
      <c r="B18" s="2"/>
      <c r="C18" s="2"/>
      <c r="D18" s="30"/>
    </row>
    <row r="19" spans="1:4">
      <c r="A19" s="29" t="s">
        <v>88</v>
      </c>
      <c r="B19" s="2">
        <f>COUNTIFS(EventLog!C:C,"Goal",H:H, "Head")</f>
        <v>0</v>
      </c>
      <c r="C19" s="2"/>
      <c r="D19" s="30"/>
    </row>
    <row r="20" spans="1:4">
      <c r="A20" s="29"/>
      <c r="B20" s="2"/>
      <c r="C20" s="2"/>
      <c r="D20" s="30"/>
    </row>
    <row r="21" spans="1:4">
      <c r="A21" s="29" t="s">
        <v>89</v>
      </c>
      <c r="B21" s="2" t="b">
        <f>IF(COUNTIFS(EventLog!C:C,"Goal",EventLog!E:E,"Half1",B:B,"&gt;0",B:B,"&lt;15"), TRUE,FALSE)</f>
        <v>0</v>
      </c>
      <c r="C21" s="2"/>
      <c r="D21" s="30"/>
    </row>
    <row r="22" spans="1:4">
      <c r="A22" s="29" t="s">
        <v>90</v>
      </c>
      <c r="B22" s="2" t="b">
        <f>IF(COUNTIFS(EventLog!C:C,"Goal",EventLog!E:E,"Half1",B:B,"&gt;15",B:B,"&lt;30"), TRUE,FALSE)</f>
        <v>0</v>
      </c>
      <c r="C22" s="2"/>
      <c r="D22" s="30"/>
    </row>
    <row r="23" spans="1:4">
      <c r="A23" s="29"/>
      <c r="B23" s="2"/>
      <c r="C23" s="2"/>
      <c r="D23" s="30"/>
    </row>
    <row r="24" spans="1:4">
      <c r="A24" s="29" t="s">
        <v>96</v>
      </c>
      <c r="B24" s="2" t="b">
        <f>COUNTIFS(EventLog!C:C,"Match",EventLog!I:I,"stop")&gt;0</f>
        <v>0</v>
      </c>
      <c r="C24" s="2"/>
      <c r="D24" s="30"/>
    </row>
    <row r="25" spans="1:4">
      <c r="A25" s="29" t="s">
        <v>98</v>
      </c>
      <c r="B25" s="2" t="b">
        <f>COUNTIFS(EventLog!C:C,"Half1",EventLog!I:I,"stop")&gt;0</f>
        <v>1</v>
      </c>
      <c r="C25" s="2"/>
      <c r="D25" s="30"/>
    </row>
    <row r="26" spans="1:4">
      <c r="A26" s="29"/>
      <c r="B26" s="2"/>
      <c r="C26" s="2"/>
      <c r="D26" s="30"/>
    </row>
    <row r="27" spans="1:4">
      <c r="A27" s="29" t="s">
        <v>91</v>
      </c>
      <c r="B27" s="2" t="b">
        <f>0&lt;INDEX(EventLog!A:A,MATCH("Goal",EventLog!C:C,0))&lt;15</f>
        <v>0</v>
      </c>
      <c r="C27" s="2"/>
      <c r="D27" s="30"/>
    </row>
    <row r="28" spans="1:4">
      <c r="A28" s="29" t="s">
        <v>92</v>
      </c>
      <c r="B28" s="2" t="b">
        <f>AND(15&lt;INDEX(EventLog!A:A,MATCH("Goal",EventLog!C:C,0)),30&gt;INDEX(EventLog!A:A,MATCH("Goal",EventLog!C:C,0)))</f>
        <v>1</v>
      </c>
      <c r="C28" s="2"/>
      <c r="D28" s="30"/>
    </row>
    <row r="29" spans="1:4">
      <c r="A29" s="29"/>
      <c r="B29" s="2"/>
      <c r="C29" s="2"/>
      <c r="D29" s="30"/>
    </row>
    <row r="30" spans="1:4">
      <c r="A30" s="29" t="s">
        <v>94</v>
      </c>
      <c r="B30" s="2" t="str">
        <f t="array" ref="B30">INDEX(EventLog!D:D,SMALL(IF(EventLog!C:C="Goal",ROW(EventLog!C:C),""),2))</f>
        <v>Team1</v>
      </c>
      <c r="C30" s="2"/>
      <c r="D30" s="30"/>
    </row>
    <row r="31" spans="1:4">
      <c r="A31" s="29" t="s">
        <v>99</v>
      </c>
      <c r="B31" s="2">
        <f t="array" ref="B31">INDEX(EventLog!A:A,SMALL(IF(EventLog!C:C="Goal",ROW(EventLog!C:C),""),3))</f>
        <v>52</v>
      </c>
      <c r="C31" s="2"/>
      <c r="D31" s="30"/>
    </row>
    <row r="32" spans="1:4" ht="15" thickBot="1">
      <c r="A32" s="31"/>
      <c r="B32" s="32"/>
      <c r="C32" s="32"/>
      <c r="D32" s="33"/>
    </row>
    <row r="33" spans="1:4">
      <c r="A33" s="1"/>
      <c r="B33" s="1"/>
      <c r="C33" s="1"/>
      <c r="D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04"/>
  <sheetViews>
    <sheetView zoomScale="85" zoomScaleNormal="85" zoomScalePageLayoutView="85" workbookViewId="0">
      <selection activeCell="B23" sqref="B23"/>
    </sheetView>
  </sheetViews>
  <sheetFormatPr baseColWidth="10" defaultColWidth="8.83203125" defaultRowHeight="14" x14ac:dyDescent="0"/>
  <cols>
    <col min="1" max="1" width="25.1640625" bestFit="1" customWidth="1"/>
    <col min="2" max="2" width="6.1640625" bestFit="1" customWidth="1"/>
    <col min="4" max="4" width="13.83203125" bestFit="1" customWidth="1"/>
    <col min="5" max="5" width="13.83203125" customWidth="1"/>
    <col min="8" max="8" width="10.5" bestFit="1" customWidth="1"/>
    <col min="9" max="9" width="9.83203125" bestFit="1" customWidth="1"/>
    <col min="10" max="10" width="10.5" bestFit="1" customWidth="1"/>
    <col min="11" max="13" width="10.5" customWidth="1"/>
    <col min="14" max="14" width="16.6640625" bestFit="1" customWidth="1"/>
    <col min="19" max="19" width="10" bestFit="1" customWidth="1"/>
    <col min="26" max="26" width="10.83203125" bestFit="1" customWidth="1"/>
    <col min="27" max="27" width="14.6640625" customWidth="1"/>
  </cols>
  <sheetData>
    <row r="1" spans="1:27">
      <c r="A1" t="s">
        <v>2</v>
      </c>
      <c r="B1">
        <v>1</v>
      </c>
      <c r="D1" s="8"/>
      <c r="E1" s="9"/>
      <c r="F1" s="46" t="s">
        <v>25</v>
      </c>
      <c r="G1" s="46"/>
      <c r="H1" s="46" t="s">
        <v>26</v>
      </c>
      <c r="I1" s="46"/>
      <c r="J1" s="46" t="s">
        <v>4</v>
      </c>
      <c r="K1" s="46"/>
      <c r="L1" s="46"/>
      <c r="M1" s="46"/>
      <c r="N1" s="46"/>
      <c r="O1" s="46" t="s">
        <v>8</v>
      </c>
      <c r="P1" s="46"/>
      <c r="Q1" s="46"/>
      <c r="R1" s="46"/>
      <c r="S1" s="46"/>
      <c r="Z1" s="44" t="s">
        <v>13</v>
      </c>
      <c r="AA1" s="44"/>
    </row>
    <row r="2" spans="1:27">
      <c r="A2" t="s">
        <v>22</v>
      </c>
      <c r="B2">
        <v>3</v>
      </c>
      <c r="D2" s="8" t="s">
        <v>24</v>
      </c>
      <c r="E2" s="9" t="s">
        <v>39</v>
      </c>
      <c r="F2" s="8" t="s">
        <v>19</v>
      </c>
      <c r="G2" s="8" t="s">
        <v>20</v>
      </c>
      <c r="H2" s="8" t="s">
        <v>6</v>
      </c>
      <c r="I2" s="8" t="s">
        <v>7</v>
      </c>
      <c r="J2" s="8" t="s">
        <v>0</v>
      </c>
      <c r="K2" s="8" t="s">
        <v>1</v>
      </c>
      <c r="L2" s="8" t="s">
        <v>28</v>
      </c>
      <c r="M2" s="8" t="s">
        <v>29</v>
      </c>
      <c r="N2" s="8" t="s">
        <v>27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Z2" s="45" t="s">
        <v>9</v>
      </c>
      <c r="AA2" s="45"/>
    </row>
    <row r="3" spans="1:27">
      <c r="A3" t="s">
        <v>6</v>
      </c>
      <c r="B3">
        <v>41</v>
      </c>
      <c r="D3" s="10">
        <v>1</v>
      </c>
      <c r="E3" s="6" t="s">
        <v>40</v>
      </c>
      <c r="F3" s="6">
        <v>1</v>
      </c>
      <c r="G3" s="6"/>
      <c r="H3" s="6">
        <v>0</v>
      </c>
      <c r="I3" s="6">
        <v>40</v>
      </c>
      <c r="J3" s="6">
        <v>1</v>
      </c>
      <c r="K3" s="6"/>
      <c r="L3" s="6"/>
      <c r="M3" s="6"/>
      <c r="N3" s="6"/>
      <c r="O3" s="5">
        <v>1</v>
      </c>
      <c r="P3" s="11"/>
      <c r="Q3" s="11"/>
      <c r="R3" s="11"/>
      <c r="S3" s="12"/>
      <c r="Z3" s="2" t="s">
        <v>21</v>
      </c>
      <c r="AA3" s="2">
        <v>0</v>
      </c>
    </row>
    <row r="4" spans="1:27">
      <c r="A4" t="s">
        <v>7</v>
      </c>
      <c r="B4">
        <v>27</v>
      </c>
      <c r="D4" s="10">
        <v>2</v>
      </c>
      <c r="E4" s="6" t="s">
        <v>30</v>
      </c>
      <c r="F4" s="6"/>
      <c r="G4" s="6">
        <v>1</v>
      </c>
      <c r="H4" s="6">
        <v>12</v>
      </c>
      <c r="I4" s="6">
        <v>7</v>
      </c>
      <c r="J4" s="6">
        <v>1</v>
      </c>
      <c r="K4" s="6"/>
      <c r="L4" s="6"/>
      <c r="M4" s="6"/>
      <c r="N4" s="6"/>
      <c r="O4" s="6"/>
      <c r="P4" s="11">
        <v>1</v>
      </c>
      <c r="Q4" s="11"/>
      <c r="R4" s="11"/>
      <c r="S4" s="12"/>
      <c r="Z4" s="1" t="s">
        <v>10</v>
      </c>
      <c r="AA4" s="1">
        <v>1</v>
      </c>
    </row>
    <row r="5" spans="1:27">
      <c r="D5" s="10">
        <v>3</v>
      </c>
      <c r="E5" s="6" t="s">
        <v>30</v>
      </c>
      <c r="F5" s="6">
        <v>1</v>
      </c>
      <c r="G5" s="6"/>
      <c r="H5" s="6">
        <v>27</v>
      </c>
      <c r="I5" s="6">
        <v>45</v>
      </c>
      <c r="J5" s="6">
        <v>1</v>
      </c>
      <c r="K5" s="6"/>
      <c r="L5" s="6"/>
      <c r="M5" s="6"/>
      <c r="N5" s="6"/>
      <c r="O5" s="6">
        <v>1</v>
      </c>
      <c r="P5" s="11"/>
      <c r="Q5" s="11"/>
      <c r="R5" s="11"/>
      <c r="S5" s="12"/>
      <c r="Z5" s="1" t="s">
        <v>11</v>
      </c>
      <c r="AA5" s="1">
        <v>2</v>
      </c>
    </row>
    <row r="6" spans="1:27">
      <c r="D6" s="10">
        <v>4</v>
      </c>
      <c r="E6" s="6" t="s">
        <v>30</v>
      </c>
      <c r="F6" s="6"/>
      <c r="G6" s="6">
        <v>1</v>
      </c>
      <c r="H6" s="6">
        <v>34</v>
      </c>
      <c r="I6" s="6">
        <v>24</v>
      </c>
      <c r="J6" s="6">
        <v>1</v>
      </c>
      <c r="K6" s="6"/>
      <c r="L6" s="6"/>
      <c r="M6" s="6"/>
      <c r="N6" s="6"/>
      <c r="O6" s="6"/>
      <c r="P6" s="11"/>
      <c r="Q6" s="11">
        <v>1</v>
      </c>
      <c r="R6" s="11"/>
      <c r="S6" s="12"/>
      <c r="Z6" s="1" t="s">
        <v>12</v>
      </c>
      <c r="AA6" s="1">
        <v>3</v>
      </c>
    </row>
    <row r="7" spans="1:27">
      <c r="D7" s="10">
        <v>5</v>
      </c>
      <c r="E7" s="6" t="s">
        <v>30</v>
      </c>
      <c r="F7" s="6">
        <v>1</v>
      </c>
      <c r="G7" s="6"/>
      <c r="H7" s="6">
        <v>49</v>
      </c>
      <c r="I7" s="6">
        <v>2</v>
      </c>
      <c r="J7" s="6"/>
      <c r="K7" s="6">
        <v>1</v>
      </c>
      <c r="L7" s="6"/>
      <c r="M7" s="6"/>
      <c r="N7" s="6"/>
      <c r="O7" s="6">
        <v>1</v>
      </c>
      <c r="P7" s="11"/>
      <c r="Q7" s="11"/>
      <c r="R7" s="11"/>
      <c r="S7" s="12"/>
    </row>
    <row r="8" spans="1:27">
      <c r="C8" s="1"/>
      <c r="D8" s="10">
        <v>6</v>
      </c>
      <c r="E8" s="6" t="s">
        <v>30</v>
      </c>
      <c r="F8" s="6">
        <v>1</v>
      </c>
      <c r="G8" s="6"/>
      <c r="H8" s="6">
        <v>56</v>
      </c>
      <c r="I8" s="6">
        <v>17</v>
      </c>
      <c r="J8" s="6"/>
      <c r="K8" s="6">
        <v>1</v>
      </c>
      <c r="L8" s="6"/>
      <c r="M8" s="6"/>
      <c r="N8" s="6"/>
      <c r="O8" s="6"/>
      <c r="P8" s="11"/>
      <c r="Q8" s="11"/>
      <c r="R8" s="11"/>
      <c r="S8" s="12"/>
      <c r="Z8" s="2"/>
      <c r="AA8" s="2"/>
    </row>
    <row r="9" spans="1:27">
      <c r="C9" s="1"/>
      <c r="D9" s="10">
        <v>7</v>
      </c>
      <c r="E9" s="6" t="s">
        <v>30</v>
      </c>
      <c r="F9" s="7"/>
      <c r="G9" s="7">
        <v>1</v>
      </c>
      <c r="H9" s="7">
        <v>83</v>
      </c>
      <c r="I9" s="7">
        <v>3</v>
      </c>
      <c r="J9" s="7"/>
      <c r="K9" s="7">
        <v>1</v>
      </c>
      <c r="L9" s="7"/>
      <c r="M9" s="7"/>
      <c r="N9" s="7"/>
      <c r="O9" s="6"/>
      <c r="P9" s="11"/>
      <c r="Q9" s="11"/>
      <c r="R9" s="11"/>
      <c r="S9" s="12"/>
    </row>
    <row r="10" spans="1:27">
      <c r="C10" s="1"/>
      <c r="D10" s="10">
        <v>8</v>
      </c>
      <c r="E10" s="6" t="s">
        <v>30</v>
      </c>
      <c r="F10" s="7"/>
      <c r="G10" s="7">
        <v>1</v>
      </c>
      <c r="H10" s="7">
        <v>98</v>
      </c>
      <c r="I10" s="7">
        <v>13</v>
      </c>
      <c r="J10" s="7"/>
      <c r="K10" s="7"/>
      <c r="L10" s="7">
        <v>1</v>
      </c>
      <c r="M10" s="7"/>
      <c r="N10" s="7"/>
      <c r="O10" s="6"/>
      <c r="P10" s="11"/>
      <c r="Q10" s="11"/>
      <c r="R10" s="11"/>
      <c r="S10" s="12"/>
    </row>
    <row r="11" spans="1:27">
      <c r="D11" s="10">
        <v>9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6"/>
      <c r="P11" s="11"/>
      <c r="Q11" s="11"/>
      <c r="R11" s="11"/>
      <c r="S11" s="12"/>
    </row>
    <row r="12" spans="1:27">
      <c r="A12" s="16" t="s">
        <v>31</v>
      </c>
      <c r="B12" s="17">
        <f>SUMIFS(IN!F3:F204,IN!J3:J204,"=1",IN!E3:E204,"=Goal")+SUMIFS(IN!F3:F204,IN!K3:K204,"=1",IN!E3:E204,"=Goal")</f>
        <v>3</v>
      </c>
      <c r="D12" s="10">
        <v>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1"/>
      <c r="Q12" s="11"/>
      <c r="R12" s="11"/>
      <c r="S12" s="12"/>
    </row>
    <row r="13" spans="1:27">
      <c r="A13" s="18" t="s">
        <v>32</v>
      </c>
      <c r="B13" s="12">
        <f>SUMIFS(IN!G3:G204,IN!J3:J204,"=1",IN!E3:E204,"=Goal")+SUMIFS(IN!G3:G204,IN!K3:K204,"=1",IN!E3:E204,"=Goal")</f>
        <v>3</v>
      </c>
      <c r="D13" s="10">
        <v>11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1"/>
      <c r="Q13" s="11"/>
      <c r="R13" s="11"/>
      <c r="S13" s="12"/>
    </row>
    <row r="14" spans="1:27">
      <c r="A14" s="18" t="s">
        <v>33</v>
      </c>
      <c r="B14" s="12">
        <f>B12+B13</f>
        <v>6</v>
      </c>
      <c r="D14" s="10">
        <v>12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1"/>
      <c r="Q14" s="11"/>
      <c r="R14" s="11"/>
      <c r="S14" s="12"/>
    </row>
    <row r="15" spans="1:27">
      <c r="A15" s="19" t="s">
        <v>34</v>
      </c>
      <c r="B15" s="20">
        <f>B13-B12</f>
        <v>0</v>
      </c>
      <c r="D15" s="10">
        <v>13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1"/>
      <c r="Q15" s="11"/>
      <c r="R15" s="11"/>
      <c r="S15" s="12"/>
      <c r="Z15" s="2"/>
      <c r="AA15" s="2"/>
    </row>
    <row r="16" spans="1:27">
      <c r="A16" s="16" t="s">
        <v>35</v>
      </c>
      <c r="B16" s="17">
        <f>SUMIFS(IN!F3:F204,IN!J3:J204,"=1",IN!E3:E204,"=Goal")</f>
        <v>1</v>
      </c>
      <c r="D16" s="10">
        <v>14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1"/>
      <c r="Q16" s="11"/>
      <c r="R16" s="11"/>
      <c r="S16" s="12"/>
      <c r="Z16" s="2"/>
      <c r="AA16" s="2"/>
    </row>
    <row r="17" spans="1:27">
      <c r="A17" s="18" t="s">
        <v>36</v>
      </c>
      <c r="B17" s="12">
        <f>SUMIFS(IN!G3:G204,IN!J3:J204,"=1",IN!E3:E204,"=Goal")</f>
        <v>2</v>
      </c>
      <c r="D17" s="10">
        <v>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1"/>
      <c r="Q17" s="11"/>
      <c r="R17" s="11"/>
      <c r="S17" s="12"/>
      <c r="Z17" s="2"/>
      <c r="AA17" s="2"/>
    </row>
    <row r="18" spans="1:27">
      <c r="A18" s="18" t="s">
        <v>37</v>
      </c>
      <c r="B18" s="12">
        <f>B16+B17</f>
        <v>3</v>
      </c>
      <c r="D18" s="10">
        <v>16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1"/>
      <c r="Q18" s="11"/>
      <c r="R18" s="11"/>
      <c r="S18" s="12"/>
      <c r="Z18" s="2"/>
      <c r="AA18" s="2"/>
    </row>
    <row r="19" spans="1:27">
      <c r="A19" s="19" t="s">
        <v>38</v>
      </c>
      <c r="B19" s="20">
        <f>B17-B16</f>
        <v>1</v>
      </c>
      <c r="D19" s="10">
        <v>17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1"/>
      <c r="Q19" s="11"/>
      <c r="R19" s="11"/>
      <c r="S19" s="12"/>
    </row>
    <row r="20" spans="1:27">
      <c r="A20" s="16" t="s">
        <v>43</v>
      </c>
      <c r="B20" s="17">
        <f>SUMIFS(IN!F3:F204,IN!K3:K204,"=1",IN!E3:E204,"=Goal")</f>
        <v>2</v>
      </c>
      <c r="D20" s="10">
        <v>18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1"/>
      <c r="Q20" s="11"/>
      <c r="R20" s="11"/>
      <c r="S20" s="12"/>
    </row>
    <row r="21" spans="1:27">
      <c r="A21" s="18" t="s">
        <v>44</v>
      </c>
      <c r="B21" s="12">
        <f>SUMIFS(IN!G3:G204,IN!K3:K204,"=1",IN!E3:E204,"=Goal")</f>
        <v>1</v>
      </c>
      <c r="D21" s="10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  <c r="Q21" s="11"/>
      <c r="R21" s="11"/>
      <c r="S21" s="12"/>
    </row>
    <row r="22" spans="1:27">
      <c r="A22" s="18" t="s">
        <v>45</v>
      </c>
      <c r="B22" s="12">
        <f>B20+B21</f>
        <v>3</v>
      </c>
      <c r="D22" s="10">
        <v>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1"/>
      <c r="Q22" s="11"/>
      <c r="R22" s="11"/>
      <c r="S22" s="12"/>
    </row>
    <row r="23" spans="1:27">
      <c r="A23" s="19" t="s">
        <v>46</v>
      </c>
      <c r="B23" s="20">
        <f>B21-B20</f>
        <v>-1</v>
      </c>
      <c r="D23" s="10">
        <v>21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1"/>
      <c r="Q23" s="11"/>
      <c r="R23" s="11"/>
      <c r="S23" s="12"/>
    </row>
    <row r="24" spans="1:27">
      <c r="A24" s="21" t="s">
        <v>54</v>
      </c>
      <c r="B24">
        <f>B3+B4/60</f>
        <v>41.45</v>
      </c>
      <c r="D24" s="10">
        <v>22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1"/>
      <c r="Q24" s="11"/>
      <c r="R24" s="11"/>
      <c r="S24" s="12"/>
    </row>
    <row r="25" spans="1:27">
      <c r="D25" s="10">
        <v>23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11"/>
      <c r="R25" s="11"/>
      <c r="S25" s="12"/>
    </row>
    <row r="26" spans="1:27">
      <c r="D26" s="10">
        <v>24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1"/>
      <c r="Q26" s="11"/>
      <c r="R26" s="11"/>
      <c r="S26" s="12"/>
    </row>
    <row r="27" spans="1:27">
      <c r="D27" s="10">
        <v>25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1"/>
      <c r="Q27" s="11"/>
      <c r="R27" s="11"/>
      <c r="S27" s="12"/>
    </row>
    <row r="28" spans="1:27">
      <c r="D28" s="10">
        <v>26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  <c r="Q28" s="11"/>
      <c r="R28" s="11"/>
      <c r="S28" s="12"/>
    </row>
    <row r="29" spans="1:27">
      <c r="D29" s="10">
        <v>27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1"/>
      <c r="Q29" s="11"/>
      <c r="R29" s="11"/>
      <c r="S29" s="12"/>
    </row>
    <row r="30" spans="1:27">
      <c r="D30" s="10">
        <v>28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1"/>
      <c r="Q30" s="11"/>
      <c r="R30" s="11"/>
      <c r="S30" s="12"/>
    </row>
    <row r="31" spans="1:27"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1"/>
      <c r="Q31" s="11"/>
      <c r="R31" s="11"/>
      <c r="S31" s="12"/>
    </row>
    <row r="32" spans="1:27">
      <c r="D32" s="10">
        <v>29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1"/>
      <c r="Q32" s="11"/>
      <c r="R32" s="11"/>
      <c r="S32" s="12"/>
    </row>
    <row r="33" spans="4:19">
      <c r="D33" s="10">
        <v>30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1"/>
      <c r="Q33" s="11"/>
      <c r="R33" s="11"/>
      <c r="S33" s="12"/>
    </row>
    <row r="34" spans="4:19">
      <c r="D34" s="10">
        <v>31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1"/>
      <c r="Q34" s="11"/>
      <c r="R34" s="11"/>
      <c r="S34" s="12"/>
    </row>
    <row r="35" spans="4:19">
      <c r="D35" s="10">
        <v>32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"/>
      <c r="Q35" s="11"/>
      <c r="R35" s="11"/>
      <c r="S35" s="12"/>
    </row>
    <row r="36" spans="4:19">
      <c r="D36" s="10">
        <v>33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1"/>
      <c r="Q36" s="11"/>
      <c r="R36" s="11"/>
      <c r="S36" s="12"/>
    </row>
    <row r="37" spans="4:19">
      <c r="D37" s="10">
        <v>34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/>
      <c r="Q37" s="11"/>
      <c r="R37" s="11"/>
      <c r="S37" s="12"/>
    </row>
    <row r="38" spans="4:19">
      <c r="D38" s="10">
        <v>35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/>
      <c r="Q38" s="11"/>
      <c r="R38" s="11"/>
      <c r="S38" s="12"/>
    </row>
    <row r="39" spans="4:19">
      <c r="D39" s="10">
        <v>36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/>
      <c r="Q39" s="11"/>
      <c r="R39" s="11"/>
      <c r="S39" s="12"/>
    </row>
    <row r="40" spans="4:19">
      <c r="D40" s="10">
        <v>37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/>
      <c r="Q40" s="11"/>
      <c r="R40" s="11"/>
      <c r="S40" s="12"/>
    </row>
    <row r="41" spans="4:19">
      <c r="D41" s="10">
        <v>38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1"/>
      <c r="Q41" s="11"/>
      <c r="R41" s="11"/>
      <c r="S41" s="12"/>
    </row>
    <row r="42" spans="4:19">
      <c r="D42" s="10">
        <v>39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1"/>
      <c r="Q42" s="11"/>
      <c r="R42" s="11"/>
      <c r="S42" s="12"/>
    </row>
    <row r="43" spans="4:19">
      <c r="D43" s="10">
        <v>40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1"/>
      <c r="Q43" s="11"/>
      <c r="R43" s="11"/>
      <c r="S43" s="12"/>
    </row>
    <row r="44" spans="4:19">
      <c r="D44" s="10">
        <v>41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1"/>
      <c r="Q44" s="11"/>
      <c r="R44" s="11"/>
      <c r="S44" s="12"/>
    </row>
    <row r="45" spans="4:19">
      <c r="D45" s="10">
        <v>42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1"/>
      <c r="Q45" s="11"/>
      <c r="R45" s="11"/>
      <c r="S45" s="12"/>
    </row>
    <row r="46" spans="4:19">
      <c r="D46" s="10">
        <v>43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1"/>
      <c r="Q46" s="11"/>
      <c r="R46" s="11"/>
      <c r="S46" s="12"/>
    </row>
    <row r="47" spans="4:19">
      <c r="D47" s="10">
        <v>44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1"/>
      <c r="Q47" s="11"/>
      <c r="R47" s="11"/>
      <c r="S47" s="12"/>
    </row>
    <row r="48" spans="4:19">
      <c r="D48" s="10">
        <v>45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1"/>
      <c r="Q48" s="11"/>
      <c r="R48" s="11"/>
      <c r="S48" s="12"/>
    </row>
    <row r="49" spans="4:19">
      <c r="D49" s="10">
        <v>46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1"/>
      <c r="Q49" s="11"/>
      <c r="R49" s="11"/>
      <c r="S49" s="12"/>
    </row>
    <row r="50" spans="4:19">
      <c r="D50" s="10">
        <v>47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1"/>
      <c r="Q50" s="11"/>
      <c r="R50" s="11"/>
      <c r="S50" s="12"/>
    </row>
    <row r="51" spans="4:19">
      <c r="D51" s="10">
        <v>48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1"/>
      <c r="Q51" s="11"/>
      <c r="R51" s="11"/>
      <c r="S51" s="12"/>
    </row>
    <row r="52" spans="4:19">
      <c r="D52" s="10">
        <v>49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1"/>
      <c r="Q52" s="11"/>
      <c r="R52" s="11"/>
      <c r="S52" s="12"/>
    </row>
    <row r="53" spans="4:19">
      <c r="D53" s="10">
        <v>50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1"/>
      <c r="Q53" s="11"/>
      <c r="R53" s="11"/>
      <c r="S53" s="12"/>
    </row>
    <row r="54" spans="4:19">
      <c r="D54" s="10">
        <v>51</v>
      </c>
    </row>
    <row r="55" spans="4:19">
      <c r="D55" s="10">
        <v>52</v>
      </c>
    </row>
    <row r="56" spans="4:19">
      <c r="D56" s="10">
        <v>53</v>
      </c>
    </row>
    <row r="57" spans="4:19">
      <c r="D57" s="10">
        <v>54</v>
      </c>
    </row>
    <row r="58" spans="4:19">
      <c r="D58" s="10">
        <v>55</v>
      </c>
    </row>
    <row r="59" spans="4:19">
      <c r="D59" s="10">
        <v>56</v>
      </c>
    </row>
    <row r="60" spans="4:19">
      <c r="D60" s="10">
        <v>57</v>
      </c>
    </row>
    <row r="61" spans="4:19">
      <c r="D61" s="10">
        <v>58</v>
      </c>
    </row>
    <row r="62" spans="4:19">
      <c r="D62" s="10">
        <v>59</v>
      </c>
    </row>
    <row r="63" spans="4:19">
      <c r="D63" s="10">
        <v>60</v>
      </c>
    </row>
    <row r="64" spans="4:19">
      <c r="D64" s="10">
        <v>61</v>
      </c>
    </row>
    <row r="65" spans="4:4">
      <c r="D65" s="10">
        <v>62</v>
      </c>
    </row>
    <row r="66" spans="4:4">
      <c r="D66" s="10">
        <v>63</v>
      </c>
    </row>
    <row r="67" spans="4:4">
      <c r="D67" s="10">
        <v>64</v>
      </c>
    </row>
    <row r="68" spans="4:4">
      <c r="D68" s="10">
        <v>65</v>
      </c>
    </row>
    <row r="69" spans="4:4">
      <c r="D69" s="10">
        <v>66</v>
      </c>
    </row>
    <row r="70" spans="4:4">
      <c r="D70" s="10">
        <v>67</v>
      </c>
    </row>
    <row r="71" spans="4:4">
      <c r="D71" s="10">
        <v>68</v>
      </c>
    </row>
    <row r="72" spans="4:4">
      <c r="D72" s="10">
        <v>69</v>
      </c>
    </row>
    <row r="73" spans="4:4">
      <c r="D73" s="10">
        <v>70</v>
      </c>
    </row>
    <row r="74" spans="4:4">
      <c r="D74" s="10">
        <v>71</v>
      </c>
    </row>
    <row r="75" spans="4:4">
      <c r="D75" s="10">
        <v>72</v>
      </c>
    </row>
    <row r="76" spans="4:4">
      <c r="D76" s="10">
        <v>73</v>
      </c>
    </row>
    <row r="77" spans="4:4">
      <c r="D77" s="10">
        <v>74</v>
      </c>
    </row>
    <row r="78" spans="4:4">
      <c r="D78" s="10">
        <v>75</v>
      </c>
    </row>
    <row r="79" spans="4:4">
      <c r="D79" s="10">
        <v>76</v>
      </c>
    </row>
    <row r="80" spans="4:4">
      <c r="D80" s="10">
        <v>77</v>
      </c>
    </row>
    <row r="81" spans="4:4">
      <c r="D81" s="10">
        <v>78</v>
      </c>
    </row>
    <row r="82" spans="4:4">
      <c r="D82" s="10">
        <v>79</v>
      </c>
    </row>
    <row r="83" spans="4:4">
      <c r="D83" s="10">
        <v>80</v>
      </c>
    </row>
    <row r="84" spans="4:4">
      <c r="D84" s="10">
        <v>81</v>
      </c>
    </row>
    <row r="85" spans="4:4">
      <c r="D85" s="10">
        <v>82</v>
      </c>
    </row>
    <row r="86" spans="4:4">
      <c r="D86" s="10">
        <v>83</v>
      </c>
    </row>
    <row r="87" spans="4:4">
      <c r="D87" s="10">
        <v>84</v>
      </c>
    </row>
    <row r="88" spans="4:4">
      <c r="D88" s="10">
        <v>85</v>
      </c>
    </row>
    <row r="89" spans="4:4">
      <c r="D89" s="10">
        <v>86</v>
      </c>
    </row>
    <row r="90" spans="4:4">
      <c r="D90" s="10">
        <v>87</v>
      </c>
    </row>
    <row r="91" spans="4:4">
      <c r="D91" s="10">
        <v>88</v>
      </c>
    </row>
    <row r="92" spans="4:4">
      <c r="D92" s="10">
        <v>89</v>
      </c>
    </row>
    <row r="93" spans="4:4">
      <c r="D93" s="10">
        <v>90</v>
      </c>
    </row>
    <row r="94" spans="4:4">
      <c r="D94" s="10">
        <v>91</v>
      </c>
    </row>
    <row r="95" spans="4:4">
      <c r="D95" s="10">
        <v>92</v>
      </c>
    </row>
    <row r="96" spans="4:4">
      <c r="D96" s="10">
        <v>93</v>
      </c>
    </row>
    <row r="97" spans="4:4">
      <c r="D97" s="10">
        <v>94</v>
      </c>
    </row>
    <row r="98" spans="4:4">
      <c r="D98" s="10">
        <v>95</v>
      </c>
    </row>
    <row r="99" spans="4:4">
      <c r="D99" s="10">
        <v>96</v>
      </c>
    </row>
    <row r="100" spans="4:4">
      <c r="D100" s="10">
        <v>97</v>
      </c>
    </row>
    <row r="101" spans="4:4">
      <c r="D101" s="10">
        <v>98</v>
      </c>
    </row>
    <row r="102" spans="4:4">
      <c r="D102" s="10">
        <v>99</v>
      </c>
    </row>
    <row r="103" spans="4:4">
      <c r="D103" s="10">
        <v>100</v>
      </c>
    </row>
    <row r="104" spans="4:4">
      <c r="D104" s="10">
        <v>101</v>
      </c>
    </row>
    <row r="105" spans="4:4">
      <c r="D105" s="10">
        <v>102</v>
      </c>
    </row>
    <row r="106" spans="4:4">
      <c r="D106" s="10">
        <v>103</v>
      </c>
    </row>
    <row r="107" spans="4:4">
      <c r="D107" s="10">
        <v>104</v>
      </c>
    </row>
    <row r="108" spans="4:4">
      <c r="D108" s="10">
        <v>105</v>
      </c>
    </row>
    <row r="109" spans="4:4">
      <c r="D109" s="10">
        <v>106</v>
      </c>
    </row>
    <row r="110" spans="4:4">
      <c r="D110" s="10">
        <v>107</v>
      </c>
    </row>
    <row r="111" spans="4:4">
      <c r="D111" s="10">
        <v>108</v>
      </c>
    </row>
    <row r="112" spans="4:4">
      <c r="D112" s="10">
        <v>109</v>
      </c>
    </row>
    <row r="113" spans="4:4">
      <c r="D113" s="10">
        <v>110</v>
      </c>
    </row>
    <row r="114" spans="4:4">
      <c r="D114" s="10">
        <v>111</v>
      </c>
    </row>
    <row r="115" spans="4:4">
      <c r="D115" s="10">
        <v>112</v>
      </c>
    </row>
    <row r="116" spans="4:4">
      <c r="D116" s="10">
        <v>113</v>
      </c>
    </row>
    <row r="117" spans="4:4">
      <c r="D117" s="10">
        <v>114</v>
      </c>
    </row>
    <row r="118" spans="4:4">
      <c r="D118" s="10">
        <v>115</v>
      </c>
    </row>
    <row r="119" spans="4:4">
      <c r="D119" s="10">
        <v>116</v>
      </c>
    </row>
    <row r="120" spans="4:4">
      <c r="D120" s="10">
        <v>117</v>
      </c>
    </row>
    <row r="121" spans="4:4">
      <c r="D121" s="10">
        <v>118</v>
      </c>
    </row>
    <row r="122" spans="4:4">
      <c r="D122" s="10">
        <v>119</v>
      </c>
    </row>
    <row r="123" spans="4:4">
      <c r="D123" s="10">
        <v>120</v>
      </c>
    </row>
    <row r="124" spans="4:4">
      <c r="D124" s="10">
        <v>121</v>
      </c>
    </row>
    <row r="125" spans="4:4">
      <c r="D125" s="10">
        <v>122</v>
      </c>
    </row>
    <row r="126" spans="4:4">
      <c r="D126" s="10">
        <v>123</v>
      </c>
    </row>
    <row r="127" spans="4:4">
      <c r="D127" s="10">
        <v>124</v>
      </c>
    </row>
    <row r="128" spans="4:4">
      <c r="D128" s="10">
        <v>125</v>
      </c>
    </row>
    <row r="129" spans="4:4">
      <c r="D129" s="10">
        <v>126</v>
      </c>
    </row>
    <row r="130" spans="4:4">
      <c r="D130" s="10">
        <v>127</v>
      </c>
    </row>
    <row r="131" spans="4:4">
      <c r="D131" s="10">
        <v>128</v>
      </c>
    </row>
    <row r="132" spans="4:4">
      <c r="D132" s="10">
        <v>129</v>
      </c>
    </row>
    <row r="133" spans="4:4">
      <c r="D133" s="10">
        <v>130</v>
      </c>
    </row>
    <row r="134" spans="4:4">
      <c r="D134" s="10">
        <v>131</v>
      </c>
    </row>
    <row r="135" spans="4:4">
      <c r="D135" s="10">
        <v>132</v>
      </c>
    </row>
    <row r="136" spans="4:4">
      <c r="D136" s="10">
        <v>133</v>
      </c>
    </row>
    <row r="137" spans="4:4">
      <c r="D137" s="10">
        <v>134</v>
      </c>
    </row>
    <row r="138" spans="4:4">
      <c r="D138" s="10">
        <v>135</v>
      </c>
    </row>
    <row r="139" spans="4:4">
      <c r="D139" s="10">
        <v>136</v>
      </c>
    </row>
    <row r="140" spans="4:4">
      <c r="D140" s="10">
        <v>137</v>
      </c>
    </row>
    <row r="141" spans="4:4">
      <c r="D141" s="10">
        <v>138</v>
      </c>
    </row>
    <row r="142" spans="4:4">
      <c r="D142" s="10">
        <v>139</v>
      </c>
    </row>
    <row r="143" spans="4:4">
      <c r="D143" s="10">
        <v>140</v>
      </c>
    </row>
    <row r="144" spans="4:4">
      <c r="D144" s="10">
        <v>141</v>
      </c>
    </row>
    <row r="145" spans="4:4">
      <c r="D145" s="10">
        <v>142</v>
      </c>
    </row>
    <row r="146" spans="4:4">
      <c r="D146" s="10">
        <v>143</v>
      </c>
    </row>
    <row r="147" spans="4:4">
      <c r="D147" s="10">
        <v>144</v>
      </c>
    </row>
    <row r="148" spans="4:4">
      <c r="D148" s="10">
        <v>145</v>
      </c>
    </row>
    <row r="149" spans="4:4">
      <c r="D149" s="10">
        <v>146</v>
      </c>
    </row>
    <row r="150" spans="4:4">
      <c r="D150" s="10">
        <v>147</v>
      </c>
    </row>
    <row r="151" spans="4:4">
      <c r="D151" s="10">
        <v>148</v>
      </c>
    </row>
    <row r="152" spans="4:4">
      <c r="D152" s="10">
        <v>149</v>
      </c>
    </row>
    <row r="153" spans="4:4">
      <c r="D153" s="10">
        <v>150</v>
      </c>
    </row>
    <row r="154" spans="4:4">
      <c r="D154" s="10">
        <v>151</v>
      </c>
    </row>
    <row r="155" spans="4:4">
      <c r="D155" s="10">
        <v>152</v>
      </c>
    </row>
    <row r="156" spans="4:4">
      <c r="D156" s="10">
        <v>153</v>
      </c>
    </row>
    <row r="157" spans="4:4">
      <c r="D157" s="10">
        <v>154</v>
      </c>
    </row>
    <row r="158" spans="4:4">
      <c r="D158" s="10">
        <v>155</v>
      </c>
    </row>
    <row r="159" spans="4:4">
      <c r="D159" s="10">
        <v>156</v>
      </c>
    </row>
    <row r="160" spans="4:4">
      <c r="D160" s="10">
        <v>157</v>
      </c>
    </row>
    <row r="161" spans="4:4">
      <c r="D161" s="10">
        <v>158</v>
      </c>
    </row>
    <row r="162" spans="4:4">
      <c r="D162" s="10">
        <v>159</v>
      </c>
    </row>
    <row r="163" spans="4:4">
      <c r="D163" s="10">
        <v>160</v>
      </c>
    </row>
    <row r="164" spans="4:4">
      <c r="D164" s="10">
        <v>161</v>
      </c>
    </row>
    <row r="165" spans="4:4">
      <c r="D165" s="10">
        <v>162</v>
      </c>
    </row>
    <row r="166" spans="4:4">
      <c r="D166" s="10">
        <v>163</v>
      </c>
    </row>
    <row r="167" spans="4:4">
      <c r="D167" s="10">
        <v>164</v>
      </c>
    </row>
    <row r="168" spans="4:4">
      <c r="D168" s="10">
        <v>165</v>
      </c>
    </row>
    <row r="169" spans="4:4">
      <c r="D169" s="10">
        <v>166</v>
      </c>
    </row>
    <row r="170" spans="4:4">
      <c r="D170" s="10">
        <v>167</v>
      </c>
    </row>
    <row r="171" spans="4:4">
      <c r="D171" s="10">
        <v>168</v>
      </c>
    </row>
    <row r="172" spans="4:4">
      <c r="D172" s="10">
        <v>169</v>
      </c>
    </row>
    <row r="173" spans="4:4">
      <c r="D173" s="10">
        <v>170</v>
      </c>
    </row>
    <row r="174" spans="4:4">
      <c r="D174" s="10">
        <v>171</v>
      </c>
    </row>
    <row r="175" spans="4:4">
      <c r="D175" s="10">
        <v>172</v>
      </c>
    </row>
    <row r="176" spans="4:4">
      <c r="D176" s="10">
        <v>173</v>
      </c>
    </row>
    <row r="177" spans="4:4">
      <c r="D177" s="10">
        <v>174</v>
      </c>
    </row>
    <row r="178" spans="4:4">
      <c r="D178" s="10">
        <v>175</v>
      </c>
    </row>
    <row r="179" spans="4:4">
      <c r="D179" s="10">
        <v>176</v>
      </c>
    </row>
    <row r="180" spans="4:4">
      <c r="D180" s="10">
        <v>177</v>
      </c>
    </row>
    <row r="181" spans="4:4">
      <c r="D181" s="10">
        <v>178</v>
      </c>
    </row>
    <row r="182" spans="4:4">
      <c r="D182" s="10">
        <v>179</v>
      </c>
    </row>
    <row r="183" spans="4:4">
      <c r="D183" s="10">
        <v>180</v>
      </c>
    </row>
    <row r="184" spans="4:4">
      <c r="D184" s="10">
        <v>181</v>
      </c>
    </row>
    <row r="185" spans="4:4">
      <c r="D185" s="10">
        <v>182</v>
      </c>
    </row>
    <row r="186" spans="4:4">
      <c r="D186" s="10">
        <v>183</v>
      </c>
    </row>
    <row r="187" spans="4:4">
      <c r="D187" s="10">
        <v>184</v>
      </c>
    </row>
    <row r="188" spans="4:4">
      <c r="D188" s="10">
        <v>185</v>
      </c>
    </row>
    <row r="189" spans="4:4">
      <c r="D189" s="10">
        <v>186</v>
      </c>
    </row>
    <row r="190" spans="4:4">
      <c r="D190" s="10">
        <v>187</v>
      </c>
    </row>
    <row r="191" spans="4:4">
      <c r="D191" s="10">
        <v>188</v>
      </c>
    </row>
    <row r="192" spans="4:4">
      <c r="D192" s="10">
        <v>189</v>
      </c>
    </row>
    <row r="193" spans="4:4">
      <c r="D193" s="10">
        <v>190</v>
      </c>
    </row>
    <row r="194" spans="4:4">
      <c r="D194" s="10">
        <v>191</v>
      </c>
    </row>
    <row r="195" spans="4:4">
      <c r="D195" s="10">
        <v>192</v>
      </c>
    </row>
    <row r="196" spans="4:4">
      <c r="D196" s="10">
        <v>193</v>
      </c>
    </row>
    <row r="197" spans="4:4">
      <c r="D197" s="10">
        <v>194</v>
      </c>
    </row>
    <row r="198" spans="4:4">
      <c r="D198" s="10">
        <v>195</v>
      </c>
    </row>
    <row r="199" spans="4:4">
      <c r="D199" s="10">
        <v>196</v>
      </c>
    </row>
    <row r="200" spans="4:4">
      <c r="D200" s="10">
        <v>197</v>
      </c>
    </row>
    <row r="201" spans="4:4">
      <c r="D201" s="10">
        <v>198</v>
      </c>
    </row>
    <row r="202" spans="4:4">
      <c r="D202" s="10">
        <v>199</v>
      </c>
    </row>
    <row r="203" spans="4:4">
      <c r="D203" s="10">
        <v>200</v>
      </c>
    </row>
    <row r="204" spans="4:4">
      <c r="D204" s="10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"/>
  <sheetViews>
    <sheetView tabSelected="1" zoomScale="85" zoomScaleNormal="85" zoomScalePageLayoutView="85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4" x14ac:dyDescent="0"/>
  <cols>
    <col min="1" max="1" width="51.5" style="3" bestFit="1" customWidth="1"/>
    <col min="2" max="2" width="24.1640625" style="4" bestFit="1" customWidth="1"/>
    <col min="3" max="3" width="10.33203125" style="3" bestFit="1" customWidth="1"/>
    <col min="4" max="4" width="9.83203125" bestFit="1" customWidth="1"/>
  </cols>
  <sheetData>
    <row r="1" spans="1:3">
      <c r="A1" s="3" t="s">
        <v>3</v>
      </c>
      <c r="B1" s="4" t="s">
        <v>5</v>
      </c>
      <c r="C1" s="3" t="s">
        <v>23</v>
      </c>
    </row>
    <row r="2" spans="1:3">
      <c r="A2" s="3" t="s">
        <v>47</v>
      </c>
      <c r="B2" s="3" t="s">
        <v>51</v>
      </c>
      <c r="C2" t="str">
        <f>IF(EventLogAggregate!B6&gt;EventLogAggregate!B5,"win","lose")</f>
        <v>lose</v>
      </c>
    </row>
    <row r="3" spans="1:3">
      <c r="A3" s="3" t="s">
        <v>47</v>
      </c>
      <c r="B3" s="3" t="s">
        <v>52</v>
      </c>
      <c r="C3" t="str">
        <f>IF(EventLogAggregate!B6=EventLogAggregate!B5,"win","lose")</f>
        <v>win</v>
      </c>
    </row>
    <row r="4" spans="1:3">
      <c r="A4" s="3" t="s">
        <v>47</v>
      </c>
      <c r="B4" s="3" t="s">
        <v>53</v>
      </c>
      <c r="C4" t="str">
        <f>IF(EventLogAggregate!B6&lt;EventLogAggregate!B5,"win","lose")</f>
        <v>lose</v>
      </c>
    </row>
  </sheetData>
  <pageMargins left="0.7" right="0.7" top="0.75" bottom="0.75" header="0.3" footer="0.3"/>
  <pageSetup paperSize="9" scale="6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zoomScalePageLayoutView="85" workbookViewId="0">
      <selection activeCell="J70" sqref="J70"/>
    </sheetView>
  </sheetViews>
  <sheetFormatPr baseColWidth="10" defaultColWidth="8.83203125" defaultRowHeight="14" x14ac:dyDescent="0"/>
  <cols>
    <col min="1" max="1" width="5.5" bestFit="1" customWidth="1"/>
    <col min="2" max="2" width="8.5" bestFit="1" customWidth="1"/>
    <col min="5" max="5" width="12.33203125" bestFit="1" customWidth="1"/>
    <col min="7" max="11" width="8.83203125" style="3"/>
  </cols>
  <sheetData>
    <row r="1" spans="1:17">
      <c r="A1" s="48" t="s">
        <v>41</v>
      </c>
      <c r="B1" s="48"/>
      <c r="C1" s="48"/>
      <c r="D1" s="48"/>
      <c r="E1" s="22" t="s">
        <v>55</v>
      </c>
      <c r="G1" s="49" t="s">
        <v>49</v>
      </c>
      <c r="H1" s="49"/>
      <c r="J1" s="50" t="s">
        <v>48</v>
      </c>
      <c r="K1" s="50"/>
      <c r="L1" s="50"/>
      <c r="M1" s="50"/>
      <c r="O1" s="47" t="s">
        <v>50</v>
      </c>
      <c r="P1" s="47"/>
      <c r="Q1" s="47"/>
    </row>
    <row r="2" spans="1:17">
      <c r="A2" s="14"/>
      <c r="B2" s="14" t="s">
        <v>42</v>
      </c>
      <c r="C2" s="14" t="s">
        <v>19</v>
      </c>
      <c r="D2" s="14" t="s">
        <v>20</v>
      </c>
      <c r="E2" s="6"/>
      <c r="G2" s="15" t="s">
        <v>19</v>
      </c>
      <c r="H2" s="15" t="s">
        <v>20</v>
      </c>
      <c r="J2" s="15" t="s">
        <v>19</v>
      </c>
      <c r="K2" s="15" t="s">
        <v>20</v>
      </c>
      <c r="L2" s="15" t="s">
        <v>19</v>
      </c>
      <c r="M2" s="15" t="s">
        <v>20</v>
      </c>
      <c r="O2" s="3"/>
      <c r="P2" s="15" t="s">
        <v>19</v>
      </c>
      <c r="Q2" s="15" t="s">
        <v>20</v>
      </c>
    </row>
    <row r="3" spans="1:17">
      <c r="A3" s="3" t="s">
        <v>30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>
      <c r="A4" s="3" t="s">
        <v>30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>
      <c r="A5" s="3" t="s">
        <v>30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>
      <c r="A6" s="3" t="s">
        <v>30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>
      <c r="A7" s="3" t="s">
        <v>30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>
      <c r="A8" s="3" t="s">
        <v>30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>
      <c r="A9" s="3" t="s">
        <v>30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>
      <c r="A10" s="3" t="s">
        <v>30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>
      <c r="A11" s="3" t="s">
        <v>30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>
      <c r="A12" s="3" t="s">
        <v>30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>
      <c r="A13" s="3" t="s">
        <v>30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>
      <c r="A14" s="3" t="s">
        <v>30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>
      <c r="A15" s="3" t="s">
        <v>30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>
      <c r="A16" s="3" t="s">
        <v>30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>
      <c r="A17" s="3" t="s">
        <v>30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>
      <c r="A18" s="3" t="s">
        <v>30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>
      <c r="A19" s="3" t="s">
        <v>30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>
      <c r="A20" s="3" t="s">
        <v>30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>
      <c r="A21" s="3" t="s">
        <v>30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>
      <c r="A22" s="3" t="s">
        <v>30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>
      <c r="A23" s="3" t="s">
        <v>30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>
      <c r="A24" s="3" t="s">
        <v>30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>
      <c r="A25" s="3" t="s">
        <v>30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>
      <c r="A26" s="3" t="s">
        <v>30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>
      <c r="A27" s="3" t="s">
        <v>30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>
      <c r="A28" s="3" t="s">
        <v>30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>
      <c r="A29" s="3" t="s">
        <v>30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>
      <c r="A30" s="3" t="s">
        <v>30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>
      <c r="A31" s="3" t="s">
        <v>30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>
      <c r="A32" s="3" t="s">
        <v>30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>
      <c r="A33" s="3" t="s">
        <v>30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>
      <c r="A34" s="3" t="s">
        <v>30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>
      <c r="A35" s="3" t="s">
        <v>30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>
      <c r="A36" s="3" t="s">
        <v>30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>
      <c r="A37" s="3" t="s">
        <v>30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>
      <c r="A38" s="3" t="s">
        <v>30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>
      <c r="A39" s="3" t="s">
        <v>30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>
      <c r="A40" s="3" t="s">
        <v>30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>
      <c r="A41" s="3" t="s">
        <v>30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>
      <c r="A42" s="3" t="s">
        <v>30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>
      <c r="A43" s="3" t="s">
        <v>30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>
      <c r="A44" s="3" t="s">
        <v>30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>
      <c r="A45" s="3" t="s">
        <v>30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>
      <c r="A46" s="3" t="s">
        <v>30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>
      <c r="A47" s="3" t="s">
        <v>30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>
      <c r="A48" s="3" t="s">
        <v>30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>
      <c r="A49" s="3" t="s">
        <v>30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>
      <c r="A50" s="3" t="s">
        <v>30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>
      <c r="A51" s="3" t="s">
        <v>30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>
      <c r="A52" s="3" t="s">
        <v>30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>
      <c r="A53" s="3" t="s">
        <v>30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>
      <c r="A54" s="3" t="s">
        <v>30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>
      <c r="A55" s="3" t="s">
        <v>30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>
      <c r="A56" s="3" t="s">
        <v>30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>
      <c r="A57" s="3" t="s">
        <v>30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>
      <c r="A58" s="3" t="s">
        <v>30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>
      <c r="A59" s="3" t="s">
        <v>30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>
      <c r="A60" s="3" t="s">
        <v>30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>
      <c r="A61" s="3" t="s">
        <v>30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>
      <c r="A62" s="3" t="s">
        <v>30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>
      <c r="A63" s="3" t="s">
        <v>30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>
      <c r="A64" s="3" t="s">
        <v>30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>
      <c r="A65" s="3" t="s">
        <v>30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>
      <c r="A66" s="3" t="s">
        <v>30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>
      <c r="A67" s="3" t="s">
        <v>30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>
      <c r="A68" s="3" t="s">
        <v>30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>
      <c r="A69" s="3" t="s">
        <v>30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>
      <c r="A70" s="3" t="s">
        <v>30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>
      <c r="A71" s="3" t="s">
        <v>30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>
      <c r="A72" s="3" t="s">
        <v>30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>
      <c r="A73" s="3" t="s">
        <v>30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>
      <c r="A74" s="3" t="s">
        <v>30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>
      <c r="A75" s="3" t="s">
        <v>30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>
      <c r="A76" s="3" t="s">
        <v>30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>
      <c r="A77" s="3" t="s">
        <v>30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>
      <c r="A78" s="3" t="s">
        <v>30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>
      <c r="A79" s="3" t="s">
        <v>30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>
      <c r="A80" s="3" t="s">
        <v>30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>
      <c r="A81" s="3" t="s">
        <v>30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>
      <c r="A82" s="3" t="s">
        <v>30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>
      <c r="A83" s="3" t="s">
        <v>30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>
      <c r="A84" s="3" t="s">
        <v>30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>
      <c r="A85" s="3" t="s">
        <v>30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>
      <c r="A86" s="3" t="s">
        <v>30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>
      <c r="A87" s="3" t="s">
        <v>30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>
      <c r="A88" s="3" t="s">
        <v>30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>
      <c r="A89" s="3" t="s">
        <v>30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>
      <c r="A90" s="3" t="s">
        <v>30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>
      <c r="A91" s="3" t="s">
        <v>30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>
      <c r="A92" s="3" t="s">
        <v>30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>
      <c r="A93" s="3" t="s">
        <v>30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>
      <c r="A94" s="3" t="s">
        <v>30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>
      <c r="A95" s="3" t="s">
        <v>30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>
      <c r="A96" s="3" t="s">
        <v>30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>
      <c r="A97" s="3" t="s">
        <v>30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>
      <c r="A98" s="3" t="s">
        <v>30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>
      <c r="A99" s="3" t="s">
        <v>30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>
      <c r="A100" s="3" t="s">
        <v>30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>
      <c r="A101" s="3" t="s">
        <v>30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>
      <c r="A102" s="3" t="s">
        <v>30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>
      <c r="A103" s="3" t="s">
        <v>30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>
      <c r="A104" s="3" t="s">
        <v>30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>
      <c r="A105" s="3" t="s">
        <v>30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>
      <c r="A106" s="3" t="s">
        <v>30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>
      <c r="A107" s="3" t="s">
        <v>30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>
      <c r="A108" s="3" t="s">
        <v>30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>
      <c r="A109" s="3" t="s">
        <v>30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>
      <c r="A110" s="3" t="s">
        <v>30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>
      <c r="A111" s="3" t="s">
        <v>30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>
      <c r="A112" s="3" t="s">
        <v>30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>
      <c r="A113" s="3" t="s">
        <v>30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>
      <c r="A114" s="3" t="s">
        <v>30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>
      <c r="A115" s="3" t="s">
        <v>30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>
      <c r="A116" s="3" t="s">
        <v>30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>
      <c r="A117" s="3" t="s">
        <v>30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>
      <c r="A118" s="3" t="s">
        <v>30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>
      <c r="A119" s="3" t="s">
        <v>30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>
      <c r="A120" s="3" t="s">
        <v>30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>
      <c r="A121" s="3" t="s">
        <v>30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>
      <c r="A122" s="3" t="s">
        <v>30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>
      <c r="A123" s="3" t="s">
        <v>30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>
      <c r="A124" s="3" t="s">
        <v>30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>
      <c r="A125" s="3" t="s">
        <v>30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>
      <c r="A126" s="3" t="s">
        <v>30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>
      <c r="A127" s="3" t="s">
        <v>30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>
      <c r="A128" s="3" t="s">
        <v>30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>
      <c r="A129" s="3" t="s">
        <v>30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>
      <c r="A130" s="3" t="s">
        <v>30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>
      <c r="A131" s="3" t="s">
        <v>30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>
      <c r="A132" s="3" t="s">
        <v>30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>
      <c r="A133" s="3" t="s">
        <v>30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>
      <c r="A134" s="3" t="s">
        <v>30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>
      <c r="A135" s="3" t="s">
        <v>30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>
      <c r="A136" s="3" t="s">
        <v>30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>
      <c r="A137" s="3" t="s">
        <v>30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>
      <c r="A138" s="3" t="s">
        <v>30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>
      <c r="A139" s="3" t="s">
        <v>30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>
      <c r="A140" s="3" t="s">
        <v>30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>
      <c r="A141" s="3" t="s">
        <v>30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>
      <c r="A142" s="3" t="s">
        <v>30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>
      <c r="A143" s="3" t="s">
        <v>30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>
      <c r="A144" s="3" t="s">
        <v>30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>
      <c r="A145" s="3" t="s">
        <v>30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>
      <c r="A146" s="3" t="s">
        <v>30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>
      <c r="A147" s="3" t="s">
        <v>30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>
      <c r="A148" s="3" t="s">
        <v>30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>
      <c r="A149" s="3" t="s">
        <v>30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>
      <c r="A150" s="3" t="s">
        <v>30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>
      <c r="A151" s="3" t="s">
        <v>30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>
      <c r="A152" s="3" t="s">
        <v>30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>
      <c r="A153" s="3" t="s">
        <v>30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>
      <c r="A154" s="3" t="s">
        <v>30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>
      <c r="A155" s="3" t="s">
        <v>30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>
      <c r="A156" s="3" t="s">
        <v>30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>
      <c r="A157" s="3" t="s">
        <v>30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>
      <c r="A158" s="3" t="s">
        <v>30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>
      <c r="A159" s="3" t="s">
        <v>30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>
      <c r="A160" s="3" t="s">
        <v>30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>
      <c r="A161" s="3" t="s">
        <v>30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>
      <c r="A162" s="3" t="s">
        <v>30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>
      <c r="A163" s="3" t="s">
        <v>30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>
      <c r="A164" s="3" t="s">
        <v>30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>
      <c r="A165" s="3" t="s">
        <v>30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>
      <c r="A166" s="3" t="s">
        <v>30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>
      <c r="A167" s="3" t="s">
        <v>30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>
      <c r="A168" s="3" t="s">
        <v>30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>
      <c r="A169" s="3" t="s">
        <v>30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>
      <c r="A170" s="3" t="s">
        <v>30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>
      <c r="A171" s="3" t="s">
        <v>30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>
      <c r="A172" s="3" t="s">
        <v>30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>
      <c r="A173" s="3" t="s">
        <v>30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>
      <c r="A174" s="3" t="s">
        <v>30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>
      <c r="A175" s="3" t="s">
        <v>30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>
      <c r="A176" s="3" t="s">
        <v>30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>
      <c r="A177" s="3" t="s">
        <v>30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>
      <c r="A178" s="3" t="s">
        <v>30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>
      <c r="A179" s="3" t="s">
        <v>30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>
      <c r="A180" s="3" t="s">
        <v>30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>
      <c r="A181" s="3" t="s">
        <v>30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>
      <c r="A182" s="3" t="s">
        <v>30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>
      <c r="A183" s="3" t="s">
        <v>30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>
      <c r="A184" s="3" t="s">
        <v>30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>
      <c r="A185" s="3" t="s">
        <v>30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>
      <c r="A186" s="3" t="s">
        <v>30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>
      <c r="A187" s="3" t="s">
        <v>30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>
      <c r="A188" s="3" t="s">
        <v>30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>
      <c r="A189" s="3" t="s">
        <v>30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>
      <c r="A190" s="3" t="s">
        <v>30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>
      <c r="A191" s="3" t="s">
        <v>30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>
      <c r="A192" s="3" t="s">
        <v>30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>
      <c r="A193" s="3" t="s">
        <v>30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>
      <c r="A194" s="3" t="s">
        <v>30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>
      <c r="A195" s="3" t="s">
        <v>30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>
      <c r="A196" s="3" t="s">
        <v>30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>
      <c r="A197" s="3" t="s">
        <v>30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>
      <c r="A198" s="3" t="s">
        <v>30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>
      <c r="A199" s="3" t="s">
        <v>30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>
      <c r="A200" s="3" t="s">
        <v>30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>
      <c r="A201" s="3" t="s">
        <v>30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>
      <c r="A202" s="3" t="s">
        <v>30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>
      <c r="A203" s="3" t="s">
        <v>30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EventType</vt:lpstr>
      <vt:lpstr>EventLog</vt:lpstr>
      <vt:lpstr>EventLogAggregate</vt:lpstr>
      <vt:lpstr>IN</vt:lpstr>
      <vt:lpstr>OUT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дмитро</cp:lastModifiedBy>
  <cp:lastPrinted>2015-05-06T08:00:22Z</cp:lastPrinted>
  <dcterms:created xsi:type="dcterms:W3CDTF">2015-03-13T17:32:29Z</dcterms:created>
  <dcterms:modified xsi:type="dcterms:W3CDTF">2015-10-26T15:12:38Z</dcterms:modified>
</cp:coreProperties>
</file>