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05" yWindow="0" windowWidth="18120" windowHeight="13890" activeTab="1"/>
  </bookViews>
  <sheets>
    <sheet name="EventType" sheetId="4" r:id="rId1"/>
    <sheet name="EventLog" sheetId="5" r:id="rId2"/>
    <sheet name="EventLogAggregate" sheetId="6" r:id="rId3"/>
    <sheet name="IN" sheetId="1" r:id="rId4"/>
    <sheet name="OUT" sheetId="2" r:id="rId5"/>
    <sheet name="Help" sheetId="3" r:id="rId6"/>
  </sheet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6" l="1"/>
  <c r="B5" i="6"/>
  <c r="C4" i="2"/>
  <c r="C3" i="2"/>
  <c r="C2" i="2"/>
  <c r="B31" i="6" a="1"/>
  <c r="B31" i="6"/>
  <c r="B30" i="6" a="1"/>
  <c r="B30" i="6"/>
  <c r="B28" i="6"/>
  <c r="B27" i="6"/>
  <c r="B24" i="6"/>
  <c r="B25" i="6"/>
  <c r="B22" i="6"/>
  <c r="B21" i="6"/>
  <c r="B19" i="6"/>
  <c r="B17" i="6"/>
  <c r="B15" i="6"/>
  <c r="B14" i="6"/>
  <c r="B12" i="6"/>
  <c r="B11" i="6"/>
  <c r="B9" i="6"/>
  <c r="B8" i="6"/>
  <c r="B4" i="6"/>
  <c r="B12" i="1"/>
  <c r="B13" i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3" i="3"/>
  <c r="E4" i="3"/>
  <c r="D4" i="3"/>
  <c r="B24" i="1"/>
  <c r="B21" i="1"/>
  <c r="B17" i="1"/>
  <c r="B20" i="1"/>
  <c r="B16" i="1"/>
  <c r="B23" i="1"/>
  <c r="B22" i="1"/>
  <c r="C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B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7" i="3"/>
  <c r="D57" i="3"/>
  <c r="C58" i="3"/>
  <c r="D58" i="3"/>
  <c r="C59" i="3"/>
  <c r="D59" i="3"/>
  <c r="C60" i="3"/>
  <c r="D60" i="3"/>
  <c r="C61" i="3"/>
  <c r="D61" i="3"/>
  <c r="C62" i="3"/>
  <c r="D62" i="3"/>
  <c r="C63" i="3"/>
  <c r="D63" i="3"/>
  <c r="C64" i="3"/>
  <c r="D64" i="3"/>
  <c r="C65" i="3"/>
  <c r="D65" i="3"/>
  <c r="C66" i="3"/>
  <c r="D66" i="3"/>
  <c r="C67" i="3"/>
  <c r="D67" i="3"/>
  <c r="C68" i="3"/>
  <c r="D68" i="3"/>
  <c r="C69" i="3"/>
  <c r="D69" i="3"/>
  <c r="C70" i="3"/>
  <c r="D70" i="3"/>
  <c r="C71" i="3"/>
  <c r="D71" i="3"/>
  <c r="C72" i="3"/>
  <c r="D72" i="3"/>
  <c r="C73" i="3"/>
  <c r="D73" i="3"/>
  <c r="C74" i="3"/>
  <c r="D74" i="3"/>
  <c r="C75" i="3"/>
  <c r="D75" i="3"/>
  <c r="C76" i="3"/>
  <c r="D76" i="3"/>
  <c r="C77" i="3"/>
  <c r="D77" i="3"/>
  <c r="C78" i="3"/>
  <c r="D78" i="3"/>
  <c r="C79" i="3"/>
  <c r="D79" i="3"/>
  <c r="C80" i="3"/>
  <c r="D80" i="3"/>
  <c r="C81" i="3"/>
  <c r="D81" i="3"/>
  <c r="C82" i="3"/>
  <c r="D82" i="3"/>
  <c r="C83" i="3"/>
  <c r="D83" i="3"/>
  <c r="C84" i="3"/>
  <c r="D84" i="3"/>
  <c r="C85" i="3"/>
  <c r="D85" i="3"/>
  <c r="C86" i="3"/>
  <c r="D86" i="3"/>
  <c r="C87" i="3"/>
  <c r="D87" i="3"/>
  <c r="C88" i="3"/>
  <c r="D88" i="3"/>
  <c r="C89" i="3"/>
  <c r="D89" i="3"/>
  <c r="C90" i="3"/>
  <c r="D90" i="3"/>
  <c r="C91" i="3"/>
  <c r="D91" i="3"/>
  <c r="C92" i="3"/>
  <c r="D92" i="3"/>
  <c r="C93" i="3"/>
  <c r="D93" i="3"/>
  <c r="C94" i="3"/>
  <c r="D94" i="3"/>
  <c r="C95" i="3"/>
  <c r="D95" i="3"/>
  <c r="C96" i="3"/>
  <c r="D96" i="3"/>
  <c r="C97" i="3"/>
  <c r="D97" i="3"/>
  <c r="C98" i="3"/>
  <c r="D98" i="3"/>
  <c r="C99" i="3"/>
  <c r="D99" i="3"/>
  <c r="C100" i="3"/>
  <c r="D100" i="3"/>
  <c r="C101" i="3"/>
  <c r="D101" i="3"/>
  <c r="C102" i="3"/>
  <c r="D102" i="3"/>
  <c r="C103" i="3"/>
  <c r="D103" i="3"/>
  <c r="C104" i="3"/>
  <c r="D104" i="3"/>
  <c r="C105" i="3"/>
  <c r="D105" i="3"/>
  <c r="C106" i="3"/>
  <c r="D106" i="3"/>
  <c r="C107" i="3"/>
  <c r="D107" i="3"/>
  <c r="C108" i="3"/>
  <c r="D108" i="3"/>
  <c r="C109" i="3"/>
  <c r="D109" i="3"/>
  <c r="C110" i="3"/>
  <c r="D110" i="3"/>
  <c r="C111" i="3"/>
  <c r="D111" i="3"/>
  <c r="C112" i="3"/>
  <c r="D112" i="3"/>
  <c r="C113" i="3"/>
  <c r="D113" i="3"/>
  <c r="C114" i="3"/>
  <c r="D114" i="3"/>
  <c r="C115" i="3"/>
  <c r="D115" i="3"/>
  <c r="C116" i="3"/>
  <c r="D116" i="3"/>
  <c r="C117" i="3"/>
  <c r="D117" i="3"/>
  <c r="C118" i="3"/>
  <c r="D118" i="3"/>
  <c r="C119" i="3"/>
  <c r="D119" i="3"/>
  <c r="C120" i="3"/>
  <c r="D120" i="3"/>
  <c r="C121" i="3"/>
  <c r="D121" i="3"/>
  <c r="C122" i="3"/>
  <c r="D122" i="3"/>
  <c r="C123" i="3"/>
  <c r="D123" i="3"/>
  <c r="C124" i="3"/>
  <c r="D124" i="3"/>
  <c r="C125" i="3"/>
  <c r="D125" i="3"/>
  <c r="C126" i="3"/>
  <c r="D126" i="3"/>
  <c r="C127" i="3"/>
  <c r="D127" i="3"/>
  <c r="C128" i="3"/>
  <c r="D128" i="3"/>
  <c r="C129" i="3"/>
  <c r="D129" i="3"/>
  <c r="C130" i="3"/>
  <c r="D130" i="3"/>
  <c r="C131" i="3"/>
  <c r="D131" i="3"/>
  <c r="C132" i="3"/>
  <c r="D132" i="3"/>
  <c r="C133" i="3"/>
  <c r="D133" i="3"/>
  <c r="C134" i="3"/>
  <c r="D134" i="3"/>
  <c r="C135" i="3"/>
  <c r="D135" i="3"/>
  <c r="C136" i="3"/>
  <c r="D136" i="3"/>
  <c r="C137" i="3"/>
  <c r="D137" i="3"/>
  <c r="C138" i="3"/>
  <c r="D138" i="3"/>
  <c r="C139" i="3"/>
  <c r="D139" i="3"/>
  <c r="C140" i="3"/>
  <c r="D140" i="3"/>
  <c r="C141" i="3"/>
  <c r="D141" i="3"/>
  <c r="C142" i="3"/>
  <c r="D142" i="3"/>
  <c r="C143" i="3"/>
  <c r="D143" i="3"/>
  <c r="C144" i="3"/>
  <c r="D144" i="3"/>
  <c r="C145" i="3"/>
  <c r="D145" i="3"/>
  <c r="C146" i="3"/>
  <c r="D146" i="3"/>
  <c r="C147" i="3"/>
  <c r="D147" i="3"/>
  <c r="C148" i="3"/>
  <c r="D148" i="3"/>
  <c r="C149" i="3"/>
  <c r="D149" i="3"/>
  <c r="C150" i="3"/>
  <c r="D150" i="3"/>
  <c r="C151" i="3"/>
  <c r="D151" i="3"/>
  <c r="C152" i="3"/>
  <c r="D152" i="3"/>
  <c r="C153" i="3"/>
  <c r="D153" i="3"/>
  <c r="C154" i="3"/>
  <c r="D154" i="3"/>
  <c r="C155" i="3"/>
  <c r="D155" i="3"/>
  <c r="C156" i="3"/>
  <c r="D156" i="3"/>
  <c r="C157" i="3"/>
  <c r="D157" i="3"/>
  <c r="C158" i="3"/>
  <c r="D158" i="3"/>
  <c r="C159" i="3"/>
  <c r="D159" i="3"/>
  <c r="C160" i="3"/>
  <c r="D160" i="3"/>
  <c r="C161" i="3"/>
  <c r="D161" i="3"/>
  <c r="C162" i="3"/>
  <c r="D162" i="3"/>
  <c r="C163" i="3"/>
  <c r="D163" i="3"/>
  <c r="C164" i="3"/>
  <c r="D164" i="3"/>
  <c r="C165" i="3"/>
  <c r="D165" i="3"/>
  <c r="C166" i="3"/>
  <c r="D166" i="3"/>
  <c r="C167" i="3"/>
  <c r="D167" i="3"/>
  <c r="C168" i="3"/>
  <c r="D168" i="3"/>
  <c r="C169" i="3"/>
  <c r="D169" i="3"/>
  <c r="C170" i="3"/>
  <c r="D170" i="3"/>
  <c r="C171" i="3"/>
  <c r="D171" i="3"/>
  <c r="C172" i="3"/>
  <c r="D172" i="3"/>
  <c r="C173" i="3"/>
  <c r="D173" i="3"/>
  <c r="C174" i="3"/>
  <c r="D174" i="3"/>
  <c r="C175" i="3"/>
  <c r="D175" i="3"/>
  <c r="C176" i="3"/>
  <c r="D176" i="3"/>
  <c r="C177" i="3"/>
  <c r="D177" i="3"/>
  <c r="C178" i="3"/>
  <c r="D178" i="3"/>
  <c r="C179" i="3"/>
  <c r="D179" i="3"/>
  <c r="C180" i="3"/>
  <c r="D180" i="3"/>
  <c r="C181" i="3"/>
  <c r="D181" i="3"/>
  <c r="C182" i="3"/>
  <c r="D182" i="3"/>
  <c r="C183" i="3"/>
  <c r="D183" i="3"/>
  <c r="C184" i="3"/>
  <c r="D184" i="3"/>
  <c r="C185" i="3"/>
  <c r="D185" i="3"/>
  <c r="C186" i="3"/>
  <c r="D186" i="3"/>
  <c r="C187" i="3"/>
  <c r="D187" i="3"/>
  <c r="C188" i="3"/>
  <c r="D188" i="3"/>
  <c r="C189" i="3"/>
  <c r="D189" i="3"/>
  <c r="C190" i="3"/>
  <c r="D190" i="3"/>
  <c r="C191" i="3"/>
  <c r="D191" i="3"/>
  <c r="C192" i="3"/>
  <c r="D192" i="3"/>
  <c r="C193" i="3"/>
  <c r="D193" i="3"/>
  <c r="C194" i="3"/>
  <c r="D194" i="3"/>
  <c r="C195" i="3"/>
  <c r="D195" i="3"/>
  <c r="C196" i="3"/>
  <c r="D196" i="3"/>
  <c r="C197" i="3"/>
  <c r="D197" i="3"/>
  <c r="C198" i="3"/>
  <c r="D198" i="3"/>
  <c r="C199" i="3"/>
  <c r="D199" i="3"/>
  <c r="C200" i="3"/>
  <c r="D200" i="3"/>
  <c r="C201" i="3"/>
  <c r="D201" i="3"/>
  <c r="C202" i="3"/>
  <c r="D202" i="3"/>
  <c r="C203" i="3"/>
  <c r="D203" i="3"/>
  <c r="D3" i="3"/>
  <c r="H3" i="3"/>
  <c r="C3" i="3"/>
  <c r="G3" i="3"/>
  <c r="B195" i="3"/>
  <c r="B191" i="3"/>
  <c r="B179" i="3"/>
  <c r="B163" i="3"/>
  <c r="B159" i="3"/>
  <c r="B151" i="3"/>
  <c r="B143" i="3"/>
  <c r="B135" i="3"/>
  <c r="B127" i="3"/>
  <c r="B119" i="3"/>
  <c r="B111" i="3"/>
  <c r="B103" i="3"/>
  <c r="B95" i="3"/>
  <c r="B87" i="3"/>
  <c r="B79" i="3"/>
  <c r="B71" i="3"/>
  <c r="B63" i="3"/>
  <c r="B55" i="3"/>
  <c r="B47" i="3"/>
  <c r="B39" i="3"/>
  <c r="B31" i="3"/>
  <c r="B23" i="3"/>
  <c r="B175" i="3"/>
  <c r="J3" i="3"/>
  <c r="H4" i="3"/>
  <c r="K3" i="3"/>
  <c r="B202" i="3"/>
  <c r="B200" i="3"/>
  <c r="B198" i="3"/>
  <c r="B196" i="3"/>
  <c r="B194" i="3"/>
  <c r="B192" i="3"/>
  <c r="B190" i="3"/>
  <c r="B188" i="3"/>
  <c r="B186" i="3"/>
  <c r="B184" i="3"/>
  <c r="B182" i="3"/>
  <c r="B180" i="3"/>
  <c r="B178" i="3"/>
  <c r="B176" i="3"/>
  <c r="B174" i="3"/>
  <c r="B172" i="3"/>
  <c r="B170" i="3"/>
  <c r="B168" i="3"/>
  <c r="B166" i="3"/>
  <c r="B164" i="3"/>
  <c r="B162" i="3"/>
  <c r="B160" i="3"/>
  <c r="B158" i="3"/>
  <c r="B156" i="3"/>
  <c r="B154" i="3"/>
  <c r="B152" i="3"/>
  <c r="B150" i="3"/>
  <c r="B148" i="3"/>
  <c r="B146" i="3"/>
  <c r="B144" i="3"/>
  <c r="B142" i="3"/>
  <c r="B140" i="3"/>
  <c r="B138" i="3"/>
  <c r="B136" i="3"/>
  <c r="B134" i="3"/>
  <c r="B132" i="3"/>
  <c r="B130" i="3"/>
  <c r="B128" i="3"/>
  <c r="B126" i="3"/>
  <c r="B124" i="3"/>
  <c r="B122" i="3"/>
  <c r="B120" i="3"/>
  <c r="B118" i="3"/>
  <c r="B116" i="3"/>
  <c r="B114" i="3"/>
  <c r="B112" i="3"/>
  <c r="B110" i="3"/>
  <c r="B108" i="3"/>
  <c r="B106" i="3"/>
  <c r="B104" i="3"/>
  <c r="B102" i="3"/>
  <c r="B100" i="3"/>
  <c r="B98" i="3"/>
  <c r="B96" i="3"/>
  <c r="B94" i="3"/>
  <c r="B92" i="3"/>
  <c r="B90" i="3"/>
  <c r="B88" i="3"/>
  <c r="B86" i="3"/>
  <c r="B84" i="3"/>
  <c r="B82" i="3"/>
  <c r="B80" i="3"/>
  <c r="B78" i="3"/>
  <c r="B76" i="3"/>
  <c r="B74" i="3"/>
  <c r="B72" i="3"/>
  <c r="B70" i="3"/>
  <c r="B68" i="3"/>
  <c r="B66" i="3"/>
  <c r="B64" i="3"/>
  <c r="B62" i="3"/>
  <c r="B60" i="3"/>
  <c r="B58" i="3"/>
  <c r="B56" i="3"/>
  <c r="B54" i="3"/>
  <c r="B52" i="3"/>
  <c r="B50" i="3"/>
  <c r="B48" i="3"/>
  <c r="B46" i="3"/>
  <c r="B44" i="3"/>
  <c r="B42" i="3"/>
  <c r="B40" i="3"/>
  <c r="B38" i="3"/>
  <c r="B36" i="3"/>
  <c r="B34" i="3"/>
  <c r="B32" i="3"/>
  <c r="B30" i="3"/>
  <c r="B28" i="3"/>
  <c r="B26" i="3"/>
  <c r="B24" i="3"/>
  <c r="B22" i="3"/>
  <c r="B20" i="3"/>
  <c r="B18" i="3"/>
  <c r="B16" i="3"/>
  <c r="B14" i="3"/>
  <c r="B12" i="3"/>
  <c r="G4" i="3"/>
  <c r="B203" i="3"/>
  <c r="B199" i="3"/>
  <c r="B187" i="3"/>
  <c r="B183" i="3"/>
  <c r="B171" i="3"/>
  <c r="B167" i="3"/>
  <c r="B155" i="3"/>
  <c r="B147" i="3"/>
  <c r="B139" i="3"/>
  <c r="B131" i="3"/>
  <c r="B123" i="3"/>
  <c r="B115" i="3"/>
  <c r="B107" i="3"/>
  <c r="B99" i="3"/>
  <c r="B91" i="3"/>
  <c r="B83" i="3"/>
  <c r="B75" i="3"/>
  <c r="B67" i="3"/>
  <c r="B59" i="3"/>
  <c r="B51" i="3"/>
  <c r="B43" i="3"/>
  <c r="B35" i="3"/>
  <c r="B27" i="3"/>
  <c r="B19" i="3"/>
  <c r="B13" i="3"/>
  <c r="B11" i="3"/>
  <c r="H5" i="3"/>
  <c r="B10" i="3"/>
  <c r="B201" i="3"/>
  <c r="B197" i="3"/>
  <c r="B193" i="3"/>
  <c r="B189" i="3"/>
  <c r="B185" i="3"/>
  <c r="B181" i="3"/>
  <c r="B177" i="3"/>
  <c r="B173" i="3"/>
  <c r="B169" i="3"/>
  <c r="B165" i="3"/>
  <c r="B161" i="3"/>
  <c r="B157" i="3"/>
  <c r="B153" i="3"/>
  <c r="B149" i="3"/>
  <c r="B145" i="3"/>
  <c r="B141" i="3"/>
  <c r="B137" i="3"/>
  <c r="B133" i="3"/>
  <c r="B129" i="3"/>
  <c r="B125" i="3"/>
  <c r="B121" i="3"/>
  <c r="B117" i="3"/>
  <c r="B113" i="3"/>
  <c r="B109" i="3"/>
  <c r="B105" i="3"/>
  <c r="B101" i="3"/>
  <c r="B97" i="3"/>
  <c r="B93" i="3"/>
  <c r="B89" i="3"/>
  <c r="B85" i="3"/>
  <c r="B81" i="3"/>
  <c r="B77" i="3"/>
  <c r="B73" i="3"/>
  <c r="B69" i="3"/>
  <c r="B65" i="3"/>
  <c r="B61" i="3"/>
  <c r="B57" i="3"/>
  <c r="B53" i="3"/>
  <c r="B49" i="3"/>
  <c r="B45" i="3"/>
  <c r="B41" i="3"/>
  <c r="B37" i="3"/>
  <c r="B33" i="3"/>
  <c r="B29" i="3"/>
  <c r="B25" i="3"/>
  <c r="B21" i="3"/>
  <c r="B17" i="3"/>
  <c r="B3" i="3"/>
  <c r="B14" i="1"/>
  <c r="B4" i="3"/>
  <c r="B5" i="3"/>
  <c r="B6" i="3"/>
  <c r="B7" i="3"/>
  <c r="B8" i="3"/>
  <c r="B9" i="3"/>
  <c r="K4" i="3"/>
  <c r="G5" i="3"/>
  <c r="K5" i="3"/>
  <c r="J4" i="3"/>
  <c r="H6" i="3"/>
  <c r="O3" i="3"/>
  <c r="J5" i="3"/>
  <c r="G6" i="3"/>
  <c r="G7" i="3"/>
  <c r="H7" i="3"/>
  <c r="P3" i="3"/>
  <c r="Q3" i="3"/>
  <c r="B19" i="1"/>
  <c r="B18" i="1"/>
  <c r="B15" i="1"/>
  <c r="K6" i="3"/>
  <c r="J6" i="3"/>
  <c r="K7" i="3"/>
  <c r="H8" i="3"/>
  <c r="J7" i="3"/>
  <c r="G8" i="3"/>
  <c r="G9" i="3"/>
  <c r="J8" i="3"/>
  <c r="H9" i="3"/>
  <c r="H10" i="3"/>
  <c r="K8" i="3"/>
  <c r="K9" i="3"/>
  <c r="J9" i="3"/>
  <c r="G10" i="3"/>
  <c r="K10" i="3"/>
  <c r="H11" i="3"/>
  <c r="H12" i="3"/>
  <c r="G11" i="3"/>
  <c r="K11" i="3"/>
  <c r="J10" i="3"/>
  <c r="H13" i="3"/>
  <c r="G12" i="3"/>
  <c r="K12" i="3"/>
  <c r="J11" i="3"/>
  <c r="H14" i="3"/>
  <c r="G13" i="3"/>
  <c r="K13" i="3"/>
  <c r="J12" i="3"/>
  <c r="H15" i="3"/>
  <c r="G14" i="3"/>
  <c r="K14" i="3"/>
  <c r="J13" i="3"/>
  <c r="H16" i="3"/>
  <c r="H17" i="3"/>
  <c r="H18" i="3"/>
  <c r="H19" i="3"/>
  <c r="J14" i="3"/>
  <c r="G15" i="3"/>
  <c r="K15" i="3"/>
  <c r="G16" i="3"/>
  <c r="J15" i="3"/>
  <c r="H20" i="3"/>
  <c r="K16" i="3"/>
  <c r="G17" i="3"/>
  <c r="J16" i="3"/>
  <c r="H21" i="3"/>
  <c r="J17" i="3"/>
  <c r="G18" i="3"/>
  <c r="K17" i="3"/>
  <c r="H22" i="3"/>
  <c r="K18" i="3"/>
  <c r="J18" i="3"/>
  <c r="G19" i="3"/>
  <c r="H23" i="3"/>
  <c r="J19" i="3"/>
  <c r="K19" i="3"/>
  <c r="G20" i="3"/>
  <c r="H24" i="3"/>
  <c r="K20" i="3"/>
  <c r="G21" i="3"/>
  <c r="J20" i="3"/>
  <c r="H25" i="3"/>
  <c r="G22" i="3"/>
  <c r="K21" i="3"/>
  <c r="J21" i="3"/>
  <c r="H26" i="3"/>
  <c r="K22" i="3"/>
  <c r="G23" i="3"/>
  <c r="J22" i="3"/>
  <c r="H27" i="3"/>
  <c r="G24" i="3"/>
  <c r="J23" i="3"/>
  <c r="K23" i="3"/>
  <c r="H28" i="3"/>
  <c r="K24" i="3"/>
  <c r="G25" i="3"/>
  <c r="J24" i="3"/>
  <c r="H29" i="3"/>
  <c r="G26" i="3"/>
  <c r="J25" i="3"/>
  <c r="K25" i="3"/>
  <c r="H30" i="3"/>
  <c r="J26" i="3"/>
  <c r="G27" i="3"/>
  <c r="K26" i="3"/>
  <c r="H31" i="3"/>
  <c r="K27" i="3"/>
  <c r="G28" i="3"/>
  <c r="J27" i="3"/>
  <c r="H32" i="3"/>
  <c r="J28" i="3"/>
  <c r="K28" i="3"/>
  <c r="G29" i="3"/>
  <c r="H33" i="3"/>
  <c r="K29" i="3"/>
  <c r="G30" i="3"/>
  <c r="J29" i="3"/>
  <c r="H34" i="3"/>
  <c r="K30" i="3"/>
  <c r="G31" i="3"/>
  <c r="J30" i="3"/>
  <c r="H35" i="3"/>
  <c r="J31" i="3"/>
  <c r="K31" i="3"/>
  <c r="G32" i="3"/>
  <c r="H36" i="3"/>
  <c r="K32" i="3"/>
  <c r="G33" i="3"/>
  <c r="J32" i="3"/>
  <c r="H37" i="3"/>
  <c r="J33" i="3"/>
  <c r="K33" i="3"/>
  <c r="G34" i="3"/>
  <c r="H38" i="3"/>
  <c r="K34" i="3"/>
  <c r="G35" i="3"/>
  <c r="J34" i="3"/>
  <c r="H39" i="3"/>
  <c r="G36" i="3"/>
  <c r="J35" i="3"/>
  <c r="K35" i="3"/>
  <c r="H40" i="3"/>
  <c r="J36" i="3"/>
  <c r="K36" i="3"/>
  <c r="G37" i="3"/>
  <c r="H41" i="3"/>
  <c r="K37" i="3"/>
  <c r="J37" i="3"/>
  <c r="G38" i="3"/>
  <c r="H42" i="3"/>
  <c r="K38" i="3"/>
  <c r="G39" i="3"/>
  <c r="J38" i="3"/>
  <c r="H43" i="3"/>
  <c r="G40" i="3"/>
  <c r="J39" i="3"/>
  <c r="K39" i="3"/>
  <c r="H44" i="3"/>
  <c r="K40" i="3"/>
  <c r="J40" i="3"/>
  <c r="G41" i="3"/>
  <c r="H45" i="3"/>
  <c r="K41" i="3"/>
  <c r="J41" i="3"/>
  <c r="G42" i="3"/>
  <c r="H46" i="3"/>
  <c r="J42" i="3"/>
  <c r="K42" i="3"/>
  <c r="G43" i="3"/>
  <c r="H47" i="3"/>
  <c r="K43" i="3"/>
  <c r="G44" i="3"/>
  <c r="J43" i="3"/>
  <c r="H48" i="3"/>
  <c r="J44" i="3"/>
  <c r="K44" i="3"/>
  <c r="G45" i="3"/>
  <c r="H49" i="3"/>
  <c r="K45" i="3"/>
  <c r="J45" i="3"/>
  <c r="G46" i="3"/>
  <c r="H50" i="3"/>
  <c r="K46" i="3"/>
  <c r="G47" i="3"/>
  <c r="J46" i="3"/>
  <c r="H51" i="3"/>
  <c r="J47" i="3"/>
  <c r="K47" i="3"/>
  <c r="G48" i="3"/>
  <c r="H52" i="3"/>
  <c r="K48" i="3"/>
  <c r="J48" i="3"/>
  <c r="G49" i="3"/>
  <c r="H53" i="3"/>
  <c r="K49" i="3"/>
  <c r="G50" i="3"/>
  <c r="J49" i="3"/>
  <c r="H54" i="3"/>
  <c r="G51" i="3"/>
  <c r="J50" i="3"/>
  <c r="K50" i="3"/>
  <c r="H55" i="3"/>
  <c r="K51" i="3"/>
  <c r="G52" i="3"/>
  <c r="J51" i="3"/>
  <c r="H56" i="3"/>
  <c r="J52" i="3"/>
  <c r="K52" i="3"/>
  <c r="G53" i="3"/>
  <c r="H57" i="3"/>
  <c r="K53" i="3"/>
  <c r="G54" i="3"/>
  <c r="J53" i="3"/>
  <c r="H58" i="3"/>
  <c r="J54" i="3"/>
  <c r="K54" i="3"/>
  <c r="G55" i="3"/>
  <c r="H59" i="3"/>
  <c r="K55" i="3"/>
  <c r="G56" i="3"/>
  <c r="J55" i="3"/>
  <c r="H60" i="3"/>
  <c r="J56" i="3"/>
  <c r="K56" i="3"/>
  <c r="G57" i="3"/>
  <c r="H61" i="3"/>
  <c r="K57" i="3"/>
  <c r="J57" i="3"/>
  <c r="G58" i="3"/>
  <c r="H62" i="3"/>
  <c r="J58" i="3"/>
  <c r="K58" i="3"/>
  <c r="G59" i="3"/>
  <c r="H63" i="3"/>
  <c r="K59" i="3"/>
  <c r="G60" i="3"/>
  <c r="J59" i="3"/>
  <c r="H64" i="3"/>
  <c r="K60" i="3"/>
  <c r="G61" i="3"/>
  <c r="J60" i="3"/>
  <c r="H65" i="3"/>
  <c r="J61" i="3"/>
  <c r="K61" i="3"/>
  <c r="G62" i="3"/>
  <c r="H66" i="3"/>
  <c r="K62" i="3"/>
  <c r="J62" i="3"/>
  <c r="G63" i="3"/>
  <c r="H67" i="3"/>
  <c r="K63" i="3"/>
  <c r="G64" i="3"/>
  <c r="J63" i="3"/>
  <c r="H68" i="3"/>
  <c r="J64" i="3"/>
  <c r="K64" i="3"/>
  <c r="G65" i="3"/>
  <c r="H69" i="3"/>
  <c r="K65" i="3"/>
  <c r="G66" i="3"/>
  <c r="J65" i="3"/>
  <c r="H70" i="3"/>
  <c r="J66" i="3"/>
  <c r="K66" i="3"/>
  <c r="G67" i="3"/>
  <c r="H71" i="3"/>
  <c r="K67" i="3"/>
  <c r="G68" i="3"/>
  <c r="J67" i="3"/>
  <c r="H72" i="3"/>
  <c r="K68" i="3"/>
  <c r="J68" i="3"/>
  <c r="G69" i="3"/>
  <c r="H73" i="3"/>
  <c r="K69" i="3"/>
  <c r="J69" i="3"/>
  <c r="G70" i="3"/>
  <c r="H74" i="3"/>
  <c r="K70" i="3"/>
  <c r="G71" i="3"/>
  <c r="J70" i="3"/>
  <c r="H75" i="3"/>
  <c r="K71" i="3"/>
  <c r="G72" i="3"/>
  <c r="J71" i="3"/>
  <c r="H76" i="3"/>
  <c r="K72" i="3"/>
  <c r="G73" i="3"/>
  <c r="J72" i="3"/>
  <c r="H77" i="3"/>
  <c r="K73" i="3"/>
  <c r="G74" i="3"/>
  <c r="J73" i="3"/>
  <c r="H78" i="3"/>
  <c r="K74" i="3"/>
  <c r="G75" i="3"/>
  <c r="J74" i="3"/>
  <c r="H79" i="3"/>
  <c r="J75" i="3"/>
  <c r="K75" i="3"/>
  <c r="G76" i="3"/>
  <c r="H80" i="3"/>
  <c r="K76" i="3"/>
  <c r="G77" i="3"/>
  <c r="J76" i="3"/>
  <c r="H81" i="3"/>
  <c r="J77" i="3"/>
  <c r="K77" i="3"/>
  <c r="G78" i="3"/>
  <c r="H82" i="3"/>
  <c r="K78" i="3"/>
  <c r="G79" i="3"/>
  <c r="J78" i="3"/>
  <c r="H83" i="3"/>
  <c r="K79" i="3"/>
  <c r="G80" i="3"/>
  <c r="J79" i="3"/>
  <c r="H84" i="3"/>
  <c r="G81" i="3"/>
  <c r="J80" i="3"/>
  <c r="K80" i="3"/>
  <c r="H85" i="3"/>
  <c r="K81" i="3"/>
  <c r="G82" i="3"/>
  <c r="J81" i="3"/>
  <c r="H86" i="3"/>
  <c r="J82" i="3"/>
  <c r="G83" i="3"/>
  <c r="K82" i="3"/>
  <c r="H87" i="3"/>
  <c r="K83" i="3"/>
  <c r="J83" i="3"/>
  <c r="G84" i="3"/>
  <c r="H88" i="3"/>
  <c r="K84" i="3"/>
  <c r="G85" i="3"/>
  <c r="J84" i="3"/>
  <c r="H89" i="3"/>
  <c r="J85" i="3"/>
  <c r="K85" i="3"/>
  <c r="G86" i="3"/>
  <c r="H90" i="3"/>
  <c r="K86" i="3"/>
  <c r="G87" i="3"/>
  <c r="J86" i="3"/>
  <c r="H91" i="3"/>
  <c r="K87" i="3"/>
  <c r="G88" i="3"/>
  <c r="J87" i="3"/>
  <c r="H92" i="3"/>
  <c r="G89" i="3"/>
  <c r="J88" i="3"/>
  <c r="K88" i="3"/>
  <c r="H93" i="3"/>
  <c r="K89" i="3"/>
  <c r="G90" i="3"/>
  <c r="J89" i="3"/>
  <c r="H94" i="3"/>
  <c r="G91" i="3"/>
  <c r="J90" i="3"/>
  <c r="K90" i="3"/>
  <c r="H95" i="3"/>
  <c r="K91" i="3"/>
  <c r="G92" i="3"/>
  <c r="J91" i="3"/>
  <c r="H96" i="3"/>
  <c r="J92" i="3"/>
  <c r="K92" i="3"/>
  <c r="G93" i="3"/>
  <c r="H97" i="3"/>
  <c r="K93" i="3"/>
  <c r="G94" i="3"/>
  <c r="J93" i="3"/>
  <c r="H98" i="3"/>
  <c r="G95" i="3"/>
  <c r="J94" i="3"/>
  <c r="K94" i="3"/>
  <c r="H99" i="3"/>
  <c r="J95" i="3"/>
  <c r="K95" i="3"/>
  <c r="G96" i="3"/>
  <c r="H100" i="3"/>
  <c r="K96" i="3"/>
  <c r="G97" i="3"/>
  <c r="J96" i="3"/>
  <c r="H101" i="3"/>
  <c r="J97" i="3"/>
  <c r="K97" i="3"/>
  <c r="G98" i="3"/>
  <c r="H102" i="3"/>
  <c r="K98" i="3"/>
  <c r="G99" i="3"/>
  <c r="J98" i="3"/>
  <c r="H103" i="3"/>
  <c r="K99" i="3"/>
  <c r="J99" i="3"/>
  <c r="G100" i="3"/>
  <c r="H104" i="3"/>
  <c r="K100" i="3"/>
  <c r="J100" i="3"/>
  <c r="G101" i="3"/>
  <c r="H105" i="3"/>
  <c r="J101" i="3"/>
  <c r="K101" i="3"/>
  <c r="G102" i="3"/>
  <c r="H106" i="3"/>
  <c r="K102" i="3"/>
  <c r="J102" i="3"/>
  <c r="G103" i="3"/>
  <c r="H107" i="3"/>
  <c r="K103" i="3"/>
  <c r="G104" i="3"/>
  <c r="J103" i="3"/>
  <c r="H108" i="3"/>
  <c r="J104" i="3"/>
  <c r="K104" i="3"/>
  <c r="G105" i="3"/>
  <c r="H109" i="3"/>
  <c r="K105" i="3"/>
  <c r="G106" i="3"/>
  <c r="J105" i="3"/>
  <c r="H110" i="3"/>
  <c r="J106" i="3"/>
  <c r="K106" i="3"/>
  <c r="G107" i="3"/>
  <c r="H111" i="3"/>
  <c r="K107" i="3"/>
  <c r="G108" i="3"/>
  <c r="J107" i="3"/>
  <c r="H112" i="3"/>
  <c r="J108" i="3"/>
  <c r="G109" i="3"/>
  <c r="K108" i="3"/>
  <c r="H113" i="3"/>
  <c r="K109" i="3"/>
  <c r="G110" i="3"/>
  <c r="J109" i="3"/>
  <c r="H114" i="3"/>
  <c r="K110" i="3"/>
  <c r="G111" i="3"/>
  <c r="J110" i="3"/>
  <c r="H115" i="3"/>
  <c r="J111" i="3"/>
  <c r="G112" i="3"/>
  <c r="K111" i="3"/>
  <c r="H116" i="3"/>
  <c r="K112" i="3"/>
  <c r="J112" i="3"/>
  <c r="G113" i="3"/>
  <c r="H117" i="3"/>
  <c r="J113" i="3"/>
  <c r="K113" i="3"/>
  <c r="G114" i="3"/>
  <c r="H118" i="3"/>
  <c r="K114" i="3"/>
  <c r="G115" i="3"/>
  <c r="J114" i="3"/>
  <c r="H119" i="3"/>
  <c r="J115" i="3"/>
  <c r="K115" i="3"/>
  <c r="G116" i="3"/>
  <c r="H120" i="3"/>
  <c r="K116" i="3"/>
  <c r="J116" i="3"/>
  <c r="G117" i="3"/>
  <c r="H121" i="3"/>
  <c r="K117" i="3"/>
  <c r="G118" i="3"/>
  <c r="J117" i="3"/>
  <c r="H122" i="3"/>
  <c r="G119" i="3"/>
  <c r="J118" i="3"/>
  <c r="K118" i="3"/>
  <c r="H123" i="3"/>
  <c r="K119" i="3"/>
  <c r="G120" i="3"/>
  <c r="J119" i="3"/>
  <c r="H124" i="3"/>
  <c r="G121" i="3"/>
  <c r="J120" i="3"/>
  <c r="K120" i="3"/>
  <c r="H125" i="3"/>
  <c r="K121" i="3"/>
  <c r="G122" i="3"/>
  <c r="J121" i="3"/>
  <c r="H126" i="3"/>
  <c r="J122" i="3"/>
  <c r="G123" i="3"/>
  <c r="K122" i="3"/>
  <c r="H127" i="3"/>
  <c r="K123" i="3"/>
  <c r="G124" i="3"/>
  <c r="J123" i="3"/>
  <c r="H128" i="3"/>
  <c r="J124" i="3"/>
  <c r="K124" i="3"/>
  <c r="G125" i="3"/>
  <c r="H129" i="3"/>
  <c r="K125" i="3"/>
  <c r="G126" i="3"/>
  <c r="J125" i="3"/>
  <c r="H130" i="3"/>
  <c r="J126" i="3"/>
  <c r="K126" i="3"/>
  <c r="G127" i="3"/>
  <c r="H131" i="3"/>
  <c r="K127" i="3"/>
  <c r="G128" i="3"/>
  <c r="J127" i="3"/>
  <c r="H132" i="3"/>
  <c r="G129" i="3"/>
  <c r="J128" i="3"/>
  <c r="K128" i="3"/>
  <c r="H133" i="3"/>
  <c r="K129" i="3"/>
  <c r="G130" i="3"/>
  <c r="J129" i="3"/>
  <c r="H134" i="3"/>
  <c r="K130" i="3"/>
  <c r="G131" i="3"/>
  <c r="J130" i="3"/>
  <c r="H135" i="3"/>
  <c r="J131" i="3"/>
  <c r="K131" i="3"/>
  <c r="G132" i="3"/>
  <c r="H136" i="3"/>
  <c r="K132" i="3"/>
  <c r="J132" i="3"/>
  <c r="G133" i="3"/>
  <c r="H137" i="3"/>
  <c r="K133" i="3"/>
  <c r="J133" i="3"/>
  <c r="G134" i="3"/>
  <c r="H138" i="3"/>
  <c r="J134" i="3"/>
  <c r="K134" i="3"/>
  <c r="G135" i="3"/>
  <c r="H139" i="3"/>
  <c r="K135" i="3"/>
  <c r="J135" i="3"/>
  <c r="G136" i="3"/>
  <c r="H140" i="3"/>
  <c r="K136" i="3"/>
  <c r="J136" i="3"/>
  <c r="G137" i="3"/>
  <c r="H141" i="3"/>
  <c r="J137" i="3"/>
  <c r="K137" i="3"/>
  <c r="G138" i="3"/>
  <c r="H142" i="3"/>
  <c r="G139" i="3"/>
  <c r="J138" i="3"/>
  <c r="K138" i="3"/>
  <c r="H143" i="3"/>
  <c r="J139" i="3"/>
  <c r="K139" i="3"/>
  <c r="G140" i="3"/>
  <c r="H144" i="3"/>
  <c r="K140" i="3"/>
  <c r="G141" i="3"/>
  <c r="J140" i="3"/>
  <c r="H145" i="3"/>
  <c r="J141" i="3"/>
  <c r="K141" i="3"/>
  <c r="G142" i="3"/>
  <c r="H146" i="3"/>
  <c r="K142" i="3"/>
  <c r="J142" i="3"/>
  <c r="G143" i="3"/>
  <c r="H147" i="3"/>
  <c r="K143" i="3"/>
  <c r="G144" i="3"/>
  <c r="J143" i="3"/>
  <c r="H148" i="3"/>
  <c r="G145" i="3"/>
  <c r="J144" i="3"/>
  <c r="K144" i="3"/>
  <c r="H149" i="3"/>
  <c r="J145" i="3"/>
  <c r="G146" i="3"/>
  <c r="K145" i="3"/>
  <c r="H150" i="3"/>
  <c r="K146" i="3"/>
  <c r="G147" i="3"/>
  <c r="J146" i="3"/>
  <c r="H151" i="3"/>
  <c r="J147" i="3"/>
  <c r="K147" i="3"/>
  <c r="G148" i="3"/>
  <c r="H152" i="3"/>
  <c r="K148" i="3"/>
  <c r="G149" i="3"/>
  <c r="J148" i="3"/>
  <c r="H153" i="3"/>
  <c r="G150" i="3"/>
  <c r="J149" i="3"/>
  <c r="K149" i="3"/>
  <c r="H154" i="3"/>
  <c r="K150" i="3"/>
  <c r="G151" i="3"/>
  <c r="J150" i="3"/>
  <c r="H155" i="3"/>
  <c r="G152" i="3"/>
  <c r="K151" i="3"/>
  <c r="J151" i="3"/>
  <c r="H156" i="3"/>
  <c r="J152" i="3"/>
  <c r="K152" i="3"/>
  <c r="G153" i="3"/>
  <c r="H157" i="3"/>
  <c r="K153" i="3"/>
  <c r="G154" i="3"/>
  <c r="J153" i="3"/>
  <c r="H158" i="3"/>
  <c r="J154" i="3"/>
  <c r="K154" i="3"/>
  <c r="G155" i="3"/>
  <c r="H159" i="3"/>
  <c r="K155" i="3"/>
  <c r="G156" i="3"/>
  <c r="J155" i="3"/>
  <c r="H160" i="3"/>
  <c r="J156" i="3"/>
  <c r="K156" i="3"/>
  <c r="G157" i="3"/>
  <c r="H161" i="3"/>
  <c r="K157" i="3"/>
  <c r="G158" i="3"/>
  <c r="J157" i="3"/>
  <c r="H162" i="3"/>
  <c r="J158" i="3"/>
  <c r="K158" i="3"/>
  <c r="G159" i="3"/>
  <c r="H163" i="3"/>
  <c r="K159" i="3"/>
  <c r="G160" i="3"/>
  <c r="J159" i="3"/>
  <c r="H164" i="3"/>
  <c r="J160" i="3"/>
  <c r="K160" i="3"/>
  <c r="G161" i="3"/>
  <c r="H165" i="3"/>
  <c r="K161" i="3"/>
  <c r="G162" i="3"/>
  <c r="J161" i="3"/>
  <c r="H166" i="3"/>
  <c r="J162" i="3"/>
  <c r="K162" i="3"/>
  <c r="G163" i="3"/>
  <c r="H167" i="3"/>
  <c r="K163" i="3"/>
  <c r="G164" i="3"/>
  <c r="J163" i="3"/>
  <c r="H168" i="3"/>
  <c r="J164" i="3"/>
  <c r="K164" i="3"/>
  <c r="G165" i="3"/>
  <c r="H169" i="3"/>
  <c r="K165" i="3"/>
  <c r="G166" i="3"/>
  <c r="J165" i="3"/>
  <c r="H170" i="3"/>
  <c r="J166" i="3"/>
  <c r="K166" i="3"/>
  <c r="G167" i="3"/>
  <c r="H171" i="3"/>
  <c r="K167" i="3"/>
  <c r="G168" i="3"/>
  <c r="J167" i="3"/>
  <c r="H172" i="3"/>
  <c r="J168" i="3"/>
  <c r="K168" i="3"/>
  <c r="G169" i="3"/>
  <c r="H173" i="3"/>
  <c r="K169" i="3"/>
  <c r="G170" i="3"/>
  <c r="J169" i="3"/>
  <c r="H174" i="3"/>
  <c r="K170" i="3"/>
  <c r="G171" i="3"/>
  <c r="J170" i="3"/>
  <c r="H175" i="3"/>
  <c r="K171" i="3"/>
  <c r="G172" i="3"/>
  <c r="J171" i="3"/>
  <c r="H176" i="3"/>
  <c r="J172" i="3"/>
  <c r="K172" i="3"/>
  <c r="G173" i="3"/>
  <c r="H177" i="3"/>
  <c r="K173" i="3"/>
  <c r="G174" i="3"/>
  <c r="J173" i="3"/>
  <c r="H178" i="3"/>
  <c r="J174" i="3"/>
  <c r="K174" i="3"/>
  <c r="G175" i="3"/>
  <c r="H179" i="3"/>
  <c r="K175" i="3"/>
  <c r="G176" i="3"/>
  <c r="J175" i="3"/>
  <c r="H180" i="3"/>
  <c r="J176" i="3"/>
  <c r="K176" i="3"/>
  <c r="G177" i="3"/>
  <c r="H181" i="3"/>
  <c r="K177" i="3"/>
  <c r="G178" i="3"/>
  <c r="J177" i="3"/>
  <c r="H182" i="3"/>
  <c r="J178" i="3"/>
  <c r="K178" i="3"/>
  <c r="G179" i="3"/>
  <c r="H183" i="3"/>
  <c r="K179" i="3"/>
  <c r="J179" i="3"/>
  <c r="G180" i="3"/>
  <c r="H184" i="3"/>
  <c r="K180" i="3"/>
  <c r="G181" i="3"/>
  <c r="J180" i="3"/>
  <c r="H185" i="3"/>
  <c r="J181" i="3"/>
  <c r="K181" i="3"/>
  <c r="G182" i="3"/>
  <c r="H186" i="3"/>
  <c r="K182" i="3"/>
  <c r="J182" i="3"/>
  <c r="G183" i="3"/>
  <c r="H187" i="3"/>
  <c r="J183" i="3"/>
  <c r="K183" i="3"/>
  <c r="G184" i="3"/>
  <c r="H188" i="3"/>
  <c r="K184" i="3"/>
  <c r="J184" i="3"/>
  <c r="G185" i="3"/>
  <c r="H189" i="3"/>
  <c r="J185" i="3"/>
  <c r="K185" i="3"/>
  <c r="G186" i="3"/>
  <c r="H190" i="3"/>
  <c r="K186" i="3"/>
  <c r="J186" i="3"/>
  <c r="G187" i="3"/>
  <c r="H191" i="3"/>
  <c r="J187" i="3"/>
  <c r="K187" i="3"/>
  <c r="G188" i="3"/>
  <c r="H192" i="3"/>
  <c r="K188" i="3"/>
  <c r="J188" i="3"/>
  <c r="G189" i="3"/>
  <c r="H193" i="3"/>
  <c r="J189" i="3"/>
  <c r="K189" i="3"/>
  <c r="G190" i="3"/>
  <c r="H194" i="3"/>
  <c r="K190" i="3"/>
  <c r="J190" i="3"/>
  <c r="G191" i="3"/>
  <c r="H195" i="3"/>
  <c r="J191" i="3"/>
  <c r="K191" i="3"/>
  <c r="G192" i="3"/>
  <c r="H196" i="3"/>
  <c r="K192" i="3"/>
  <c r="J192" i="3"/>
  <c r="G193" i="3"/>
  <c r="H197" i="3"/>
  <c r="J193" i="3"/>
  <c r="K193" i="3"/>
  <c r="G194" i="3"/>
  <c r="H198" i="3"/>
  <c r="K194" i="3"/>
  <c r="J194" i="3"/>
  <c r="G195" i="3"/>
  <c r="H199" i="3"/>
  <c r="J195" i="3"/>
  <c r="K195" i="3"/>
  <c r="G196" i="3"/>
  <c r="H200" i="3"/>
  <c r="K196" i="3"/>
  <c r="J196" i="3"/>
  <c r="G197" i="3"/>
  <c r="H201" i="3"/>
  <c r="K197" i="3"/>
  <c r="G198" i="3"/>
  <c r="J197" i="3"/>
  <c r="H202" i="3"/>
  <c r="J198" i="3"/>
  <c r="K198" i="3"/>
  <c r="G199" i="3"/>
  <c r="H203" i="3"/>
  <c r="K199" i="3"/>
  <c r="G200" i="3"/>
  <c r="J199" i="3"/>
  <c r="J200" i="3"/>
  <c r="K200" i="3"/>
  <c r="G201" i="3"/>
  <c r="K201" i="3"/>
  <c r="G202" i="3"/>
  <c r="J201" i="3"/>
  <c r="J202" i="3"/>
  <c r="K202" i="3"/>
  <c r="G203" i="3"/>
  <c r="J203" i="3"/>
  <c r="L3" i="3"/>
  <c r="K203" i="3"/>
  <c r="M3" i="3"/>
</calcChain>
</file>

<file path=xl/comments1.xml><?xml version="1.0" encoding="utf-8"?>
<comments xmlns="http://schemas.openxmlformats.org/spreadsheetml/2006/main">
  <authors>
    <author>vetal</author>
  </authors>
  <commentList>
    <comment ref="A45" authorId="0">
      <text>
        <r>
          <rPr>
            <sz val="9"/>
            <color indexed="81"/>
            <rFont val="Tahoma"/>
            <family val="2"/>
            <charset val="204"/>
          </rPr>
          <t xml:space="preserve">Dem: События в матче. 
</t>
        </r>
      </text>
    </comment>
  </commentList>
</comments>
</file>

<file path=xl/sharedStrings.xml><?xml version="1.0" encoding="utf-8"?>
<sst xmlns="http://schemas.openxmlformats.org/spreadsheetml/2006/main" count="531" uniqueCount="109">
  <si>
    <t>Half 1</t>
  </si>
  <si>
    <t>Half 2</t>
  </si>
  <si>
    <t>Event Status</t>
  </si>
  <si>
    <t>Market name</t>
  </si>
  <si>
    <t>Game Part</t>
  </si>
  <si>
    <t>Outcome</t>
  </si>
  <si>
    <t>Timer min</t>
  </si>
  <si>
    <t>Timer sec</t>
  </si>
  <si>
    <t>Method</t>
  </si>
  <si>
    <t>Event status</t>
  </si>
  <si>
    <t>Inprogress</t>
  </si>
  <si>
    <t>Finished</t>
  </si>
  <si>
    <t>Cancelled</t>
  </si>
  <si>
    <t>Условные обозозначения</t>
  </si>
  <si>
    <t>Shot</t>
  </si>
  <si>
    <t>Header</t>
  </si>
  <si>
    <t>Penalty</t>
  </si>
  <si>
    <t>Free Kick</t>
  </si>
  <si>
    <t>Own Goal</t>
  </si>
  <si>
    <t>Team1</t>
  </si>
  <si>
    <t>Team2</t>
  </si>
  <si>
    <t>Notstarted</t>
  </si>
  <si>
    <t>Current Game Part</t>
  </si>
  <si>
    <t>Calc</t>
  </si>
  <si>
    <t>Event Number</t>
  </si>
  <si>
    <t>Participant</t>
  </si>
  <si>
    <t>Time</t>
  </si>
  <si>
    <t>Penalty Shootout</t>
  </si>
  <si>
    <t>Extratime 1</t>
  </si>
  <si>
    <t>Extratime 2</t>
  </si>
  <si>
    <t>Goal</t>
  </si>
  <si>
    <t>Full Time Score Team 1</t>
  </si>
  <si>
    <t>Full Time Score Team 2</t>
  </si>
  <si>
    <t>Full Time Total</t>
  </si>
  <si>
    <t>Full Time Handicap</t>
  </si>
  <si>
    <t>Half 1 Score Team 1</t>
  </si>
  <si>
    <t>Half 1 Score Team 2</t>
  </si>
  <si>
    <t>Half 1 Total</t>
  </si>
  <si>
    <t>Half 1 Handicap</t>
  </si>
  <si>
    <t>Event Type</t>
  </si>
  <si>
    <t>Corner</t>
  </si>
  <si>
    <t>FT Team to Score % Goal</t>
  </si>
  <si>
    <t>Number</t>
  </si>
  <si>
    <t>Half 2 Score Team 1</t>
  </si>
  <si>
    <t>Half 2 Score Team 2</t>
  </si>
  <si>
    <t>Half 2 Total</t>
  </si>
  <si>
    <t>Half 2 Handicap</t>
  </si>
  <si>
    <t>MATCH_BETTING</t>
  </si>
  <si>
    <t>FT To Win From Behind</t>
  </si>
  <si>
    <t>Score Protocol</t>
  </si>
  <si>
    <t>FT Last Team To Score</t>
  </si>
  <si>
    <t>HOME</t>
  </si>
  <si>
    <t>DRAW</t>
  </si>
  <si>
    <t>AWAY</t>
  </si>
  <si>
    <t>Current Time</t>
  </si>
  <si>
    <t>Time of Goal</t>
  </si>
  <si>
    <t>Yellow Card</t>
  </si>
  <si>
    <t>Half1</t>
  </si>
  <si>
    <t>Half2</t>
  </si>
  <si>
    <t>Extratime1</t>
  </si>
  <si>
    <t>Extratime2</t>
  </si>
  <si>
    <t>Head</t>
  </si>
  <si>
    <t>Standart</t>
  </si>
  <si>
    <t>Leg</t>
  </si>
  <si>
    <t>FreeKick</t>
  </si>
  <si>
    <t>BodyPart</t>
  </si>
  <si>
    <t>Team</t>
  </si>
  <si>
    <t>GamePart</t>
  </si>
  <si>
    <t>OwnGoal</t>
  </si>
  <si>
    <t>EventType</t>
  </si>
  <si>
    <t>Red Card</t>
  </si>
  <si>
    <t>start</t>
  </si>
  <si>
    <t>stop</t>
  </si>
  <si>
    <t>PenaltyShootOut</t>
  </si>
  <si>
    <t>break</t>
  </si>
  <si>
    <t>Total goals</t>
  </si>
  <si>
    <t>Total Yellow Cards</t>
  </si>
  <si>
    <t>YellowCard</t>
  </si>
  <si>
    <t>Team1 Half1 Goals</t>
  </si>
  <si>
    <t>Team2 Half1 Goals</t>
  </si>
  <si>
    <t>Corners</t>
  </si>
  <si>
    <t>Team1 Half2 Goals</t>
  </si>
  <si>
    <t>Team2 Half2 Goals</t>
  </si>
  <si>
    <t>Total Goals from Standart</t>
  </si>
  <si>
    <t>Total Goals by Head</t>
  </si>
  <si>
    <t>Goal from 0-15 min</t>
  </si>
  <si>
    <t>Goal from 15-30 min</t>
  </si>
  <si>
    <t>First Goal from 0-15 min</t>
  </si>
  <si>
    <t>First Goal from 15-30 min</t>
  </si>
  <si>
    <t>FullTime</t>
  </si>
  <si>
    <t>Team of 2nd goal</t>
  </si>
  <si>
    <t>id</t>
  </si>
  <si>
    <t>Event finished</t>
  </si>
  <si>
    <t>Match</t>
  </si>
  <si>
    <t>Half1 finished</t>
  </si>
  <si>
    <t>Time of 3rd goal (min)</t>
  </si>
  <si>
    <t>Accidental</t>
  </si>
  <si>
    <t>Action</t>
  </si>
  <si>
    <t>Half21</t>
  </si>
  <si>
    <t>FullTime3</t>
  </si>
  <si>
    <t>Match3</t>
  </si>
  <si>
    <t>A</t>
  </si>
  <si>
    <t>B</t>
  </si>
  <si>
    <t>Attribute</t>
  </si>
  <si>
    <t>Value</t>
  </si>
  <si>
    <t>Min</t>
  </si>
  <si>
    <t>AnyString</t>
  </si>
  <si>
    <t>String</t>
  </si>
  <si>
    <t>Numeric(1,120)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</si>
</sst>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Fill="1" applyBorder="1"/>
    <xf numFmtId="0" fontId="1" fillId="3" borderId="0" xfId="0" applyFont="1" applyFill="1" applyAlignment="1">
      <alignment vertical="center"/>
    </xf>
    <xf numFmtId="0" fontId="1" fillId="0" borderId="0" xfId="0" applyFont="1"/>
    <xf numFmtId="0" fontId="0" fillId="0" borderId="0" xfId="0" applyFont="1" applyFill="1"/>
    <xf numFmtId="0" fontId="1" fillId="0" borderId="0" xfId="0" applyFont="1" applyFill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1" fillId="0" borderId="0" xfId="0" applyFont="1" applyFill="1" applyBorder="1"/>
    <xf numFmtId="0" fontId="0" fillId="0" borderId="21" xfId="0" applyBorder="1"/>
    <xf numFmtId="0" fontId="0" fillId="0" borderId="20" xfId="0" applyBorder="1"/>
    <xf numFmtId="0" fontId="0" fillId="0" borderId="20" xfId="0" applyFill="1" applyBorder="1"/>
    <xf numFmtId="0" fontId="0" fillId="0" borderId="0" xfId="0" applyFont="1" applyBorder="1"/>
    <xf numFmtId="0" fontId="1" fillId="5" borderId="0" xfId="0" applyFont="1" applyFill="1"/>
    <xf numFmtId="0" fontId="1" fillId="5" borderId="0" xfId="0" applyFont="1" applyFill="1" applyBorder="1"/>
    <xf numFmtId="0" fontId="1" fillId="5" borderId="20" xfId="0" applyFont="1" applyFill="1" applyBorder="1"/>
    <xf numFmtId="0" fontId="1" fillId="5" borderId="21" xfId="0" applyFont="1" applyFill="1" applyBorder="1"/>
    <xf numFmtId="0" fontId="0" fillId="5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8"/>
  <sheetViews>
    <sheetView topLeftCell="A7" workbookViewId="0">
      <selection activeCell="G28" sqref="G28"/>
    </sheetView>
  </sheetViews>
  <sheetFormatPr defaultColWidth="8.85546875" defaultRowHeight="15" x14ac:dyDescent="0.25"/>
  <cols>
    <col min="2" max="2" width="16.42578125" bestFit="1" customWidth="1"/>
    <col min="3" max="3" width="16.28515625" style="43" bestFit="1" customWidth="1"/>
    <col min="4" max="4" width="16.28515625" bestFit="1" customWidth="1"/>
    <col min="5" max="6" width="10.42578125" bestFit="1" customWidth="1"/>
    <col min="7" max="7" width="16.28515625" bestFit="1" customWidth="1"/>
  </cols>
  <sheetData>
    <row r="1" spans="1:4" x14ac:dyDescent="0.25">
      <c r="A1" t="s">
        <v>91</v>
      </c>
      <c r="B1" s="23" t="s">
        <v>69</v>
      </c>
      <c r="C1" s="39" t="s">
        <v>103</v>
      </c>
      <c r="D1" s="23" t="s">
        <v>104</v>
      </c>
    </row>
    <row r="2" spans="1:4" x14ac:dyDescent="0.25">
      <c r="A2">
        <v>1</v>
      </c>
      <c r="B2" s="2" t="s">
        <v>30</v>
      </c>
      <c r="C2" s="40" t="s">
        <v>66</v>
      </c>
      <c r="D2" s="2" t="s">
        <v>19</v>
      </c>
    </row>
    <row r="3" spans="1:4" x14ac:dyDescent="0.25">
      <c r="A3">
        <v>1</v>
      </c>
      <c r="B3" s="2" t="s">
        <v>30</v>
      </c>
      <c r="C3" s="40" t="s">
        <v>66</v>
      </c>
      <c r="D3" s="2" t="s">
        <v>20</v>
      </c>
    </row>
    <row r="4" spans="1:4" x14ac:dyDescent="0.25">
      <c r="A4">
        <v>1</v>
      </c>
      <c r="B4" s="2" t="s">
        <v>30</v>
      </c>
      <c r="C4" s="40" t="s">
        <v>67</v>
      </c>
      <c r="D4" s="2" t="s">
        <v>57</v>
      </c>
    </row>
    <row r="5" spans="1:4" x14ac:dyDescent="0.25">
      <c r="A5">
        <v>1</v>
      </c>
      <c r="B5" s="2" t="s">
        <v>30</v>
      </c>
      <c r="C5" s="40" t="s">
        <v>67</v>
      </c>
      <c r="D5" s="2" t="s">
        <v>58</v>
      </c>
    </row>
    <row r="6" spans="1:4" x14ac:dyDescent="0.25">
      <c r="A6">
        <v>1</v>
      </c>
      <c r="B6" s="2" t="s">
        <v>30</v>
      </c>
      <c r="C6" s="40" t="s">
        <v>67</v>
      </c>
      <c r="D6" s="2" t="s">
        <v>59</v>
      </c>
    </row>
    <row r="7" spans="1:4" x14ac:dyDescent="0.25">
      <c r="A7">
        <v>1</v>
      </c>
      <c r="B7" s="2" t="s">
        <v>30</v>
      </c>
      <c r="C7" s="40" t="s">
        <v>67</v>
      </c>
      <c r="D7" s="2" t="s">
        <v>60</v>
      </c>
    </row>
    <row r="8" spans="1:4" x14ac:dyDescent="0.25">
      <c r="A8">
        <v>1</v>
      </c>
      <c r="B8" s="2" t="s">
        <v>30</v>
      </c>
      <c r="C8" s="40" t="s">
        <v>67</v>
      </c>
      <c r="D8" s="2" t="s">
        <v>73</v>
      </c>
    </row>
    <row r="9" spans="1:4" x14ac:dyDescent="0.25">
      <c r="A9">
        <v>1</v>
      </c>
      <c r="B9" s="2" t="s">
        <v>30</v>
      </c>
      <c r="C9" s="40" t="s">
        <v>62</v>
      </c>
      <c r="D9" s="2" t="s">
        <v>40</v>
      </c>
    </row>
    <row r="10" spans="1:4" x14ac:dyDescent="0.25">
      <c r="A10">
        <v>1</v>
      </c>
      <c r="B10" s="2" t="s">
        <v>30</v>
      </c>
      <c r="C10" s="40" t="s">
        <v>62</v>
      </c>
      <c r="D10" s="2" t="s">
        <v>16</v>
      </c>
    </row>
    <row r="11" spans="1:4" x14ac:dyDescent="0.25">
      <c r="A11">
        <v>1</v>
      </c>
      <c r="B11" s="2" t="s">
        <v>30</v>
      </c>
      <c r="C11" s="40" t="s">
        <v>62</v>
      </c>
      <c r="D11" s="2" t="s">
        <v>64</v>
      </c>
    </row>
    <row r="12" spans="1:4" x14ac:dyDescent="0.25">
      <c r="A12">
        <v>1</v>
      </c>
      <c r="B12" s="2" t="s">
        <v>30</v>
      </c>
      <c r="C12" s="40" t="s">
        <v>65</v>
      </c>
      <c r="D12" s="2" t="s">
        <v>61</v>
      </c>
    </row>
    <row r="13" spans="1:4" x14ac:dyDescent="0.25">
      <c r="A13">
        <v>1</v>
      </c>
      <c r="B13" s="2" t="s">
        <v>30</v>
      </c>
      <c r="C13" s="40" t="s">
        <v>65</v>
      </c>
      <c r="D13" s="2" t="s">
        <v>63</v>
      </c>
    </row>
    <row r="14" spans="1:4" ht="15.75" thickBot="1" x14ac:dyDescent="0.3">
      <c r="A14">
        <v>1</v>
      </c>
      <c r="B14" s="37" t="s">
        <v>30</v>
      </c>
      <c r="C14" s="41" t="s">
        <v>96</v>
      </c>
      <c r="D14" s="37" t="s">
        <v>68</v>
      </c>
    </row>
    <row r="15" spans="1:4" ht="15.75" thickTop="1" x14ac:dyDescent="0.25">
      <c r="B15" s="2" t="s">
        <v>30</v>
      </c>
      <c r="C15" s="40" t="s">
        <v>106</v>
      </c>
      <c r="D15" s="2" t="s">
        <v>107</v>
      </c>
    </row>
    <row r="16" spans="1:4" x14ac:dyDescent="0.25">
      <c r="B16" s="2" t="s">
        <v>30</v>
      </c>
      <c r="C16" s="43" t="s">
        <v>105</v>
      </c>
      <c r="D16" s="2" t="s">
        <v>108</v>
      </c>
    </row>
    <row r="17" spans="2:4" x14ac:dyDescent="0.25">
      <c r="B17" s="11" t="s">
        <v>70</v>
      </c>
      <c r="C17" s="40" t="s">
        <v>66</v>
      </c>
      <c r="D17" s="11" t="s">
        <v>19</v>
      </c>
    </row>
    <row r="18" spans="2:4" x14ac:dyDescent="0.25">
      <c r="B18" s="11" t="s">
        <v>70</v>
      </c>
      <c r="C18" s="40" t="s">
        <v>66</v>
      </c>
      <c r="D18" s="11" t="s">
        <v>20</v>
      </c>
    </row>
    <row r="19" spans="2:4" x14ac:dyDescent="0.25">
      <c r="B19" s="11" t="s">
        <v>70</v>
      </c>
      <c r="C19" s="40" t="s">
        <v>67</v>
      </c>
      <c r="D19" s="11" t="s">
        <v>57</v>
      </c>
    </row>
    <row r="20" spans="2:4" x14ac:dyDescent="0.25">
      <c r="B20" s="11" t="s">
        <v>70</v>
      </c>
      <c r="C20" s="40" t="s">
        <v>67</v>
      </c>
      <c r="D20" s="11" t="s">
        <v>58</v>
      </c>
    </row>
    <row r="21" spans="2:4" x14ac:dyDescent="0.25">
      <c r="B21" s="11" t="s">
        <v>70</v>
      </c>
      <c r="C21" s="40" t="s">
        <v>67</v>
      </c>
      <c r="D21" s="11" t="s">
        <v>59</v>
      </c>
    </row>
    <row r="22" spans="2:4" ht="15.75" thickBot="1" x14ac:dyDescent="0.3">
      <c r="B22" s="36" t="s">
        <v>70</v>
      </c>
      <c r="C22" s="41" t="s">
        <v>67</v>
      </c>
      <c r="D22" s="36" t="s">
        <v>60</v>
      </c>
    </row>
    <row r="23" spans="2:4" ht="16.5" thickTop="1" thickBot="1" x14ac:dyDescent="0.3">
      <c r="B23" s="2" t="s">
        <v>70</v>
      </c>
      <c r="C23" s="40" t="s">
        <v>105</v>
      </c>
      <c r="D23" s="2" t="s">
        <v>108</v>
      </c>
    </row>
    <row r="24" spans="2:4" ht="15.75" thickTop="1" x14ac:dyDescent="0.25">
      <c r="B24" s="35" t="s">
        <v>56</v>
      </c>
      <c r="C24" s="42" t="s">
        <v>66</v>
      </c>
      <c r="D24" s="35" t="s">
        <v>19</v>
      </c>
    </row>
    <row r="25" spans="2:4" x14ac:dyDescent="0.25">
      <c r="B25" s="11" t="s">
        <v>56</v>
      </c>
      <c r="C25" s="40" t="s">
        <v>66</v>
      </c>
      <c r="D25" s="11" t="s">
        <v>20</v>
      </c>
    </row>
    <row r="26" spans="2:4" x14ac:dyDescent="0.25">
      <c r="B26" s="11" t="s">
        <v>56</v>
      </c>
      <c r="C26" s="40" t="s">
        <v>67</v>
      </c>
      <c r="D26" s="11" t="s">
        <v>57</v>
      </c>
    </row>
    <row r="27" spans="2:4" x14ac:dyDescent="0.25">
      <c r="B27" s="11" t="s">
        <v>56</v>
      </c>
      <c r="C27" s="40" t="s">
        <v>67</v>
      </c>
      <c r="D27" s="11" t="s">
        <v>58</v>
      </c>
    </row>
    <row r="28" spans="2:4" x14ac:dyDescent="0.25">
      <c r="B28" s="11" t="s">
        <v>56</v>
      </c>
      <c r="C28" s="40" t="s">
        <v>67</v>
      </c>
      <c r="D28" s="11" t="s">
        <v>59</v>
      </c>
    </row>
    <row r="29" spans="2:4" ht="15.75" thickBot="1" x14ac:dyDescent="0.3">
      <c r="B29" s="36" t="s">
        <v>56</v>
      </c>
      <c r="C29" s="41" t="s">
        <v>67</v>
      </c>
      <c r="D29" s="36" t="s">
        <v>60</v>
      </c>
    </row>
    <row r="30" spans="2:4" ht="15.75" thickTop="1" x14ac:dyDescent="0.25">
      <c r="B30" s="35" t="s">
        <v>40</v>
      </c>
      <c r="C30" s="42" t="s">
        <v>66</v>
      </c>
      <c r="D30" s="35" t="s">
        <v>19</v>
      </c>
    </row>
    <row r="31" spans="2:4" x14ac:dyDescent="0.25">
      <c r="B31" s="11" t="s">
        <v>40</v>
      </c>
      <c r="C31" s="40" t="s">
        <v>66</v>
      </c>
      <c r="D31" s="11" t="s">
        <v>20</v>
      </c>
    </row>
    <row r="32" spans="2:4" x14ac:dyDescent="0.25">
      <c r="B32" s="11" t="s">
        <v>40</v>
      </c>
      <c r="C32" s="40" t="s">
        <v>67</v>
      </c>
      <c r="D32" s="11" t="s">
        <v>57</v>
      </c>
    </row>
    <row r="33" spans="1:4" x14ac:dyDescent="0.25">
      <c r="B33" s="11" t="s">
        <v>40</v>
      </c>
      <c r="C33" s="40" t="s">
        <v>67</v>
      </c>
      <c r="D33" s="11" t="s">
        <v>58</v>
      </c>
    </row>
    <row r="34" spans="1:4" x14ac:dyDescent="0.25">
      <c r="B34" s="11" t="s">
        <v>40</v>
      </c>
      <c r="C34" s="40" t="s">
        <v>67</v>
      </c>
      <c r="D34" s="11" t="s">
        <v>59</v>
      </c>
    </row>
    <row r="35" spans="1:4" ht="15.75" thickBot="1" x14ac:dyDescent="0.3">
      <c r="B35" s="36" t="s">
        <v>40</v>
      </c>
      <c r="C35" s="41" t="s">
        <v>67</v>
      </c>
      <c r="D35" s="36" t="s">
        <v>60</v>
      </c>
    </row>
    <row r="36" spans="1:4" ht="15.75" thickTop="1" x14ac:dyDescent="0.25">
      <c r="B36" s="35" t="s">
        <v>16</v>
      </c>
      <c r="C36" s="42" t="s">
        <v>66</v>
      </c>
      <c r="D36" s="35" t="s">
        <v>19</v>
      </c>
    </row>
    <row r="37" spans="1:4" x14ac:dyDescent="0.25">
      <c r="B37" s="11" t="s">
        <v>16</v>
      </c>
      <c r="C37" s="40" t="s">
        <v>66</v>
      </c>
      <c r="D37" s="11" t="s">
        <v>20</v>
      </c>
    </row>
    <row r="38" spans="1:4" x14ac:dyDescent="0.25">
      <c r="B38" s="11" t="s">
        <v>16</v>
      </c>
      <c r="C38" s="40" t="s">
        <v>67</v>
      </c>
      <c r="D38" s="11" t="s">
        <v>57</v>
      </c>
    </row>
    <row r="39" spans="1:4" x14ac:dyDescent="0.25">
      <c r="B39" s="11" t="s">
        <v>16</v>
      </c>
      <c r="C39" s="40" t="s">
        <v>67</v>
      </c>
      <c r="D39" s="11" t="s">
        <v>58</v>
      </c>
    </row>
    <row r="40" spans="1:4" x14ac:dyDescent="0.25">
      <c r="B40" s="11" t="s">
        <v>16</v>
      </c>
      <c r="C40" s="40" t="s">
        <v>67</v>
      </c>
      <c r="D40" s="11" t="s">
        <v>59</v>
      </c>
    </row>
    <row r="41" spans="1:4" x14ac:dyDescent="0.25">
      <c r="B41" s="11" t="s">
        <v>16</v>
      </c>
      <c r="C41" s="40" t="s">
        <v>67</v>
      </c>
      <c r="D41" s="11" t="s">
        <v>60</v>
      </c>
    </row>
    <row r="42" spans="1:4" ht="15.75" thickBot="1" x14ac:dyDescent="0.3">
      <c r="B42" s="36" t="s">
        <v>16</v>
      </c>
      <c r="C42" s="41" t="s">
        <v>67</v>
      </c>
      <c r="D42" s="36" t="s">
        <v>73</v>
      </c>
    </row>
    <row r="43" spans="1:4" ht="15.75" thickTop="1" x14ac:dyDescent="0.25">
      <c r="B43" s="38" t="s">
        <v>57</v>
      </c>
      <c r="C43" s="40" t="s">
        <v>97</v>
      </c>
      <c r="D43" s="11" t="s">
        <v>71</v>
      </c>
    </row>
    <row r="44" spans="1:4" x14ac:dyDescent="0.25">
      <c r="B44" s="38" t="s">
        <v>57</v>
      </c>
      <c r="C44" s="40" t="s">
        <v>97</v>
      </c>
      <c r="D44" s="11" t="s">
        <v>72</v>
      </c>
    </row>
    <row r="45" spans="1:4" x14ac:dyDescent="0.25">
      <c r="B45" s="38" t="s">
        <v>58</v>
      </c>
      <c r="C45" s="40" t="s">
        <v>97</v>
      </c>
      <c r="D45" s="11" t="s">
        <v>71</v>
      </c>
    </row>
    <row r="46" spans="1:4" x14ac:dyDescent="0.25">
      <c r="A46">
        <v>7</v>
      </c>
      <c r="B46" s="38" t="s">
        <v>58</v>
      </c>
      <c r="C46" s="40" t="s">
        <v>97</v>
      </c>
      <c r="D46" s="11" t="s">
        <v>72</v>
      </c>
    </row>
    <row r="47" spans="1:4" x14ac:dyDescent="0.25">
      <c r="A47">
        <v>7</v>
      </c>
      <c r="B47" s="38" t="s">
        <v>59</v>
      </c>
      <c r="C47" s="40" t="s">
        <v>97</v>
      </c>
      <c r="D47" s="11" t="s">
        <v>71</v>
      </c>
    </row>
    <row r="48" spans="1:4" x14ac:dyDescent="0.25">
      <c r="A48">
        <v>8</v>
      </c>
      <c r="B48" s="38" t="s">
        <v>59</v>
      </c>
      <c r="C48" s="40" t="s">
        <v>97</v>
      </c>
      <c r="D48" s="11" t="s">
        <v>72</v>
      </c>
    </row>
    <row r="49" spans="1:4" x14ac:dyDescent="0.25">
      <c r="A49">
        <v>8</v>
      </c>
      <c r="B49" s="38" t="s">
        <v>60</v>
      </c>
      <c r="C49" s="40" t="s">
        <v>97</v>
      </c>
      <c r="D49" s="11" t="s">
        <v>71</v>
      </c>
    </row>
    <row r="50" spans="1:4" x14ac:dyDescent="0.25">
      <c r="B50" s="38" t="s">
        <v>60</v>
      </c>
      <c r="C50" s="40" t="s">
        <v>97</v>
      </c>
      <c r="D50" s="11" t="s">
        <v>72</v>
      </c>
    </row>
    <row r="51" spans="1:4" x14ac:dyDescent="0.25">
      <c r="B51" s="38" t="s">
        <v>73</v>
      </c>
      <c r="C51" s="40" t="s">
        <v>97</v>
      </c>
      <c r="D51" s="11" t="s">
        <v>71</v>
      </c>
    </row>
    <row r="52" spans="1:4" x14ac:dyDescent="0.25">
      <c r="B52" s="38" t="s">
        <v>73</v>
      </c>
      <c r="C52" s="40" t="s">
        <v>97</v>
      </c>
      <c r="D52" s="11" t="s">
        <v>72</v>
      </c>
    </row>
    <row r="53" spans="1:4" x14ac:dyDescent="0.25">
      <c r="B53" s="38" t="s">
        <v>74</v>
      </c>
      <c r="C53" s="40" t="s">
        <v>97</v>
      </c>
      <c r="D53" s="11" t="s">
        <v>71</v>
      </c>
    </row>
    <row r="54" spans="1:4" x14ac:dyDescent="0.25">
      <c r="B54" s="38" t="s">
        <v>74</v>
      </c>
      <c r="C54" s="40" t="s">
        <v>97</v>
      </c>
      <c r="D54" s="11" t="s">
        <v>72</v>
      </c>
    </row>
    <row r="55" spans="1:4" x14ac:dyDescent="0.25">
      <c r="B55" s="38" t="s">
        <v>89</v>
      </c>
      <c r="C55" s="40" t="s">
        <v>97</v>
      </c>
      <c r="D55" s="11" t="s">
        <v>71</v>
      </c>
    </row>
    <row r="56" spans="1:4" x14ac:dyDescent="0.25">
      <c r="B56" s="38" t="s">
        <v>89</v>
      </c>
      <c r="C56" s="40" t="s">
        <v>97</v>
      </c>
      <c r="D56" s="11" t="s">
        <v>72</v>
      </c>
    </row>
    <row r="57" spans="1:4" x14ac:dyDescent="0.25">
      <c r="B57" s="38" t="s">
        <v>93</v>
      </c>
      <c r="C57" s="40" t="s">
        <v>97</v>
      </c>
      <c r="D57" s="11" t="s">
        <v>71</v>
      </c>
    </row>
    <row r="58" spans="1:4" x14ac:dyDescent="0.25">
      <c r="A58">
        <v>1</v>
      </c>
      <c r="B58" s="38" t="s">
        <v>93</v>
      </c>
      <c r="C58" s="40" t="s">
        <v>97</v>
      </c>
      <c r="D58" s="11" t="s">
        <v>72</v>
      </c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workbookViewId="0">
      <selection activeCell="I1" sqref="I1"/>
    </sheetView>
  </sheetViews>
  <sheetFormatPr defaultColWidth="8.85546875" defaultRowHeight="15" x14ac:dyDescent="0.25"/>
  <cols>
    <col min="1" max="12" width="16.42578125" style="1" customWidth="1"/>
    <col min="13" max="13" width="10.42578125" style="1" customWidth="1"/>
    <col min="14" max="14" width="9.42578125" style="1" customWidth="1"/>
    <col min="15" max="15" width="10.140625" style="1" bestFit="1" customWidth="1"/>
    <col min="16" max="16" width="9.140625" style="1" customWidth="1"/>
    <col min="17" max="17" width="12" style="1" customWidth="1"/>
    <col min="18" max="18" width="7.7109375" style="1" bestFit="1" customWidth="1"/>
    <col min="19" max="16384" width="8.85546875" style="1"/>
  </cols>
  <sheetData>
    <row r="1" spans="1:17" x14ac:dyDescent="0.25">
      <c r="A1" s="39" t="s">
        <v>69</v>
      </c>
      <c r="B1" s="39" t="s">
        <v>66</v>
      </c>
      <c r="C1" s="39" t="s">
        <v>67</v>
      </c>
      <c r="D1" s="39" t="s">
        <v>62</v>
      </c>
      <c r="E1" s="39" t="s">
        <v>65</v>
      </c>
      <c r="F1" s="40" t="s">
        <v>96</v>
      </c>
      <c r="G1" s="39" t="s">
        <v>97</v>
      </c>
      <c r="H1" s="34" t="s">
        <v>106</v>
      </c>
      <c r="I1" s="40" t="s">
        <v>105</v>
      </c>
      <c r="J1" s="2"/>
      <c r="K1" s="2"/>
      <c r="L1" s="2"/>
      <c r="M1" s="34"/>
      <c r="N1" s="25"/>
      <c r="O1" s="25"/>
      <c r="P1" s="25"/>
      <c r="Q1" s="25"/>
    </row>
    <row r="2" spans="1:17" x14ac:dyDescent="0.25">
      <c r="A2" s="25"/>
      <c r="B2" s="25"/>
      <c r="C2" s="25"/>
      <c r="D2" s="25"/>
      <c r="E2" s="25"/>
      <c r="F2" s="25"/>
      <c r="G2" s="25"/>
      <c r="H2" s="34"/>
      <c r="I2" s="2"/>
      <c r="J2" s="2"/>
      <c r="K2" s="2"/>
      <c r="L2" s="2"/>
      <c r="M2" s="34"/>
      <c r="N2" s="25"/>
      <c r="O2" s="25"/>
      <c r="P2" s="25"/>
      <c r="Q2" s="25"/>
    </row>
    <row r="3" spans="1:17" x14ac:dyDescent="0.25">
      <c r="A3" s="25" t="s">
        <v>93</v>
      </c>
      <c r="B3" s="25"/>
      <c r="C3" s="25"/>
      <c r="D3" s="25"/>
      <c r="E3" s="25"/>
      <c r="F3" s="25"/>
      <c r="G3" s="24" t="s">
        <v>71</v>
      </c>
      <c r="H3" s="34"/>
      <c r="I3" s="2"/>
      <c r="J3" s="2"/>
      <c r="K3" s="2"/>
      <c r="L3" s="2"/>
      <c r="M3" s="34"/>
      <c r="N3" s="25"/>
      <c r="O3" s="25"/>
      <c r="P3" s="25"/>
      <c r="Q3" s="25"/>
    </row>
    <row r="4" spans="1:17" x14ac:dyDescent="0.25">
      <c r="A4" s="25" t="s">
        <v>89</v>
      </c>
      <c r="G4" s="24" t="s">
        <v>71</v>
      </c>
      <c r="H4" s="2"/>
      <c r="I4" s="2"/>
      <c r="J4" s="2"/>
      <c r="K4" s="2"/>
      <c r="L4" s="2"/>
      <c r="M4" s="2"/>
    </row>
    <row r="5" spans="1:17" x14ac:dyDescent="0.25">
      <c r="A5" s="25" t="s">
        <v>57</v>
      </c>
      <c r="G5" s="24" t="s">
        <v>71</v>
      </c>
      <c r="H5" s="2"/>
      <c r="I5" s="2"/>
      <c r="J5" s="2"/>
      <c r="K5" s="2"/>
      <c r="L5" s="2"/>
      <c r="M5" s="2"/>
    </row>
    <row r="6" spans="1:17" x14ac:dyDescent="0.25">
      <c r="A6" s="1" t="s">
        <v>16</v>
      </c>
      <c r="B6" s="1" t="s">
        <v>20</v>
      </c>
      <c r="C6" s="1" t="s">
        <v>57</v>
      </c>
      <c r="G6" s="24"/>
      <c r="H6" s="2"/>
      <c r="I6" s="2"/>
      <c r="J6" s="2"/>
      <c r="K6" s="2"/>
      <c r="L6" s="2"/>
      <c r="M6" s="2"/>
    </row>
    <row r="7" spans="1:17" x14ac:dyDescent="0.25">
      <c r="A7" s="24" t="s">
        <v>30</v>
      </c>
      <c r="B7" s="1" t="s">
        <v>20</v>
      </c>
      <c r="C7" s="1" t="s">
        <v>57</v>
      </c>
      <c r="G7" s="24"/>
      <c r="H7" s="2"/>
      <c r="I7" s="2"/>
      <c r="J7" s="2"/>
      <c r="K7" s="2"/>
      <c r="L7" s="2"/>
      <c r="M7" s="2"/>
    </row>
    <row r="8" spans="1:17" x14ac:dyDescent="0.25">
      <c r="A8" s="1" t="s">
        <v>40</v>
      </c>
      <c r="B8" s="1" t="s">
        <v>19</v>
      </c>
      <c r="C8" s="1" t="s">
        <v>57</v>
      </c>
      <c r="G8" s="24"/>
      <c r="H8" s="2"/>
      <c r="I8" s="2"/>
      <c r="J8" s="2"/>
      <c r="K8" s="2"/>
      <c r="L8" s="2"/>
      <c r="M8" s="2"/>
    </row>
    <row r="9" spans="1:17" x14ac:dyDescent="0.25">
      <c r="A9" s="1" t="s">
        <v>77</v>
      </c>
      <c r="B9" s="1" t="s">
        <v>19</v>
      </c>
      <c r="C9" s="1" t="s">
        <v>57</v>
      </c>
      <c r="G9" s="24"/>
      <c r="H9" s="2"/>
      <c r="I9" s="2"/>
      <c r="J9" s="2"/>
      <c r="K9" s="2"/>
      <c r="L9" s="2"/>
      <c r="M9" s="2"/>
    </row>
    <row r="10" spans="1:17" x14ac:dyDescent="0.25">
      <c r="A10" s="1" t="s">
        <v>30</v>
      </c>
      <c r="B10" s="1" t="s">
        <v>19</v>
      </c>
      <c r="C10" s="1" t="s">
        <v>57</v>
      </c>
      <c r="D10" s="1" t="s">
        <v>40</v>
      </c>
      <c r="E10" s="1" t="s">
        <v>61</v>
      </c>
      <c r="G10" s="24"/>
      <c r="H10" s="2"/>
      <c r="I10" s="2"/>
      <c r="J10" s="2"/>
      <c r="K10" s="2"/>
      <c r="L10" s="2"/>
      <c r="M10" s="2"/>
    </row>
    <row r="11" spans="1:17" x14ac:dyDescent="0.25">
      <c r="A11" s="25" t="s">
        <v>57</v>
      </c>
      <c r="G11" s="24" t="s">
        <v>72</v>
      </c>
      <c r="H11" s="2"/>
      <c r="I11" s="2"/>
      <c r="J11" s="2"/>
      <c r="K11" s="2"/>
      <c r="L11" s="2"/>
      <c r="M11" s="2"/>
    </row>
    <row r="12" spans="1:17" x14ac:dyDescent="0.25">
      <c r="A12" s="25" t="s">
        <v>58</v>
      </c>
      <c r="G12" s="24" t="s">
        <v>71</v>
      </c>
      <c r="H12" s="2"/>
      <c r="I12" s="2"/>
      <c r="J12" s="2"/>
      <c r="K12" s="2"/>
      <c r="L12" s="2"/>
      <c r="M12" s="2"/>
    </row>
    <row r="13" spans="1:17" x14ac:dyDescent="0.25">
      <c r="A13" s="1" t="s">
        <v>40</v>
      </c>
      <c r="B13" s="1" t="s">
        <v>20</v>
      </c>
      <c r="C13" s="1" t="s">
        <v>58</v>
      </c>
      <c r="G13" s="24"/>
      <c r="H13" s="2"/>
      <c r="I13" s="2"/>
      <c r="J13" s="2"/>
      <c r="K13" s="2"/>
      <c r="L13" s="2"/>
      <c r="M13" s="2"/>
    </row>
    <row r="14" spans="1:17" x14ac:dyDescent="0.25">
      <c r="A14" s="1" t="s">
        <v>30</v>
      </c>
      <c r="B14" s="1" t="s">
        <v>20</v>
      </c>
      <c r="C14" s="1" t="s">
        <v>58</v>
      </c>
      <c r="D14" s="1" t="s">
        <v>40</v>
      </c>
      <c r="E14" s="1" t="s">
        <v>61</v>
      </c>
      <c r="G14" s="24"/>
      <c r="H14" s="2"/>
      <c r="I14" s="2"/>
      <c r="J14" s="2"/>
      <c r="K14" s="2"/>
      <c r="L14" s="2"/>
      <c r="M14" s="2"/>
    </row>
    <row r="15" spans="1:17" x14ac:dyDescent="0.25">
      <c r="A15" s="1" t="s">
        <v>16</v>
      </c>
      <c r="B15" s="1" t="s">
        <v>19</v>
      </c>
      <c r="C15" s="1" t="s">
        <v>58</v>
      </c>
      <c r="G15" s="24"/>
      <c r="H15" s="2"/>
      <c r="I15" s="2"/>
      <c r="J15" s="2"/>
      <c r="K15" s="2"/>
      <c r="L15" s="2"/>
      <c r="M15" s="2"/>
    </row>
    <row r="16" spans="1:17" x14ac:dyDescent="0.25">
      <c r="A16" s="1" t="s">
        <v>30</v>
      </c>
      <c r="B16" s="1" t="s">
        <v>19</v>
      </c>
      <c r="C16" s="1" t="s">
        <v>58</v>
      </c>
      <c r="D16" s="1" t="s">
        <v>16</v>
      </c>
      <c r="E16" s="1" t="s">
        <v>63</v>
      </c>
      <c r="G16" s="24"/>
      <c r="H16" s="2"/>
      <c r="I16" s="2"/>
      <c r="J16" s="2"/>
      <c r="K16" s="2"/>
      <c r="L16" s="2"/>
      <c r="M16" s="2"/>
    </row>
    <row r="17" spans="1:13" x14ac:dyDescent="0.25">
      <c r="A17" s="25" t="s">
        <v>98</v>
      </c>
      <c r="G17" s="24" t="s">
        <v>72</v>
      </c>
      <c r="H17" s="2"/>
      <c r="I17" s="2"/>
      <c r="J17" s="2"/>
      <c r="K17" s="2"/>
      <c r="L17" s="2"/>
      <c r="M17" s="2"/>
    </row>
    <row r="18" spans="1:13" x14ac:dyDescent="0.25">
      <c r="A18" s="25" t="s">
        <v>99</v>
      </c>
      <c r="G18" s="24" t="s">
        <v>72</v>
      </c>
      <c r="H18" s="34"/>
      <c r="I18" s="2"/>
      <c r="J18" s="2"/>
      <c r="K18" s="2"/>
      <c r="L18" s="2"/>
      <c r="M18" s="2"/>
    </row>
    <row r="19" spans="1:13" x14ac:dyDescent="0.25">
      <c r="A19" s="25" t="s">
        <v>100</v>
      </c>
      <c r="C19" s="25"/>
      <c r="D19" s="25"/>
      <c r="E19" s="25"/>
      <c r="F19" s="25"/>
      <c r="G19" s="24" t="s">
        <v>72</v>
      </c>
      <c r="H19" s="2"/>
      <c r="I19" s="2"/>
      <c r="J19" s="2"/>
      <c r="K19" s="2"/>
      <c r="L19" s="2"/>
      <c r="M19" s="2"/>
    </row>
    <row r="20" spans="1:13" x14ac:dyDescent="0.25">
      <c r="F20" s="25"/>
      <c r="G20" s="25"/>
      <c r="H20" s="34"/>
      <c r="I20" s="2"/>
      <c r="J20" s="2"/>
      <c r="K20" s="2"/>
      <c r="L20" s="2"/>
      <c r="M20" s="2"/>
    </row>
    <row r="21" spans="1:13" x14ac:dyDescent="0.25">
      <c r="C21" s="25"/>
      <c r="D21" s="25"/>
      <c r="E21" s="25"/>
      <c r="F21" s="25"/>
      <c r="G21" s="25"/>
      <c r="H21" s="34"/>
      <c r="I21" s="2"/>
      <c r="J21" s="2"/>
      <c r="K21" s="2"/>
      <c r="L21" s="2"/>
      <c r="M21" s="2"/>
    </row>
    <row r="22" spans="1:13" x14ac:dyDescent="0.25">
      <c r="H22" s="2"/>
      <c r="I22" s="2"/>
      <c r="J22" s="2"/>
      <c r="K22" s="2"/>
      <c r="L22" s="2"/>
      <c r="M22" s="2"/>
    </row>
    <row r="23" spans="1:13" x14ac:dyDescent="0.25">
      <c r="D23" s="25"/>
      <c r="E23" s="25"/>
      <c r="F23" s="25"/>
      <c r="G23" s="25"/>
      <c r="H23" s="34"/>
      <c r="I23" s="2"/>
      <c r="J23" s="2"/>
      <c r="K23" s="2"/>
      <c r="L23" s="2"/>
      <c r="M23" s="2"/>
    </row>
    <row r="24" spans="1:13" x14ac:dyDescent="0.25">
      <c r="C24" s="25"/>
      <c r="D24" s="25"/>
      <c r="E24" s="25"/>
      <c r="F24" s="25"/>
      <c r="G24" s="25"/>
      <c r="H24" s="2"/>
      <c r="I24" s="2"/>
      <c r="J24" s="2"/>
      <c r="K24" s="2"/>
      <c r="L24" s="2"/>
      <c r="M24" s="2"/>
    </row>
    <row r="25" spans="1:13" x14ac:dyDescent="0.25">
      <c r="C25" s="25"/>
      <c r="D25" s="25"/>
      <c r="E25" s="25"/>
      <c r="F25" s="25"/>
      <c r="G25" s="25"/>
      <c r="H25" s="34"/>
      <c r="I25" s="2"/>
      <c r="J25" s="2"/>
      <c r="K25" s="2"/>
      <c r="L25" s="2"/>
      <c r="M25" s="2"/>
    </row>
    <row r="26" spans="1:13" x14ac:dyDescent="0.25">
      <c r="C26" s="25"/>
      <c r="D26" s="25"/>
      <c r="E26" s="25"/>
      <c r="F26" s="25"/>
      <c r="G26" s="25"/>
      <c r="H26" s="34"/>
      <c r="I26" s="2"/>
      <c r="J26" s="2"/>
      <c r="K26" s="2"/>
      <c r="L26" s="2"/>
      <c r="M26" s="2"/>
    </row>
    <row r="27" spans="1:13" x14ac:dyDescent="0.25">
      <c r="C27" s="25"/>
      <c r="D27" s="25"/>
      <c r="E27" s="25"/>
      <c r="F27" s="25"/>
      <c r="G27" s="25"/>
      <c r="H27" s="34"/>
      <c r="I27" s="2"/>
      <c r="J27" s="2"/>
      <c r="K27" s="2"/>
      <c r="L27" s="2"/>
      <c r="M27" s="2"/>
    </row>
    <row r="28" spans="1:13" x14ac:dyDescent="0.25">
      <c r="D28" s="25"/>
      <c r="E28" s="25"/>
      <c r="F28" s="25"/>
      <c r="G28" s="25"/>
      <c r="H28" s="34"/>
      <c r="I28" s="2"/>
      <c r="J28" s="2"/>
      <c r="K28" s="2"/>
      <c r="L28" s="2"/>
      <c r="M28" s="2"/>
    </row>
    <row r="29" spans="1:13" x14ac:dyDescent="0.25">
      <c r="C29" s="25"/>
      <c r="D29" s="25"/>
      <c r="E29" s="25"/>
      <c r="F29" s="25"/>
      <c r="G29" s="25"/>
      <c r="H29" s="34"/>
      <c r="I29" s="2"/>
      <c r="J29" s="2"/>
      <c r="K29" s="2"/>
      <c r="L29" s="2"/>
      <c r="M29" s="2"/>
    </row>
    <row r="30" spans="1:13" x14ac:dyDescent="0.25">
      <c r="D30" s="25"/>
      <c r="E30" s="25"/>
      <c r="F30" s="25"/>
      <c r="G30" s="25"/>
      <c r="H30" s="34"/>
      <c r="I30" s="2"/>
      <c r="J30" s="2"/>
      <c r="K30" s="2"/>
      <c r="L30" s="2"/>
      <c r="M30" s="2"/>
    </row>
    <row r="31" spans="1:13" x14ac:dyDescent="0.25">
      <c r="C31" s="25"/>
      <c r="D31" s="25"/>
      <c r="E31" s="25"/>
      <c r="F31" s="25"/>
      <c r="G31" s="25"/>
      <c r="H31" s="34"/>
      <c r="I31" s="2"/>
      <c r="J31" s="2"/>
      <c r="K31" s="2"/>
      <c r="L31" s="2"/>
      <c r="M31" s="2"/>
    </row>
    <row r="32" spans="1:13" x14ac:dyDescent="0.25">
      <c r="C32" s="25"/>
      <c r="D32" s="25"/>
      <c r="E32" s="25"/>
      <c r="F32" s="25"/>
      <c r="G32" s="25"/>
      <c r="H32" s="34"/>
      <c r="I32" s="34"/>
      <c r="J32" s="34"/>
      <c r="K32" s="34"/>
      <c r="L32" s="34"/>
      <c r="M32" s="2"/>
    </row>
    <row r="33" spans="3:12" x14ac:dyDescent="0.25">
      <c r="C33" s="25"/>
      <c r="D33" s="25"/>
      <c r="E33" s="25"/>
      <c r="F33" s="25"/>
      <c r="G33" s="25"/>
      <c r="H33" s="25"/>
      <c r="I33" s="25"/>
      <c r="J33" s="25"/>
      <c r="K33" s="25"/>
      <c r="L33" s="25"/>
    </row>
    <row r="34" spans="3:12" x14ac:dyDescent="0.25">
      <c r="C34" s="25"/>
      <c r="D34" s="25"/>
      <c r="E34" s="25"/>
      <c r="F34" s="25"/>
      <c r="G34" s="25"/>
      <c r="H34" s="25"/>
      <c r="I34" s="25"/>
      <c r="J34" s="25"/>
      <c r="K34" s="25"/>
      <c r="L34" s="25"/>
    </row>
    <row r="35" spans="3:12" x14ac:dyDescent="0.25">
      <c r="C35" s="25"/>
      <c r="D35" s="25"/>
      <c r="E35" s="25"/>
      <c r="F35" s="25"/>
      <c r="G35" s="25"/>
      <c r="H35" s="25"/>
      <c r="I35" s="25"/>
      <c r="J35" s="25"/>
      <c r="K35" s="25"/>
      <c r="L35" s="25"/>
    </row>
    <row r="36" spans="3:12" x14ac:dyDescent="0.25">
      <c r="C36" s="25"/>
      <c r="D36" s="25"/>
      <c r="E36" s="25"/>
      <c r="F36" s="25"/>
      <c r="G36" s="25"/>
      <c r="H36" s="25"/>
      <c r="I36" s="25"/>
      <c r="J36" s="25"/>
      <c r="K36" s="25"/>
      <c r="L36" s="25"/>
    </row>
    <row r="37" spans="3:12" x14ac:dyDescent="0.25">
      <c r="C37" s="25"/>
      <c r="D37" s="25"/>
      <c r="E37" s="25"/>
      <c r="F37" s="25"/>
      <c r="G37" s="25"/>
      <c r="H37" s="25"/>
      <c r="I37" s="25"/>
      <c r="J37" s="25"/>
      <c r="K37" s="25"/>
      <c r="L37" s="25"/>
    </row>
    <row r="38" spans="3:12" x14ac:dyDescent="0.25">
      <c r="C38" s="25"/>
      <c r="D38" s="25"/>
      <c r="E38" s="25"/>
      <c r="F38" s="25"/>
      <c r="G38" s="25"/>
      <c r="H38" s="25"/>
      <c r="I38" s="25"/>
      <c r="J38" s="25"/>
      <c r="K38" s="25"/>
      <c r="L38" s="25"/>
    </row>
    <row r="39" spans="3:12" x14ac:dyDescent="0.25">
      <c r="C39" s="25"/>
      <c r="D39" s="25"/>
      <c r="E39" s="25"/>
      <c r="F39" s="25"/>
      <c r="G39" s="25"/>
      <c r="H39" s="25"/>
      <c r="I39" s="25"/>
      <c r="J39" s="25"/>
      <c r="K39" s="25"/>
      <c r="L39" s="25"/>
    </row>
    <row r="40" spans="3:12" x14ac:dyDescent="0.25">
      <c r="C40" s="25"/>
      <c r="D40" s="25"/>
      <c r="E40" s="25"/>
      <c r="F40" s="25"/>
      <c r="G40" s="25"/>
      <c r="H40" s="25"/>
      <c r="I40" s="25"/>
      <c r="J40" s="25"/>
      <c r="K40" s="25"/>
      <c r="L40" s="25"/>
    </row>
    <row r="41" spans="3:12" x14ac:dyDescent="0.25"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3:12" x14ac:dyDescent="0.25"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3:12" x14ac:dyDescent="0.25"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4" spans="3:12" x14ac:dyDescent="0.25">
      <c r="C44" s="25"/>
      <c r="D44" s="25"/>
      <c r="E44" s="25"/>
      <c r="F44" s="25"/>
      <c r="G44" s="25"/>
      <c r="H44" s="25"/>
      <c r="I44" s="25"/>
      <c r="J44" s="25"/>
      <c r="K44" s="25"/>
      <c r="L44" s="25"/>
    </row>
    <row r="45" spans="3:12" x14ac:dyDescent="0.25">
      <c r="C45" s="25"/>
      <c r="D45" s="25"/>
      <c r="E45" s="25"/>
      <c r="F45" s="25"/>
      <c r="G45" s="25"/>
      <c r="H45" s="25"/>
      <c r="I45" s="25"/>
      <c r="J45" s="25"/>
      <c r="K45" s="25"/>
      <c r="L45" s="25"/>
    </row>
    <row r="46" spans="3:12" x14ac:dyDescent="0.25">
      <c r="C46" s="25"/>
      <c r="D46" s="25"/>
      <c r="E46" s="25"/>
      <c r="F46" s="25"/>
      <c r="G46" s="25"/>
      <c r="H46" s="25"/>
      <c r="I46" s="25"/>
      <c r="J46" s="25"/>
      <c r="K46" s="25"/>
      <c r="L46" s="25"/>
    </row>
    <row r="47" spans="3:12" x14ac:dyDescent="0.25">
      <c r="C47" s="25"/>
      <c r="D47" s="25"/>
      <c r="E47" s="25"/>
      <c r="F47" s="25"/>
      <c r="G47" s="25"/>
      <c r="H47" s="25"/>
      <c r="I47" s="25"/>
      <c r="J47" s="25"/>
      <c r="K47" s="25"/>
      <c r="L47" s="25"/>
    </row>
    <row r="48" spans="3:12" x14ac:dyDescent="0.25">
      <c r="C48" s="25"/>
      <c r="D48" s="25"/>
      <c r="E48" s="25"/>
      <c r="F48" s="25"/>
      <c r="G48" s="25"/>
      <c r="H48" s="25"/>
      <c r="I48" s="25"/>
      <c r="J48" s="25"/>
      <c r="K48" s="25"/>
      <c r="L48" s="25"/>
    </row>
    <row r="49" spans="3:12" x14ac:dyDescent="0.25">
      <c r="C49" s="25"/>
      <c r="D49" s="25"/>
      <c r="E49" s="25"/>
      <c r="F49" s="25"/>
      <c r="G49" s="25"/>
      <c r="H49" s="25"/>
      <c r="I49" s="25"/>
      <c r="J49" s="25"/>
      <c r="K49" s="25"/>
      <c r="L49" s="25"/>
    </row>
    <row r="50" spans="3:12" x14ac:dyDescent="0.25">
      <c r="C50" s="25"/>
      <c r="D50" s="25"/>
      <c r="E50" s="25"/>
      <c r="F50" s="25"/>
      <c r="G50" s="25"/>
      <c r="H50" s="25"/>
      <c r="I50" s="25"/>
      <c r="J50" s="25"/>
      <c r="K50" s="25"/>
      <c r="L50" s="25"/>
    </row>
    <row r="51" spans="3:12" x14ac:dyDescent="0.25">
      <c r="C51" s="25"/>
      <c r="D51" s="25"/>
      <c r="E51" s="25"/>
      <c r="F51" s="25"/>
      <c r="G51" s="25"/>
      <c r="H51" s="25"/>
      <c r="I51" s="25"/>
      <c r="J51" s="25"/>
      <c r="K51" s="25"/>
      <c r="L51" s="25"/>
    </row>
    <row r="52" spans="3:12" x14ac:dyDescent="0.25">
      <c r="C52" s="25"/>
      <c r="D52" s="25"/>
      <c r="E52" s="25"/>
      <c r="F52" s="25"/>
      <c r="G52" s="25"/>
      <c r="H52" s="25"/>
      <c r="I52" s="25"/>
      <c r="J52" s="25"/>
      <c r="K52" s="25"/>
      <c r="L52" s="25"/>
    </row>
    <row r="53" spans="3:12" x14ac:dyDescent="0.25">
      <c r="C53" s="25"/>
      <c r="D53" s="25"/>
      <c r="E53" s="25"/>
      <c r="F53" s="25"/>
      <c r="G53" s="25"/>
      <c r="H53" s="25"/>
      <c r="I53" s="25"/>
      <c r="J53" s="25"/>
      <c r="K53" s="25"/>
      <c r="L53" s="25"/>
    </row>
    <row r="54" spans="3:12" x14ac:dyDescent="0.25">
      <c r="C54" s="25"/>
      <c r="D54" s="25"/>
      <c r="E54" s="25"/>
      <c r="F54" s="25"/>
      <c r="G54" s="25"/>
      <c r="H54" s="25"/>
      <c r="I54" s="25"/>
      <c r="J54" s="25"/>
      <c r="K54" s="25"/>
      <c r="L54" s="25"/>
    </row>
    <row r="55" spans="3:12" x14ac:dyDescent="0.25">
      <c r="C55" s="25"/>
      <c r="D55" s="25"/>
      <c r="E55" s="25"/>
      <c r="F55" s="25"/>
      <c r="G55" s="25"/>
      <c r="H55" s="25"/>
      <c r="I55" s="25"/>
      <c r="J55" s="25"/>
      <c r="K55" s="25"/>
      <c r="L55" s="25"/>
    </row>
    <row r="57" spans="3:12" x14ac:dyDescent="0.25">
      <c r="D57" s="25"/>
      <c r="E57" s="25"/>
      <c r="F57" s="25"/>
      <c r="G57" s="25"/>
      <c r="H57" s="25"/>
      <c r="I57" s="25"/>
      <c r="J57" s="25"/>
      <c r="K57" s="25"/>
      <c r="L57" s="25"/>
    </row>
    <row r="58" spans="3:12" x14ac:dyDescent="0.25">
      <c r="C58" s="25"/>
      <c r="D58" s="25"/>
      <c r="E58" s="25"/>
      <c r="F58" s="25"/>
      <c r="G58" s="25"/>
      <c r="H58" s="25"/>
      <c r="I58" s="25"/>
      <c r="J58" s="25"/>
      <c r="K58" s="25"/>
      <c r="L58" s="25"/>
    </row>
    <row r="59" spans="3:12" x14ac:dyDescent="0.25">
      <c r="C59" s="25"/>
      <c r="D59" s="25"/>
      <c r="E59" s="25"/>
      <c r="F59" s="25"/>
      <c r="G59" s="25"/>
      <c r="H59" s="25"/>
      <c r="I59" s="25"/>
      <c r="J59" s="25"/>
      <c r="K59" s="25"/>
      <c r="L59" s="25"/>
    </row>
    <row r="60" spans="3:12" x14ac:dyDescent="0.25">
      <c r="D60" s="25"/>
      <c r="E60" s="25"/>
      <c r="F60" s="25"/>
      <c r="G60" s="25"/>
      <c r="H60" s="25"/>
      <c r="I60" s="25"/>
      <c r="J60" s="25"/>
      <c r="K60" s="25"/>
      <c r="L60" s="25"/>
    </row>
    <row r="61" spans="3:12" x14ac:dyDescent="0.25">
      <c r="D61" s="25"/>
      <c r="E61" s="25"/>
      <c r="F61" s="25"/>
      <c r="G61" s="25"/>
      <c r="H61" s="25"/>
      <c r="I61" s="25"/>
      <c r="J61" s="25"/>
      <c r="K61" s="25"/>
      <c r="L61" s="25"/>
    </row>
    <row r="62" spans="3:12" x14ac:dyDescent="0.25">
      <c r="D62" s="25"/>
      <c r="E62" s="25"/>
      <c r="F62" s="25"/>
      <c r="G62" s="25"/>
      <c r="H62" s="25"/>
      <c r="I62" s="25"/>
      <c r="J62" s="25"/>
      <c r="K62" s="25"/>
      <c r="L62" s="25"/>
    </row>
    <row r="63" spans="3:12" x14ac:dyDescent="0.25">
      <c r="D63" s="25"/>
      <c r="E63" s="25"/>
      <c r="F63" s="25"/>
      <c r="G63" s="25"/>
      <c r="H63" s="25"/>
      <c r="I63" s="25"/>
      <c r="J63" s="25"/>
      <c r="K63" s="25"/>
      <c r="L63" s="25"/>
    </row>
    <row r="64" spans="3:12" x14ac:dyDescent="0.25">
      <c r="D64" s="25"/>
      <c r="E64" s="25"/>
      <c r="F64" s="25"/>
      <c r="G64" s="25"/>
      <c r="H64" s="25"/>
      <c r="I64" s="25"/>
      <c r="J64" s="25"/>
      <c r="K64" s="25"/>
      <c r="L64" s="25"/>
    </row>
    <row r="65" spans="4:12" x14ac:dyDescent="0.25">
      <c r="D65" s="25"/>
      <c r="E65" s="25"/>
      <c r="F65" s="25"/>
      <c r="G65" s="25"/>
      <c r="H65" s="25"/>
      <c r="I65" s="25"/>
      <c r="J65" s="25"/>
      <c r="K65" s="25"/>
      <c r="L65" s="25"/>
    </row>
    <row r="66" spans="4:12" x14ac:dyDescent="0.25">
      <c r="D66" s="25"/>
      <c r="E66" s="25"/>
      <c r="F66" s="25"/>
      <c r="G66" s="25"/>
      <c r="H66" s="25"/>
      <c r="I66" s="25"/>
      <c r="J66" s="25"/>
      <c r="K66" s="25"/>
      <c r="L66" s="25"/>
    </row>
    <row r="67" spans="4:12" x14ac:dyDescent="0.25">
      <c r="D67" s="25"/>
      <c r="E67" s="25"/>
      <c r="F67" s="25"/>
      <c r="G67" s="25"/>
      <c r="H67" s="25"/>
      <c r="I67" s="25"/>
      <c r="J67" s="25"/>
      <c r="K67" s="25"/>
      <c r="L67" s="25"/>
    </row>
    <row r="68" spans="4:12" x14ac:dyDescent="0.25">
      <c r="D68" s="25"/>
      <c r="E68" s="25"/>
      <c r="F68" s="25"/>
      <c r="G68" s="25"/>
      <c r="H68" s="25"/>
      <c r="I68" s="25"/>
      <c r="J68" s="25"/>
      <c r="K68" s="25"/>
      <c r="L68" s="25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5" sqref="B5"/>
    </sheetView>
  </sheetViews>
  <sheetFormatPr defaultColWidth="8.85546875" defaultRowHeight="15" x14ac:dyDescent="0.25"/>
  <cols>
    <col min="1" max="1" width="23.7109375" bestFit="1" customWidth="1"/>
    <col min="2" max="2" width="10.28515625" bestFit="1" customWidth="1"/>
  </cols>
  <sheetData>
    <row r="1" spans="1:4" ht="15.75" thickBot="1" x14ac:dyDescent="0.3">
      <c r="A1" s="1" t="s">
        <v>101</v>
      </c>
      <c r="B1" s="1" t="s">
        <v>102</v>
      </c>
      <c r="C1" s="1"/>
      <c r="D1" s="1"/>
    </row>
    <row r="2" spans="1:4" x14ac:dyDescent="0.25">
      <c r="A2" s="26"/>
      <c r="B2" s="27"/>
      <c r="C2" s="27"/>
      <c r="D2" s="28"/>
    </row>
    <row r="3" spans="1:4" x14ac:dyDescent="0.25">
      <c r="A3" s="29"/>
      <c r="B3" s="2"/>
      <c r="C3" s="2"/>
      <c r="D3" s="30"/>
    </row>
    <row r="4" spans="1:4" x14ac:dyDescent="0.25">
      <c r="A4" s="29" t="s">
        <v>75</v>
      </c>
      <c r="B4" s="2">
        <f>COUNTIFS(EventLog!A:A,"Goal")</f>
        <v>4</v>
      </c>
      <c r="C4" s="2"/>
      <c r="D4" s="30"/>
    </row>
    <row r="5" spans="1:4" x14ac:dyDescent="0.25">
      <c r="A5" s="29" t="s">
        <v>20</v>
      </c>
      <c r="B5" s="2">
        <f>COUNTIFS(EventLog!A:A,"Goal",EventLog!B:B,"Team2")</f>
        <v>2</v>
      </c>
      <c r="C5" s="2"/>
      <c r="D5" s="30"/>
    </row>
    <row r="6" spans="1:4" x14ac:dyDescent="0.25">
      <c r="A6" s="29" t="s">
        <v>19</v>
      </c>
      <c r="B6" s="2">
        <f>COUNTIFS(EventLog!A:A,"Goal",EventLog!B:B,"Team1")</f>
        <v>2</v>
      </c>
      <c r="C6" s="2"/>
      <c r="D6" s="30"/>
    </row>
    <row r="7" spans="1:4" x14ac:dyDescent="0.25">
      <c r="A7" s="29"/>
      <c r="B7" s="2"/>
      <c r="C7" s="2"/>
      <c r="D7" s="30"/>
    </row>
    <row r="8" spans="1:4" x14ac:dyDescent="0.25">
      <c r="A8" s="29" t="s">
        <v>76</v>
      </c>
      <c r="B8" s="2">
        <f>COUNTIFS(EventLog!A:A,"YellowCard")</f>
        <v>1</v>
      </c>
      <c r="C8" s="2"/>
      <c r="D8" s="30"/>
    </row>
    <row r="9" spans="1:4" x14ac:dyDescent="0.25">
      <c r="A9" s="29" t="s">
        <v>80</v>
      </c>
      <c r="B9" s="2">
        <f>COUNTIFS(EventLog!A:A,"Corner")</f>
        <v>2</v>
      </c>
      <c r="C9" s="2"/>
      <c r="D9" s="30"/>
    </row>
    <row r="10" spans="1:4" x14ac:dyDescent="0.25">
      <c r="A10" s="29"/>
      <c r="B10" s="2"/>
      <c r="C10" s="2"/>
      <c r="D10" s="30"/>
    </row>
    <row r="11" spans="1:4" x14ac:dyDescent="0.25">
      <c r="A11" s="29" t="s">
        <v>78</v>
      </c>
      <c r="B11" s="2">
        <f>COUNTIFS(EventLog!A:A,"Goal",EventLog!B:B,"Team1", EventLog!C:C,"Half1")</f>
        <v>1</v>
      </c>
      <c r="C11" s="2"/>
      <c r="D11" s="30"/>
    </row>
    <row r="12" spans="1:4" x14ac:dyDescent="0.25">
      <c r="A12" s="29" t="s">
        <v>79</v>
      </c>
      <c r="B12" s="2">
        <f>COUNTIFS(EventLog!A:A,"Goal",EventLog!B:B,"Team2", EventLog!C:C,"Half1")</f>
        <v>1</v>
      </c>
      <c r="C12" s="2"/>
      <c r="D12" s="30"/>
    </row>
    <row r="13" spans="1:4" x14ac:dyDescent="0.25">
      <c r="A13" s="29"/>
      <c r="B13" s="2"/>
      <c r="C13" s="2"/>
      <c r="D13" s="30"/>
    </row>
    <row r="14" spans="1:4" x14ac:dyDescent="0.25">
      <c r="A14" s="29" t="s">
        <v>81</v>
      </c>
      <c r="B14" s="2">
        <f>COUNTIFS(EventLog!A:A,"Goal",EventLog!B:B,"Team1", EventLog!C:C,"Half2")</f>
        <v>1</v>
      </c>
      <c r="C14" s="2"/>
      <c r="D14" s="30"/>
    </row>
    <row r="15" spans="1:4" x14ac:dyDescent="0.25">
      <c r="A15" s="29" t="s">
        <v>82</v>
      </c>
      <c r="B15" s="2">
        <f>COUNTIFS(EventLog!A:A,"Goal",EventLog!B:B,"Team2", EventLog!C:C,"Half2")</f>
        <v>1</v>
      </c>
      <c r="C15" s="2"/>
      <c r="D15" s="30"/>
    </row>
    <row r="16" spans="1:4" x14ac:dyDescent="0.25">
      <c r="A16" s="29"/>
      <c r="B16" s="2"/>
      <c r="C16" s="2"/>
      <c r="D16" s="30"/>
    </row>
    <row r="17" spans="1:4" x14ac:dyDescent="0.25">
      <c r="A17" s="29" t="s">
        <v>83</v>
      </c>
      <c r="B17" s="2">
        <f>COUNTIFS(EventLog!A:A,"Goal",G:G, "&lt;&gt;")</f>
        <v>0</v>
      </c>
      <c r="C17" s="2"/>
      <c r="D17" s="30"/>
    </row>
    <row r="18" spans="1:4" x14ac:dyDescent="0.25">
      <c r="A18" s="29"/>
      <c r="B18" s="2"/>
      <c r="C18" s="2"/>
      <c r="D18" s="30"/>
    </row>
    <row r="19" spans="1:4" x14ac:dyDescent="0.25">
      <c r="A19" s="29" t="s">
        <v>84</v>
      </c>
      <c r="B19" s="2">
        <f>COUNTIFS(EventLog!A:A,"Goal",H:H, "Head")</f>
        <v>0</v>
      </c>
      <c r="C19" s="2"/>
      <c r="D19" s="30"/>
    </row>
    <row r="20" spans="1:4" x14ac:dyDescent="0.25">
      <c r="A20" s="29"/>
      <c r="B20" s="2"/>
      <c r="C20" s="2"/>
      <c r="D20" s="30"/>
    </row>
    <row r="21" spans="1:4" x14ac:dyDescent="0.25">
      <c r="A21" s="29" t="s">
        <v>85</v>
      </c>
      <c r="B21" s="2" t="b">
        <f>IF(COUNTIFS(EventLog!A:A,"Goal",EventLog!C:C,"Half1",B:B,"&gt;0",B:B,"&lt;15"), TRUE,FALSE)</f>
        <v>0</v>
      </c>
      <c r="C21" s="2"/>
      <c r="D21" s="30"/>
    </row>
    <row r="22" spans="1:4" x14ac:dyDescent="0.25">
      <c r="A22" s="29" t="s">
        <v>86</v>
      </c>
      <c r="B22" s="2" t="b">
        <f>IF(COUNTIFS(EventLog!A:A,"Goal",EventLog!C:C,"Half1",B:B,"&gt;15",B:B,"&lt;30"), TRUE,FALSE)</f>
        <v>0</v>
      </c>
      <c r="C22" s="2"/>
      <c r="D22" s="30"/>
    </row>
    <row r="23" spans="1:4" x14ac:dyDescent="0.25">
      <c r="A23" s="29"/>
      <c r="B23" s="2"/>
      <c r="C23" s="2"/>
      <c r="D23" s="30"/>
    </row>
    <row r="24" spans="1:4" x14ac:dyDescent="0.25">
      <c r="A24" s="29" t="s">
        <v>92</v>
      </c>
      <c r="B24" s="2" t="b">
        <f>COUNTIFS(EventLog!A:A,"Match",EventLog!G:G,"stop")&gt;0</f>
        <v>0</v>
      </c>
      <c r="C24" s="2"/>
      <c r="D24" s="30"/>
    </row>
    <row r="25" spans="1:4" x14ac:dyDescent="0.25">
      <c r="A25" s="29" t="s">
        <v>94</v>
      </c>
      <c r="B25" s="2" t="b">
        <f>COUNTIFS(EventLog!A:A,"Half1",EventLog!G:G,"stop")&gt;0</f>
        <v>1</v>
      </c>
      <c r="C25" s="2"/>
      <c r="D25" s="30"/>
    </row>
    <row r="26" spans="1:4" x14ac:dyDescent="0.25">
      <c r="A26" s="29"/>
      <c r="B26" s="2"/>
      <c r="C26" s="2"/>
      <c r="D26" s="30"/>
    </row>
    <row r="27" spans="1:4" x14ac:dyDescent="0.25">
      <c r="A27" s="29" t="s">
        <v>87</v>
      </c>
      <c r="B27" s="2" t="e">
        <f>0&lt;INDEX(EventLog!#REF!,MATCH("Goal",EventLog!A:A,0))&lt;15</f>
        <v>#REF!</v>
      </c>
      <c r="C27" s="2"/>
      <c r="D27" s="30"/>
    </row>
    <row r="28" spans="1:4" x14ac:dyDescent="0.25">
      <c r="A28" s="29" t="s">
        <v>88</v>
      </c>
      <c r="B28" s="2" t="e">
        <f>AND(15&lt;INDEX(EventLog!#REF!,MATCH("Goal",EventLog!A:A,0)),30&gt;INDEX(EventLog!#REF!,MATCH("Goal",EventLog!A:A,0)))</f>
        <v>#REF!</v>
      </c>
      <c r="C28" s="2"/>
      <c r="D28" s="30"/>
    </row>
    <row r="29" spans="1:4" x14ac:dyDescent="0.25">
      <c r="A29" s="29"/>
      <c r="B29" s="2"/>
      <c r="C29" s="2"/>
      <c r="D29" s="30"/>
    </row>
    <row r="30" spans="1:4" x14ac:dyDescent="0.25">
      <c r="A30" s="29" t="s">
        <v>90</v>
      </c>
      <c r="B30" s="2" t="str">
        <f t="array" ref="B30">INDEX(EventLog!B:B,SMALL(IF(EventLog!A:A="Goal",ROW(EventLog!A:A),""),2))</f>
        <v>Team1</v>
      </c>
      <c r="C30" s="2"/>
      <c r="D30" s="30"/>
    </row>
    <row r="31" spans="1:4" x14ac:dyDescent="0.25">
      <c r="A31" s="29" t="s">
        <v>95</v>
      </c>
      <c r="B31" s="2" t="e">
        <f t="array" ref="B31">INDEX(EventLog!#REF!,SMALL(IF(EventLog!A:A="Goal",ROW(EventLog!A:A),""),3))</f>
        <v>#REF!</v>
      </c>
      <c r="C31" s="2"/>
      <c r="D31" s="30"/>
    </row>
    <row r="32" spans="1:4" ht="15.75" thickBot="1" x14ac:dyDescent="0.3">
      <c r="A32" s="31"/>
      <c r="B32" s="32"/>
      <c r="C32" s="32"/>
      <c r="D32" s="33"/>
    </row>
    <row r="33" spans="1:4" x14ac:dyDescent="0.25">
      <c r="A33" s="1"/>
      <c r="B33" s="1"/>
      <c r="C33" s="1"/>
      <c r="D3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04"/>
  <sheetViews>
    <sheetView zoomScale="85" zoomScaleNormal="85" zoomScalePageLayoutView="85" workbookViewId="0">
      <selection activeCell="B23" sqref="B23"/>
    </sheetView>
  </sheetViews>
  <sheetFormatPr defaultColWidth="8.85546875" defaultRowHeight="15" x14ac:dyDescent="0.25"/>
  <cols>
    <col min="1" max="1" width="25.140625" bestFit="1" customWidth="1"/>
    <col min="2" max="2" width="6.140625" bestFit="1" customWidth="1"/>
    <col min="4" max="4" width="13.85546875" bestFit="1" customWidth="1"/>
    <col min="5" max="5" width="13.85546875" customWidth="1"/>
    <col min="8" max="8" width="10.42578125" bestFit="1" customWidth="1"/>
    <col min="9" max="9" width="9.85546875" bestFit="1" customWidth="1"/>
    <col min="10" max="10" width="10.42578125" bestFit="1" customWidth="1"/>
    <col min="11" max="13" width="10.42578125" customWidth="1"/>
    <col min="14" max="14" width="16.7109375" bestFit="1" customWidth="1"/>
    <col min="19" max="19" width="10" bestFit="1" customWidth="1"/>
    <col min="26" max="26" width="10.85546875" bestFit="1" customWidth="1"/>
    <col min="27" max="27" width="14.7109375" customWidth="1"/>
  </cols>
  <sheetData>
    <row r="1" spans="1:27" x14ac:dyDescent="0.25">
      <c r="A1" t="s">
        <v>2</v>
      </c>
      <c r="B1">
        <v>1</v>
      </c>
      <c r="D1" s="8"/>
      <c r="E1" s="9"/>
      <c r="F1" s="46" t="s">
        <v>25</v>
      </c>
      <c r="G1" s="46"/>
      <c r="H1" s="46" t="s">
        <v>26</v>
      </c>
      <c r="I1" s="46"/>
      <c r="J1" s="46" t="s">
        <v>4</v>
      </c>
      <c r="K1" s="46"/>
      <c r="L1" s="46"/>
      <c r="M1" s="46"/>
      <c r="N1" s="46"/>
      <c r="O1" s="46" t="s">
        <v>8</v>
      </c>
      <c r="P1" s="46"/>
      <c r="Q1" s="46"/>
      <c r="R1" s="46"/>
      <c r="S1" s="46"/>
      <c r="Z1" s="44" t="s">
        <v>13</v>
      </c>
      <c r="AA1" s="44"/>
    </row>
    <row r="2" spans="1:27" x14ac:dyDescent="0.25">
      <c r="A2" t="s">
        <v>22</v>
      </c>
      <c r="B2">
        <v>3</v>
      </c>
      <c r="D2" s="8" t="s">
        <v>24</v>
      </c>
      <c r="E2" s="9" t="s">
        <v>39</v>
      </c>
      <c r="F2" s="8" t="s">
        <v>19</v>
      </c>
      <c r="G2" s="8" t="s">
        <v>20</v>
      </c>
      <c r="H2" s="8" t="s">
        <v>6</v>
      </c>
      <c r="I2" s="8" t="s">
        <v>7</v>
      </c>
      <c r="J2" s="8" t="s">
        <v>0</v>
      </c>
      <c r="K2" s="8" t="s">
        <v>1</v>
      </c>
      <c r="L2" s="8" t="s">
        <v>28</v>
      </c>
      <c r="M2" s="8" t="s">
        <v>29</v>
      </c>
      <c r="N2" s="8" t="s">
        <v>27</v>
      </c>
      <c r="O2" s="13" t="s">
        <v>14</v>
      </c>
      <c r="P2" s="13" t="s">
        <v>15</v>
      </c>
      <c r="Q2" s="13" t="s">
        <v>16</v>
      </c>
      <c r="R2" s="13" t="s">
        <v>17</v>
      </c>
      <c r="S2" s="13" t="s">
        <v>18</v>
      </c>
      <c r="Z2" s="45" t="s">
        <v>9</v>
      </c>
      <c r="AA2" s="45"/>
    </row>
    <row r="3" spans="1:27" x14ac:dyDescent="0.25">
      <c r="A3" t="s">
        <v>6</v>
      </c>
      <c r="B3">
        <v>41</v>
      </c>
      <c r="D3" s="10">
        <v>1</v>
      </c>
      <c r="E3" s="6" t="s">
        <v>40</v>
      </c>
      <c r="F3" s="6">
        <v>1</v>
      </c>
      <c r="G3" s="6"/>
      <c r="H3" s="6">
        <v>0</v>
      </c>
      <c r="I3" s="6">
        <v>40</v>
      </c>
      <c r="J3" s="6">
        <v>1</v>
      </c>
      <c r="K3" s="6"/>
      <c r="L3" s="6"/>
      <c r="M3" s="6"/>
      <c r="N3" s="6"/>
      <c r="O3" s="5">
        <v>1</v>
      </c>
      <c r="P3" s="11"/>
      <c r="Q3" s="11"/>
      <c r="R3" s="11"/>
      <c r="S3" s="12"/>
      <c r="Z3" s="2" t="s">
        <v>21</v>
      </c>
      <c r="AA3" s="2">
        <v>0</v>
      </c>
    </row>
    <row r="4" spans="1:27" x14ac:dyDescent="0.25">
      <c r="A4" t="s">
        <v>7</v>
      </c>
      <c r="B4">
        <v>27</v>
      </c>
      <c r="D4" s="10">
        <v>2</v>
      </c>
      <c r="E4" s="6" t="s">
        <v>30</v>
      </c>
      <c r="F4" s="6"/>
      <c r="G4" s="6">
        <v>1</v>
      </c>
      <c r="H4" s="6">
        <v>12</v>
      </c>
      <c r="I4" s="6">
        <v>7</v>
      </c>
      <c r="J4" s="6">
        <v>1</v>
      </c>
      <c r="K4" s="6"/>
      <c r="L4" s="6"/>
      <c r="M4" s="6"/>
      <c r="N4" s="6"/>
      <c r="O4" s="6"/>
      <c r="P4" s="11">
        <v>1</v>
      </c>
      <c r="Q4" s="11"/>
      <c r="R4" s="11"/>
      <c r="S4" s="12"/>
      <c r="Z4" s="1" t="s">
        <v>10</v>
      </c>
      <c r="AA4" s="1">
        <v>1</v>
      </c>
    </row>
    <row r="5" spans="1:27" x14ac:dyDescent="0.25">
      <c r="D5" s="10">
        <v>3</v>
      </c>
      <c r="E5" s="6" t="s">
        <v>30</v>
      </c>
      <c r="F5" s="6">
        <v>1</v>
      </c>
      <c r="G5" s="6"/>
      <c r="H5" s="6">
        <v>27</v>
      </c>
      <c r="I5" s="6">
        <v>45</v>
      </c>
      <c r="J5" s="6">
        <v>1</v>
      </c>
      <c r="K5" s="6"/>
      <c r="L5" s="6"/>
      <c r="M5" s="6"/>
      <c r="N5" s="6"/>
      <c r="O5" s="6">
        <v>1</v>
      </c>
      <c r="P5" s="11"/>
      <c r="Q5" s="11"/>
      <c r="R5" s="11"/>
      <c r="S5" s="12"/>
      <c r="Z5" s="1" t="s">
        <v>11</v>
      </c>
      <c r="AA5" s="1">
        <v>2</v>
      </c>
    </row>
    <row r="6" spans="1:27" x14ac:dyDescent="0.25">
      <c r="D6" s="10">
        <v>4</v>
      </c>
      <c r="E6" s="6" t="s">
        <v>30</v>
      </c>
      <c r="F6" s="6"/>
      <c r="G6" s="6">
        <v>1</v>
      </c>
      <c r="H6" s="6">
        <v>34</v>
      </c>
      <c r="I6" s="6">
        <v>24</v>
      </c>
      <c r="J6" s="6">
        <v>1</v>
      </c>
      <c r="K6" s="6"/>
      <c r="L6" s="6"/>
      <c r="M6" s="6"/>
      <c r="N6" s="6"/>
      <c r="O6" s="6"/>
      <c r="P6" s="11"/>
      <c r="Q6" s="11">
        <v>1</v>
      </c>
      <c r="R6" s="11"/>
      <c r="S6" s="12"/>
      <c r="Z6" s="1" t="s">
        <v>12</v>
      </c>
      <c r="AA6" s="1">
        <v>3</v>
      </c>
    </row>
    <row r="7" spans="1:27" x14ac:dyDescent="0.25">
      <c r="D7" s="10">
        <v>5</v>
      </c>
      <c r="E7" s="6" t="s">
        <v>30</v>
      </c>
      <c r="F7" s="6">
        <v>1</v>
      </c>
      <c r="G7" s="6"/>
      <c r="H7" s="6">
        <v>49</v>
      </c>
      <c r="I7" s="6">
        <v>2</v>
      </c>
      <c r="J7" s="6"/>
      <c r="K7" s="6">
        <v>1</v>
      </c>
      <c r="L7" s="6"/>
      <c r="M7" s="6"/>
      <c r="N7" s="6"/>
      <c r="O7" s="6">
        <v>1</v>
      </c>
      <c r="P7" s="11"/>
      <c r="Q7" s="11"/>
      <c r="R7" s="11"/>
      <c r="S7" s="12"/>
    </row>
    <row r="8" spans="1:27" x14ac:dyDescent="0.25">
      <c r="C8" s="1"/>
      <c r="D8" s="10">
        <v>6</v>
      </c>
      <c r="E8" s="6" t="s">
        <v>30</v>
      </c>
      <c r="F8" s="6">
        <v>1</v>
      </c>
      <c r="G8" s="6"/>
      <c r="H8" s="6">
        <v>56</v>
      </c>
      <c r="I8" s="6">
        <v>17</v>
      </c>
      <c r="J8" s="6"/>
      <c r="K8" s="6">
        <v>1</v>
      </c>
      <c r="L8" s="6"/>
      <c r="M8" s="6"/>
      <c r="N8" s="6"/>
      <c r="O8" s="6"/>
      <c r="P8" s="11"/>
      <c r="Q8" s="11"/>
      <c r="R8" s="11"/>
      <c r="S8" s="12"/>
      <c r="Z8" s="2"/>
      <c r="AA8" s="2"/>
    </row>
    <row r="9" spans="1:27" x14ac:dyDescent="0.25">
      <c r="C9" s="1"/>
      <c r="D9" s="10">
        <v>7</v>
      </c>
      <c r="E9" s="6" t="s">
        <v>30</v>
      </c>
      <c r="F9" s="7"/>
      <c r="G9" s="7">
        <v>1</v>
      </c>
      <c r="H9" s="7">
        <v>83</v>
      </c>
      <c r="I9" s="7">
        <v>3</v>
      </c>
      <c r="J9" s="7"/>
      <c r="K9" s="7">
        <v>1</v>
      </c>
      <c r="L9" s="7"/>
      <c r="M9" s="7"/>
      <c r="N9" s="7"/>
      <c r="O9" s="6"/>
      <c r="P9" s="11"/>
      <c r="Q9" s="11"/>
      <c r="R9" s="11"/>
      <c r="S9" s="12"/>
    </row>
    <row r="10" spans="1:27" x14ac:dyDescent="0.25">
      <c r="C10" s="1"/>
      <c r="D10" s="10">
        <v>8</v>
      </c>
      <c r="E10" s="6" t="s">
        <v>30</v>
      </c>
      <c r="F10" s="7"/>
      <c r="G10" s="7">
        <v>1</v>
      </c>
      <c r="H10" s="7">
        <v>98</v>
      </c>
      <c r="I10" s="7">
        <v>13</v>
      </c>
      <c r="J10" s="7"/>
      <c r="K10" s="7"/>
      <c r="L10" s="7">
        <v>1</v>
      </c>
      <c r="M10" s="7"/>
      <c r="N10" s="7"/>
      <c r="O10" s="6"/>
      <c r="P10" s="11"/>
      <c r="Q10" s="11"/>
      <c r="R10" s="11"/>
      <c r="S10" s="12"/>
    </row>
    <row r="11" spans="1:27" x14ac:dyDescent="0.25">
      <c r="D11" s="10">
        <v>9</v>
      </c>
      <c r="E11" s="6"/>
      <c r="F11" s="7"/>
      <c r="G11" s="7"/>
      <c r="H11" s="7"/>
      <c r="I11" s="7"/>
      <c r="J11" s="7"/>
      <c r="K11" s="7"/>
      <c r="L11" s="7"/>
      <c r="M11" s="7"/>
      <c r="N11" s="7"/>
      <c r="O11" s="6"/>
      <c r="P11" s="11"/>
      <c r="Q11" s="11"/>
      <c r="R11" s="11"/>
      <c r="S11" s="12"/>
    </row>
    <row r="12" spans="1:27" x14ac:dyDescent="0.25">
      <c r="A12" s="16" t="s">
        <v>31</v>
      </c>
      <c r="B12" s="17">
        <f>SUMIFS(IN!F3:F204,IN!J3:J204,"=1",IN!E3:E204,"=Goal")+SUMIFS(IN!F3:F204,IN!K3:K204,"=1",IN!E3:E204,"=Goal")</f>
        <v>3</v>
      </c>
      <c r="D12" s="10">
        <v>10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1"/>
      <c r="Q12" s="11"/>
      <c r="R12" s="11"/>
      <c r="S12" s="12"/>
    </row>
    <row r="13" spans="1:27" x14ac:dyDescent="0.25">
      <c r="A13" s="18" t="s">
        <v>32</v>
      </c>
      <c r="B13" s="12">
        <f>SUMIFS(IN!G3:G204,IN!J3:J204,"=1",IN!E3:E204,"=Goal")+SUMIFS(IN!G3:G204,IN!K3:K204,"=1",IN!E3:E204,"=Goal")</f>
        <v>3</v>
      </c>
      <c r="D13" s="10">
        <v>11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1"/>
      <c r="Q13" s="11"/>
      <c r="R13" s="11"/>
      <c r="S13" s="12"/>
    </row>
    <row r="14" spans="1:27" x14ac:dyDescent="0.25">
      <c r="A14" s="18" t="s">
        <v>33</v>
      </c>
      <c r="B14" s="12">
        <f>B12+B13</f>
        <v>6</v>
      </c>
      <c r="D14" s="10">
        <v>12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1"/>
      <c r="Q14" s="11"/>
      <c r="R14" s="11"/>
      <c r="S14" s="12"/>
    </row>
    <row r="15" spans="1:27" x14ac:dyDescent="0.25">
      <c r="A15" s="19" t="s">
        <v>34</v>
      </c>
      <c r="B15" s="20">
        <f>B13-B12</f>
        <v>0</v>
      </c>
      <c r="D15" s="10">
        <v>13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11"/>
      <c r="Q15" s="11"/>
      <c r="R15" s="11"/>
      <c r="S15" s="12"/>
      <c r="Z15" s="2"/>
      <c r="AA15" s="2"/>
    </row>
    <row r="16" spans="1:27" x14ac:dyDescent="0.25">
      <c r="A16" s="16" t="s">
        <v>35</v>
      </c>
      <c r="B16" s="17">
        <f>SUMIFS(IN!F3:F204,IN!J3:J204,"=1",IN!E3:E204,"=Goal")</f>
        <v>1</v>
      </c>
      <c r="D16" s="10">
        <v>14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1"/>
      <c r="Q16" s="11"/>
      <c r="R16" s="11"/>
      <c r="S16" s="12"/>
      <c r="Z16" s="2"/>
      <c r="AA16" s="2"/>
    </row>
    <row r="17" spans="1:27" x14ac:dyDescent="0.25">
      <c r="A17" s="18" t="s">
        <v>36</v>
      </c>
      <c r="B17" s="12">
        <f>SUMIFS(IN!G3:G204,IN!J3:J204,"=1",IN!E3:E204,"=Goal")</f>
        <v>2</v>
      </c>
      <c r="D17" s="10">
        <v>15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1"/>
      <c r="Q17" s="11"/>
      <c r="R17" s="11"/>
      <c r="S17" s="12"/>
      <c r="Z17" s="2"/>
      <c r="AA17" s="2"/>
    </row>
    <row r="18" spans="1:27" x14ac:dyDescent="0.25">
      <c r="A18" s="18" t="s">
        <v>37</v>
      </c>
      <c r="B18" s="12">
        <f>B16+B17</f>
        <v>3</v>
      </c>
      <c r="D18" s="10">
        <v>16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11"/>
      <c r="Q18" s="11"/>
      <c r="R18" s="11"/>
      <c r="S18" s="12"/>
      <c r="Z18" s="2"/>
      <c r="AA18" s="2"/>
    </row>
    <row r="19" spans="1:27" x14ac:dyDescent="0.25">
      <c r="A19" s="19" t="s">
        <v>38</v>
      </c>
      <c r="B19" s="20">
        <f>B17-B16</f>
        <v>1</v>
      </c>
      <c r="D19" s="10">
        <v>17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1"/>
      <c r="Q19" s="11"/>
      <c r="R19" s="11"/>
      <c r="S19" s="12"/>
    </row>
    <row r="20" spans="1:27" x14ac:dyDescent="0.25">
      <c r="A20" s="16" t="s">
        <v>43</v>
      </c>
      <c r="B20" s="17">
        <f>SUMIFS(IN!F3:F204,IN!K3:K204,"=1",IN!E3:E204,"=Goal")</f>
        <v>2</v>
      </c>
      <c r="D20" s="10">
        <v>18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1"/>
      <c r="Q20" s="11"/>
      <c r="R20" s="11"/>
      <c r="S20" s="12"/>
    </row>
    <row r="21" spans="1:27" x14ac:dyDescent="0.25">
      <c r="A21" s="18" t="s">
        <v>44</v>
      </c>
      <c r="B21" s="12">
        <f>SUMIFS(IN!G3:G204,IN!K3:K204,"=1",IN!E3:E204,"=Goal")</f>
        <v>1</v>
      </c>
      <c r="D21" s="10">
        <v>19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1"/>
      <c r="Q21" s="11"/>
      <c r="R21" s="11"/>
      <c r="S21" s="12"/>
    </row>
    <row r="22" spans="1:27" x14ac:dyDescent="0.25">
      <c r="A22" s="18" t="s">
        <v>45</v>
      </c>
      <c r="B22" s="12">
        <f>B20+B21</f>
        <v>3</v>
      </c>
      <c r="D22" s="10">
        <v>20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1"/>
      <c r="Q22" s="11"/>
      <c r="R22" s="11"/>
      <c r="S22" s="12"/>
    </row>
    <row r="23" spans="1:27" x14ac:dyDescent="0.25">
      <c r="A23" s="19" t="s">
        <v>46</v>
      </c>
      <c r="B23" s="20">
        <f>B21-B20</f>
        <v>-1</v>
      </c>
      <c r="D23" s="10">
        <v>21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1"/>
      <c r="Q23" s="11"/>
      <c r="R23" s="11"/>
      <c r="S23" s="12"/>
    </row>
    <row r="24" spans="1:27" x14ac:dyDescent="0.25">
      <c r="A24" s="21" t="s">
        <v>54</v>
      </c>
      <c r="B24">
        <f>B3+B4/60</f>
        <v>41.45</v>
      </c>
      <c r="D24" s="10">
        <v>22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1"/>
      <c r="Q24" s="11"/>
      <c r="R24" s="11"/>
      <c r="S24" s="12"/>
    </row>
    <row r="25" spans="1:27" x14ac:dyDescent="0.25">
      <c r="D25" s="10">
        <v>23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1"/>
      <c r="Q25" s="11"/>
      <c r="R25" s="11"/>
      <c r="S25" s="12"/>
    </row>
    <row r="26" spans="1:27" x14ac:dyDescent="0.25">
      <c r="D26" s="10">
        <v>24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1"/>
      <c r="Q26" s="11"/>
      <c r="R26" s="11"/>
      <c r="S26" s="12"/>
    </row>
    <row r="27" spans="1:27" x14ac:dyDescent="0.25">
      <c r="D27" s="10">
        <v>25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1"/>
      <c r="Q27" s="11"/>
      <c r="R27" s="11"/>
      <c r="S27" s="12"/>
    </row>
    <row r="28" spans="1:27" x14ac:dyDescent="0.25">
      <c r="D28" s="10">
        <v>26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1"/>
      <c r="Q28" s="11"/>
      <c r="R28" s="11"/>
      <c r="S28" s="12"/>
    </row>
    <row r="29" spans="1:27" x14ac:dyDescent="0.25">
      <c r="D29" s="10">
        <v>27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1"/>
      <c r="Q29" s="11"/>
      <c r="R29" s="11"/>
      <c r="S29" s="12"/>
    </row>
    <row r="30" spans="1:27" x14ac:dyDescent="0.25">
      <c r="D30" s="10">
        <v>28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1"/>
      <c r="Q30" s="11"/>
      <c r="R30" s="11"/>
      <c r="S30" s="12"/>
    </row>
    <row r="31" spans="1:27" x14ac:dyDescent="0.25">
      <c r="D31" s="10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1"/>
      <c r="Q31" s="11"/>
      <c r="R31" s="11"/>
      <c r="S31" s="12"/>
    </row>
    <row r="32" spans="1:27" x14ac:dyDescent="0.25">
      <c r="D32" s="10">
        <v>29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1"/>
      <c r="Q32" s="11"/>
      <c r="R32" s="11"/>
      <c r="S32" s="12"/>
    </row>
    <row r="33" spans="4:19" x14ac:dyDescent="0.25">
      <c r="D33" s="10">
        <v>30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1"/>
      <c r="Q33" s="11"/>
      <c r="R33" s="11"/>
      <c r="S33" s="12"/>
    </row>
    <row r="34" spans="4:19" x14ac:dyDescent="0.25">
      <c r="D34" s="10">
        <v>31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1"/>
      <c r="Q34" s="11"/>
      <c r="R34" s="11"/>
      <c r="S34" s="12"/>
    </row>
    <row r="35" spans="4:19" x14ac:dyDescent="0.25">
      <c r="D35" s="10">
        <v>32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1"/>
      <c r="Q35" s="11"/>
      <c r="R35" s="11"/>
      <c r="S35" s="12"/>
    </row>
    <row r="36" spans="4:19" x14ac:dyDescent="0.25">
      <c r="D36" s="10">
        <v>33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1"/>
      <c r="Q36" s="11"/>
      <c r="R36" s="11"/>
      <c r="S36" s="12"/>
    </row>
    <row r="37" spans="4:19" x14ac:dyDescent="0.25">
      <c r="D37" s="10">
        <v>34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1"/>
      <c r="Q37" s="11"/>
      <c r="R37" s="11"/>
      <c r="S37" s="12"/>
    </row>
    <row r="38" spans="4:19" x14ac:dyDescent="0.25">
      <c r="D38" s="10">
        <v>35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1"/>
      <c r="Q38" s="11"/>
      <c r="R38" s="11"/>
      <c r="S38" s="12"/>
    </row>
    <row r="39" spans="4:19" x14ac:dyDescent="0.25">
      <c r="D39" s="10">
        <v>36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1"/>
      <c r="Q39" s="11"/>
      <c r="R39" s="11"/>
      <c r="S39" s="12"/>
    </row>
    <row r="40" spans="4:19" x14ac:dyDescent="0.25">
      <c r="D40" s="10">
        <v>37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1"/>
      <c r="Q40" s="11"/>
      <c r="R40" s="11"/>
      <c r="S40" s="12"/>
    </row>
    <row r="41" spans="4:19" x14ac:dyDescent="0.25">
      <c r="D41" s="10">
        <v>38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1"/>
      <c r="Q41" s="11"/>
      <c r="R41" s="11"/>
      <c r="S41" s="12"/>
    </row>
    <row r="42" spans="4:19" x14ac:dyDescent="0.25">
      <c r="D42" s="10">
        <v>39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1"/>
      <c r="Q42" s="11"/>
      <c r="R42" s="11"/>
      <c r="S42" s="12"/>
    </row>
    <row r="43" spans="4:19" x14ac:dyDescent="0.25">
      <c r="D43" s="10">
        <v>40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1"/>
      <c r="Q43" s="11"/>
      <c r="R43" s="11"/>
      <c r="S43" s="12"/>
    </row>
    <row r="44" spans="4:19" x14ac:dyDescent="0.25">
      <c r="D44" s="10">
        <v>41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1"/>
      <c r="Q44" s="11"/>
      <c r="R44" s="11"/>
      <c r="S44" s="12"/>
    </row>
    <row r="45" spans="4:19" x14ac:dyDescent="0.25">
      <c r="D45" s="10">
        <v>42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1"/>
      <c r="Q45" s="11"/>
      <c r="R45" s="11"/>
      <c r="S45" s="12"/>
    </row>
    <row r="46" spans="4:19" x14ac:dyDescent="0.25">
      <c r="D46" s="10">
        <v>43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11"/>
      <c r="Q46" s="11"/>
      <c r="R46" s="11"/>
      <c r="S46" s="12"/>
    </row>
    <row r="47" spans="4:19" x14ac:dyDescent="0.25">
      <c r="D47" s="10">
        <v>44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11"/>
      <c r="Q47" s="11"/>
      <c r="R47" s="11"/>
      <c r="S47" s="12"/>
    </row>
    <row r="48" spans="4:19" x14ac:dyDescent="0.25">
      <c r="D48" s="10">
        <v>45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1"/>
      <c r="Q48" s="11"/>
      <c r="R48" s="11"/>
      <c r="S48" s="12"/>
    </row>
    <row r="49" spans="4:19" x14ac:dyDescent="0.25">
      <c r="D49" s="10">
        <v>46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11"/>
      <c r="Q49" s="11"/>
      <c r="R49" s="11"/>
      <c r="S49" s="12"/>
    </row>
    <row r="50" spans="4:19" x14ac:dyDescent="0.25">
      <c r="D50" s="10">
        <v>47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11"/>
      <c r="Q50" s="11"/>
      <c r="R50" s="11"/>
      <c r="S50" s="12"/>
    </row>
    <row r="51" spans="4:19" x14ac:dyDescent="0.25">
      <c r="D51" s="10">
        <v>48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1"/>
      <c r="Q51" s="11"/>
      <c r="R51" s="11"/>
      <c r="S51" s="12"/>
    </row>
    <row r="52" spans="4:19" x14ac:dyDescent="0.25">
      <c r="D52" s="10">
        <v>49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1"/>
      <c r="Q52" s="11"/>
      <c r="R52" s="11"/>
      <c r="S52" s="12"/>
    </row>
    <row r="53" spans="4:19" x14ac:dyDescent="0.25">
      <c r="D53" s="10">
        <v>50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11"/>
      <c r="Q53" s="11"/>
      <c r="R53" s="11"/>
      <c r="S53" s="12"/>
    </row>
    <row r="54" spans="4:19" x14ac:dyDescent="0.25">
      <c r="D54" s="10">
        <v>51</v>
      </c>
    </row>
    <row r="55" spans="4:19" x14ac:dyDescent="0.25">
      <c r="D55" s="10">
        <v>52</v>
      </c>
    </row>
    <row r="56" spans="4:19" x14ac:dyDescent="0.25">
      <c r="D56" s="10">
        <v>53</v>
      </c>
    </row>
    <row r="57" spans="4:19" x14ac:dyDescent="0.25">
      <c r="D57" s="10">
        <v>54</v>
      </c>
    </row>
    <row r="58" spans="4:19" x14ac:dyDescent="0.25">
      <c r="D58" s="10">
        <v>55</v>
      </c>
    </row>
    <row r="59" spans="4:19" x14ac:dyDescent="0.25">
      <c r="D59" s="10">
        <v>56</v>
      </c>
    </row>
    <row r="60" spans="4:19" x14ac:dyDescent="0.25">
      <c r="D60" s="10">
        <v>57</v>
      </c>
    </row>
    <row r="61" spans="4:19" x14ac:dyDescent="0.25">
      <c r="D61" s="10">
        <v>58</v>
      </c>
    </row>
    <row r="62" spans="4:19" x14ac:dyDescent="0.25">
      <c r="D62" s="10">
        <v>59</v>
      </c>
    </row>
    <row r="63" spans="4:19" x14ac:dyDescent="0.25">
      <c r="D63" s="10">
        <v>60</v>
      </c>
    </row>
    <row r="64" spans="4:19" x14ac:dyDescent="0.25">
      <c r="D64" s="10">
        <v>61</v>
      </c>
    </row>
    <row r="65" spans="4:4" x14ac:dyDescent="0.25">
      <c r="D65" s="10">
        <v>62</v>
      </c>
    </row>
    <row r="66" spans="4:4" x14ac:dyDescent="0.25">
      <c r="D66" s="10">
        <v>63</v>
      </c>
    </row>
    <row r="67" spans="4:4" x14ac:dyDescent="0.25">
      <c r="D67" s="10">
        <v>64</v>
      </c>
    </row>
    <row r="68" spans="4:4" x14ac:dyDescent="0.25">
      <c r="D68" s="10">
        <v>65</v>
      </c>
    </row>
    <row r="69" spans="4:4" x14ac:dyDescent="0.25">
      <c r="D69" s="10">
        <v>66</v>
      </c>
    </row>
    <row r="70" spans="4:4" x14ac:dyDescent="0.25">
      <c r="D70" s="10">
        <v>67</v>
      </c>
    </row>
    <row r="71" spans="4:4" x14ac:dyDescent="0.25">
      <c r="D71" s="10">
        <v>68</v>
      </c>
    </row>
    <row r="72" spans="4:4" x14ac:dyDescent="0.25">
      <c r="D72" s="10">
        <v>69</v>
      </c>
    </row>
    <row r="73" spans="4:4" x14ac:dyDescent="0.25">
      <c r="D73" s="10">
        <v>70</v>
      </c>
    </row>
    <row r="74" spans="4:4" x14ac:dyDescent="0.25">
      <c r="D74" s="10">
        <v>71</v>
      </c>
    </row>
    <row r="75" spans="4:4" x14ac:dyDescent="0.25">
      <c r="D75" s="10">
        <v>72</v>
      </c>
    </row>
    <row r="76" spans="4:4" x14ac:dyDescent="0.25">
      <c r="D76" s="10">
        <v>73</v>
      </c>
    </row>
    <row r="77" spans="4:4" x14ac:dyDescent="0.25">
      <c r="D77" s="10">
        <v>74</v>
      </c>
    </row>
    <row r="78" spans="4:4" x14ac:dyDescent="0.25">
      <c r="D78" s="10">
        <v>75</v>
      </c>
    </row>
    <row r="79" spans="4:4" x14ac:dyDescent="0.25">
      <c r="D79" s="10">
        <v>76</v>
      </c>
    </row>
    <row r="80" spans="4:4" x14ac:dyDescent="0.25">
      <c r="D80" s="10">
        <v>77</v>
      </c>
    </row>
    <row r="81" spans="4:4" x14ac:dyDescent="0.25">
      <c r="D81" s="10">
        <v>78</v>
      </c>
    </row>
    <row r="82" spans="4:4" x14ac:dyDescent="0.25">
      <c r="D82" s="10">
        <v>79</v>
      </c>
    </row>
    <row r="83" spans="4:4" x14ac:dyDescent="0.25">
      <c r="D83" s="10">
        <v>80</v>
      </c>
    </row>
    <row r="84" spans="4:4" x14ac:dyDescent="0.25">
      <c r="D84" s="10">
        <v>81</v>
      </c>
    </row>
    <row r="85" spans="4:4" x14ac:dyDescent="0.25">
      <c r="D85" s="10">
        <v>82</v>
      </c>
    </row>
    <row r="86" spans="4:4" x14ac:dyDescent="0.25">
      <c r="D86" s="10">
        <v>83</v>
      </c>
    </row>
    <row r="87" spans="4:4" x14ac:dyDescent="0.25">
      <c r="D87" s="10">
        <v>84</v>
      </c>
    </row>
    <row r="88" spans="4:4" x14ac:dyDescent="0.25">
      <c r="D88" s="10">
        <v>85</v>
      </c>
    </row>
    <row r="89" spans="4:4" x14ac:dyDescent="0.25">
      <c r="D89" s="10">
        <v>86</v>
      </c>
    </row>
    <row r="90" spans="4:4" x14ac:dyDescent="0.25">
      <c r="D90" s="10">
        <v>87</v>
      </c>
    </row>
    <row r="91" spans="4:4" x14ac:dyDescent="0.25">
      <c r="D91" s="10">
        <v>88</v>
      </c>
    </row>
    <row r="92" spans="4:4" x14ac:dyDescent="0.25">
      <c r="D92" s="10">
        <v>89</v>
      </c>
    </row>
    <row r="93" spans="4:4" x14ac:dyDescent="0.25">
      <c r="D93" s="10">
        <v>90</v>
      </c>
    </row>
    <row r="94" spans="4:4" x14ac:dyDescent="0.25">
      <c r="D94" s="10">
        <v>91</v>
      </c>
    </row>
    <row r="95" spans="4:4" x14ac:dyDescent="0.25">
      <c r="D95" s="10">
        <v>92</v>
      </c>
    </row>
    <row r="96" spans="4:4" x14ac:dyDescent="0.25">
      <c r="D96" s="10">
        <v>93</v>
      </c>
    </row>
    <row r="97" spans="4:4" x14ac:dyDescent="0.25">
      <c r="D97" s="10">
        <v>94</v>
      </c>
    </row>
    <row r="98" spans="4:4" x14ac:dyDescent="0.25">
      <c r="D98" s="10">
        <v>95</v>
      </c>
    </row>
    <row r="99" spans="4:4" x14ac:dyDescent="0.25">
      <c r="D99" s="10">
        <v>96</v>
      </c>
    </row>
    <row r="100" spans="4:4" x14ac:dyDescent="0.25">
      <c r="D100" s="10">
        <v>97</v>
      </c>
    </row>
    <row r="101" spans="4:4" x14ac:dyDescent="0.25">
      <c r="D101" s="10">
        <v>98</v>
      </c>
    </row>
    <row r="102" spans="4:4" x14ac:dyDescent="0.25">
      <c r="D102" s="10">
        <v>99</v>
      </c>
    </row>
    <row r="103" spans="4:4" x14ac:dyDescent="0.25">
      <c r="D103" s="10">
        <v>100</v>
      </c>
    </row>
    <row r="104" spans="4:4" x14ac:dyDescent="0.25">
      <c r="D104" s="10">
        <v>101</v>
      </c>
    </row>
    <row r="105" spans="4:4" x14ac:dyDescent="0.25">
      <c r="D105" s="10">
        <v>102</v>
      </c>
    </row>
    <row r="106" spans="4:4" x14ac:dyDescent="0.25">
      <c r="D106" s="10">
        <v>103</v>
      </c>
    </row>
    <row r="107" spans="4:4" x14ac:dyDescent="0.25">
      <c r="D107" s="10">
        <v>104</v>
      </c>
    </row>
    <row r="108" spans="4:4" x14ac:dyDescent="0.25">
      <c r="D108" s="10">
        <v>105</v>
      </c>
    </row>
    <row r="109" spans="4:4" x14ac:dyDescent="0.25">
      <c r="D109" s="10">
        <v>106</v>
      </c>
    </row>
    <row r="110" spans="4:4" x14ac:dyDescent="0.25">
      <c r="D110" s="10">
        <v>107</v>
      </c>
    </row>
    <row r="111" spans="4:4" x14ac:dyDescent="0.25">
      <c r="D111" s="10">
        <v>108</v>
      </c>
    </row>
    <row r="112" spans="4:4" x14ac:dyDescent="0.25">
      <c r="D112" s="10">
        <v>109</v>
      </c>
    </row>
    <row r="113" spans="4:4" x14ac:dyDescent="0.25">
      <c r="D113" s="10">
        <v>110</v>
      </c>
    </row>
    <row r="114" spans="4:4" x14ac:dyDescent="0.25">
      <c r="D114" s="10">
        <v>111</v>
      </c>
    </row>
    <row r="115" spans="4:4" x14ac:dyDescent="0.25">
      <c r="D115" s="10">
        <v>112</v>
      </c>
    </row>
    <row r="116" spans="4:4" x14ac:dyDescent="0.25">
      <c r="D116" s="10">
        <v>113</v>
      </c>
    </row>
    <row r="117" spans="4:4" x14ac:dyDescent="0.25">
      <c r="D117" s="10">
        <v>114</v>
      </c>
    </row>
    <row r="118" spans="4:4" x14ac:dyDescent="0.25">
      <c r="D118" s="10">
        <v>115</v>
      </c>
    </row>
    <row r="119" spans="4:4" x14ac:dyDescent="0.25">
      <c r="D119" s="10">
        <v>116</v>
      </c>
    </row>
    <row r="120" spans="4:4" x14ac:dyDescent="0.25">
      <c r="D120" s="10">
        <v>117</v>
      </c>
    </row>
    <row r="121" spans="4:4" x14ac:dyDescent="0.25">
      <c r="D121" s="10">
        <v>118</v>
      </c>
    </row>
    <row r="122" spans="4:4" x14ac:dyDescent="0.25">
      <c r="D122" s="10">
        <v>119</v>
      </c>
    </row>
    <row r="123" spans="4:4" x14ac:dyDescent="0.25">
      <c r="D123" s="10">
        <v>120</v>
      </c>
    </row>
    <row r="124" spans="4:4" x14ac:dyDescent="0.25">
      <c r="D124" s="10">
        <v>121</v>
      </c>
    </row>
    <row r="125" spans="4:4" x14ac:dyDescent="0.25">
      <c r="D125" s="10">
        <v>122</v>
      </c>
    </row>
    <row r="126" spans="4:4" x14ac:dyDescent="0.25">
      <c r="D126" s="10">
        <v>123</v>
      </c>
    </row>
    <row r="127" spans="4:4" x14ac:dyDescent="0.25">
      <c r="D127" s="10">
        <v>124</v>
      </c>
    </row>
    <row r="128" spans="4:4" x14ac:dyDescent="0.25">
      <c r="D128" s="10">
        <v>125</v>
      </c>
    </row>
    <row r="129" spans="4:4" x14ac:dyDescent="0.25">
      <c r="D129" s="10">
        <v>126</v>
      </c>
    </row>
    <row r="130" spans="4:4" x14ac:dyDescent="0.25">
      <c r="D130" s="10">
        <v>127</v>
      </c>
    </row>
    <row r="131" spans="4:4" x14ac:dyDescent="0.25">
      <c r="D131" s="10">
        <v>128</v>
      </c>
    </row>
    <row r="132" spans="4:4" x14ac:dyDescent="0.25">
      <c r="D132" s="10">
        <v>129</v>
      </c>
    </row>
    <row r="133" spans="4:4" x14ac:dyDescent="0.25">
      <c r="D133" s="10">
        <v>130</v>
      </c>
    </row>
    <row r="134" spans="4:4" x14ac:dyDescent="0.25">
      <c r="D134" s="10">
        <v>131</v>
      </c>
    </row>
    <row r="135" spans="4:4" x14ac:dyDescent="0.25">
      <c r="D135" s="10">
        <v>132</v>
      </c>
    </row>
    <row r="136" spans="4:4" x14ac:dyDescent="0.25">
      <c r="D136" s="10">
        <v>133</v>
      </c>
    </row>
    <row r="137" spans="4:4" x14ac:dyDescent="0.25">
      <c r="D137" s="10">
        <v>134</v>
      </c>
    </row>
    <row r="138" spans="4:4" x14ac:dyDescent="0.25">
      <c r="D138" s="10">
        <v>135</v>
      </c>
    </row>
    <row r="139" spans="4:4" x14ac:dyDescent="0.25">
      <c r="D139" s="10">
        <v>136</v>
      </c>
    </row>
    <row r="140" spans="4:4" x14ac:dyDescent="0.25">
      <c r="D140" s="10">
        <v>137</v>
      </c>
    </row>
    <row r="141" spans="4:4" x14ac:dyDescent="0.25">
      <c r="D141" s="10">
        <v>138</v>
      </c>
    </row>
    <row r="142" spans="4:4" x14ac:dyDescent="0.25">
      <c r="D142" s="10">
        <v>139</v>
      </c>
    </row>
    <row r="143" spans="4:4" x14ac:dyDescent="0.25">
      <c r="D143" s="10">
        <v>140</v>
      </c>
    </row>
    <row r="144" spans="4:4" x14ac:dyDescent="0.25">
      <c r="D144" s="10">
        <v>141</v>
      </c>
    </row>
    <row r="145" spans="4:4" x14ac:dyDescent="0.25">
      <c r="D145" s="10">
        <v>142</v>
      </c>
    </row>
    <row r="146" spans="4:4" x14ac:dyDescent="0.25">
      <c r="D146" s="10">
        <v>143</v>
      </c>
    </row>
    <row r="147" spans="4:4" x14ac:dyDescent="0.25">
      <c r="D147" s="10">
        <v>144</v>
      </c>
    </row>
    <row r="148" spans="4:4" x14ac:dyDescent="0.25">
      <c r="D148" s="10">
        <v>145</v>
      </c>
    </row>
    <row r="149" spans="4:4" x14ac:dyDescent="0.25">
      <c r="D149" s="10">
        <v>146</v>
      </c>
    </row>
    <row r="150" spans="4:4" x14ac:dyDescent="0.25">
      <c r="D150" s="10">
        <v>147</v>
      </c>
    </row>
    <row r="151" spans="4:4" x14ac:dyDescent="0.25">
      <c r="D151" s="10">
        <v>148</v>
      </c>
    </row>
    <row r="152" spans="4:4" x14ac:dyDescent="0.25">
      <c r="D152" s="10">
        <v>149</v>
      </c>
    </row>
    <row r="153" spans="4:4" x14ac:dyDescent="0.25">
      <c r="D153" s="10">
        <v>150</v>
      </c>
    </row>
    <row r="154" spans="4:4" x14ac:dyDescent="0.25">
      <c r="D154" s="10">
        <v>151</v>
      </c>
    </row>
    <row r="155" spans="4:4" x14ac:dyDescent="0.25">
      <c r="D155" s="10">
        <v>152</v>
      </c>
    </row>
    <row r="156" spans="4:4" x14ac:dyDescent="0.25">
      <c r="D156" s="10">
        <v>153</v>
      </c>
    </row>
    <row r="157" spans="4:4" x14ac:dyDescent="0.25">
      <c r="D157" s="10">
        <v>154</v>
      </c>
    </row>
    <row r="158" spans="4:4" x14ac:dyDescent="0.25">
      <c r="D158" s="10">
        <v>155</v>
      </c>
    </row>
    <row r="159" spans="4:4" x14ac:dyDescent="0.25">
      <c r="D159" s="10">
        <v>156</v>
      </c>
    </row>
    <row r="160" spans="4:4" x14ac:dyDescent="0.25">
      <c r="D160" s="10">
        <v>157</v>
      </c>
    </row>
    <row r="161" spans="4:4" x14ac:dyDescent="0.25">
      <c r="D161" s="10">
        <v>158</v>
      </c>
    </row>
    <row r="162" spans="4:4" x14ac:dyDescent="0.25">
      <c r="D162" s="10">
        <v>159</v>
      </c>
    </row>
    <row r="163" spans="4:4" x14ac:dyDescent="0.25">
      <c r="D163" s="10">
        <v>160</v>
      </c>
    </row>
    <row r="164" spans="4:4" x14ac:dyDescent="0.25">
      <c r="D164" s="10">
        <v>161</v>
      </c>
    </row>
    <row r="165" spans="4:4" x14ac:dyDescent="0.25">
      <c r="D165" s="10">
        <v>162</v>
      </c>
    </row>
    <row r="166" spans="4:4" x14ac:dyDescent="0.25">
      <c r="D166" s="10">
        <v>163</v>
      </c>
    </row>
    <row r="167" spans="4:4" x14ac:dyDescent="0.25">
      <c r="D167" s="10">
        <v>164</v>
      </c>
    </row>
    <row r="168" spans="4:4" x14ac:dyDescent="0.25">
      <c r="D168" s="10">
        <v>165</v>
      </c>
    </row>
    <row r="169" spans="4:4" x14ac:dyDescent="0.25">
      <c r="D169" s="10">
        <v>166</v>
      </c>
    </row>
    <row r="170" spans="4:4" x14ac:dyDescent="0.25">
      <c r="D170" s="10">
        <v>167</v>
      </c>
    </row>
    <row r="171" spans="4:4" x14ac:dyDescent="0.25">
      <c r="D171" s="10">
        <v>168</v>
      </c>
    </row>
    <row r="172" spans="4:4" x14ac:dyDescent="0.25">
      <c r="D172" s="10">
        <v>169</v>
      </c>
    </row>
    <row r="173" spans="4:4" x14ac:dyDescent="0.25">
      <c r="D173" s="10">
        <v>170</v>
      </c>
    </row>
    <row r="174" spans="4:4" x14ac:dyDescent="0.25">
      <c r="D174" s="10">
        <v>171</v>
      </c>
    </row>
    <row r="175" spans="4:4" x14ac:dyDescent="0.25">
      <c r="D175" s="10">
        <v>172</v>
      </c>
    </row>
    <row r="176" spans="4:4" x14ac:dyDescent="0.25">
      <c r="D176" s="10">
        <v>173</v>
      </c>
    </row>
    <row r="177" spans="4:4" x14ac:dyDescent="0.25">
      <c r="D177" s="10">
        <v>174</v>
      </c>
    </row>
    <row r="178" spans="4:4" x14ac:dyDescent="0.25">
      <c r="D178" s="10">
        <v>175</v>
      </c>
    </row>
    <row r="179" spans="4:4" x14ac:dyDescent="0.25">
      <c r="D179" s="10">
        <v>176</v>
      </c>
    </row>
    <row r="180" spans="4:4" x14ac:dyDescent="0.25">
      <c r="D180" s="10">
        <v>177</v>
      </c>
    </row>
    <row r="181" spans="4:4" x14ac:dyDescent="0.25">
      <c r="D181" s="10">
        <v>178</v>
      </c>
    </row>
    <row r="182" spans="4:4" x14ac:dyDescent="0.25">
      <c r="D182" s="10">
        <v>179</v>
      </c>
    </row>
    <row r="183" spans="4:4" x14ac:dyDescent="0.25">
      <c r="D183" s="10">
        <v>180</v>
      </c>
    </row>
    <row r="184" spans="4:4" x14ac:dyDescent="0.25">
      <c r="D184" s="10">
        <v>181</v>
      </c>
    </row>
    <row r="185" spans="4:4" x14ac:dyDescent="0.25">
      <c r="D185" s="10">
        <v>182</v>
      </c>
    </row>
    <row r="186" spans="4:4" x14ac:dyDescent="0.25">
      <c r="D186" s="10">
        <v>183</v>
      </c>
    </row>
    <row r="187" spans="4:4" x14ac:dyDescent="0.25">
      <c r="D187" s="10">
        <v>184</v>
      </c>
    </row>
    <row r="188" spans="4:4" x14ac:dyDescent="0.25">
      <c r="D188" s="10">
        <v>185</v>
      </c>
    </row>
    <row r="189" spans="4:4" x14ac:dyDescent="0.25">
      <c r="D189" s="10">
        <v>186</v>
      </c>
    </row>
    <row r="190" spans="4:4" x14ac:dyDescent="0.25">
      <c r="D190" s="10">
        <v>187</v>
      </c>
    </row>
    <row r="191" spans="4:4" x14ac:dyDescent="0.25">
      <c r="D191" s="10">
        <v>188</v>
      </c>
    </row>
    <row r="192" spans="4:4" x14ac:dyDescent="0.25">
      <c r="D192" s="10">
        <v>189</v>
      </c>
    </row>
    <row r="193" spans="4:4" x14ac:dyDescent="0.25">
      <c r="D193" s="10">
        <v>190</v>
      </c>
    </row>
    <row r="194" spans="4:4" x14ac:dyDescent="0.25">
      <c r="D194" s="10">
        <v>191</v>
      </c>
    </row>
    <row r="195" spans="4:4" x14ac:dyDescent="0.25">
      <c r="D195" s="10">
        <v>192</v>
      </c>
    </row>
    <row r="196" spans="4:4" x14ac:dyDescent="0.25">
      <c r="D196" s="10">
        <v>193</v>
      </c>
    </row>
    <row r="197" spans="4:4" x14ac:dyDescent="0.25">
      <c r="D197" s="10">
        <v>194</v>
      </c>
    </row>
    <row r="198" spans="4:4" x14ac:dyDescent="0.25">
      <c r="D198" s="10">
        <v>195</v>
      </c>
    </row>
    <row r="199" spans="4:4" x14ac:dyDescent="0.25">
      <c r="D199" s="10">
        <v>196</v>
      </c>
    </row>
    <row r="200" spans="4:4" x14ac:dyDescent="0.25">
      <c r="D200" s="10">
        <v>197</v>
      </c>
    </row>
    <row r="201" spans="4:4" x14ac:dyDescent="0.25">
      <c r="D201" s="10">
        <v>198</v>
      </c>
    </row>
    <row r="202" spans="4:4" x14ac:dyDescent="0.25">
      <c r="D202" s="10">
        <v>199</v>
      </c>
    </row>
    <row r="203" spans="4:4" x14ac:dyDescent="0.25">
      <c r="D203" s="10">
        <v>200</v>
      </c>
    </row>
    <row r="204" spans="4:4" x14ac:dyDescent="0.25">
      <c r="D204" s="10">
        <v>201</v>
      </c>
    </row>
  </sheetData>
  <mergeCells count="6">
    <mergeCell ref="Z1:AA1"/>
    <mergeCell ref="Z2:AA2"/>
    <mergeCell ref="F1:G1"/>
    <mergeCell ref="H1:I1"/>
    <mergeCell ref="J1:N1"/>
    <mergeCell ref="O1:S1"/>
  </mergeCells>
  <pageMargins left="0.7" right="0.7" top="0.75" bottom="0.75" header="0.3" footer="0.3"/>
  <pageSetup paperSize="9" scale="5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4"/>
  <sheetViews>
    <sheetView zoomScale="85" zoomScaleNormal="85" zoomScalePageLayoutView="85" workbookViewId="0">
      <pane ySplit="1" topLeftCell="A2" activePane="bottomLeft" state="frozen"/>
      <selection pane="bottomLeft" activeCell="C5" sqref="C5"/>
    </sheetView>
  </sheetViews>
  <sheetFormatPr defaultColWidth="8.85546875" defaultRowHeight="15" x14ac:dyDescent="0.25"/>
  <cols>
    <col min="1" max="1" width="51.42578125" style="3" bestFit="1" customWidth="1"/>
    <col min="2" max="2" width="24.140625" style="4" bestFit="1" customWidth="1"/>
    <col min="3" max="3" width="10.28515625" style="3" bestFit="1" customWidth="1"/>
    <col min="4" max="4" width="9.85546875" bestFit="1" customWidth="1"/>
  </cols>
  <sheetData>
    <row r="1" spans="1:3" x14ac:dyDescent="0.25">
      <c r="A1" s="3" t="s">
        <v>3</v>
      </c>
      <c r="B1" s="4" t="s">
        <v>5</v>
      </c>
      <c r="C1" s="3" t="s">
        <v>23</v>
      </c>
    </row>
    <row r="2" spans="1:3" x14ac:dyDescent="0.25">
      <c r="A2" s="3" t="s">
        <v>47</v>
      </c>
      <c r="B2" s="3" t="s">
        <v>51</v>
      </c>
      <c r="C2" t="str">
        <f>IF(EventLogAggregate!B6&gt;EventLogAggregate!B5,"win","lose")</f>
        <v>lose</v>
      </c>
    </row>
    <row r="3" spans="1:3" x14ac:dyDescent="0.25">
      <c r="A3" s="3" t="s">
        <v>47</v>
      </c>
      <c r="B3" s="3" t="s">
        <v>52</v>
      </c>
      <c r="C3" t="str">
        <f>IF(EventLogAggregate!B6=EventLogAggregate!B5,"win","lose")</f>
        <v>win</v>
      </c>
    </row>
    <row r="4" spans="1:3" x14ac:dyDescent="0.25">
      <c r="A4" s="3" t="s">
        <v>47</v>
      </c>
      <c r="B4" s="3" t="s">
        <v>53</v>
      </c>
      <c r="C4" t="str">
        <f>IF(EventLogAggregate!B6&lt;EventLogAggregate!B5,"win","lose")</f>
        <v>lose</v>
      </c>
    </row>
  </sheetData>
  <pageMargins left="0.7" right="0.7" top="0.75" bottom="0.75" header="0.3" footer="0.3"/>
  <pageSetup paperSize="9" scale="6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zoomScale="85" zoomScaleNormal="85" zoomScalePageLayoutView="85" workbookViewId="0">
      <selection activeCell="J70" sqref="J70"/>
    </sheetView>
  </sheetViews>
  <sheetFormatPr defaultColWidth="8.85546875" defaultRowHeight="15" x14ac:dyDescent="0.25"/>
  <cols>
    <col min="1" max="1" width="5.42578125" bestFit="1" customWidth="1"/>
    <col min="2" max="2" width="8.42578125" bestFit="1" customWidth="1"/>
    <col min="5" max="5" width="12.28515625" bestFit="1" customWidth="1"/>
    <col min="7" max="11" width="8.85546875" style="3"/>
  </cols>
  <sheetData>
    <row r="1" spans="1:17" x14ac:dyDescent="0.25">
      <c r="A1" s="48" t="s">
        <v>41</v>
      </c>
      <c r="B1" s="48"/>
      <c r="C1" s="48"/>
      <c r="D1" s="48"/>
      <c r="E1" s="22" t="s">
        <v>55</v>
      </c>
      <c r="G1" s="49" t="s">
        <v>49</v>
      </c>
      <c r="H1" s="49"/>
      <c r="J1" s="50" t="s">
        <v>48</v>
      </c>
      <c r="K1" s="50"/>
      <c r="L1" s="50"/>
      <c r="M1" s="50"/>
      <c r="O1" s="47" t="s">
        <v>50</v>
      </c>
      <c r="P1" s="47"/>
      <c r="Q1" s="47"/>
    </row>
    <row r="2" spans="1:17" x14ac:dyDescent="0.25">
      <c r="A2" s="14"/>
      <c r="B2" s="14" t="s">
        <v>42</v>
      </c>
      <c r="C2" s="14" t="s">
        <v>19</v>
      </c>
      <c r="D2" s="14" t="s">
        <v>20</v>
      </c>
      <c r="E2" s="6"/>
      <c r="G2" s="15" t="s">
        <v>19</v>
      </c>
      <c r="H2" s="15" t="s">
        <v>20</v>
      </c>
      <c r="J2" s="15" t="s">
        <v>19</v>
      </c>
      <c r="K2" s="15" t="s">
        <v>20</v>
      </c>
      <c r="L2" s="15" t="s">
        <v>19</v>
      </c>
      <c r="M2" s="15" t="s">
        <v>20</v>
      </c>
      <c r="O2" s="3"/>
      <c r="P2" s="15" t="s">
        <v>19</v>
      </c>
      <c r="Q2" s="15" t="s">
        <v>20</v>
      </c>
    </row>
    <row r="3" spans="1:17" x14ac:dyDescent="0.25">
      <c r="A3" s="3" t="s">
        <v>30</v>
      </c>
      <c r="B3" s="3">
        <f>IF(OR(C3=1,D3=1),1,0)</f>
        <v>0</v>
      </c>
      <c r="C3" s="3">
        <f>IF(AND(IN!E3="Goal",OR(IN!J3=1,IN!K3=1)),IN!F3,0)</f>
        <v>0</v>
      </c>
      <c r="D3" s="3">
        <f>IF(AND(IN!E3="Goal",OR(IN!J3=1,IN!K3=1)),IN!G3,0)</f>
        <v>0</v>
      </c>
      <c r="E3" s="3">
        <f>IF(AND(IN!E3="Goal",OR(IN!J3=1,IN!K3=1)),IN!H3+IN!I3/60,0)</f>
        <v>0</v>
      </c>
      <c r="G3" s="3">
        <f>C3</f>
        <v>0</v>
      </c>
      <c r="H3" s="3">
        <f>D3</f>
        <v>0</v>
      </c>
      <c r="J3" s="3">
        <f t="shared" ref="J3:J66" si="0">G3-H3</f>
        <v>0</v>
      </c>
      <c r="K3" s="3">
        <f t="shared" ref="K3:K66" si="1">H3-G3</f>
        <v>0</v>
      </c>
      <c r="L3" s="3">
        <f>SUMIF(J3:J203,"&lt;0")</f>
        <v>-2</v>
      </c>
      <c r="M3" s="3">
        <f>SUMIF(K3:K203,"&lt;0")</f>
        <v>-1</v>
      </c>
      <c r="O3" s="3">
        <f>MAX(B3:B203)</f>
        <v>6</v>
      </c>
      <c r="P3" s="3">
        <f>VLOOKUP(O3,B3:D203,2,FALSE)</f>
        <v>0</v>
      </c>
      <c r="Q3" s="3">
        <f>VLOOKUP(O3,B3:D203,3,FALSE)</f>
        <v>1</v>
      </c>
    </row>
    <row r="4" spans="1:17" x14ac:dyDescent="0.25">
      <c r="A4" s="3" t="s">
        <v>30</v>
      </c>
      <c r="B4" s="3">
        <f>IF(OR(C4=1,D4=1),B3+1,0)</f>
        <v>1</v>
      </c>
      <c r="C4" s="3">
        <f>IF(AND(IN!E4="Goal",OR(IN!J4=1,IN!K4=1)),IN!F4,0)</f>
        <v>0</v>
      </c>
      <c r="D4" s="3">
        <f>IF(AND(IN!E4="Goal",OR(IN!J4=1,IN!K4=1)),IN!G4,0)</f>
        <v>1</v>
      </c>
      <c r="E4" s="3">
        <f>IF(AND(IN!E4="Goal",OR(IN!J4=1,IN!K4=1)),IN!H4+IN!I4/60,0)</f>
        <v>12.116666666666667</v>
      </c>
      <c r="G4" s="3">
        <f t="shared" ref="G4:G35" si="2">C4+G3</f>
        <v>0</v>
      </c>
      <c r="H4" s="3">
        <f t="shared" ref="H4:H35" si="3">D4+H3</f>
        <v>1</v>
      </c>
      <c r="J4" s="3">
        <f t="shared" si="0"/>
        <v>-1</v>
      </c>
      <c r="K4" s="3">
        <f t="shared" si="1"/>
        <v>1</v>
      </c>
    </row>
    <row r="5" spans="1:17" x14ac:dyDescent="0.25">
      <c r="A5" s="3" t="s">
        <v>30</v>
      </c>
      <c r="B5" s="3">
        <f t="shared" ref="B5:B68" si="4">IF(OR(C5=1,D5=1),B4+1,0)</f>
        <v>2</v>
      </c>
      <c r="C5" s="3">
        <f>IF(AND(IN!E5="Goal",OR(IN!J5=1,IN!K5=1)),IN!F5,0)</f>
        <v>1</v>
      </c>
      <c r="D5" s="3">
        <f>IF(AND(IN!E5="Goal",OR(IN!J5=1,IN!K5=1)),IN!G5,0)</f>
        <v>0</v>
      </c>
      <c r="E5" s="3">
        <f>IF(AND(IN!E5="Goal",OR(IN!J5=1,IN!K5=1)),IN!H5+IN!I5/60,0)</f>
        <v>27.75</v>
      </c>
      <c r="G5" s="3">
        <f t="shared" si="2"/>
        <v>1</v>
      </c>
      <c r="H5" s="3">
        <f t="shared" si="3"/>
        <v>1</v>
      </c>
      <c r="J5" s="3">
        <f t="shared" si="0"/>
        <v>0</v>
      </c>
      <c r="K5" s="3">
        <f t="shared" si="1"/>
        <v>0</v>
      </c>
    </row>
    <row r="6" spans="1:17" x14ac:dyDescent="0.25">
      <c r="A6" s="3" t="s">
        <v>30</v>
      </c>
      <c r="B6" s="3">
        <f t="shared" si="4"/>
        <v>3</v>
      </c>
      <c r="C6" s="3">
        <f>IF(AND(IN!E6="Goal",OR(IN!J6=1,IN!K6=1)),IN!F6,0)</f>
        <v>0</v>
      </c>
      <c r="D6" s="3">
        <f>IF(AND(IN!E6="Goal",OR(IN!J6=1,IN!K6=1)),IN!G6,0)</f>
        <v>1</v>
      </c>
      <c r="E6" s="3">
        <f>IF(AND(IN!E6="Goal",OR(IN!J6=1,IN!K6=1)),IN!H6+IN!I6/60,0)</f>
        <v>34.4</v>
      </c>
      <c r="G6" s="3">
        <f t="shared" si="2"/>
        <v>1</v>
      </c>
      <c r="H6" s="3">
        <f t="shared" si="3"/>
        <v>2</v>
      </c>
      <c r="J6" s="3">
        <f t="shared" si="0"/>
        <v>-1</v>
      </c>
      <c r="K6" s="3">
        <f t="shared" si="1"/>
        <v>1</v>
      </c>
    </row>
    <row r="7" spans="1:17" x14ac:dyDescent="0.25">
      <c r="A7" s="3" t="s">
        <v>30</v>
      </c>
      <c r="B7" s="3">
        <f t="shared" si="4"/>
        <v>4</v>
      </c>
      <c r="C7" s="3">
        <f>IF(AND(IN!E7="Goal",OR(IN!J7=1,IN!K7=1)),IN!F7,0)</f>
        <v>1</v>
      </c>
      <c r="D7" s="3">
        <f>IF(AND(IN!E7="Goal",OR(IN!J7=1,IN!K7=1)),IN!G7,0)</f>
        <v>0</v>
      </c>
      <c r="E7" s="3">
        <f>IF(AND(IN!E7="Goal",OR(IN!J7=1,IN!K7=1)),IN!H7+IN!I7/60,0)</f>
        <v>49.033333333333331</v>
      </c>
      <c r="G7" s="3">
        <f t="shared" si="2"/>
        <v>2</v>
      </c>
      <c r="H7" s="3">
        <f t="shared" si="3"/>
        <v>2</v>
      </c>
      <c r="J7" s="3">
        <f t="shared" si="0"/>
        <v>0</v>
      </c>
      <c r="K7" s="3">
        <f t="shared" si="1"/>
        <v>0</v>
      </c>
    </row>
    <row r="8" spans="1:17" x14ac:dyDescent="0.25">
      <c r="A8" s="3" t="s">
        <v>30</v>
      </c>
      <c r="B8" s="3">
        <f t="shared" si="4"/>
        <v>5</v>
      </c>
      <c r="C8" s="3">
        <f>IF(AND(IN!E8="Goal",OR(IN!J8=1,IN!K8=1)),IN!F8,0)</f>
        <v>1</v>
      </c>
      <c r="D8" s="3">
        <f>IF(AND(IN!E8="Goal",OR(IN!J8=1,IN!K8=1)),IN!G8,0)</f>
        <v>0</v>
      </c>
      <c r="E8" s="3">
        <f>IF(AND(IN!E8="Goal",OR(IN!J8=1,IN!K8=1)),IN!H8+IN!I8/60,0)</f>
        <v>56.283333333333331</v>
      </c>
      <c r="G8" s="3">
        <f t="shared" si="2"/>
        <v>3</v>
      </c>
      <c r="H8" s="3">
        <f t="shared" si="3"/>
        <v>2</v>
      </c>
      <c r="J8" s="3">
        <f t="shared" si="0"/>
        <v>1</v>
      </c>
      <c r="K8" s="3">
        <f t="shared" si="1"/>
        <v>-1</v>
      </c>
    </row>
    <row r="9" spans="1:17" x14ac:dyDescent="0.25">
      <c r="A9" s="3" t="s">
        <v>30</v>
      </c>
      <c r="B9" s="3">
        <f t="shared" si="4"/>
        <v>6</v>
      </c>
      <c r="C9" s="3">
        <f>IF(AND(IN!E9="Goal",OR(IN!J9=1,IN!K9=1)),IN!F9,0)</f>
        <v>0</v>
      </c>
      <c r="D9" s="3">
        <f>IF(AND(IN!E9="Goal",OR(IN!J9=1,IN!K9=1)),IN!G9,0)</f>
        <v>1</v>
      </c>
      <c r="E9" s="3">
        <f>IF(AND(IN!E9="Goal",OR(IN!J9=1,IN!K9=1)),IN!H9+IN!I9/60,0)</f>
        <v>83.05</v>
      </c>
      <c r="G9" s="3">
        <f t="shared" si="2"/>
        <v>3</v>
      </c>
      <c r="H9" s="3">
        <f t="shared" si="3"/>
        <v>3</v>
      </c>
      <c r="J9" s="3">
        <f t="shared" si="0"/>
        <v>0</v>
      </c>
      <c r="K9" s="3">
        <f t="shared" si="1"/>
        <v>0</v>
      </c>
    </row>
    <row r="10" spans="1:17" x14ac:dyDescent="0.25">
      <c r="A10" s="3" t="s">
        <v>30</v>
      </c>
      <c r="B10" s="3">
        <f t="shared" si="4"/>
        <v>0</v>
      </c>
      <c r="C10" s="3">
        <f>IF(AND(IN!E10="Goal",OR(IN!J10=1,IN!K10=1)),IN!F10,0)</f>
        <v>0</v>
      </c>
      <c r="D10" s="3">
        <f>IF(AND(IN!E10="Goal",OR(IN!J10=1,IN!K10=1)),IN!G10,0)</f>
        <v>0</v>
      </c>
      <c r="E10" s="3">
        <f>IF(AND(IN!E10="Goal",OR(IN!J10=1,IN!K10=1)),IN!H10+IN!I10/60,0)</f>
        <v>0</v>
      </c>
      <c r="G10" s="3">
        <f t="shared" si="2"/>
        <v>3</v>
      </c>
      <c r="H10" s="3">
        <f t="shared" si="3"/>
        <v>3</v>
      </c>
      <c r="J10" s="3">
        <f t="shared" si="0"/>
        <v>0</v>
      </c>
      <c r="K10" s="3">
        <f t="shared" si="1"/>
        <v>0</v>
      </c>
    </row>
    <row r="11" spans="1:17" x14ac:dyDescent="0.25">
      <c r="A11" s="3" t="s">
        <v>30</v>
      </c>
      <c r="B11" s="3">
        <f t="shared" si="4"/>
        <v>0</v>
      </c>
      <c r="C11" s="3">
        <f>IF(AND(IN!E11="Goal",OR(IN!J11=1,IN!K11=1)),IN!F11,0)</f>
        <v>0</v>
      </c>
      <c r="D11" s="3">
        <f>IF(AND(IN!E11="Goal",OR(IN!J11=1,IN!K11=1)),IN!G11,0)</f>
        <v>0</v>
      </c>
      <c r="E11" s="3">
        <f>IF(AND(IN!E11="Goal",OR(IN!J11=1,IN!K11=1)),IN!H11+IN!I11/60,0)</f>
        <v>0</v>
      </c>
      <c r="G11" s="3">
        <f t="shared" si="2"/>
        <v>3</v>
      </c>
      <c r="H11" s="3">
        <f t="shared" si="3"/>
        <v>3</v>
      </c>
      <c r="J11" s="3">
        <f t="shared" si="0"/>
        <v>0</v>
      </c>
      <c r="K11" s="3">
        <f t="shared" si="1"/>
        <v>0</v>
      </c>
    </row>
    <row r="12" spans="1:17" x14ac:dyDescent="0.25">
      <c r="A12" s="3" t="s">
        <v>30</v>
      </c>
      <c r="B12" s="3">
        <f t="shared" si="4"/>
        <v>0</v>
      </c>
      <c r="C12" s="3">
        <f>IF(AND(IN!E12="Goal",OR(IN!J12=1,IN!K12=1)),IN!F12,0)</f>
        <v>0</v>
      </c>
      <c r="D12" s="3">
        <f>IF(AND(IN!E12="Goal",OR(IN!J12=1,IN!K12=1)),IN!G12,0)</f>
        <v>0</v>
      </c>
      <c r="E12" s="3">
        <f>IF(AND(IN!E12="Goal",OR(IN!J12=1,IN!K12=1)),IN!H12+IN!I12/60,0)</f>
        <v>0</v>
      </c>
      <c r="G12" s="3">
        <f t="shared" si="2"/>
        <v>3</v>
      </c>
      <c r="H12" s="3">
        <f t="shared" si="3"/>
        <v>3</v>
      </c>
      <c r="J12" s="3">
        <f t="shared" si="0"/>
        <v>0</v>
      </c>
      <c r="K12" s="3">
        <f t="shared" si="1"/>
        <v>0</v>
      </c>
    </row>
    <row r="13" spans="1:17" x14ac:dyDescent="0.25">
      <c r="A13" s="3" t="s">
        <v>30</v>
      </c>
      <c r="B13" s="3">
        <f t="shared" si="4"/>
        <v>0</v>
      </c>
      <c r="C13" s="3">
        <f>IF(AND(IN!E13="Goal",OR(IN!J13=1,IN!K13=1)),IN!F13,0)</f>
        <v>0</v>
      </c>
      <c r="D13" s="3">
        <f>IF(AND(IN!E13="Goal",OR(IN!J13=1,IN!K13=1)),IN!G13,0)</f>
        <v>0</v>
      </c>
      <c r="E13" s="3">
        <f>IF(AND(IN!E13="Goal",OR(IN!J13=1,IN!K13=1)),IN!H13+IN!I13/60,0)</f>
        <v>0</v>
      </c>
      <c r="G13" s="3">
        <f t="shared" si="2"/>
        <v>3</v>
      </c>
      <c r="H13" s="3">
        <f t="shared" si="3"/>
        <v>3</v>
      </c>
      <c r="J13" s="3">
        <f t="shared" si="0"/>
        <v>0</v>
      </c>
      <c r="K13" s="3">
        <f t="shared" si="1"/>
        <v>0</v>
      </c>
    </row>
    <row r="14" spans="1:17" x14ac:dyDescent="0.25">
      <c r="A14" s="3" t="s">
        <v>30</v>
      </c>
      <c r="B14" s="3">
        <f t="shared" si="4"/>
        <v>0</v>
      </c>
      <c r="C14" s="3">
        <f>IF(AND(IN!E14="Goal",OR(IN!J14=1,IN!K14=1)),IN!F14,0)</f>
        <v>0</v>
      </c>
      <c r="D14" s="3">
        <f>IF(AND(IN!E14="Goal",OR(IN!J14=1,IN!K14=1)),IN!G14,0)</f>
        <v>0</v>
      </c>
      <c r="E14" s="3">
        <f>IF(AND(IN!E14="Goal",OR(IN!J14=1,IN!K14=1)),IN!H14+IN!I14/60,0)</f>
        <v>0</v>
      </c>
      <c r="G14" s="3">
        <f t="shared" si="2"/>
        <v>3</v>
      </c>
      <c r="H14" s="3">
        <f t="shared" si="3"/>
        <v>3</v>
      </c>
      <c r="J14" s="3">
        <f t="shared" si="0"/>
        <v>0</v>
      </c>
      <c r="K14" s="3">
        <f t="shared" si="1"/>
        <v>0</v>
      </c>
    </row>
    <row r="15" spans="1:17" x14ac:dyDescent="0.25">
      <c r="A15" s="3" t="s">
        <v>30</v>
      </c>
      <c r="B15" s="3">
        <f t="shared" si="4"/>
        <v>0</v>
      </c>
      <c r="C15" s="3">
        <f>IF(AND(IN!E15="Goal",OR(IN!J15=1,IN!K15=1)),IN!F15,0)</f>
        <v>0</v>
      </c>
      <c r="D15" s="3">
        <f>IF(AND(IN!E15="Goal",OR(IN!J15=1,IN!K15=1)),IN!G15,0)</f>
        <v>0</v>
      </c>
      <c r="E15" s="3">
        <f>IF(AND(IN!E15="Goal",OR(IN!J15=1,IN!K15=1)),IN!H15+IN!I15/60,0)</f>
        <v>0</v>
      </c>
      <c r="G15" s="3">
        <f t="shared" si="2"/>
        <v>3</v>
      </c>
      <c r="H15" s="3">
        <f t="shared" si="3"/>
        <v>3</v>
      </c>
      <c r="J15" s="3">
        <f t="shared" si="0"/>
        <v>0</v>
      </c>
      <c r="K15" s="3">
        <f t="shared" si="1"/>
        <v>0</v>
      </c>
    </row>
    <row r="16" spans="1:17" x14ac:dyDescent="0.25">
      <c r="A16" s="3" t="s">
        <v>30</v>
      </c>
      <c r="B16" s="3">
        <f t="shared" si="4"/>
        <v>0</v>
      </c>
      <c r="C16" s="3">
        <f>IF(AND(IN!E16="Goal",OR(IN!J16=1,IN!K16=1)),IN!F16,0)</f>
        <v>0</v>
      </c>
      <c r="D16" s="3">
        <f>IF(AND(IN!E16="Goal",OR(IN!J16=1,IN!K16=1)),IN!G16,0)</f>
        <v>0</v>
      </c>
      <c r="E16" s="3">
        <f>IF(AND(IN!E16="Goal",OR(IN!J16=1,IN!K16=1)),IN!H16+IN!I16/60,0)</f>
        <v>0</v>
      </c>
      <c r="G16" s="3">
        <f t="shared" si="2"/>
        <v>3</v>
      </c>
      <c r="H16" s="3">
        <f t="shared" si="3"/>
        <v>3</v>
      </c>
      <c r="J16" s="3">
        <f t="shared" si="0"/>
        <v>0</v>
      </c>
      <c r="K16" s="3">
        <f t="shared" si="1"/>
        <v>0</v>
      </c>
    </row>
    <row r="17" spans="1:11" x14ac:dyDescent="0.25">
      <c r="A17" s="3" t="s">
        <v>30</v>
      </c>
      <c r="B17" s="3">
        <f t="shared" si="4"/>
        <v>0</v>
      </c>
      <c r="C17" s="3">
        <f>IF(AND(IN!E17="Goal",OR(IN!J17=1,IN!K17=1)),IN!F17,0)</f>
        <v>0</v>
      </c>
      <c r="D17" s="3">
        <f>IF(AND(IN!E17="Goal",OR(IN!J17=1,IN!K17=1)),IN!G17,0)</f>
        <v>0</v>
      </c>
      <c r="E17" s="3">
        <f>IF(AND(IN!E17="Goal",OR(IN!J17=1,IN!K17=1)),IN!H17+IN!I17/60,0)</f>
        <v>0</v>
      </c>
      <c r="G17" s="3">
        <f t="shared" si="2"/>
        <v>3</v>
      </c>
      <c r="H17" s="3">
        <f t="shared" si="3"/>
        <v>3</v>
      </c>
      <c r="J17" s="3">
        <f t="shared" si="0"/>
        <v>0</v>
      </c>
      <c r="K17" s="3">
        <f t="shared" si="1"/>
        <v>0</v>
      </c>
    </row>
    <row r="18" spans="1:11" x14ac:dyDescent="0.25">
      <c r="A18" s="3" t="s">
        <v>30</v>
      </c>
      <c r="B18" s="3">
        <f t="shared" si="4"/>
        <v>0</v>
      </c>
      <c r="C18" s="3">
        <f>IF(AND(IN!E18="Goal",OR(IN!J18=1,IN!K18=1)),IN!F18,0)</f>
        <v>0</v>
      </c>
      <c r="D18" s="3">
        <f>IF(AND(IN!E18="Goal",OR(IN!J18=1,IN!K18=1)),IN!G18,0)</f>
        <v>0</v>
      </c>
      <c r="E18" s="3">
        <f>IF(AND(IN!E18="Goal",OR(IN!J18=1,IN!K18=1)),IN!H18+IN!I18/60,0)</f>
        <v>0</v>
      </c>
      <c r="G18" s="3">
        <f t="shared" si="2"/>
        <v>3</v>
      </c>
      <c r="H18" s="3">
        <f t="shared" si="3"/>
        <v>3</v>
      </c>
      <c r="J18" s="3">
        <f t="shared" si="0"/>
        <v>0</v>
      </c>
      <c r="K18" s="3">
        <f t="shared" si="1"/>
        <v>0</v>
      </c>
    </row>
    <row r="19" spans="1:11" x14ac:dyDescent="0.25">
      <c r="A19" s="3" t="s">
        <v>30</v>
      </c>
      <c r="B19" s="3">
        <f t="shared" si="4"/>
        <v>0</v>
      </c>
      <c r="C19" s="3">
        <f>IF(AND(IN!E19="Goal",OR(IN!J19=1,IN!K19=1)),IN!F19,0)</f>
        <v>0</v>
      </c>
      <c r="D19" s="3">
        <f>IF(AND(IN!E19="Goal",OR(IN!J19=1,IN!K19=1)),IN!G19,0)</f>
        <v>0</v>
      </c>
      <c r="E19" s="3">
        <f>IF(AND(IN!E19="Goal",OR(IN!J19=1,IN!K19=1)),IN!H19+IN!I19/60,0)</f>
        <v>0</v>
      </c>
      <c r="G19" s="3">
        <f t="shared" si="2"/>
        <v>3</v>
      </c>
      <c r="H19" s="3">
        <f t="shared" si="3"/>
        <v>3</v>
      </c>
      <c r="J19" s="3">
        <f t="shared" si="0"/>
        <v>0</v>
      </c>
      <c r="K19" s="3">
        <f t="shared" si="1"/>
        <v>0</v>
      </c>
    </row>
    <row r="20" spans="1:11" x14ac:dyDescent="0.25">
      <c r="A20" s="3" t="s">
        <v>30</v>
      </c>
      <c r="B20" s="3">
        <f t="shared" si="4"/>
        <v>0</v>
      </c>
      <c r="C20" s="3">
        <f>IF(AND(IN!E20="Goal",OR(IN!J20=1,IN!K20=1)),IN!F20,0)</f>
        <v>0</v>
      </c>
      <c r="D20" s="3">
        <f>IF(AND(IN!E20="Goal",OR(IN!J20=1,IN!K20=1)),IN!G20,0)</f>
        <v>0</v>
      </c>
      <c r="E20" s="3">
        <f>IF(AND(IN!E20="Goal",OR(IN!J20=1,IN!K20=1)),IN!H20+IN!I20/60,0)</f>
        <v>0</v>
      </c>
      <c r="G20" s="3">
        <f t="shared" si="2"/>
        <v>3</v>
      </c>
      <c r="H20" s="3">
        <f t="shared" si="3"/>
        <v>3</v>
      </c>
      <c r="J20" s="3">
        <f t="shared" si="0"/>
        <v>0</v>
      </c>
      <c r="K20" s="3">
        <f t="shared" si="1"/>
        <v>0</v>
      </c>
    </row>
    <row r="21" spans="1:11" x14ac:dyDescent="0.25">
      <c r="A21" s="3" t="s">
        <v>30</v>
      </c>
      <c r="B21" s="3">
        <f t="shared" si="4"/>
        <v>0</v>
      </c>
      <c r="C21" s="3">
        <f>IF(AND(IN!E21="Goal",OR(IN!J21=1,IN!K21=1)),IN!F21,0)</f>
        <v>0</v>
      </c>
      <c r="D21" s="3">
        <f>IF(AND(IN!E21="Goal",OR(IN!J21=1,IN!K21=1)),IN!G21,0)</f>
        <v>0</v>
      </c>
      <c r="E21" s="3">
        <f>IF(AND(IN!E21="Goal",OR(IN!J21=1,IN!K21=1)),IN!H21+IN!I21/60,0)</f>
        <v>0</v>
      </c>
      <c r="G21" s="3">
        <f t="shared" si="2"/>
        <v>3</v>
      </c>
      <c r="H21" s="3">
        <f t="shared" si="3"/>
        <v>3</v>
      </c>
      <c r="J21" s="3">
        <f t="shared" si="0"/>
        <v>0</v>
      </c>
      <c r="K21" s="3">
        <f t="shared" si="1"/>
        <v>0</v>
      </c>
    </row>
    <row r="22" spans="1:11" x14ac:dyDescent="0.25">
      <c r="A22" s="3" t="s">
        <v>30</v>
      </c>
      <c r="B22" s="3">
        <f t="shared" si="4"/>
        <v>0</v>
      </c>
      <c r="C22" s="3">
        <f>IF(AND(IN!E22="Goal",OR(IN!J22=1,IN!K22=1)),IN!F22,0)</f>
        <v>0</v>
      </c>
      <c r="D22" s="3">
        <f>IF(AND(IN!E22="Goal",OR(IN!J22=1,IN!K22=1)),IN!G22,0)</f>
        <v>0</v>
      </c>
      <c r="E22" s="3">
        <f>IF(AND(IN!E22="Goal",OR(IN!J22=1,IN!K22=1)),IN!H22+IN!I22/60,0)</f>
        <v>0</v>
      </c>
      <c r="G22" s="3">
        <f t="shared" si="2"/>
        <v>3</v>
      </c>
      <c r="H22" s="3">
        <f t="shared" si="3"/>
        <v>3</v>
      </c>
      <c r="J22" s="3">
        <f t="shared" si="0"/>
        <v>0</v>
      </c>
      <c r="K22" s="3">
        <f t="shared" si="1"/>
        <v>0</v>
      </c>
    </row>
    <row r="23" spans="1:11" x14ac:dyDescent="0.25">
      <c r="A23" s="3" t="s">
        <v>30</v>
      </c>
      <c r="B23" s="3">
        <f t="shared" si="4"/>
        <v>0</v>
      </c>
      <c r="C23" s="3">
        <f>IF(AND(IN!E23="Goal",OR(IN!J23=1,IN!K23=1)),IN!F23,0)</f>
        <v>0</v>
      </c>
      <c r="D23" s="3">
        <f>IF(AND(IN!E23="Goal",OR(IN!J23=1,IN!K23=1)),IN!G23,0)</f>
        <v>0</v>
      </c>
      <c r="E23" s="3">
        <f>IF(AND(IN!E23="Goal",OR(IN!J23=1,IN!K23=1)),IN!H23+IN!I23/60,0)</f>
        <v>0</v>
      </c>
      <c r="G23" s="3">
        <f t="shared" si="2"/>
        <v>3</v>
      </c>
      <c r="H23" s="3">
        <f t="shared" si="3"/>
        <v>3</v>
      </c>
      <c r="J23" s="3">
        <f t="shared" si="0"/>
        <v>0</v>
      </c>
      <c r="K23" s="3">
        <f t="shared" si="1"/>
        <v>0</v>
      </c>
    </row>
    <row r="24" spans="1:11" x14ac:dyDescent="0.25">
      <c r="A24" s="3" t="s">
        <v>30</v>
      </c>
      <c r="B24" s="3">
        <f t="shared" si="4"/>
        <v>0</v>
      </c>
      <c r="C24" s="3">
        <f>IF(AND(IN!E24="Goal",OR(IN!J24=1,IN!K24=1)),IN!F24,0)</f>
        <v>0</v>
      </c>
      <c r="D24" s="3">
        <f>IF(AND(IN!E24="Goal",OR(IN!J24=1,IN!K24=1)),IN!G24,0)</f>
        <v>0</v>
      </c>
      <c r="E24" s="3">
        <f>IF(AND(IN!E24="Goal",OR(IN!J24=1,IN!K24=1)),IN!H24+IN!I24/60,0)</f>
        <v>0</v>
      </c>
      <c r="G24" s="3">
        <f t="shared" si="2"/>
        <v>3</v>
      </c>
      <c r="H24" s="3">
        <f t="shared" si="3"/>
        <v>3</v>
      </c>
      <c r="J24" s="3">
        <f t="shared" si="0"/>
        <v>0</v>
      </c>
      <c r="K24" s="3">
        <f t="shared" si="1"/>
        <v>0</v>
      </c>
    </row>
    <row r="25" spans="1:11" x14ac:dyDescent="0.25">
      <c r="A25" s="3" t="s">
        <v>30</v>
      </c>
      <c r="B25" s="3">
        <f t="shared" si="4"/>
        <v>0</v>
      </c>
      <c r="C25" s="3">
        <f>IF(AND(IN!E25="Goal",OR(IN!J25=1,IN!K25=1)),IN!F25,0)</f>
        <v>0</v>
      </c>
      <c r="D25" s="3">
        <f>IF(AND(IN!E25="Goal",OR(IN!J25=1,IN!K25=1)),IN!G25,0)</f>
        <v>0</v>
      </c>
      <c r="E25" s="3">
        <f>IF(AND(IN!E25="Goal",OR(IN!J25=1,IN!K25=1)),IN!H25+IN!I25/60,0)</f>
        <v>0</v>
      </c>
      <c r="G25" s="3">
        <f t="shared" si="2"/>
        <v>3</v>
      </c>
      <c r="H25" s="3">
        <f t="shared" si="3"/>
        <v>3</v>
      </c>
      <c r="J25" s="3">
        <f t="shared" si="0"/>
        <v>0</v>
      </c>
      <c r="K25" s="3">
        <f t="shared" si="1"/>
        <v>0</v>
      </c>
    </row>
    <row r="26" spans="1:11" x14ac:dyDescent="0.25">
      <c r="A26" s="3" t="s">
        <v>30</v>
      </c>
      <c r="B26" s="3">
        <f t="shared" si="4"/>
        <v>0</v>
      </c>
      <c r="C26" s="3">
        <f>IF(AND(IN!E26="Goal",OR(IN!J26=1,IN!K26=1)),IN!F26,0)</f>
        <v>0</v>
      </c>
      <c r="D26" s="3">
        <f>IF(AND(IN!E26="Goal",OR(IN!J26=1,IN!K26=1)),IN!G26,0)</f>
        <v>0</v>
      </c>
      <c r="E26" s="3">
        <f>IF(AND(IN!E26="Goal",OR(IN!J26=1,IN!K26=1)),IN!H26+IN!I26/60,0)</f>
        <v>0</v>
      </c>
      <c r="G26" s="3">
        <f t="shared" si="2"/>
        <v>3</v>
      </c>
      <c r="H26" s="3">
        <f t="shared" si="3"/>
        <v>3</v>
      </c>
      <c r="J26" s="3">
        <f t="shared" si="0"/>
        <v>0</v>
      </c>
      <c r="K26" s="3">
        <f t="shared" si="1"/>
        <v>0</v>
      </c>
    </row>
    <row r="27" spans="1:11" x14ac:dyDescent="0.25">
      <c r="A27" s="3" t="s">
        <v>30</v>
      </c>
      <c r="B27" s="3">
        <f t="shared" si="4"/>
        <v>0</v>
      </c>
      <c r="C27" s="3">
        <f>IF(AND(IN!E27="Goal",OR(IN!J27=1,IN!K27=1)),IN!F27,0)</f>
        <v>0</v>
      </c>
      <c r="D27" s="3">
        <f>IF(AND(IN!E27="Goal",OR(IN!J27=1,IN!K27=1)),IN!G27,0)</f>
        <v>0</v>
      </c>
      <c r="E27" s="3">
        <f>IF(AND(IN!E27="Goal",OR(IN!J27=1,IN!K27=1)),IN!H27+IN!I27/60,0)</f>
        <v>0</v>
      </c>
      <c r="G27" s="3">
        <f t="shared" si="2"/>
        <v>3</v>
      </c>
      <c r="H27" s="3">
        <f t="shared" si="3"/>
        <v>3</v>
      </c>
      <c r="J27" s="3">
        <f t="shared" si="0"/>
        <v>0</v>
      </c>
      <c r="K27" s="3">
        <f t="shared" si="1"/>
        <v>0</v>
      </c>
    </row>
    <row r="28" spans="1:11" x14ac:dyDescent="0.25">
      <c r="A28" s="3" t="s">
        <v>30</v>
      </c>
      <c r="B28" s="3">
        <f t="shared" si="4"/>
        <v>0</v>
      </c>
      <c r="C28" s="3">
        <f>IF(AND(IN!E28="Goal",OR(IN!J28=1,IN!K28=1)),IN!F28,0)</f>
        <v>0</v>
      </c>
      <c r="D28" s="3">
        <f>IF(AND(IN!E28="Goal",OR(IN!J28=1,IN!K28=1)),IN!G28,0)</f>
        <v>0</v>
      </c>
      <c r="E28" s="3">
        <f>IF(AND(IN!E28="Goal",OR(IN!J28=1,IN!K28=1)),IN!H28+IN!I28/60,0)</f>
        <v>0</v>
      </c>
      <c r="G28" s="3">
        <f t="shared" si="2"/>
        <v>3</v>
      </c>
      <c r="H28" s="3">
        <f t="shared" si="3"/>
        <v>3</v>
      </c>
      <c r="J28" s="3">
        <f t="shared" si="0"/>
        <v>0</v>
      </c>
      <c r="K28" s="3">
        <f t="shared" si="1"/>
        <v>0</v>
      </c>
    </row>
    <row r="29" spans="1:11" x14ac:dyDescent="0.25">
      <c r="A29" s="3" t="s">
        <v>30</v>
      </c>
      <c r="B29" s="3">
        <f t="shared" si="4"/>
        <v>0</v>
      </c>
      <c r="C29" s="3">
        <f>IF(AND(IN!E29="Goal",OR(IN!J29=1,IN!K29=1)),IN!F29,0)</f>
        <v>0</v>
      </c>
      <c r="D29" s="3">
        <f>IF(AND(IN!E29="Goal",OR(IN!J29=1,IN!K29=1)),IN!G29,0)</f>
        <v>0</v>
      </c>
      <c r="E29" s="3">
        <f>IF(AND(IN!E29="Goal",OR(IN!J29=1,IN!K29=1)),IN!H29+IN!I29/60,0)</f>
        <v>0</v>
      </c>
      <c r="G29" s="3">
        <f t="shared" si="2"/>
        <v>3</v>
      </c>
      <c r="H29" s="3">
        <f t="shared" si="3"/>
        <v>3</v>
      </c>
      <c r="J29" s="3">
        <f t="shared" si="0"/>
        <v>0</v>
      </c>
      <c r="K29" s="3">
        <f t="shared" si="1"/>
        <v>0</v>
      </c>
    </row>
    <row r="30" spans="1:11" x14ac:dyDescent="0.25">
      <c r="A30" s="3" t="s">
        <v>30</v>
      </c>
      <c r="B30" s="3">
        <f t="shared" si="4"/>
        <v>0</v>
      </c>
      <c r="C30" s="3">
        <f>IF(AND(IN!E30="Goal",OR(IN!J30=1,IN!K30=1)),IN!F30,0)</f>
        <v>0</v>
      </c>
      <c r="D30" s="3">
        <f>IF(AND(IN!E30="Goal",OR(IN!J30=1,IN!K30=1)),IN!G30,0)</f>
        <v>0</v>
      </c>
      <c r="E30" s="3">
        <f>IF(AND(IN!E30="Goal",OR(IN!J30=1,IN!K30=1)),IN!H30+IN!I30/60,0)</f>
        <v>0</v>
      </c>
      <c r="G30" s="3">
        <f t="shared" si="2"/>
        <v>3</v>
      </c>
      <c r="H30" s="3">
        <f t="shared" si="3"/>
        <v>3</v>
      </c>
      <c r="J30" s="3">
        <f t="shared" si="0"/>
        <v>0</v>
      </c>
      <c r="K30" s="3">
        <f t="shared" si="1"/>
        <v>0</v>
      </c>
    </row>
    <row r="31" spans="1:11" x14ac:dyDescent="0.25">
      <c r="A31" s="3" t="s">
        <v>30</v>
      </c>
      <c r="B31" s="3">
        <f t="shared" si="4"/>
        <v>0</v>
      </c>
      <c r="C31" s="3">
        <f>IF(AND(IN!E32="Goal",OR(IN!J32=1,IN!K32=1)),IN!F32,0)</f>
        <v>0</v>
      </c>
      <c r="D31" s="3">
        <f>IF(AND(IN!E32="Goal",OR(IN!J32=1,IN!K32=1)),IN!G32,0)</f>
        <v>0</v>
      </c>
      <c r="E31" s="3">
        <f>IF(AND(IN!E32="Goal",OR(IN!J32=1,IN!K32=1)),IN!H32+IN!I32/60,0)</f>
        <v>0</v>
      </c>
      <c r="G31" s="3">
        <f t="shared" si="2"/>
        <v>3</v>
      </c>
      <c r="H31" s="3">
        <f t="shared" si="3"/>
        <v>3</v>
      </c>
      <c r="J31" s="3">
        <f t="shared" si="0"/>
        <v>0</v>
      </c>
      <c r="K31" s="3">
        <f t="shared" si="1"/>
        <v>0</v>
      </c>
    </row>
    <row r="32" spans="1:11" x14ac:dyDescent="0.25">
      <c r="A32" s="3" t="s">
        <v>30</v>
      </c>
      <c r="B32" s="3">
        <f t="shared" si="4"/>
        <v>0</v>
      </c>
      <c r="C32" s="3">
        <f>IF(AND(IN!E33="Goal",OR(IN!J33=1,IN!K33=1)),IN!F33,0)</f>
        <v>0</v>
      </c>
      <c r="D32" s="3">
        <f>IF(AND(IN!E33="Goal",OR(IN!J33=1,IN!K33=1)),IN!G33,0)</f>
        <v>0</v>
      </c>
      <c r="E32" s="3">
        <f>IF(AND(IN!E33="Goal",OR(IN!J33=1,IN!K33=1)),IN!H33+IN!I33/60,0)</f>
        <v>0</v>
      </c>
      <c r="G32" s="3">
        <f t="shared" si="2"/>
        <v>3</v>
      </c>
      <c r="H32" s="3">
        <f t="shared" si="3"/>
        <v>3</v>
      </c>
      <c r="J32" s="3">
        <f t="shared" si="0"/>
        <v>0</v>
      </c>
      <c r="K32" s="3">
        <f t="shared" si="1"/>
        <v>0</v>
      </c>
    </row>
    <row r="33" spans="1:11" x14ac:dyDescent="0.25">
      <c r="A33" s="3" t="s">
        <v>30</v>
      </c>
      <c r="B33" s="3">
        <f t="shared" si="4"/>
        <v>0</v>
      </c>
      <c r="C33" s="3">
        <f>IF(AND(IN!E34="Goal",OR(IN!J34=1,IN!K34=1)),IN!F34,0)</f>
        <v>0</v>
      </c>
      <c r="D33" s="3">
        <f>IF(AND(IN!E34="Goal",OR(IN!J34=1,IN!K34=1)),IN!G34,0)</f>
        <v>0</v>
      </c>
      <c r="E33" s="3">
        <f>IF(AND(IN!E34="Goal",OR(IN!J34=1,IN!K34=1)),IN!H34+IN!I34/60,0)</f>
        <v>0</v>
      </c>
      <c r="G33" s="3">
        <f t="shared" si="2"/>
        <v>3</v>
      </c>
      <c r="H33" s="3">
        <f t="shared" si="3"/>
        <v>3</v>
      </c>
      <c r="J33" s="3">
        <f t="shared" si="0"/>
        <v>0</v>
      </c>
      <c r="K33" s="3">
        <f t="shared" si="1"/>
        <v>0</v>
      </c>
    </row>
    <row r="34" spans="1:11" x14ac:dyDescent="0.25">
      <c r="A34" s="3" t="s">
        <v>30</v>
      </c>
      <c r="B34" s="3">
        <f t="shared" si="4"/>
        <v>0</v>
      </c>
      <c r="C34" s="3">
        <f>IF(AND(IN!E35="Goal",OR(IN!J35=1,IN!K35=1)),IN!F35,0)</f>
        <v>0</v>
      </c>
      <c r="D34" s="3">
        <f>IF(AND(IN!E35="Goal",OR(IN!J35=1,IN!K35=1)),IN!G35,0)</f>
        <v>0</v>
      </c>
      <c r="E34" s="3">
        <f>IF(AND(IN!E35="Goal",OR(IN!J35=1,IN!K35=1)),IN!H35+IN!I35/60,0)</f>
        <v>0</v>
      </c>
      <c r="G34" s="3">
        <f t="shared" si="2"/>
        <v>3</v>
      </c>
      <c r="H34" s="3">
        <f t="shared" si="3"/>
        <v>3</v>
      </c>
      <c r="J34" s="3">
        <f t="shared" si="0"/>
        <v>0</v>
      </c>
      <c r="K34" s="3">
        <f t="shared" si="1"/>
        <v>0</v>
      </c>
    </row>
    <row r="35" spans="1:11" x14ac:dyDescent="0.25">
      <c r="A35" s="3" t="s">
        <v>30</v>
      </c>
      <c r="B35" s="3">
        <f t="shared" si="4"/>
        <v>0</v>
      </c>
      <c r="C35" s="3">
        <f>IF(AND(IN!E36="Goal",OR(IN!J36=1,IN!K36=1)),IN!F36,0)</f>
        <v>0</v>
      </c>
      <c r="D35" s="3">
        <f>IF(AND(IN!E36="Goal",OR(IN!J36=1,IN!K36=1)),IN!G36,0)</f>
        <v>0</v>
      </c>
      <c r="E35" s="3">
        <f>IF(AND(IN!E36="Goal",OR(IN!J36=1,IN!K36=1)),IN!H36+IN!I36/60,0)</f>
        <v>0</v>
      </c>
      <c r="G35" s="3">
        <f t="shared" si="2"/>
        <v>3</v>
      </c>
      <c r="H35" s="3">
        <f t="shared" si="3"/>
        <v>3</v>
      </c>
      <c r="J35" s="3">
        <f t="shared" si="0"/>
        <v>0</v>
      </c>
      <c r="K35" s="3">
        <f t="shared" si="1"/>
        <v>0</v>
      </c>
    </row>
    <row r="36" spans="1:11" x14ac:dyDescent="0.25">
      <c r="A36" s="3" t="s">
        <v>30</v>
      </c>
      <c r="B36" s="3">
        <f t="shared" si="4"/>
        <v>0</v>
      </c>
      <c r="C36" s="3">
        <f>IF(AND(IN!E37="Goal",OR(IN!J37=1,IN!K37=1)),IN!F37,0)</f>
        <v>0</v>
      </c>
      <c r="D36" s="3">
        <f>IF(AND(IN!E37="Goal",OR(IN!J37=1,IN!K37=1)),IN!G37,0)</f>
        <v>0</v>
      </c>
      <c r="E36" s="3">
        <f>IF(AND(IN!E37="Goal",OR(IN!J37=1,IN!K37=1)),IN!H37+IN!I37/60,0)</f>
        <v>0</v>
      </c>
      <c r="G36" s="3">
        <f t="shared" ref="G36:G67" si="5">C36+G35</f>
        <v>3</v>
      </c>
      <c r="H36" s="3">
        <f t="shared" ref="H36:H67" si="6">D36+H35</f>
        <v>3</v>
      </c>
      <c r="J36" s="3">
        <f t="shared" si="0"/>
        <v>0</v>
      </c>
      <c r="K36" s="3">
        <f t="shared" si="1"/>
        <v>0</v>
      </c>
    </row>
    <row r="37" spans="1:11" x14ac:dyDescent="0.25">
      <c r="A37" s="3" t="s">
        <v>30</v>
      </c>
      <c r="B37" s="3">
        <f t="shared" si="4"/>
        <v>0</v>
      </c>
      <c r="C37" s="3">
        <f>IF(AND(IN!E38="Goal",OR(IN!J38=1,IN!K38=1)),IN!F38,0)</f>
        <v>0</v>
      </c>
      <c r="D37" s="3">
        <f>IF(AND(IN!E38="Goal",OR(IN!J38=1,IN!K38=1)),IN!G38,0)</f>
        <v>0</v>
      </c>
      <c r="E37" s="3">
        <f>IF(AND(IN!E38="Goal",OR(IN!J38=1,IN!K38=1)),IN!H38+IN!I38/60,0)</f>
        <v>0</v>
      </c>
      <c r="G37" s="3">
        <f t="shared" si="5"/>
        <v>3</v>
      </c>
      <c r="H37" s="3">
        <f t="shared" si="6"/>
        <v>3</v>
      </c>
      <c r="J37" s="3">
        <f t="shared" si="0"/>
        <v>0</v>
      </c>
      <c r="K37" s="3">
        <f t="shared" si="1"/>
        <v>0</v>
      </c>
    </row>
    <row r="38" spans="1:11" x14ac:dyDescent="0.25">
      <c r="A38" s="3" t="s">
        <v>30</v>
      </c>
      <c r="B38" s="3">
        <f t="shared" si="4"/>
        <v>0</v>
      </c>
      <c r="C38" s="3">
        <f>IF(AND(IN!E39="Goal",OR(IN!J39=1,IN!K39=1)),IN!F39,0)</f>
        <v>0</v>
      </c>
      <c r="D38" s="3">
        <f>IF(AND(IN!E39="Goal",OR(IN!J39=1,IN!K39=1)),IN!G39,0)</f>
        <v>0</v>
      </c>
      <c r="E38" s="3">
        <f>IF(AND(IN!E39="Goal",OR(IN!J39=1,IN!K39=1)),IN!H39+IN!I39/60,0)</f>
        <v>0</v>
      </c>
      <c r="G38" s="3">
        <f t="shared" si="5"/>
        <v>3</v>
      </c>
      <c r="H38" s="3">
        <f t="shared" si="6"/>
        <v>3</v>
      </c>
      <c r="J38" s="3">
        <f t="shared" si="0"/>
        <v>0</v>
      </c>
      <c r="K38" s="3">
        <f t="shared" si="1"/>
        <v>0</v>
      </c>
    </row>
    <row r="39" spans="1:11" x14ac:dyDescent="0.25">
      <c r="A39" s="3" t="s">
        <v>30</v>
      </c>
      <c r="B39" s="3">
        <f t="shared" si="4"/>
        <v>0</v>
      </c>
      <c r="C39" s="3">
        <f>IF(AND(IN!E40="Goal",OR(IN!J40=1,IN!K40=1)),IN!F40,0)</f>
        <v>0</v>
      </c>
      <c r="D39" s="3">
        <f>IF(AND(IN!E40="Goal",OR(IN!J40=1,IN!K40=1)),IN!G40,0)</f>
        <v>0</v>
      </c>
      <c r="E39" s="3">
        <f>IF(AND(IN!E40="Goal",OR(IN!J40=1,IN!K40=1)),IN!H40+IN!I40/60,0)</f>
        <v>0</v>
      </c>
      <c r="G39" s="3">
        <f t="shared" si="5"/>
        <v>3</v>
      </c>
      <c r="H39" s="3">
        <f t="shared" si="6"/>
        <v>3</v>
      </c>
      <c r="J39" s="3">
        <f t="shared" si="0"/>
        <v>0</v>
      </c>
      <c r="K39" s="3">
        <f t="shared" si="1"/>
        <v>0</v>
      </c>
    </row>
    <row r="40" spans="1:11" x14ac:dyDescent="0.25">
      <c r="A40" s="3" t="s">
        <v>30</v>
      </c>
      <c r="B40" s="3">
        <f t="shared" si="4"/>
        <v>0</v>
      </c>
      <c r="C40" s="3">
        <f>IF(AND(IN!E41="Goal",OR(IN!J41=1,IN!K41=1)),IN!F41,0)</f>
        <v>0</v>
      </c>
      <c r="D40" s="3">
        <f>IF(AND(IN!E41="Goal",OR(IN!J41=1,IN!K41=1)),IN!G41,0)</f>
        <v>0</v>
      </c>
      <c r="E40" s="3">
        <f>IF(AND(IN!E41="Goal",OR(IN!J41=1,IN!K41=1)),IN!H41+IN!I41/60,0)</f>
        <v>0</v>
      </c>
      <c r="G40" s="3">
        <f t="shared" si="5"/>
        <v>3</v>
      </c>
      <c r="H40" s="3">
        <f t="shared" si="6"/>
        <v>3</v>
      </c>
      <c r="J40" s="3">
        <f t="shared" si="0"/>
        <v>0</v>
      </c>
      <c r="K40" s="3">
        <f t="shared" si="1"/>
        <v>0</v>
      </c>
    </row>
    <row r="41" spans="1:11" x14ac:dyDescent="0.25">
      <c r="A41" s="3" t="s">
        <v>30</v>
      </c>
      <c r="B41" s="3">
        <f t="shared" si="4"/>
        <v>0</v>
      </c>
      <c r="C41" s="3">
        <f>IF(AND(IN!E42="Goal",OR(IN!J42=1,IN!K42=1)),IN!F42,0)</f>
        <v>0</v>
      </c>
      <c r="D41" s="3">
        <f>IF(AND(IN!E42="Goal",OR(IN!J42=1,IN!K42=1)),IN!G42,0)</f>
        <v>0</v>
      </c>
      <c r="E41" s="3">
        <f>IF(AND(IN!E42="Goal",OR(IN!J42=1,IN!K42=1)),IN!H42+IN!I42/60,0)</f>
        <v>0</v>
      </c>
      <c r="G41" s="3">
        <f t="shared" si="5"/>
        <v>3</v>
      </c>
      <c r="H41" s="3">
        <f t="shared" si="6"/>
        <v>3</v>
      </c>
      <c r="J41" s="3">
        <f t="shared" si="0"/>
        <v>0</v>
      </c>
      <c r="K41" s="3">
        <f t="shared" si="1"/>
        <v>0</v>
      </c>
    </row>
    <row r="42" spans="1:11" x14ac:dyDescent="0.25">
      <c r="A42" s="3" t="s">
        <v>30</v>
      </c>
      <c r="B42" s="3">
        <f t="shared" si="4"/>
        <v>0</v>
      </c>
      <c r="C42" s="3">
        <f>IF(AND(IN!E43="Goal",OR(IN!J43=1,IN!K43=1)),IN!F43,0)</f>
        <v>0</v>
      </c>
      <c r="D42" s="3">
        <f>IF(AND(IN!E43="Goal",OR(IN!J43=1,IN!K43=1)),IN!G43,0)</f>
        <v>0</v>
      </c>
      <c r="E42" s="3">
        <f>IF(AND(IN!E43="Goal",OR(IN!J43=1,IN!K43=1)),IN!H43+IN!I43/60,0)</f>
        <v>0</v>
      </c>
      <c r="G42" s="3">
        <f t="shared" si="5"/>
        <v>3</v>
      </c>
      <c r="H42" s="3">
        <f t="shared" si="6"/>
        <v>3</v>
      </c>
      <c r="J42" s="3">
        <f t="shared" si="0"/>
        <v>0</v>
      </c>
      <c r="K42" s="3">
        <f t="shared" si="1"/>
        <v>0</v>
      </c>
    </row>
    <row r="43" spans="1:11" x14ac:dyDescent="0.25">
      <c r="A43" s="3" t="s">
        <v>30</v>
      </c>
      <c r="B43" s="3">
        <f t="shared" si="4"/>
        <v>0</v>
      </c>
      <c r="C43" s="3">
        <f>IF(AND(IN!E44="Goal",OR(IN!J44=1,IN!K44=1)),IN!F44,0)</f>
        <v>0</v>
      </c>
      <c r="D43" s="3">
        <f>IF(AND(IN!E44="Goal",OR(IN!J44=1,IN!K44=1)),IN!G44,0)</f>
        <v>0</v>
      </c>
      <c r="E43" s="3">
        <f>IF(AND(IN!E44="Goal",OR(IN!J44=1,IN!K44=1)),IN!H44+IN!I44/60,0)</f>
        <v>0</v>
      </c>
      <c r="G43" s="3">
        <f t="shared" si="5"/>
        <v>3</v>
      </c>
      <c r="H43" s="3">
        <f t="shared" si="6"/>
        <v>3</v>
      </c>
      <c r="J43" s="3">
        <f t="shared" si="0"/>
        <v>0</v>
      </c>
      <c r="K43" s="3">
        <f t="shared" si="1"/>
        <v>0</v>
      </c>
    </row>
    <row r="44" spans="1:11" x14ac:dyDescent="0.25">
      <c r="A44" s="3" t="s">
        <v>30</v>
      </c>
      <c r="B44" s="3">
        <f t="shared" si="4"/>
        <v>0</v>
      </c>
      <c r="C44" s="3">
        <f>IF(AND(IN!E45="Goal",OR(IN!J45=1,IN!K45=1)),IN!F45,0)</f>
        <v>0</v>
      </c>
      <c r="D44" s="3">
        <f>IF(AND(IN!E45="Goal",OR(IN!J45=1,IN!K45=1)),IN!G45,0)</f>
        <v>0</v>
      </c>
      <c r="E44" s="3">
        <f>IF(AND(IN!E45="Goal",OR(IN!J45=1,IN!K45=1)),IN!H45+IN!I45/60,0)</f>
        <v>0</v>
      </c>
      <c r="G44" s="3">
        <f t="shared" si="5"/>
        <v>3</v>
      </c>
      <c r="H44" s="3">
        <f t="shared" si="6"/>
        <v>3</v>
      </c>
      <c r="J44" s="3">
        <f t="shared" si="0"/>
        <v>0</v>
      </c>
      <c r="K44" s="3">
        <f t="shared" si="1"/>
        <v>0</v>
      </c>
    </row>
    <row r="45" spans="1:11" x14ac:dyDescent="0.25">
      <c r="A45" s="3" t="s">
        <v>30</v>
      </c>
      <c r="B45" s="3">
        <f t="shared" si="4"/>
        <v>0</v>
      </c>
      <c r="C45" s="3">
        <f>IF(AND(IN!E46="Goal",OR(IN!J46=1,IN!K46=1)),IN!F46,0)</f>
        <v>0</v>
      </c>
      <c r="D45" s="3">
        <f>IF(AND(IN!E46="Goal",OR(IN!J46=1,IN!K46=1)),IN!G46,0)</f>
        <v>0</v>
      </c>
      <c r="E45" s="3">
        <f>IF(AND(IN!E46="Goal",OR(IN!J46=1,IN!K46=1)),IN!H46+IN!I46/60,0)</f>
        <v>0</v>
      </c>
      <c r="G45" s="3">
        <f t="shared" si="5"/>
        <v>3</v>
      </c>
      <c r="H45" s="3">
        <f t="shared" si="6"/>
        <v>3</v>
      </c>
      <c r="J45" s="3">
        <f t="shared" si="0"/>
        <v>0</v>
      </c>
      <c r="K45" s="3">
        <f t="shared" si="1"/>
        <v>0</v>
      </c>
    </row>
    <row r="46" spans="1:11" x14ac:dyDescent="0.25">
      <c r="A46" s="3" t="s">
        <v>30</v>
      </c>
      <c r="B46" s="3">
        <f t="shared" si="4"/>
        <v>0</v>
      </c>
      <c r="C46" s="3">
        <f>IF(AND(IN!E47="Goal",OR(IN!J47=1,IN!K47=1)),IN!F47,0)</f>
        <v>0</v>
      </c>
      <c r="D46" s="3">
        <f>IF(AND(IN!E47="Goal",OR(IN!J47=1,IN!K47=1)),IN!G47,0)</f>
        <v>0</v>
      </c>
      <c r="E46" s="3">
        <f>IF(AND(IN!E47="Goal",OR(IN!J47=1,IN!K47=1)),IN!H47+IN!I47/60,0)</f>
        <v>0</v>
      </c>
      <c r="G46" s="3">
        <f t="shared" si="5"/>
        <v>3</v>
      </c>
      <c r="H46" s="3">
        <f t="shared" si="6"/>
        <v>3</v>
      </c>
      <c r="J46" s="3">
        <f t="shared" si="0"/>
        <v>0</v>
      </c>
      <c r="K46" s="3">
        <f t="shared" si="1"/>
        <v>0</v>
      </c>
    </row>
    <row r="47" spans="1:11" x14ac:dyDescent="0.25">
      <c r="A47" s="3" t="s">
        <v>30</v>
      </c>
      <c r="B47" s="3">
        <f t="shared" si="4"/>
        <v>0</v>
      </c>
      <c r="C47" s="3">
        <f>IF(AND(IN!E48="Goal",OR(IN!J48=1,IN!K48=1)),IN!F48,0)</f>
        <v>0</v>
      </c>
      <c r="D47" s="3">
        <f>IF(AND(IN!E48="Goal",OR(IN!J48=1,IN!K48=1)),IN!G48,0)</f>
        <v>0</v>
      </c>
      <c r="E47" s="3">
        <f>IF(AND(IN!E48="Goal",OR(IN!J48=1,IN!K48=1)),IN!H48+IN!I48/60,0)</f>
        <v>0</v>
      </c>
      <c r="G47" s="3">
        <f t="shared" si="5"/>
        <v>3</v>
      </c>
      <c r="H47" s="3">
        <f t="shared" si="6"/>
        <v>3</v>
      </c>
      <c r="J47" s="3">
        <f t="shared" si="0"/>
        <v>0</v>
      </c>
      <c r="K47" s="3">
        <f t="shared" si="1"/>
        <v>0</v>
      </c>
    </row>
    <row r="48" spans="1:11" x14ac:dyDescent="0.25">
      <c r="A48" s="3" t="s">
        <v>30</v>
      </c>
      <c r="B48" s="3">
        <f t="shared" si="4"/>
        <v>0</v>
      </c>
      <c r="C48" s="3">
        <f>IF(AND(IN!E49="Goal",OR(IN!J49=1,IN!K49=1)),IN!F49,0)</f>
        <v>0</v>
      </c>
      <c r="D48" s="3">
        <f>IF(AND(IN!E49="Goal",OR(IN!J49=1,IN!K49=1)),IN!G49,0)</f>
        <v>0</v>
      </c>
      <c r="E48" s="3">
        <f>IF(AND(IN!E49="Goal",OR(IN!J49=1,IN!K49=1)),IN!H49+IN!I49/60,0)</f>
        <v>0</v>
      </c>
      <c r="G48" s="3">
        <f t="shared" si="5"/>
        <v>3</v>
      </c>
      <c r="H48" s="3">
        <f t="shared" si="6"/>
        <v>3</v>
      </c>
      <c r="J48" s="3">
        <f t="shared" si="0"/>
        <v>0</v>
      </c>
      <c r="K48" s="3">
        <f t="shared" si="1"/>
        <v>0</v>
      </c>
    </row>
    <row r="49" spans="1:11" x14ac:dyDescent="0.25">
      <c r="A49" s="3" t="s">
        <v>30</v>
      </c>
      <c r="B49" s="3">
        <f t="shared" si="4"/>
        <v>0</v>
      </c>
      <c r="C49" s="3">
        <f>IF(AND(IN!E50="Goal",OR(IN!J50=1,IN!K50=1)),IN!F50,0)</f>
        <v>0</v>
      </c>
      <c r="D49" s="3">
        <f>IF(AND(IN!E50="Goal",OR(IN!J50=1,IN!K50=1)),IN!G50,0)</f>
        <v>0</v>
      </c>
      <c r="E49" s="3">
        <f>IF(AND(IN!E50="Goal",OR(IN!J50=1,IN!K50=1)),IN!H50+IN!I50/60,0)</f>
        <v>0</v>
      </c>
      <c r="G49" s="3">
        <f t="shared" si="5"/>
        <v>3</v>
      </c>
      <c r="H49" s="3">
        <f t="shared" si="6"/>
        <v>3</v>
      </c>
      <c r="J49" s="3">
        <f t="shared" si="0"/>
        <v>0</v>
      </c>
      <c r="K49" s="3">
        <f t="shared" si="1"/>
        <v>0</v>
      </c>
    </row>
    <row r="50" spans="1:11" x14ac:dyDescent="0.25">
      <c r="A50" s="3" t="s">
        <v>30</v>
      </c>
      <c r="B50" s="3">
        <f t="shared" si="4"/>
        <v>0</v>
      </c>
      <c r="C50" s="3">
        <f>IF(AND(IN!E51="Goal",OR(IN!J51=1,IN!K51=1)),IN!F51,0)</f>
        <v>0</v>
      </c>
      <c r="D50" s="3">
        <f>IF(AND(IN!E51="Goal",OR(IN!J51=1,IN!K51=1)),IN!G51,0)</f>
        <v>0</v>
      </c>
      <c r="E50" s="3">
        <f>IF(AND(IN!E51="Goal",OR(IN!J51=1,IN!K51=1)),IN!H51+IN!I51/60,0)</f>
        <v>0</v>
      </c>
      <c r="G50" s="3">
        <f t="shared" si="5"/>
        <v>3</v>
      </c>
      <c r="H50" s="3">
        <f t="shared" si="6"/>
        <v>3</v>
      </c>
      <c r="J50" s="3">
        <f t="shared" si="0"/>
        <v>0</v>
      </c>
      <c r="K50" s="3">
        <f t="shared" si="1"/>
        <v>0</v>
      </c>
    </row>
    <row r="51" spans="1:11" x14ac:dyDescent="0.25">
      <c r="A51" s="3" t="s">
        <v>30</v>
      </c>
      <c r="B51" s="3">
        <f t="shared" si="4"/>
        <v>0</v>
      </c>
      <c r="C51" s="3">
        <f>IF(AND(IN!E52="Goal",OR(IN!J52=1,IN!K52=1)),IN!F52,0)</f>
        <v>0</v>
      </c>
      <c r="D51" s="3">
        <f>IF(AND(IN!E52="Goal",OR(IN!J52=1,IN!K52=1)),IN!G52,0)</f>
        <v>0</v>
      </c>
      <c r="E51" s="3">
        <f>IF(AND(IN!E52="Goal",OR(IN!J52=1,IN!K52=1)),IN!H52+IN!I52/60,0)</f>
        <v>0</v>
      </c>
      <c r="G51" s="3">
        <f t="shared" si="5"/>
        <v>3</v>
      </c>
      <c r="H51" s="3">
        <f t="shared" si="6"/>
        <v>3</v>
      </c>
      <c r="J51" s="3">
        <f t="shared" si="0"/>
        <v>0</v>
      </c>
      <c r="K51" s="3">
        <f t="shared" si="1"/>
        <v>0</v>
      </c>
    </row>
    <row r="52" spans="1:11" x14ac:dyDescent="0.25">
      <c r="A52" s="3" t="s">
        <v>30</v>
      </c>
      <c r="B52" s="3">
        <f t="shared" si="4"/>
        <v>0</v>
      </c>
      <c r="C52" s="3">
        <f>IF(AND(IN!E53="Goal",OR(IN!J53=1,IN!K53=1)),IN!F53,0)</f>
        <v>0</v>
      </c>
      <c r="D52" s="3">
        <f>IF(AND(IN!E53="Goal",OR(IN!J53=1,IN!K53=1)),IN!G53,0)</f>
        <v>0</v>
      </c>
      <c r="E52" s="3">
        <f>IF(AND(IN!E53="Goal",OR(IN!J53=1,IN!K53=1)),IN!H53+IN!I53/60,0)</f>
        <v>0</v>
      </c>
      <c r="G52" s="3">
        <f t="shared" si="5"/>
        <v>3</v>
      </c>
      <c r="H52" s="3">
        <f t="shared" si="6"/>
        <v>3</v>
      </c>
      <c r="J52" s="3">
        <f t="shared" si="0"/>
        <v>0</v>
      </c>
      <c r="K52" s="3">
        <f t="shared" si="1"/>
        <v>0</v>
      </c>
    </row>
    <row r="53" spans="1:11" x14ac:dyDescent="0.25">
      <c r="A53" s="3" t="s">
        <v>30</v>
      </c>
      <c r="B53" s="3">
        <f t="shared" si="4"/>
        <v>0</v>
      </c>
      <c r="C53" s="3">
        <f>IF(AND(IN!E54="Goal",OR(IN!J54=1,IN!K54=1)),IN!F54,0)</f>
        <v>0</v>
      </c>
      <c r="D53" s="3">
        <f>IF(AND(IN!E54="Goal",OR(IN!J54=1,IN!K54=1)),IN!G54,0)</f>
        <v>0</v>
      </c>
      <c r="E53" s="3">
        <f>IF(AND(IN!E54="Goal",OR(IN!J54=1,IN!K54=1)),IN!H54+IN!I54/60,0)</f>
        <v>0</v>
      </c>
      <c r="G53" s="3">
        <f t="shared" si="5"/>
        <v>3</v>
      </c>
      <c r="H53" s="3">
        <f t="shared" si="6"/>
        <v>3</v>
      </c>
      <c r="J53" s="3">
        <f t="shared" si="0"/>
        <v>0</v>
      </c>
      <c r="K53" s="3">
        <f t="shared" si="1"/>
        <v>0</v>
      </c>
    </row>
    <row r="54" spans="1:11" x14ac:dyDescent="0.25">
      <c r="A54" s="3" t="s">
        <v>30</v>
      </c>
      <c r="B54" s="3">
        <f t="shared" si="4"/>
        <v>0</v>
      </c>
      <c r="C54" s="3">
        <f>IF(AND(IN!E55="Goal",OR(IN!J55=1,IN!K55=1)),IN!F55,0)</f>
        <v>0</v>
      </c>
      <c r="D54" s="3">
        <f>IF(AND(IN!E55="Goal",OR(IN!J55=1,IN!K55=1)),IN!G55,0)</f>
        <v>0</v>
      </c>
      <c r="E54" s="3">
        <f>IF(AND(IN!E55="Goal",OR(IN!J55=1,IN!K55=1)),IN!H55+IN!I55/60,0)</f>
        <v>0</v>
      </c>
      <c r="G54" s="3">
        <f t="shared" si="5"/>
        <v>3</v>
      </c>
      <c r="H54" s="3">
        <f t="shared" si="6"/>
        <v>3</v>
      </c>
      <c r="J54" s="3">
        <f t="shared" si="0"/>
        <v>0</v>
      </c>
      <c r="K54" s="3">
        <f t="shared" si="1"/>
        <v>0</v>
      </c>
    </row>
    <row r="55" spans="1:11" x14ac:dyDescent="0.25">
      <c r="A55" s="3" t="s">
        <v>30</v>
      </c>
      <c r="B55" s="3">
        <f t="shared" si="4"/>
        <v>0</v>
      </c>
      <c r="C55" s="3">
        <f>IF(AND(IN!E56="Goal",OR(IN!J56=1,IN!K56=1)),IN!F56,0)</f>
        <v>0</v>
      </c>
      <c r="D55" s="3">
        <f>IF(AND(IN!E56="Goal",OR(IN!J56=1,IN!K56=1)),IN!G56,0)</f>
        <v>0</v>
      </c>
      <c r="E55" s="3">
        <f>IF(AND(IN!E56="Goal",OR(IN!J56=1,IN!K56=1)),IN!H56+IN!I56/60,0)</f>
        <v>0</v>
      </c>
      <c r="G55" s="3">
        <f t="shared" si="5"/>
        <v>3</v>
      </c>
      <c r="H55" s="3">
        <f t="shared" si="6"/>
        <v>3</v>
      </c>
      <c r="J55" s="3">
        <f t="shared" si="0"/>
        <v>0</v>
      </c>
      <c r="K55" s="3">
        <f t="shared" si="1"/>
        <v>0</v>
      </c>
    </row>
    <row r="56" spans="1:11" x14ac:dyDescent="0.25">
      <c r="A56" s="3" t="s">
        <v>30</v>
      </c>
      <c r="B56" s="3">
        <f t="shared" si="4"/>
        <v>0</v>
      </c>
      <c r="C56" s="3">
        <f>IF(AND(IN!E57="Goal",OR(IN!J57=1,IN!K57=1)),IN!F57,0)</f>
        <v>0</v>
      </c>
      <c r="D56" s="3">
        <f>IF(AND(IN!E57="Goal",OR(IN!J57=1,IN!K57=1)),IN!G57,0)</f>
        <v>0</v>
      </c>
      <c r="E56" s="3">
        <f>IF(AND(IN!E57="Goal",OR(IN!J57=1,IN!K57=1)),IN!H57+IN!I57/60,0)</f>
        <v>0</v>
      </c>
      <c r="G56" s="3">
        <f t="shared" si="5"/>
        <v>3</v>
      </c>
      <c r="H56" s="3">
        <f t="shared" si="6"/>
        <v>3</v>
      </c>
      <c r="J56" s="3">
        <f t="shared" si="0"/>
        <v>0</v>
      </c>
      <c r="K56" s="3">
        <f t="shared" si="1"/>
        <v>0</v>
      </c>
    </row>
    <row r="57" spans="1:11" x14ac:dyDescent="0.25">
      <c r="A57" s="3" t="s">
        <v>30</v>
      </c>
      <c r="B57" s="3">
        <f t="shared" si="4"/>
        <v>0</v>
      </c>
      <c r="C57" s="3">
        <f>IF(AND(IN!E58="Goal",OR(IN!J58=1,IN!K58=1)),IN!F58,0)</f>
        <v>0</v>
      </c>
      <c r="D57" s="3">
        <f>IF(AND(IN!E58="Goal",OR(IN!J58=1,IN!K58=1)),IN!G58,0)</f>
        <v>0</v>
      </c>
      <c r="E57" s="3">
        <f>IF(AND(IN!E58="Goal",OR(IN!J58=1,IN!K58=1)),IN!H58+IN!I58/60,0)</f>
        <v>0</v>
      </c>
      <c r="G57" s="3">
        <f t="shared" si="5"/>
        <v>3</v>
      </c>
      <c r="H57" s="3">
        <f t="shared" si="6"/>
        <v>3</v>
      </c>
      <c r="J57" s="3">
        <f t="shared" si="0"/>
        <v>0</v>
      </c>
      <c r="K57" s="3">
        <f t="shared" si="1"/>
        <v>0</v>
      </c>
    </row>
    <row r="58" spans="1:11" x14ac:dyDescent="0.25">
      <c r="A58" s="3" t="s">
        <v>30</v>
      </c>
      <c r="B58" s="3">
        <f t="shared" si="4"/>
        <v>0</v>
      </c>
      <c r="C58" s="3">
        <f>IF(AND(IN!E59="Goal",OR(IN!J59=1,IN!K59=1)),IN!F59,0)</f>
        <v>0</v>
      </c>
      <c r="D58" s="3">
        <f>IF(AND(IN!E59="Goal",OR(IN!J59=1,IN!K59=1)),IN!G59,0)</f>
        <v>0</v>
      </c>
      <c r="E58" s="3">
        <f>IF(AND(IN!E59="Goal",OR(IN!J59=1,IN!K59=1)),IN!H59+IN!I59/60,0)</f>
        <v>0</v>
      </c>
      <c r="G58" s="3">
        <f t="shared" si="5"/>
        <v>3</v>
      </c>
      <c r="H58" s="3">
        <f t="shared" si="6"/>
        <v>3</v>
      </c>
      <c r="J58" s="3">
        <f t="shared" si="0"/>
        <v>0</v>
      </c>
      <c r="K58" s="3">
        <f t="shared" si="1"/>
        <v>0</v>
      </c>
    </row>
    <row r="59" spans="1:11" x14ac:dyDescent="0.25">
      <c r="A59" s="3" t="s">
        <v>30</v>
      </c>
      <c r="B59" s="3">
        <f t="shared" si="4"/>
        <v>0</v>
      </c>
      <c r="C59" s="3">
        <f>IF(AND(IN!E60="Goal",OR(IN!J60=1,IN!K60=1)),IN!F60,0)</f>
        <v>0</v>
      </c>
      <c r="D59" s="3">
        <f>IF(AND(IN!E60="Goal",OR(IN!J60=1,IN!K60=1)),IN!G60,0)</f>
        <v>0</v>
      </c>
      <c r="E59" s="3">
        <f>IF(AND(IN!E60="Goal",OR(IN!J60=1,IN!K60=1)),IN!H60+IN!I60/60,0)</f>
        <v>0</v>
      </c>
      <c r="G59" s="3">
        <f t="shared" si="5"/>
        <v>3</v>
      </c>
      <c r="H59" s="3">
        <f t="shared" si="6"/>
        <v>3</v>
      </c>
      <c r="J59" s="3">
        <f t="shared" si="0"/>
        <v>0</v>
      </c>
      <c r="K59" s="3">
        <f t="shared" si="1"/>
        <v>0</v>
      </c>
    </row>
    <row r="60" spans="1:11" x14ac:dyDescent="0.25">
      <c r="A60" s="3" t="s">
        <v>30</v>
      </c>
      <c r="B60" s="3">
        <f t="shared" si="4"/>
        <v>0</v>
      </c>
      <c r="C60" s="3">
        <f>IF(AND(IN!E61="Goal",OR(IN!J61=1,IN!K61=1)),IN!F61,0)</f>
        <v>0</v>
      </c>
      <c r="D60" s="3">
        <f>IF(AND(IN!E61="Goal",OR(IN!J61=1,IN!K61=1)),IN!G61,0)</f>
        <v>0</v>
      </c>
      <c r="E60" s="3">
        <f>IF(AND(IN!E61="Goal",OR(IN!J61=1,IN!K61=1)),IN!H61+IN!I61/60,0)</f>
        <v>0</v>
      </c>
      <c r="G60" s="3">
        <f t="shared" si="5"/>
        <v>3</v>
      </c>
      <c r="H60" s="3">
        <f t="shared" si="6"/>
        <v>3</v>
      </c>
      <c r="J60" s="3">
        <f t="shared" si="0"/>
        <v>0</v>
      </c>
      <c r="K60" s="3">
        <f t="shared" si="1"/>
        <v>0</v>
      </c>
    </row>
    <row r="61" spans="1:11" x14ac:dyDescent="0.25">
      <c r="A61" s="3" t="s">
        <v>30</v>
      </c>
      <c r="B61" s="3">
        <f t="shared" si="4"/>
        <v>0</v>
      </c>
      <c r="C61" s="3">
        <f>IF(AND(IN!E62="Goal",OR(IN!J62=1,IN!K62=1)),IN!F62,0)</f>
        <v>0</v>
      </c>
      <c r="D61" s="3">
        <f>IF(AND(IN!E62="Goal",OR(IN!J62=1,IN!K62=1)),IN!G62,0)</f>
        <v>0</v>
      </c>
      <c r="E61" s="3">
        <f>IF(AND(IN!E62="Goal",OR(IN!J62=1,IN!K62=1)),IN!H62+IN!I62/60,0)</f>
        <v>0</v>
      </c>
      <c r="G61" s="3">
        <f t="shared" si="5"/>
        <v>3</v>
      </c>
      <c r="H61" s="3">
        <f t="shared" si="6"/>
        <v>3</v>
      </c>
      <c r="J61" s="3">
        <f t="shared" si="0"/>
        <v>0</v>
      </c>
      <c r="K61" s="3">
        <f t="shared" si="1"/>
        <v>0</v>
      </c>
    </row>
    <row r="62" spans="1:11" x14ac:dyDescent="0.25">
      <c r="A62" s="3" t="s">
        <v>30</v>
      </c>
      <c r="B62" s="3">
        <f t="shared" si="4"/>
        <v>0</v>
      </c>
      <c r="C62" s="3">
        <f>IF(AND(IN!E63="Goal",OR(IN!J63=1,IN!K63=1)),IN!F63,0)</f>
        <v>0</v>
      </c>
      <c r="D62" s="3">
        <f>IF(AND(IN!E63="Goal",OR(IN!J63=1,IN!K63=1)),IN!G63,0)</f>
        <v>0</v>
      </c>
      <c r="E62" s="3">
        <f>IF(AND(IN!E63="Goal",OR(IN!J63=1,IN!K63=1)),IN!H63+IN!I63/60,0)</f>
        <v>0</v>
      </c>
      <c r="G62" s="3">
        <f t="shared" si="5"/>
        <v>3</v>
      </c>
      <c r="H62" s="3">
        <f t="shared" si="6"/>
        <v>3</v>
      </c>
      <c r="J62" s="3">
        <f t="shared" si="0"/>
        <v>0</v>
      </c>
      <c r="K62" s="3">
        <f t="shared" si="1"/>
        <v>0</v>
      </c>
    </row>
    <row r="63" spans="1:11" x14ac:dyDescent="0.25">
      <c r="A63" s="3" t="s">
        <v>30</v>
      </c>
      <c r="B63" s="3">
        <f t="shared" si="4"/>
        <v>0</v>
      </c>
      <c r="C63" s="3">
        <f>IF(AND(IN!E64="Goal",OR(IN!J64=1,IN!K64=1)),IN!F64,0)</f>
        <v>0</v>
      </c>
      <c r="D63" s="3">
        <f>IF(AND(IN!E64="Goal",OR(IN!J64=1,IN!K64=1)),IN!G64,0)</f>
        <v>0</v>
      </c>
      <c r="E63" s="3">
        <f>IF(AND(IN!E64="Goal",OR(IN!J64=1,IN!K64=1)),IN!H64+IN!I64/60,0)</f>
        <v>0</v>
      </c>
      <c r="G63" s="3">
        <f t="shared" si="5"/>
        <v>3</v>
      </c>
      <c r="H63" s="3">
        <f t="shared" si="6"/>
        <v>3</v>
      </c>
      <c r="J63" s="3">
        <f t="shared" si="0"/>
        <v>0</v>
      </c>
      <c r="K63" s="3">
        <f t="shared" si="1"/>
        <v>0</v>
      </c>
    </row>
    <row r="64" spans="1:11" x14ac:dyDescent="0.25">
      <c r="A64" s="3" t="s">
        <v>30</v>
      </c>
      <c r="B64" s="3">
        <f t="shared" si="4"/>
        <v>0</v>
      </c>
      <c r="C64" s="3">
        <f>IF(AND(IN!E65="Goal",OR(IN!J65=1,IN!K65=1)),IN!F65,0)</f>
        <v>0</v>
      </c>
      <c r="D64" s="3">
        <f>IF(AND(IN!E65="Goal",OR(IN!J65=1,IN!K65=1)),IN!G65,0)</f>
        <v>0</v>
      </c>
      <c r="E64" s="3">
        <f>IF(AND(IN!E65="Goal",OR(IN!J65=1,IN!K65=1)),IN!H65+IN!I65/60,0)</f>
        <v>0</v>
      </c>
      <c r="G64" s="3">
        <f t="shared" si="5"/>
        <v>3</v>
      </c>
      <c r="H64" s="3">
        <f t="shared" si="6"/>
        <v>3</v>
      </c>
      <c r="J64" s="3">
        <f t="shared" si="0"/>
        <v>0</v>
      </c>
      <c r="K64" s="3">
        <f t="shared" si="1"/>
        <v>0</v>
      </c>
    </row>
    <row r="65" spans="1:11" x14ac:dyDescent="0.25">
      <c r="A65" s="3" t="s">
        <v>30</v>
      </c>
      <c r="B65" s="3">
        <f t="shared" si="4"/>
        <v>0</v>
      </c>
      <c r="C65" s="3">
        <f>IF(AND(IN!E66="Goal",OR(IN!J66=1,IN!K66=1)),IN!F66,0)</f>
        <v>0</v>
      </c>
      <c r="D65" s="3">
        <f>IF(AND(IN!E66="Goal",OR(IN!J66=1,IN!K66=1)),IN!G66,0)</f>
        <v>0</v>
      </c>
      <c r="E65" s="3">
        <f>IF(AND(IN!E66="Goal",OR(IN!J66=1,IN!K66=1)),IN!H66+IN!I66/60,0)</f>
        <v>0</v>
      </c>
      <c r="G65" s="3">
        <f t="shared" si="5"/>
        <v>3</v>
      </c>
      <c r="H65" s="3">
        <f t="shared" si="6"/>
        <v>3</v>
      </c>
      <c r="J65" s="3">
        <f t="shared" si="0"/>
        <v>0</v>
      </c>
      <c r="K65" s="3">
        <f t="shared" si="1"/>
        <v>0</v>
      </c>
    </row>
    <row r="66" spans="1:11" x14ac:dyDescent="0.25">
      <c r="A66" s="3" t="s">
        <v>30</v>
      </c>
      <c r="B66" s="3">
        <f t="shared" si="4"/>
        <v>0</v>
      </c>
      <c r="C66" s="3">
        <f>IF(AND(IN!E67="Goal",OR(IN!J67=1,IN!K67=1)),IN!F67,0)</f>
        <v>0</v>
      </c>
      <c r="D66" s="3">
        <f>IF(AND(IN!E67="Goal",OR(IN!J67=1,IN!K67=1)),IN!G67,0)</f>
        <v>0</v>
      </c>
      <c r="E66" s="3">
        <f>IF(AND(IN!E67="Goal",OR(IN!J67=1,IN!K67=1)),IN!H67+IN!I67/60,0)</f>
        <v>0</v>
      </c>
      <c r="G66" s="3">
        <f t="shared" si="5"/>
        <v>3</v>
      </c>
      <c r="H66" s="3">
        <f t="shared" si="6"/>
        <v>3</v>
      </c>
      <c r="J66" s="3">
        <f t="shared" si="0"/>
        <v>0</v>
      </c>
      <c r="K66" s="3">
        <f t="shared" si="1"/>
        <v>0</v>
      </c>
    </row>
    <row r="67" spans="1:11" x14ac:dyDescent="0.25">
      <c r="A67" s="3" t="s">
        <v>30</v>
      </c>
      <c r="B67" s="3">
        <f t="shared" si="4"/>
        <v>0</v>
      </c>
      <c r="C67" s="3">
        <f>IF(AND(IN!E68="Goal",OR(IN!J68=1,IN!K68=1)),IN!F68,0)</f>
        <v>0</v>
      </c>
      <c r="D67" s="3">
        <f>IF(AND(IN!E68="Goal",OR(IN!J68=1,IN!K68=1)),IN!G68,0)</f>
        <v>0</v>
      </c>
      <c r="E67" s="3">
        <f>IF(AND(IN!E68="Goal",OR(IN!J68=1,IN!K68=1)),IN!H68+IN!I68/60,0)</f>
        <v>0</v>
      </c>
      <c r="G67" s="3">
        <f t="shared" si="5"/>
        <v>3</v>
      </c>
      <c r="H67" s="3">
        <f t="shared" si="6"/>
        <v>3</v>
      </c>
      <c r="J67" s="3">
        <f t="shared" ref="J67:J130" si="7">G67-H67</f>
        <v>0</v>
      </c>
      <c r="K67" s="3">
        <f t="shared" ref="K67:K130" si="8">H67-G67</f>
        <v>0</v>
      </c>
    </row>
    <row r="68" spans="1:11" x14ac:dyDescent="0.25">
      <c r="A68" s="3" t="s">
        <v>30</v>
      </c>
      <c r="B68" s="3">
        <f t="shared" si="4"/>
        <v>0</v>
      </c>
      <c r="C68" s="3">
        <f>IF(AND(IN!E69="Goal",OR(IN!J69=1,IN!K69=1)),IN!F69,0)</f>
        <v>0</v>
      </c>
      <c r="D68" s="3">
        <f>IF(AND(IN!E69="Goal",OR(IN!J69=1,IN!K69=1)),IN!G69,0)</f>
        <v>0</v>
      </c>
      <c r="E68" s="3">
        <f>IF(AND(IN!E69="Goal",OR(IN!J69=1,IN!K69=1)),IN!H69+IN!I69/60,0)</f>
        <v>0</v>
      </c>
      <c r="G68" s="3">
        <f t="shared" ref="G68:G99" si="9">C68+G67</f>
        <v>3</v>
      </c>
      <c r="H68" s="3">
        <f t="shared" ref="H68:H99" si="10">D68+H67</f>
        <v>3</v>
      </c>
      <c r="J68" s="3">
        <f t="shared" si="7"/>
        <v>0</v>
      </c>
      <c r="K68" s="3">
        <f t="shared" si="8"/>
        <v>0</v>
      </c>
    </row>
    <row r="69" spans="1:11" x14ac:dyDescent="0.25">
      <c r="A69" s="3" t="s">
        <v>30</v>
      </c>
      <c r="B69" s="3">
        <f t="shared" ref="B69:B132" si="11">IF(OR(C69=1,D69=1),B68+1,0)</f>
        <v>0</v>
      </c>
      <c r="C69" s="3">
        <f>IF(AND(IN!E70="Goal",OR(IN!J70=1,IN!K70=1)),IN!F70,0)</f>
        <v>0</v>
      </c>
      <c r="D69" s="3">
        <f>IF(AND(IN!E70="Goal",OR(IN!J70=1,IN!K70=1)),IN!G70,0)</f>
        <v>0</v>
      </c>
      <c r="E69" s="3">
        <f>IF(AND(IN!E70="Goal",OR(IN!J70=1,IN!K70=1)),IN!H70+IN!I70/60,0)</f>
        <v>0</v>
      </c>
      <c r="G69" s="3">
        <f t="shared" si="9"/>
        <v>3</v>
      </c>
      <c r="H69" s="3">
        <f t="shared" si="10"/>
        <v>3</v>
      </c>
      <c r="J69" s="3">
        <f t="shared" si="7"/>
        <v>0</v>
      </c>
      <c r="K69" s="3">
        <f t="shared" si="8"/>
        <v>0</v>
      </c>
    </row>
    <row r="70" spans="1:11" x14ac:dyDescent="0.25">
      <c r="A70" s="3" t="s">
        <v>30</v>
      </c>
      <c r="B70" s="3">
        <f t="shared" si="11"/>
        <v>0</v>
      </c>
      <c r="C70" s="3">
        <f>IF(AND(IN!E71="Goal",OR(IN!J71=1,IN!K71=1)),IN!F71,0)</f>
        <v>0</v>
      </c>
      <c r="D70" s="3">
        <f>IF(AND(IN!E71="Goal",OR(IN!J71=1,IN!K71=1)),IN!G71,0)</f>
        <v>0</v>
      </c>
      <c r="E70" s="3">
        <f>IF(AND(IN!E71="Goal",OR(IN!J71=1,IN!K71=1)),IN!H71+IN!I71/60,0)</f>
        <v>0</v>
      </c>
      <c r="G70" s="3">
        <f t="shared" si="9"/>
        <v>3</v>
      </c>
      <c r="H70" s="3">
        <f t="shared" si="10"/>
        <v>3</v>
      </c>
      <c r="J70" s="3">
        <f t="shared" si="7"/>
        <v>0</v>
      </c>
      <c r="K70" s="3">
        <f t="shared" si="8"/>
        <v>0</v>
      </c>
    </row>
    <row r="71" spans="1:11" x14ac:dyDescent="0.25">
      <c r="A71" s="3" t="s">
        <v>30</v>
      </c>
      <c r="B71" s="3">
        <f t="shared" si="11"/>
        <v>0</v>
      </c>
      <c r="C71" s="3">
        <f>IF(AND(IN!E72="Goal",OR(IN!J72=1,IN!K72=1)),IN!F72,0)</f>
        <v>0</v>
      </c>
      <c r="D71" s="3">
        <f>IF(AND(IN!E72="Goal",OR(IN!J72=1,IN!K72=1)),IN!G72,0)</f>
        <v>0</v>
      </c>
      <c r="E71" s="3">
        <f>IF(AND(IN!E72="Goal",OR(IN!J72=1,IN!K72=1)),IN!H72+IN!I72/60,0)</f>
        <v>0</v>
      </c>
      <c r="G71" s="3">
        <f t="shared" si="9"/>
        <v>3</v>
      </c>
      <c r="H71" s="3">
        <f t="shared" si="10"/>
        <v>3</v>
      </c>
      <c r="J71" s="3">
        <f t="shared" si="7"/>
        <v>0</v>
      </c>
      <c r="K71" s="3">
        <f t="shared" si="8"/>
        <v>0</v>
      </c>
    </row>
    <row r="72" spans="1:11" x14ac:dyDescent="0.25">
      <c r="A72" s="3" t="s">
        <v>30</v>
      </c>
      <c r="B72" s="3">
        <f t="shared" si="11"/>
        <v>0</v>
      </c>
      <c r="C72" s="3">
        <f>IF(AND(IN!E73="Goal",OR(IN!J73=1,IN!K73=1)),IN!F73,0)</f>
        <v>0</v>
      </c>
      <c r="D72" s="3">
        <f>IF(AND(IN!E73="Goal",OR(IN!J73=1,IN!K73=1)),IN!G73,0)</f>
        <v>0</v>
      </c>
      <c r="E72" s="3">
        <f>IF(AND(IN!E73="Goal",OR(IN!J73=1,IN!K73=1)),IN!H73+IN!I73/60,0)</f>
        <v>0</v>
      </c>
      <c r="G72" s="3">
        <f t="shared" si="9"/>
        <v>3</v>
      </c>
      <c r="H72" s="3">
        <f t="shared" si="10"/>
        <v>3</v>
      </c>
      <c r="J72" s="3">
        <f t="shared" si="7"/>
        <v>0</v>
      </c>
      <c r="K72" s="3">
        <f t="shared" si="8"/>
        <v>0</v>
      </c>
    </row>
    <row r="73" spans="1:11" x14ac:dyDescent="0.25">
      <c r="A73" s="3" t="s">
        <v>30</v>
      </c>
      <c r="B73" s="3">
        <f t="shared" si="11"/>
        <v>0</v>
      </c>
      <c r="C73" s="3">
        <f>IF(AND(IN!E74="Goal",OR(IN!J74=1,IN!K74=1)),IN!F74,0)</f>
        <v>0</v>
      </c>
      <c r="D73" s="3">
        <f>IF(AND(IN!E74="Goal",OR(IN!J74=1,IN!K74=1)),IN!G74,0)</f>
        <v>0</v>
      </c>
      <c r="E73" s="3">
        <f>IF(AND(IN!E74="Goal",OR(IN!J74=1,IN!K74=1)),IN!H74+IN!I74/60,0)</f>
        <v>0</v>
      </c>
      <c r="G73" s="3">
        <f t="shared" si="9"/>
        <v>3</v>
      </c>
      <c r="H73" s="3">
        <f t="shared" si="10"/>
        <v>3</v>
      </c>
      <c r="J73" s="3">
        <f t="shared" si="7"/>
        <v>0</v>
      </c>
      <c r="K73" s="3">
        <f t="shared" si="8"/>
        <v>0</v>
      </c>
    </row>
    <row r="74" spans="1:11" x14ac:dyDescent="0.25">
      <c r="A74" s="3" t="s">
        <v>30</v>
      </c>
      <c r="B74" s="3">
        <f t="shared" si="11"/>
        <v>0</v>
      </c>
      <c r="C74" s="3">
        <f>IF(AND(IN!E75="Goal",OR(IN!J75=1,IN!K75=1)),IN!F75,0)</f>
        <v>0</v>
      </c>
      <c r="D74" s="3">
        <f>IF(AND(IN!E75="Goal",OR(IN!J75=1,IN!K75=1)),IN!G75,0)</f>
        <v>0</v>
      </c>
      <c r="E74" s="3">
        <f>IF(AND(IN!E75="Goal",OR(IN!J75=1,IN!K75=1)),IN!H75+IN!I75/60,0)</f>
        <v>0</v>
      </c>
      <c r="G74" s="3">
        <f t="shared" si="9"/>
        <v>3</v>
      </c>
      <c r="H74" s="3">
        <f t="shared" si="10"/>
        <v>3</v>
      </c>
      <c r="J74" s="3">
        <f t="shared" si="7"/>
        <v>0</v>
      </c>
      <c r="K74" s="3">
        <f t="shared" si="8"/>
        <v>0</v>
      </c>
    </row>
    <row r="75" spans="1:11" x14ac:dyDescent="0.25">
      <c r="A75" s="3" t="s">
        <v>30</v>
      </c>
      <c r="B75" s="3">
        <f t="shared" si="11"/>
        <v>0</v>
      </c>
      <c r="C75" s="3">
        <f>IF(AND(IN!E76="Goal",OR(IN!J76=1,IN!K76=1)),IN!F76,0)</f>
        <v>0</v>
      </c>
      <c r="D75" s="3">
        <f>IF(AND(IN!E76="Goal",OR(IN!J76=1,IN!K76=1)),IN!G76,0)</f>
        <v>0</v>
      </c>
      <c r="E75" s="3">
        <f>IF(AND(IN!E76="Goal",OR(IN!J76=1,IN!K76=1)),IN!H76+IN!I76/60,0)</f>
        <v>0</v>
      </c>
      <c r="G75" s="3">
        <f t="shared" si="9"/>
        <v>3</v>
      </c>
      <c r="H75" s="3">
        <f t="shared" si="10"/>
        <v>3</v>
      </c>
      <c r="J75" s="3">
        <f t="shared" si="7"/>
        <v>0</v>
      </c>
      <c r="K75" s="3">
        <f t="shared" si="8"/>
        <v>0</v>
      </c>
    </row>
    <row r="76" spans="1:11" x14ac:dyDescent="0.25">
      <c r="A76" s="3" t="s">
        <v>30</v>
      </c>
      <c r="B76" s="3">
        <f t="shared" si="11"/>
        <v>0</v>
      </c>
      <c r="C76" s="3">
        <f>IF(AND(IN!E77="Goal",OR(IN!J77=1,IN!K77=1)),IN!F77,0)</f>
        <v>0</v>
      </c>
      <c r="D76" s="3">
        <f>IF(AND(IN!E77="Goal",OR(IN!J77=1,IN!K77=1)),IN!G77,0)</f>
        <v>0</v>
      </c>
      <c r="E76" s="3">
        <f>IF(AND(IN!E77="Goal",OR(IN!J77=1,IN!K77=1)),IN!H77+IN!I77/60,0)</f>
        <v>0</v>
      </c>
      <c r="G76" s="3">
        <f t="shared" si="9"/>
        <v>3</v>
      </c>
      <c r="H76" s="3">
        <f t="shared" si="10"/>
        <v>3</v>
      </c>
      <c r="J76" s="3">
        <f t="shared" si="7"/>
        <v>0</v>
      </c>
      <c r="K76" s="3">
        <f t="shared" si="8"/>
        <v>0</v>
      </c>
    </row>
    <row r="77" spans="1:11" x14ac:dyDescent="0.25">
      <c r="A77" s="3" t="s">
        <v>30</v>
      </c>
      <c r="B77" s="3">
        <f t="shared" si="11"/>
        <v>0</v>
      </c>
      <c r="C77" s="3">
        <f>IF(AND(IN!E78="Goal",OR(IN!J78=1,IN!K78=1)),IN!F78,0)</f>
        <v>0</v>
      </c>
      <c r="D77" s="3">
        <f>IF(AND(IN!E78="Goal",OR(IN!J78=1,IN!K78=1)),IN!G78,0)</f>
        <v>0</v>
      </c>
      <c r="E77" s="3">
        <f>IF(AND(IN!E78="Goal",OR(IN!J78=1,IN!K78=1)),IN!H78+IN!I78/60,0)</f>
        <v>0</v>
      </c>
      <c r="G77" s="3">
        <f t="shared" si="9"/>
        <v>3</v>
      </c>
      <c r="H77" s="3">
        <f t="shared" si="10"/>
        <v>3</v>
      </c>
      <c r="J77" s="3">
        <f t="shared" si="7"/>
        <v>0</v>
      </c>
      <c r="K77" s="3">
        <f t="shared" si="8"/>
        <v>0</v>
      </c>
    </row>
    <row r="78" spans="1:11" x14ac:dyDescent="0.25">
      <c r="A78" s="3" t="s">
        <v>30</v>
      </c>
      <c r="B78" s="3">
        <f t="shared" si="11"/>
        <v>0</v>
      </c>
      <c r="C78" s="3">
        <f>IF(AND(IN!E79="Goal",OR(IN!J79=1,IN!K79=1)),IN!F79,0)</f>
        <v>0</v>
      </c>
      <c r="D78" s="3">
        <f>IF(AND(IN!E79="Goal",OR(IN!J79=1,IN!K79=1)),IN!G79,0)</f>
        <v>0</v>
      </c>
      <c r="E78" s="3">
        <f>IF(AND(IN!E79="Goal",OR(IN!J79=1,IN!K79=1)),IN!H79+IN!I79/60,0)</f>
        <v>0</v>
      </c>
      <c r="G78" s="3">
        <f t="shared" si="9"/>
        <v>3</v>
      </c>
      <c r="H78" s="3">
        <f t="shared" si="10"/>
        <v>3</v>
      </c>
      <c r="J78" s="3">
        <f t="shared" si="7"/>
        <v>0</v>
      </c>
      <c r="K78" s="3">
        <f t="shared" si="8"/>
        <v>0</v>
      </c>
    </row>
    <row r="79" spans="1:11" x14ac:dyDescent="0.25">
      <c r="A79" s="3" t="s">
        <v>30</v>
      </c>
      <c r="B79" s="3">
        <f t="shared" si="11"/>
        <v>0</v>
      </c>
      <c r="C79" s="3">
        <f>IF(AND(IN!E80="Goal",OR(IN!J80=1,IN!K80=1)),IN!F80,0)</f>
        <v>0</v>
      </c>
      <c r="D79" s="3">
        <f>IF(AND(IN!E80="Goal",OR(IN!J80=1,IN!K80=1)),IN!G80,0)</f>
        <v>0</v>
      </c>
      <c r="E79" s="3">
        <f>IF(AND(IN!E80="Goal",OR(IN!J80=1,IN!K80=1)),IN!H80+IN!I80/60,0)</f>
        <v>0</v>
      </c>
      <c r="G79" s="3">
        <f t="shared" si="9"/>
        <v>3</v>
      </c>
      <c r="H79" s="3">
        <f t="shared" si="10"/>
        <v>3</v>
      </c>
      <c r="J79" s="3">
        <f t="shared" si="7"/>
        <v>0</v>
      </c>
      <c r="K79" s="3">
        <f t="shared" si="8"/>
        <v>0</v>
      </c>
    </row>
    <row r="80" spans="1:11" x14ac:dyDescent="0.25">
      <c r="A80" s="3" t="s">
        <v>30</v>
      </c>
      <c r="B80" s="3">
        <f t="shared" si="11"/>
        <v>0</v>
      </c>
      <c r="C80" s="3">
        <f>IF(AND(IN!E81="Goal",OR(IN!J81=1,IN!K81=1)),IN!F81,0)</f>
        <v>0</v>
      </c>
      <c r="D80" s="3">
        <f>IF(AND(IN!E81="Goal",OR(IN!J81=1,IN!K81=1)),IN!G81,0)</f>
        <v>0</v>
      </c>
      <c r="E80" s="3">
        <f>IF(AND(IN!E81="Goal",OR(IN!J81=1,IN!K81=1)),IN!H81+IN!I81/60,0)</f>
        <v>0</v>
      </c>
      <c r="G80" s="3">
        <f t="shared" si="9"/>
        <v>3</v>
      </c>
      <c r="H80" s="3">
        <f t="shared" si="10"/>
        <v>3</v>
      </c>
      <c r="J80" s="3">
        <f t="shared" si="7"/>
        <v>0</v>
      </c>
      <c r="K80" s="3">
        <f t="shared" si="8"/>
        <v>0</v>
      </c>
    </row>
    <row r="81" spans="1:11" x14ac:dyDescent="0.25">
      <c r="A81" s="3" t="s">
        <v>30</v>
      </c>
      <c r="B81" s="3">
        <f t="shared" si="11"/>
        <v>0</v>
      </c>
      <c r="C81" s="3">
        <f>IF(AND(IN!E82="Goal",OR(IN!J82=1,IN!K82=1)),IN!F82,0)</f>
        <v>0</v>
      </c>
      <c r="D81" s="3">
        <f>IF(AND(IN!E82="Goal",OR(IN!J82=1,IN!K82=1)),IN!G82,0)</f>
        <v>0</v>
      </c>
      <c r="E81" s="3">
        <f>IF(AND(IN!E82="Goal",OR(IN!J82=1,IN!K82=1)),IN!H82+IN!I82/60,0)</f>
        <v>0</v>
      </c>
      <c r="G81" s="3">
        <f t="shared" si="9"/>
        <v>3</v>
      </c>
      <c r="H81" s="3">
        <f t="shared" si="10"/>
        <v>3</v>
      </c>
      <c r="J81" s="3">
        <f t="shared" si="7"/>
        <v>0</v>
      </c>
      <c r="K81" s="3">
        <f t="shared" si="8"/>
        <v>0</v>
      </c>
    </row>
    <row r="82" spans="1:11" x14ac:dyDescent="0.25">
      <c r="A82" s="3" t="s">
        <v>30</v>
      </c>
      <c r="B82" s="3">
        <f t="shared" si="11"/>
        <v>0</v>
      </c>
      <c r="C82" s="3">
        <f>IF(AND(IN!E83="Goal",OR(IN!J83=1,IN!K83=1)),IN!F83,0)</f>
        <v>0</v>
      </c>
      <c r="D82" s="3">
        <f>IF(AND(IN!E83="Goal",OR(IN!J83=1,IN!K83=1)),IN!G83,0)</f>
        <v>0</v>
      </c>
      <c r="E82" s="3">
        <f>IF(AND(IN!E83="Goal",OR(IN!J83=1,IN!K83=1)),IN!H83+IN!I83/60,0)</f>
        <v>0</v>
      </c>
      <c r="G82" s="3">
        <f t="shared" si="9"/>
        <v>3</v>
      </c>
      <c r="H82" s="3">
        <f t="shared" si="10"/>
        <v>3</v>
      </c>
      <c r="J82" s="3">
        <f t="shared" si="7"/>
        <v>0</v>
      </c>
      <c r="K82" s="3">
        <f t="shared" si="8"/>
        <v>0</v>
      </c>
    </row>
    <row r="83" spans="1:11" x14ac:dyDescent="0.25">
      <c r="A83" s="3" t="s">
        <v>30</v>
      </c>
      <c r="B83" s="3">
        <f t="shared" si="11"/>
        <v>0</v>
      </c>
      <c r="C83" s="3">
        <f>IF(AND(IN!E84="Goal",OR(IN!J84=1,IN!K84=1)),IN!F84,0)</f>
        <v>0</v>
      </c>
      <c r="D83" s="3">
        <f>IF(AND(IN!E84="Goal",OR(IN!J84=1,IN!K84=1)),IN!G84,0)</f>
        <v>0</v>
      </c>
      <c r="E83" s="3">
        <f>IF(AND(IN!E84="Goal",OR(IN!J84=1,IN!K84=1)),IN!H84+IN!I84/60,0)</f>
        <v>0</v>
      </c>
      <c r="G83" s="3">
        <f t="shared" si="9"/>
        <v>3</v>
      </c>
      <c r="H83" s="3">
        <f t="shared" si="10"/>
        <v>3</v>
      </c>
      <c r="J83" s="3">
        <f t="shared" si="7"/>
        <v>0</v>
      </c>
      <c r="K83" s="3">
        <f t="shared" si="8"/>
        <v>0</v>
      </c>
    </row>
    <row r="84" spans="1:11" x14ac:dyDescent="0.25">
      <c r="A84" s="3" t="s">
        <v>30</v>
      </c>
      <c r="B84" s="3">
        <f t="shared" si="11"/>
        <v>0</v>
      </c>
      <c r="C84" s="3">
        <f>IF(AND(IN!E85="Goal",OR(IN!J85=1,IN!K85=1)),IN!F85,0)</f>
        <v>0</v>
      </c>
      <c r="D84" s="3">
        <f>IF(AND(IN!E85="Goal",OR(IN!J85=1,IN!K85=1)),IN!G85,0)</f>
        <v>0</v>
      </c>
      <c r="E84" s="3">
        <f>IF(AND(IN!E85="Goal",OR(IN!J85=1,IN!K85=1)),IN!H85+IN!I85/60,0)</f>
        <v>0</v>
      </c>
      <c r="G84" s="3">
        <f t="shared" si="9"/>
        <v>3</v>
      </c>
      <c r="H84" s="3">
        <f t="shared" si="10"/>
        <v>3</v>
      </c>
      <c r="J84" s="3">
        <f t="shared" si="7"/>
        <v>0</v>
      </c>
      <c r="K84" s="3">
        <f t="shared" si="8"/>
        <v>0</v>
      </c>
    </row>
    <row r="85" spans="1:11" x14ac:dyDescent="0.25">
      <c r="A85" s="3" t="s">
        <v>30</v>
      </c>
      <c r="B85" s="3">
        <f t="shared" si="11"/>
        <v>0</v>
      </c>
      <c r="C85" s="3">
        <f>IF(AND(IN!E86="Goal",OR(IN!J86=1,IN!K86=1)),IN!F86,0)</f>
        <v>0</v>
      </c>
      <c r="D85" s="3">
        <f>IF(AND(IN!E86="Goal",OR(IN!J86=1,IN!K86=1)),IN!G86,0)</f>
        <v>0</v>
      </c>
      <c r="E85" s="3">
        <f>IF(AND(IN!E86="Goal",OR(IN!J86=1,IN!K86=1)),IN!H86+IN!I86/60,0)</f>
        <v>0</v>
      </c>
      <c r="G85" s="3">
        <f t="shared" si="9"/>
        <v>3</v>
      </c>
      <c r="H85" s="3">
        <f t="shared" si="10"/>
        <v>3</v>
      </c>
      <c r="J85" s="3">
        <f t="shared" si="7"/>
        <v>0</v>
      </c>
      <c r="K85" s="3">
        <f t="shared" si="8"/>
        <v>0</v>
      </c>
    </row>
    <row r="86" spans="1:11" x14ac:dyDescent="0.25">
      <c r="A86" s="3" t="s">
        <v>30</v>
      </c>
      <c r="B86" s="3">
        <f t="shared" si="11"/>
        <v>0</v>
      </c>
      <c r="C86" s="3">
        <f>IF(AND(IN!E87="Goal",OR(IN!J87=1,IN!K87=1)),IN!F87,0)</f>
        <v>0</v>
      </c>
      <c r="D86" s="3">
        <f>IF(AND(IN!E87="Goal",OR(IN!J87=1,IN!K87=1)),IN!G87,0)</f>
        <v>0</v>
      </c>
      <c r="E86" s="3">
        <f>IF(AND(IN!E87="Goal",OR(IN!J87=1,IN!K87=1)),IN!H87+IN!I87/60,0)</f>
        <v>0</v>
      </c>
      <c r="G86" s="3">
        <f t="shared" si="9"/>
        <v>3</v>
      </c>
      <c r="H86" s="3">
        <f t="shared" si="10"/>
        <v>3</v>
      </c>
      <c r="J86" s="3">
        <f t="shared" si="7"/>
        <v>0</v>
      </c>
      <c r="K86" s="3">
        <f t="shared" si="8"/>
        <v>0</v>
      </c>
    </row>
    <row r="87" spans="1:11" x14ac:dyDescent="0.25">
      <c r="A87" s="3" t="s">
        <v>30</v>
      </c>
      <c r="B87" s="3">
        <f t="shared" si="11"/>
        <v>0</v>
      </c>
      <c r="C87" s="3">
        <f>IF(AND(IN!E88="Goal",OR(IN!J88=1,IN!K88=1)),IN!F88,0)</f>
        <v>0</v>
      </c>
      <c r="D87" s="3">
        <f>IF(AND(IN!E88="Goal",OR(IN!J88=1,IN!K88=1)),IN!G88,0)</f>
        <v>0</v>
      </c>
      <c r="E87" s="3">
        <f>IF(AND(IN!E88="Goal",OR(IN!J88=1,IN!K88=1)),IN!H88+IN!I88/60,0)</f>
        <v>0</v>
      </c>
      <c r="G87" s="3">
        <f t="shared" si="9"/>
        <v>3</v>
      </c>
      <c r="H87" s="3">
        <f t="shared" si="10"/>
        <v>3</v>
      </c>
      <c r="J87" s="3">
        <f t="shared" si="7"/>
        <v>0</v>
      </c>
      <c r="K87" s="3">
        <f t="shared" si="8"/>
        <v>0</v>
      </c>
    </row>
    <row r="88" spans="1:11" x14ac:dyDescent="0.25">
      <c r="A88" s="3" t="s">
        <v>30</v>
      </c>
      <c r="B88" s="3">
        <f t="shared" si="11"/>
        <v>0</v>
      </c>
      <c r="C88" s="3">
        <f>IF(AND(IN!E89="Goal",OR(IN!J89=1,IN!K89=1)),IN!F89,0)</f>
        <v>0</v>
      </c>
      <c r="D88" s="3">
        <f>IF(AND(IN!E89="Goal",OR(IN!J89=1,IN!K89=1)),IN!G89,0)</f>
        <v>0</v>
      </c>
      <c r="E88" s="3">
        <f>IF(AND(IN!E89="Goal",OR(IN!J89=1,IN!K89=1)),IN!H89+IN!I89/60,0)</f>
        <v>0</v>
      </c>
      <c r="G88" s="3">
        <f t="shared" si="9"/>
        <v>3</v>
      </c>
      <c r="H88" s="3">
        <f t="shared" si="10"/>
        <v>3</v>
      </c>
      <c r="J88" s="3">
        <f t="shared" si="7"/>
        <v>0</v>
      </c>
      <c r="K88" s="3">
        <f t="shared" si="8"/>
        <v>0</v>
      </c>
    </row>
    <row r="89" spans="1:11" x14ac:dyDescent="0.25">
      <c r="A89" s="3" t="s">
        <v>30</v>
      </c>
      <c r="B89" s="3">
        <f t="shared" si="11"/>
        <v>0</v>
      </c>
      <c r="C89" s="3">
        <f>IF(AND(IN!E90="Goal",OR(IN!J90=1,IN!K90=1)),IN!F90,0)</f>
        <v>0</v>
      </c>
      <c r="D89" s="3">
        <f>IF(AND(IN!E90="Goal",OR(IN!J90=1,IN!K90=1)),IN!G90,0)</f>
        <v>0</v>
      </c>
      <c r="E89" s="3">
        <f>IF(AND(IN!E90="Goal",OR(IN!J90=1,IN!K90=1)),IN!H90+IN!I90/60,0)</f>
        <v>0</v>
      </c>
      <c r="G89" s="3">
        <f t="shared" si="9"/>
        <v>3</v>
      </c>
      <c r="H89" s="3">
        <f t="shared" si="10"/>
        <v>3</v>
      </c>
      <c r="J89" s="3">
        <f t="shared" si="7"/>
        <v>0</v>
      </c>
      <c r="K89" s="3">
        <f t="shared" si="8"/>
        <v>0</v>
      </c>
    </row>
    <row r="90" spans="1:11" x14ac:dyDescent="0.25">
      <c r="A90" s="3" t="s">
        <v>30</v>
      </c>
      <c r="B90" s="3">
        <f t="shared" si="11"/>
        <v>0</v>
      </c>
      <c r="C90" s="3">
        <f>IF(AND(IN!E91="Goal",OR(IN!J91=1,IN!K91=1)),IN!F91,0)</f>
        <v>0</v>
      </c>
      <c r="D90" s="3">
        <f>IF(AND(IN!E91="Goal",OR(IN!J91=1,IN!K91=1)),IN!G91,0)</f>
        <v>0</v>
      </c>
      <c r="E90" s="3">
        <f>IF(AND(IN!E91="Goal",OR(IN!J91=1,IN!K91=1)),IN!H91+IN!I91/60,0)</f>
        <v>0</v>
      </c>
      <c r="G90" s="3">
        <f t="shared" si="9"/>
        <v>3</v>
      </c>
      <c r="H90" s="3">
        <f t="shared" si="10"/>
        <v>3</v>
      </c>
      <c r="J90" s="3">
        <f t="shared" si="7"/>
        <v>0</v>
      </c>
      <c r="K90" s="3">
        <f t="shared" si="8"/>
        <v>0</v>
      </c>
    </row>
    <row r="91" spans="1:11" x14ac:dyDescent="0.25">
      <c r="A91" s="3" t="s">
        <v>30</v>
      </c>
      <c r="B91" s="3">
        <f t="shared" si="11"/>
        <v>0</v>
      </c>
      <c r="C91" s="3">
        <f>IF(AND(IN!E92="Goal",OR(IN!J92=1,IN!K92=1)),IN!F92,0)</f>
        <v>0</v>
      </c>
      <c r="D91" s="3">
        <f>IF(AND(IN!E92="Goal",OR(IN!J92=1,IN!K92=1)),IN!G92,0)</f>
        <v>0</v>
      </c>
      <c r="E91" s="3">
        <f>IF(AND(IN!E92="Goal",OR(IN!J92=1,IN!K92=1)),IN!H92+IN!I92/60,0)</f>
        <v>0</v>
      </c>
      <c r="G91" s="3">
        <f t="shared" si="9"/>
        <v>3</v>
      </c>
      <c r="H91" s="3">
        <f t="shared" si="10"/>
        <v>3</v>
      </c>
      <c r="J91" s="3">
        <f t="shared" si="7"/>
        <v>0</v>
      </c>
      <c r="K91" s="3">
        <f t="shared" si="8"/>
        <v>0</v>
      </c>
    </row>
    <row r="92" spans="1:11" x14ac:dyDescent="0.25">
      <c r="A92" s="3" t="s">
        <v>30</v>
      </c>
      <c r="B92" s="3">
        <f t="shared" si="11"/>
        <v>0</v>
      </c>
      <c r="C92" s="3">
        <f>IF(AND(IN!E93="Goal",OR(IN!J93=1,IN!K93=1)),IN!F93,0)</f>
        <v>0</v>
      </c>
      <c r="D92" s="3">
        <f>IF(AND(IN!E93="Goal",OR(IN!J93=1,IN!K93=1)),IN!G93,0)</f>
        <v>0</v>
      </c>
      <c r="E92" s="3">
        <f>IF(AND(IN!E93="Goal",OR(IN!J93=1,IN!K93=1)),IN!H93+IN!I93/60,0)</f>
        <v>0</v>
      </c>
      <c r="G92" s="3">
        <f t="shared" si="9"/>
        <v>3</v>
      </c>
      <c r="H92" s="3">
        <f t="shared" si="10"/>
        <v>3</v>
      </c>
      <c r="J92" s="3">
        <f t="shared" si="7"/>
        <v>0</v>
      </c>
      <c r="K92" s="3">
        <f t="shared" si="8"/>
        <v>0</v>
      </c>
    </row>
    <row r="93" spans="1:11" x14ac:dyDescent="0.25">
      <c r="A93" s="3" t="s">
        <v>30</v>
      </c>
      <c r="B93" s="3">
        <f t="shared" si="11"/>
        <v>0</v>
      </c>
      <c r="C93" s="3">
        <f>IF(AND(IN!E94="Goal",OR(IN!J94=1,IN!K94=1)),IN!F94,0)</f>
        <v>0</v>
      </c>
      <c r="D93" s="3">
        <f>IF(AND(IN!E94="Goal",OR(IN!J94=1,IN!K94=1)),IN!G94,0)</f>
        <v>0</v>
      </c>
      <c r="E93" s="3">
        <f>IF(AND(IN!E94="Goal",OR(IN!J94=1,IN!K94=1)),IN!H94+IN!I94/60,0)</f>
        <v>0</v>
      </c>
      <c r="G93" s="3">
        <f t="shared" si="9"/>
        <v>3</v>
      </c>
      <c r="H93" s="3">
        <f t="shared" si="10"/>
        <v>3</v>
      </c>
      <c r="J93" s="3">
        <f t="shared" si="7"/>
        <v>0</v>
      </c>
      <c r="K93" s="3">
        <f t="shared" si="8"/>
        <v>0</v>
      </c>
    </row>
    <row r="94" spans="1:11" x14ac:dyDescent="0.25">
      <c r="A94" s="3" t="s">
        <v>30</v>
      </c>
      <c r="B94" s="3">
        <f t="shared" si="11"/>
        <v>0</v>
      </c>
      <c r="C94" s="3">
        <f>IF(AND(IN!E95="Goal",OR(IN!J95=1,IN!K95=1)),IN!F95,0)</f>
        <v>0</v>
      </c>
      <c r="D94" s="3">
        <f>IF(AND(IN!E95="Goal",OR(IN!J95=1,IN!K95=1)),IN!G95,0)</f>
        <v>0</v>
      </c>
      <c r="E94" s="3">
        <f>IF(AND(IN!E95="Goal",OR(IN!J95=1,IN!K95=1)),IN!H95+IN!I95/60,0)</f>
        <v>0</v>
      </c>
      <c r="G94" s="3">
        <f t="shared" si="9"/>
        <v>3</v>
      </c>
      <c r="H94" s="3">
        <f t="shared" si="10"/>
        <v>3</v>
      </c>
      <c r="J94" s="3">
        <f t="shared" si="7"/>
        <v>0</v>
      </c>
      <c r="K94" s="3">
        <f t="shared" si="8"/>
        <v>0</v>
      </c>
    </row>
    <row r="95" spans="1:11" x14ac:dyDescent="0.25">
      <c r="A95" s="3" t="s">
        <v>30</v>
      </c>
      <c r="B95" s="3">
        <f t="shared" si="11"/>
        <v>0</v>
      </c>
      <c r="C95" s="3">
        <f>IF(AND(IN!E96="Goal",OR(IN!J96=1,IN!K96=1)),IN!F96,0)</f>
        <v>0</v>
      </c>
      <c r="D95" s="3">
        <f>IF(AND(IN!E96="Goal",OR(IN!J96=1,IN!K96=1)),IN!G96,0)</f>
        <v>0</v>
      </c>
      <c r="E95" s="3">
        <f>IF(AND(IN!E96="Goal",OR(IN!J96=1,IN!K96=1)),IN!H96+IN!I96/60,0)</f>
        <v>0</v>
      </c>
      <c r="G95" s="3">
        <f t="shared" si="9"/>
        <v>3</v>
      </c>
      <c r="H95" s="3">
        <f t="shared" si="10"/>
        <v>3</v>
      </c>
      <c r="J95" s="3">
        <f t="shared" si="7"/>
        <v>0</v>
      </c>
      <c r="K95" s="3">
        <f t="shared" si="8"/>
        <v>0</v>
      </c>
    </row>
    <row r="96" spans="1:11" x14ac:dyDescent="0.25">
      <c r="A96" s="3" t="s">
        <v>30</v>
      </c>
      <c r="B96" s="3">
        <f t="shared" si="11"/>
        <v>0</v>
      </c>
      <c r="C96" s="3">
        <f>IF(AND(IN!E97="Goal",OR(IN!J97=1,IN!K97=1)),IN!F97,0)</f>
        <v>0</v>
      </c>
      <c r="D96" s="3">
        <f>IF(AND(IN!E97="Goal",OR(IN!J97=1,IN!K97=1)),IN!G97,0)</f>
        <v>0</v>
      </c>
      <c r="E96" s="3">
        <f>IF(AND(IN!E97="Goal",OR(IN!J97=1,IN!K97=1)),IN!H97+IN!I97/60,0)</f>
        <v>0</v>
      </c>
      <c r="G96" s="3">
        <f t="shared" si="9"/>
        <v>3</v>
      </c>
      <c r="H96" s="3">
        <f t="shared" si="10"/>
        <v>3</v>
      </c>
      <c r="J96" s="3">
        <f t="shared" si="7"/>
        <v>0</v>
      </c>
      <c r="K96" s="3">
        <f t="shared" si="8"/>
        <v>0</v>
      </c>
    </row>
    <row r="97" spans="1:11" x14ac:dyDescent="0.25">
      <c r="A97" s="3" t="s">
        <v>30</v>
      </c>
      <c r="B97" s="3">
        <f t="shared" si="11"/>
        <v>0</v>
      </c>
      <c r="C97" s="3">
        <f>IF(AND(IN!E98="Goal",OR(IN!J98=1,IN!K98=1)),IN!F98,0)</f>
        <v>0</v>
      </c>
      <c r="D97" s="3">
        <f>IF(AND(IN!E98="Goal",OR(IN!J98=1,IN!K98=1)),IN!G98,0)</f>
        <v>0</v>
      </c>
      <c r="E97" s="3">
        <f>IF(AND(IN!E98="Goal",OR(IN!J98=1,IN!K98=1)),IN!H98+IN!I98/60,0)</f>
        <v>0</v>
      </c>
      <c r="G97" s="3">
        <f t="shared" si="9"/>
        <v>3</v>
      </c>
      <c r="H97" s="3">
        <f t="shared" si="10"/>
        <v>3</v>
      </c>
      <c r="J97" s="3">
        <f t="shared" si="7"/>
        <v>0</v>
      </c>
      <c r="K97" s="3">
        <f t="shared" si="8"/>
        <v>0</v>
      </c>
    </row>
    <row r="98" spans="1:11" x14ac:dyDescent="0.25">
      <c r="A98" s="3" t="s">
        <v>30</v>
      </c>
      <c r="B98" s="3">
        <f t="shared" si="11"/>
        <v>0</v>
      </c>
      <c r="C98" s="3">
        <f>IF(AND(IN!E99="Goal",OR(IN!J99=1,IN!K99=1)),IN!F99,0)</f>
        <v>0</v>
      </c>
      <c r="D98" s="3">
        <f>IF(AND(IN!E99="Goal",OR(IN!J99=1,IN!K99=1)),IN!G99,0)</f>
        <v>0</v>
      </c>
      <c r="E98" s="3">
        <f>IF(AND(IN!E99="Goal",OR(IN!J99=1,IN!K99=1)),IN!H99+IN!I99/60,0)</f>
        <v>0</v>
      </c>
      <c r="G98" s="3">
        <f t="shared" si="9"/>
        <v>3</v>
      </c>
      <c r="H98" s="3">
        <f t="shared" si="10"/>
        <v>3</v>
      </c>
      <c r="J98" s="3">
        <f t="shared" si="7"/>
        <v>0</v>
      </c>
      <c r="K98" s="3">
        <f t="shared" si="8"/>
        <v>0</v>
      </c>
    </row>
    <row r="99" spans="1:11" x14ac:dyDescent="0.25">
      <c r="A99" s="3" t="s">
        <v>30</v>
      </c>
      <c r="B99" s="3">
        <f t="shared" si="11"/>
        <v>0</v>
      </c>
      <c r="C99" s="3">
        <f>IF(AND(IN!E100="Goal",OR(IN!J100=1,IN!K100=1)),IN!F100,0)</f>
        <v>0</v>
      </c>
      <c r="D99" s="3">
        <f>IF(AND(IN!E100="Goal",OR(IN!J100=1,IN!K100=1)),IN!G100,0)</f>
        <v>0</v>
      </c>
      <c r="E99" s="3">
        <f>IF(AND(IN!E100="Goal",OR(IN!J100=1,IN!K100=1)),IN!H100+IN!I100/60,0)</f>
        <v>0</v>
      </c>
      <c r="G99" s="3">
        <f t="shared" si="9"/>
        <v>3</v>
      </c>
      <c r="H99" s="3">
        <f t="shared" si="10"/>
        <v>3</v>
      </c>
      <c r="J99" s="3">
        <f t="shared" si="7"/>
        <v>0</v>
      </c>
      <c r="K99" s="3">
        <f t="shared" si="8"/>
        <v>0</v>
      </c>
    </row>
    <row r="100" spans="1:11" x14ac:dyDescent="0.25">
      <c r="A100" s="3" t="s">
        <v>30</v>
      </c>
      <c r="B100" s="3">
        <f t="shared" si="11"/>
        <v>0</v>
      </c>
      <c r="C100" s="3">
        <f>IF(AND(IN!E101="Goal",OR(IN!J101=1,IN!K101=1)),IN!F101,0)</f>
        <v>0</v>
      </c>
      <c r="D100" s="3">
        <f>IF(AND(IN!E101="Goal",OR(IN!J101=1,IN!K101=1)),IN!G101,0)</f>
        <v>0</v>
      </c>
      <c r="E100" s="3">
        <f>IF(AND(IN!E101="Goal",OR(IN!J101=1,IN!K101=1)),IN!H101+IN!I101/60,0)</f>
        <v>0</v>
      </c>
      <c r="G100" s="3">
        <f t="shared" ref="G100:G131" si="12">C100+G99</f>
        <v>3</v>
      </c>
      <c r="H100" s="3">
        <f t="shared" ref="H100:H131" si="13">D100+H99</f>
        <v>3</v>
      </c>
      <c r="J100" s="3">
        <f t="shared" si="7"/>
        <v>0</v>
      </c>
      <c r="K100" s="3">
        <f t="shared" si="8"/>
        <v>0</v>
      </c>
    </row>
    <row r="101" spans="1:11" x14ac:dyDescent="0.25">
      <c r="A101" s="3" t="s">
        <v>30</v>
      </c>
      <c r="B101" s="3">
        <f t="shared" si="11"/>
        <v>0</v>
      </c>
      <c r="C101" s="3">
        <f>IF(AND(IN!E102="Goal",OR(IN!J102=1,IN!K102=1)),IN!F102,0)</f>
        <v>0</v>
      </c>
      <c r="D101" s="3">
        <f>IF(AND(IN!E102="Goal",OR(IN!J102=1,IN!K102=1)),IN!G102,0)</f>
        <v>0</v>
      </c>
      <c r="E101" s="3">
        <f>IF(AND(IN!E102="Goal",OR(IN!J102=1,IN!K102=1)),IN!H102+IN!I102/60,0)</f>
        <v>0</v>
      </c>
      <c r="G101" s="3">
        <f t="shared" si="12"/>
        <v>3</v>
      </c>
      <c r="H101" s="3">
        <f t="shared" si="13"/>
        <v>3</v>
      </c>
      <c r="J101" s="3">
        <f t="shared" si="7"/>
        <v>0</v>
      </c>
      <c r="K101" s="3">
        <f t="shared" si="8"/>
        <v>0</v>
      </c>
    </row>
    <row r="102" spans="1:11" x14ac:dyDescent="0.25">
      <c r="A102" s="3" t="s">
        <v>30</v>
      </c>
      <c r="B102" s="3">
        <f t="shared" si="11"/>
        <v>0</v>
      </c>
      <c r="C102" s="3">
        <f>IF(AND(IN!E103="Goal",OR(IN!J103=1,IN!K103=1)),IN!F103,0)</f>
        <v>0</v>
      </c>
      <c r="D102" s="3">
        <f>IF(AND(IN!E103="Goal",OR(IN!J103=1,IN!K103=1)),IN!G103,0)</f>
        <v>0</v>
      </c>
      <c r="E102" s="3">
        <f>IF(AND(IN!E103="Goal",OR(IN!J103=1,IN!K103=1)),IN!H103+IN!I103/60,0)</f>
        <v>0</v>
      </c>
      <c r="G102" s="3">
        <f t="shared" si="12"/>
        <v>3</v>
      </c>
      <c r="H102" s="3">
        <f t="shared" si="13"/>
        <v>3</v>
      </c>
      <c r="J102" s="3">
        <f t="shared" si="7"/>
        <v>0</v>
      </c>
      <c r="K102" s="3">
        <f t="shared" si="8"/>
        <v>0</v>
      </c>
    </row>
    <row r="103" spans="1:11" x14ac:dyDescent="0.25">
      <c r="A103" s="3" t="s">
        <v>30</v>
      </c>
      <c r="B103" s="3">
        <f t="shared" si="11"/>
        <v>0</v>
      </c>
      <c r="C103" s="3">
        <f>IF(AND(IN!E104="Goal",OR(IN!J104=1,IN!K104=1)),IN!F104,0)</f>
        <v>0</v>
      </c>
      <c r="D103" s="3">
        <f>IF(AND(IN!E104="Goal",OR(IN!J104=1,IN!K104=1)),IN!G104,0)</f>
        <v>0</v>
      </c>
      <c r="E103" s="3">
        <f>IF(AND(IN!E104="Goal",OR(IN!J104=1,IN!K104=1)),IN!H104+IN!I104/60,0)</f>
        <v>0</v>
      </c>
      <c r="G103" s="3">
        <f t="shared" si="12"/>
        <v>3</v>
      </c>
      <c r="H103" s="3">
        <f t="shared" si="13"/>
        <v>3</v>
      </c>
      <c r="J103" s="3">
        <f t="shared" si="7"/>
        <v>0</v>
      </c>
      <c r="K103" s="3">
        <f t="shared" si="8"/>
        <v>0</v>
      </c>
    </row>
    <row r="104" spans="1:11" x14ac:dyDescent="0.25">
      <c r="A104" s="3" t="s">
        <v>30</v>
      </c>
      <c r="B104" s="3">
        <f t="shared" si="11"/>
        <v>0</v>
      </c>
      <c r="C104" s="3">
        <f>IF(AND(IN!E105="Goal",OR(IN!J105=1,IN!K105=1)),IN!F105,0)</f>
        <v>0</v>
      </c>
      <c r="D104" s="3">
        <f>IF(AND(IN!E105="Goal",OR(IN!J105=1,IN!K105=1)),IN!G105,0)</f>
        <v>0</v>
      </c>
      <c r="E104" s="3">
        <f>IF(AND(IN!E105="Goal",OR(IN!J105=1,IN!K105=1)),IN!H105+IN!I105/60,0)</f>
        <v>0</v>
      </c>
      <c r="G104" s="3">
        <f t="shared" si="12"/>
        <v>3</v>
      </c>
      <c r="H104" s="3">
        <f t="shared" si="13"/>
        <v>3</v>
      </c>
      <c r="J104" s="3">
        <f t="shared" si="7"/>
        <v>0</v>
      </c>
      <c r="K104" s="3">
        <f t="shared" si="8"/>
        <v>0</v>
      </c>
    </row>
    <row r="105" spans="1:11" x14ac:dyDescent="0.25">
      <c r="A105" s="3" t="s">
        <v>30</v>
      </c>
      <c r="B105" s="3">
        <f t="shared" si="11"/>
        <v>0</v>
      </c>
      <c r="C105" s="3">
        <f>IF(AND(IN!E106="Goal",OR(IN!J106=1,IN!K106=1)),IN!F106,0)</f>
        <v>0</v>
      </c>
      <c r="D105" s="3">
        <f>IF(AND(IN!E106="Goal",OR(IN!J106=1,IN!K106=1)),IN!G106,0)</f>
        <v>0</v>
      </c>
      <c r="E105" s="3">
        <f>IF(AND(IN!E106="Goal",OR(IN!J106=1,IN!K106=1)),IN!H106+IN!I106/60,0)</f>
        <v>0</v>
      </c>
      <c r="G105" s="3">
        <f t="shared" si="12"/>
        <v>3</v>
      </c>
      <c r="H105" s="3">
        <f t="shared" si="13"/>
        <v>3</v>
      </c>
      <c r="J105" s="3">
        <f t="shared" si="7"/>
        <v>0</v>
      </c>
      <c r="K105" s="3">
        <f t="shared" si="8"/>
        <v>0</v>
      </c>
    </row>
    <row r="106" spans="1:11" x14ac:dyDescent="0.25">
      <c r="A106" s="3" t="s">
        <v>30</v>
      </c>
      <c r="B106" s="3">
        <f t="shared" si="11"/>
        <v>0</v>
      </c>
      <c r="C106" s="3">
        <f>IF(AND(IN!E107="Goal",OR(IN!J107=1,IN!K107=1)),IN!F107,0)</f>
        <v>0</v>
      </c>
      <c r="D106" s="3">
        <f>IF(AND(IN!E107="Goal",OR(IN!J107=1,IN!K107=1)),IN!G107,0)</f>
        <v>0</v>
      </c>
      <c r="E106" s="3">
        <f>IF(AND(IN!E107="Goal",OR(IN!J107=1,IN!K107=1)),IN!H107+IN!I107/60,0)</f>
        <v>0</v>
      </c>
      <c r="G106" s="3">
        <f t="shared" si="12"/>
        <v>3</v>
      </c>
      <c r="H106" s="3">
        <f t="shared" si="13"/>
        <v>3</v>
      </c>
      <c r="J106" s="3">
        <f t="shared" si="7"/>
        <v>0</v>
      </c>
      <c r="K106" s="3">
        <f t="shared" si="8"/>
        <v>0</v>
      </c>
    </row>
    <row r="107" spans="1:11" x14ac:dyDescent="0.25">
      <c r="A107" s="3" t="s">
        <v>30</v>
      </c>
      <c r="B107" s="3">
        <f t="shared" si="11"/>
        <v>0</v>
      </c>
      <c r="C107" s="3">
        <f>IF(AND(IN!E108="Goal",OR(IN!J108=1,IN!K108=1)),IN!F108,0)</f>
        <v>0</v>
      </c>
      <c r="D107" s="3">
        <f>IF(AND(IN!E108="Goal",OR(IN!J108=1,IN!K108=1)),IN!G108,0)</f>
        <v>0</v>
      </c>
      <c r="E107" s="3">
        <f>IF(AND(IN!E108="Goal",OR(IN!J108=1,IN!K108=1)),IN!H108+IN!I108/60,0)</f>
        <v>0</v>
      </c>
      <c r="G107" s="3">
        <f t="shared" si="12"/>
        <v>3</v>
      </c>
      <c r="H107" s="3">
        <f t="shared" si="13"/>
        <v>3</v>
      </c>
      <c r="J107" s="3">
        <f t="shared" si="7"/>
        <v>0</v>
      </c>
      <c r="K107" s="3">
        <f t="shared" si="8"/>
        <v>0</v>
      </c>
    </row>
    <row r="108" spans="1:11" x14ac:dyDescent="0.25">
      <c r="A108" s="3" t="s">
        <v>30</v>
      </c>
      <c r="B108" s="3">
        <f t="shared" si="11"/>
        <v>0</v>
      </c>
      <c r="C108" s="3">
        <f>IF(AND(IN!E109="Goal",OR(IN!J109=1,IN!K109=1)),IN!F109,0)</f>
        <v>0</v>
      </c>
      <c r="D108" s="3">
        <f>IF(AND(IN!E109="Goal",OR(IN!J109=1,IN!K109=1)),IN!G109,0)</f>
        <v>0</v>
      </c>
      <c r="E108" s="3">
        <f>IF(AND(IN!E109="Goal",OR(IN!J109=1,IN!K109=1)),IN!H109+IN!I109/60,0)</f>
        <v>0</v>
      </c>
      <c r="G108" s="3">
        <f t="shared" si="12"/>
        <v>3</v>
      </c>
      <c r="H108" s="3">
        <f t="shared" si="13"/>
        <v>3</v>
      </c>
      <c r="J108" s="3">
        <f t="shared" si="7"/>
        <v>0</v>
      </c>
      <c r="K108" s="3">
        <f t="shared" si="8"/>
        <v>0</v>
      </c>
    </row>
    <row r="109" spans="1:11" x14ac:dyDescent="0.25">
      <c r="A109" s="3" t="s">
        <v>30</v>
      </c>
      <c r="B109" s="3">
        <f t="shared" si="11"/>
        <v>0</v>
      </c>
      <c r="C109" s="3">
        <f>IF(AND(IN!E110="Goal",OR(IN!J110=1,IN!K110=1)),IN!F110,0)</f>
        <v>0</v>
      </c>
      <c r="D109" s="3">
        <f>IF(AND(IN!E110="Goal",OR(IN!J110=1,IN!K110=1)),IN!G110,0)</f>
        <v>0</v>
      </c>
      <c r="E109" s="3">
        <f>IF(AND(IN!E110="Goal",OR(IN!J110=1,IN!K110=1)),IN!H110+IN!I110/60,0)</f>
        <v>0</v>
      </c>
      <c r="G109" s="3">
        <f t="shared" si="12"/>
        <v>3</v>
      </c>
      <c r="H109" s="3">
        <f t="shared" si="13"/>
        <v>3</v>
      </c>
      <c r="J109" s="3">
        <f t="shared" si="7"/>
        <v>0</v>
      </c>
      <c r="K109" s="3">
        <f t="shared" si="8"/>
        <v>0</v>
      </c>
    </row>
    <row r="110" spans="1:11" x14ac:dyDescent="0.25">
      <c r="A110" s="3" t="s">
        <v>30</v>
      </c>
      <c r="B110" s="3">
        <f t="shared" si="11"/>
        <v>0</v>
      </c>
      <c r="C110" s="3">
        <f>IF(AND(IN!E111="Goal",OR(IN!J111=1,IN!K111=1)),IN!F111,0)</f>
        <v>0</v>
      </c>
      <c r="D110" s="3">
        <f>IF(AND(IN!E111="Goal",OR(IN!J111=1,IN!K111=1)),IN!G111,0)</f>
        <v>0</v>
      </c>
      <c r="E110" s="3">
        <f>IF(AND(IN!E111="Goal",OR(IN!J111=1,IN!K111=1)),IN!H111+IN!I111/60,0)</f>
        <v>0</v>
      </c>
      <c r="G110" s="3">
        <f t="shared" si="12"/>
        <v>3</v>
      </c>
      <c r="H110" s="3">
        <f t="shared" si="13"/>
        <v>3</v>
      </c>
      <c r="J110" s="3">
        <f t="shared" si="7"/>
        <v>0</v>
      </c>
      <c r="K110" s="3">
        <f t="shared" si="8"/>
        <v>0</v>
      </c>
    </row>
    <row r="111" spans="1:11" x14ac:dyDescent="0.25">
      <c r="A111" s="3" t="s">
        <v>30</v>
      </c>
      <c r="B111" s="3">
        <f t="shared" si="11"/>
        <v>0</v>
      </c>
      <c r="C111" s="3">
        <f>IF(AND(IN!E112="Goal",OR(IN!J112=1,IN!K112=1)),IN!F112,0)</f>
        <v>0</v>
      </c>
      <c r="D111" s="3">
        <f>IF(AND(IN!E112="Goal",OR(IN!J112=1,IN!K112=1)),IN!G112,0)</f>
        <v>0</v>
      </c>
      <c r="E111" s="3">
        <f>IF(AND(IN!E112="Goal",OR(IN!J112=1,IN!K112=1)),IN!H112+IN!I112/60,0)</f>
        <v>0</v>
      </c>
      <c r="G111" s="3">
        <f t="shared" si="12"/>
        <v>3</v>
      </c>
      <c r="H111" s="3">
        <f t="shared" si="13"/>
        <v>3</v>
      </c>
      <c r="J111" s="3">
        <f t="shared" si="7"/>
        <v>0</v>
      </c>
      <c r="K111" s="3">
        <f t="shared" si="8"/>
        <v>0</v>
      </c>
    </row>
    <row r="112" spans="1:11" x14ac:dyDescent="0.25">
      <c r="A112" s="3" t="s">
        <v>30</v>
      </c>
      <c r="B112" s="3">
        <f t="shared" si="11"/>
        <v>0</v>
      </c>
      <c r="C112" s="3">
        <f>IF(AND(IN!E113="Goal",OR(IN!J113=1,IN!K113=1)),IN!F113,0)</f>
        <v>0</v>
      </c>
      <c r="D112" s="3">
        <f>IF(AND(IN!E113="Goal",OR(IN!J113=1,IN!K113=1)),IN!G113,0)</f>
        <v>0</v>
      </c>
      <c r="E112" s="3">
        <f>IF(AND(IN!E113="Goal",OR(IN!J113=1,IN!K113=1)),IN!H113+IN!I113/60,0)</f>
        <v>0</v>
      </c>
      <c r="G112" s="3">
        <f t="shared" si="12"/>
        <v>3</v>
      </c>
      <c r="H112" s="3">
        <f t="shared" si="13"/>
        <v>3</v>
      </c>
      <c r="J112" s="3">
        <f t="shared" si="7"/>
        <v>0</v>
      </c>
      <c r="K112" s="3">
        <f t="shared" si="8"/>
        <v>0</v>
      </c>
    </row>
    <row r="113" spans="1:11" x14ac:dyDescent="0.25">
      <c r="A113" s="3" t="s">
        <v>30</v>
      </c>
      <c r="B113" s="3">
        <f t="shared" si="11"/>
        <v>0</v>
      </c>
      <c r="C113" s="3">
        <f>IF(AND(IN!E114="Goal",OR(IN!J114=1,IN!K114=1)),IN!F114,0)</f>
        <v>0</v>
      </c>
      <c r="D113" s="3">
        <f>IF(AND(IN!E114="Goal",OR(IN!J114=1,IN!K114=1)),IN!G114,0)</f>
        <v>0</v>
      </c>
      <c r="E113" s="3">
        <f>IF(AND(IN!E114="Goal",OR(IN!J114=1,IN!K114=1)),IN!H114+IN!I114/60,0)</f>
        <v>0</v>
      </c>
      <c r="G113" s="3">
        <f t="shared" si="12"/>
        <v>3</v>
      </c>
      <c r="H113" s="3">
        <f t="shared" si="13"/>
        <v>3</v>
      </c>
      <c r="J113" s="3">
        <f t="shared" si="7"/>
        <v>0</v>
      </c>
      <c r="K113" s="3">
        <f t="shared" si="8"/>
        <v>0</v>
      </c>
    </row>
    <row r="114" spans="1:11" x14ac:dyDescent="0.25">
      <c r="A114" s="3" t="s">
        <v>30</v>
      </c>
      <c r="B114" s="3">
        <f t="shared" si="11"/>
        <v>0</v>
      </c>
      <c r="C114" s="3">
        <f>IF(AND(IN!E115="Goal",OR(IN!J115=1,IN!K115=1)),IN!F115,0)</f>
        <v>0</v>
      </c>
      <c r="D114" s="3">
        <f>IF(AND(IN!E115="Goal",OR(IN!J115=1,IN!K115=1)),IN!G115,0)</f>
        <v>0</v>
      </c>
      <c r="E114" s="3">
        <f>IF(AND(IN!E115="Goal",OR(IN!J115=1,IN!K115=1)),IN!H115+IN!I115/60,0)</f>
        <v>0</v>
      </c>
      <c r="G114" s="3">
        <f t="shared" si="12"/>
        <v>3</v>
      </c>
      <c r="H114" s="3">
        <f t="shared" si="13"/>
        <v>3</v>
      </c>
      <c r="J114" s="3">
        <f t="shared" si="7"/>
        <v>0</v>
      </c>
      <c r="K114" s="3">
        <f t="shared" si="8"/>
        <v>0</v>
      </c>
    </row>
    <row r="115" spans="1:11" x14ac:dyDescent="0.25">
      <c r="A115" s="3" t="s">
        <v>30</v>
      </c>
      <c r="B115" s="3">
        <f t="shared" si="11"/>
        <v>0</v>
      </c>
      <c r="C115" s="3">
        <f>IF(AND(IN!E116="Goal",OR(IN!J116=1,IN!K116=1)),IN!F116,0)</f>
        <v>0</v>
      </c>
      <c r="D115" s="3">
        <f>IF(AND(IN!E116="Goal",OR(IN!J116=1,IN!K116=1)),IN!G116,0)</f>
        <v>0</v>
      </c>
      <c r="E115" s="3">
        <f>IF(AND(IN!E116="Goal",OR(IN!J116=1,IN!K116=1)),IN!H116+IN!I116/60,0)</f>
        <v>0</v>
      </c>
      <c r="G115" s="3">
        <f t="shared" si="12"/>
        <v>3</v>
      </c>
      <c r="H115" s="3">
        <f t="shared" si="13"/>
        <v>3</v>
      </c>
      <c r="J115" s="3">
        <f t="shared" si="7"/>
        <v>0</v>
      </c>
      <c r="K115" s="3">
        <f t="shared" si="8"/>
        <v>0</v>
      </c>
    </row>
    <row r="116" spans="1:11" x14ac:dyDescent="0.25">
      <c r="A116" s="3" t="s">
        <v>30</v>
      </c>
      <c r="B116" s="3">
        <f t="shared" si="11"/>
        <v>0</v>
      </c>
      <c r="C116" s="3">
        <f>IF(AND(IN!E117="Goal",OR(IN!J117=1,IN!K117=1)),IN!F117,0)</f>
        <v>0</v>
      </c>
      <c r="D116" s="3">
        <f>IF(AND(IN!E117="Goal",OR(IN!J117=1,IN!K117=1)),IN!G117,0)</f>
        <v>0</v>
      </c>
      <c r="E116" s="3">
        <f>IF(AND(IN!E117="Goal",OR(IN!J117=1,IN!K117=1)),IN!H117+IN!I117/60,0)</f>
        <v>0</v>
      </c>
      <c r="G116" s="3">
        <f t="shared" si="12"/>
        <v>3</v>
      </c>
      <c r="H116" s="3">
        <f t="shared" si="13"/>
        <v>3</v>
      </c>
      <c r="J116" s="3">
        <f t="shared" si="7"/>
        <v>0</v>
      </c>
      <c r="K116" s="3">
        <f t="shared" si="8"/>
        <v>0</v>
      </c>
    </row>
    <row r="117" spans="1:11" x14ac:dyDescent="0.25">
      <c r="A117" s="3" t="s">
        <v>30</v>
      </c>
      <c r="B117" s="3">
        <f t="shared" si="11"/>
        <v>0</v>
      </c>
      <c r="C117" s="3">
        <f>IF(AND(IN!E118="Goal",OR(IN!J118=1,IN!K118=1)),IN!F118,0)</f>
        <v>0</v>
      </c>
      <c r="D117" s="3">
        <f>IF(AND(IN!E118="Goal",OR(IN!J118=1,IN!K118=1)),IN!G118,0)</f>
        <v>0</v>
      </c>
      <c r="E117" s="3">
        <f>IF(AND(IN!E118="Goal",OR(IN!J118=1,IN!K118=1)),IN!H118+IN!I118/60,0)</f>
        <v>0</v>
      </c>
      <c r="G117" s="3">
        <f t="shared" si="12"/>
        <v>3</v>
      </c>
      <c r="H117" s="3">
        <f t="shared" si="13"/>
        <v>3</v>
      </c>
      <c r="J117" s="3">
        <f t="shared" si="7"/>
        <v>0</v>
      </c>
      <c r="K117" s="3">
        <f t="shared" si="8"/>
        <v>0</v>
      </c>
    </row>
    <row r="118" spans="1:11" x14ac:dyDescent="0.25">
      <c r="A118" s="3" t="s">
        <v>30</v>
      </c>
      <c r="B118" s="3">
        <f t="shared" si="11"/>
        <v>0</v>
      </c>
      <c r="C118" s="3">
        <f>IF(AND(IN!E119="Goal",OR(IN!J119=1,IN!K119=1)),IN!F119,0)</f>
        <v>0</v>
      </c>
      <c r="D118" s="3">
        <f>IF(AND(IN!E119="Goal",OR(IN!J119=1,IN!K119=1)),IN!G119,0)</f>
        <v>0</v>
      </c>
      <c r="E118" s="3">
        <f>IF(AND(IN!E119="Goal",OR(IN!J119=1,IN!K119=1)),IN!H119+IN!I119/60,0)</f>
        <v>0</v>
      </c>
      <c r="G118" s="3">
        <f t="shared" si="12"/>
        <v>3</v>
      </c>
      <c r="H118" s="3">
        <f t="shared" si="13"/>
        <v>3</v>
      </c>
      <c r="J118" s="3">
        <f t="shared" si="7"/>
        <v>0</v>
      </c>
      <c r="K118" s="3">
        <f t="shared" si="8"/>
        <v>0</v>
      </c>
    </row>
    <row r="119" spans="1:11" x14ac:dyDescent="0.25">
      <c r="A119" s="3" t="s">
        <v>30</v>
      </c>
      <c r="B119" s="3">
        <f t="shared" si="11"/>
        <v>0</v>
      </c>
      <c r="C119" s="3">
        <f>IF(AND(IN!E120="Goal",OR(IN!J120=1,IN!K120=1)),IN!F120,0)</f>
        <v>0</v>
      </c>
      <c r="D119" s="3">
        <f>IF(AND(IN!E120="Goal",OR(IN!J120=1,IN!K120=1)),IN!G120,0)</f>
        <v>0</v>
      </c>
      <c r="E119" s="3">
        <f>IF(AND(IN!E120="Goal",OR(IN!J120=1,IN!K120=1)),IN!H120+IN!I120/60,0)</f>
        <v>0</v>
      </c>
      <c r="G119" s="3">
        <f t="shared" si="12"/>
        <v>3</v>
      </c>
      <c r="H119" s="3">
        <f t="shared" si="13"/>
        <v>3</v>
      </c>
      <c r="J119" s="3">
        <f t="shared" si="7"/>
        <v>0</v>
      </c>
      <c r="K119" s="3">
        <f t="shared" si="8"/>
        <v>0</v>
      </c>
    </row>
    <row r="120" spans="1:11" x14ac:dyDescent="0.25">
      <c r="A120" s="3" t="s">
        <v>30</v>
      </c>
      <c r="B120" s="3">
        <f t="shared" si="11"/>
        <v>0</v>
      </c>
      <c r="C120" s="3">
        <f>IF(AND(IN!E121="Goal",OR(IN!J121=1,IN!K121=1)),IN!F121,0)</f>
        <v>0</v>
      </c>
      <c r="D120" s="3">
        <f>IF(AND(IN!E121="Goal",OR(IN!J121=1,IN!K121=1)),IN!G121,0)</f>
        <v>0</v>
      </c>
      <c r="E120" s="3">
        <f>IF(AND(IN!E121="Goal",OR(IN!J121=1,IN!K121=1)),IN!H121+IN!I121/60,0)</f>
        <v>0</v>
      </c>
      <c r="G120" s="3">
        <f t="shared" si="12"/>
        <v>3</v>
      </c>
      <c r="H120" s="3">
        <f t="shared" si="13"/>
        <v>3</v>
      </c>
      <c r="J120" s="3">
        <f t="shared" si="7"/>
        <v>0</v>
      </c>
      <c r="K120" s="3">
        <f t="shared" si="8"/>
        <v>0</v>
      </c>
    </row>
    <row r="121" spans="1:11" x14ac:dyDescent="0.25">
      <c r="A121" s="3" t="s">
        <v>30</v>
      </c>
      <c r="B121" s="3">
        <f t="shared" si="11"/>
        <v>0</v>
      </c>
      <c r="C121" s="3">
        <f>IF(AND(IN!E122="Goal",OR(IN!J122=1,IN!K122=1)),IN!F122,0)</f>
        <v>0</v>
      </c>
      <c r="D121" s="3">
        <f>IF(AND(IN!E122="Goal",OR(IN!J122=1,IN!K122=1)),IN!G122,0)</f>
        <v>0</v>
      </c>
      <c r="E121" s="3">
        <f>IF(AND(IN!E122="Goal",OR(IN!J122=1,IN!K122=1)),IN!H122+IN!I122/60,0)</f>
        <v>0</v>
      </c>
      <c r="G121" s="3">
        <f t="shared" si="12"/>
        <v>3</v>
      </c>
      <c r="H121" s="3">
        <f t="shared" si="13"/>
        <v>3</v>
      </c>
      <c r="J121" s="3">
        <f t="shared" si="7"/>
        <v>0</v>
      </c>
      <c r="K121" s="3">
        <f t="shared" si="8"/>
        <v>0</v>
      </c>
    </row>
    <row r="122" spans="1:11" x14ac:dyDescent="0.25">
      <c r="A122" s="3" t="s">
        <v>30</v>
      </c>
      <c r="B122" s="3">
        <f t="shared" si="11"/>
        <v>0</v>
      </c>
      <c r="C122" s="3">
        <f>IF(AND(IN!E123="Goal",OR(IN!J123=1,IN!K123=1)),IN!F123,0)</f>
        <v>0</v>
      </c>
      <c r="D122" s="3">
        <f>IF(AND(IN!E123="Goal",OR(IN!J123=1,IN!K123=1)),IN!G123,0)</f>
        <v>0</v>
      </c>
      <c r="E122" s="3">
        <f>IF(AND(IN!E123="Goal",OR(IN!J123=1,IN!K123=1)),IN!H123+IN!I123/60,0)</f>
        <v>0</v>
      </c>
      <c r="G122" s="3">
        <f t="shared" si="12"/>
        <v>3</v>
      </c>
      <c r="H122" s="3">
        <f t="shared" si="13"/>
        <v>3</v>
      </c>
      <c r="J122" s="3">
        <f t="shared" si="7"/>
        <v>0</v>
      </c>
      <c r="K122" s="3">
        <f t="shared" si="8"/>
        <v>0</v>
      </c>
    </row>
    <row r="123" spans="1:11" x14ac:dyDescent="0.25">
      <c r="A123" s="3" t="s">
        <v>30</v>
      </c>
      <c r="B123" s="3">
        <f t="shared" si="11"/>
        <v>0</v>
      </c>
      <c r="C123" s="3">
        <f>IF(AND(IN!E124="Goal",OR(IN!J124=1,IN!K124=1)),IN!F124,0)</f>
        <v>0</v>
      </c>
      <c r="D123" s="3">
        <f>IF(AND(IN!E124="Goal",OR(IN!J124=1,IN!K124=1)),IN!G124,0)</f>
        <v>0</v>
      </c>
      <c r="E123" s="3">
        <f>IF(AND(IN!E124="Goal",OR(IN!J124=1,IN!K124=1)),IN!H124+IN!I124/60,0)</f>
        <v>0</v>
      </c>
      <c r="G123" s="3">
        <f t="shared" si="12"/>
        <v>3</v>
      </c>
      <c r="H123" s="3">
        <f t="shared" si="13"/>
        <v>3</v>
      </c>
      <c r="J123" s="3">
        <f t="shared" si="7"/>
        <v>0</v>
      </c>
      <c r="K123" s="3">
        <f t="shared" si="8"/>
        <v>0</v>
      </c>
    </row>
    <row r="124" spans="1:11" x14ac:dyDescent="0.25">
      <c r="A124" s="3" t="s">
        <v>30</v>
      </c>
      <c r="B124" s="3">
        <f t="shared" si="11"/>
        <v>0</v>
      </c>
      <c r="C124" s="3">
        <f>IF(AND(IN!E125="Goal",OR(IN!J125=1,IN!K125=1)),IN!F125,0)</f>
        <v>0</v>
      </c>
      <c r="D124" s="3">
        <f>IF(AND(IN!E125="Goal",OR(IN!J125=1,IN!K125=1)),IN!G125,0)</f>
        <v>0</v>
      </c>
      <c r="E124" s="3">
        <f>IF(AND(IN!E125="Goal",OR(IN!J125=1,IN!K125=1)),IN!H125+IN!I125/60,0)</f>
        <v>0</v>
      </c>
      <c r="G124" s="3">
        <f t="shared" si="12"/>
        <v>3</v>
      </c>
      <c r="H124" s="3">
        <f t="shared" si="13"/>
        <v>3</v>
      </c>
      <c r="J124" s="3">
        <f t="shared" si="7"/>
        <v>0</v>
      </c>
      <c r="K124" s="3">
        <f t="shared" si="8"/>
        <v>0</v>
      </c>
    </row>
    <row r="125" spans="1:11" x14ac:dyDescent="0.25">
      <c r="A125" s="3" t="s">
        <v>30</v>
      </c>
      <c r="B125" s="3">
        <f t="shared" si="11"/>
        <v>0</v>
      </c>
      <c r="C125" s="3">
        <f>IF(AND(IN!E126="Goal",OR(IN!J126=1,IN!K126=1)),IN!F126,0)</f>
        <v>0</v>
      </c>
      <c r="D125" s="3">
        <f>IF(AND(IN!E126="Goal",OR(IN!J126=1,IN!K126=1)),IN!G126,0)</f>
        <v>0</v>
      </c>
      <c r="E125" s="3">
        <f>IF(AND(IN!E126="Goal",OR(IN!J126=1,IN!K126=1)),IN!H126+IN!I126/60,0)</f>
        <v>0</v>
      </c>
      <c r="G125" s="3">
        <f t="shared" si="12"/>
        <v>3</v>
      </c>
      <c r="H125" s="3">
        <f t="shared" si="13"/>
        <v>3</v>
      </c>
      <c r="J125" s="3">
        <f t="shared" si="7"/>
        <v>0</v>
      </c>
      <c r="K125" s="3">
        <f t="shared" si="8"/>
        <v>0</v>
      </c>
    </row>
    <row r="126" spans="1:11" x14ac:dyDescent="0.25">
      <c r="A126" s="3" t="s">
        <v>30</v>
      </c>
      <c r="B126" s="3">
        <f t="shared" si="11"/>
        <v>0</v>
      </c>
      <c r="C126" s="3">
        <f>IF(AND(IN!E127="Goal",OR(IN!J127=1,IN!K127=1)),IN!F127,0)</f>
        <v>0</v>
      </c>
      <c r="D126" s="3">
        <f>IF(AND(IN!E127="Goal",OR(IN!J127=1,IN!K127=1)),IN!G127,0)</f>
        <v>0</v>
      </c>
      <c r="E126" s="3">
        <f>IF(AND(IN!E127="Goal",OR(IN!J127=1,IN!K127=1)),IN!H127+IN!I127/60,0)</f>
        <v>0</v>
      </c>
      <c r="G126" s="3">
        <f t="shared" si="12"/>
        <v>3</v>
      </c>
      <c r="H126" s="3">
        <f t="shared" si="13"/>
        <v>3</v>
      </c>
      <c r="J126" s="3">
        <f t="shared" si="7"/>
        <v>0</v>
      </c>
      <c r="K126" s="3">
        <f t="shared" si="8"/>
        <v>0</v>
      </c>
    </row>
    <row r="127" spans="1:11" x14ac:dyDescent="0.25">
      <c r="A127" s="3" t="s">
        <v>30</v>
      </c>
      <c r="B127" s="3">
        <f t="shared" si="11"/>
        <v>0</v>
      </c>
      <c r="C127" s="3">
        <f>IF(AND(IN!E128="Goal",OR(IN!J128=1,IN!K128=1)),IN!F128,0)</f>
        <v>0</v>
      </c>
      <c r="D127" s="3">
        <f>IF(AND(IN!E128="Goal",OR(IN!J128=1,IN!K128=1)),IN!G128,0)</f>
        <v>0</v>
      </c>
      <c r="E127" s="3">
        <f>IF(AND(IN!E128="Goal",OR(IN!J128=1,IN!K128=1)),IN!H128+IN!I128/60,0)</f>
        <v>0</v>
      </c>
      <c r="G127" s="3">
        <f t="shared" si="12"/>
        <v>3</v>
      </c>
      <c r="H127" s="3">
        <f t="shared" si="13"/>
        <v>3</v>
      </c>
      <c r="J127" s="3">
        <f t="shared" si="7"/>
        <v>0</v>
      </c>
      <c r="K127" s="3">
        <f t="shared" si="8"/>
        <v>0</v>
      </c>
    </row>
    <row r="128" spans="1:11" x14ac:dyDescent="0.25">
      <c r="A128" s="3" t="s">
        <v>30</v>
      </c>
      <c r="B128" s="3">
        <f t="shared" si="11"/>
        <v>0</v>
      </c>
      <c r="C128" s="3">
        <f>IF(AND(IN!E129="Goal",OR(IN!J129=1,IN!K129=1)),IN!F129,0)</f>
        <v>0</v>
      </c>
      <c r="D128" s="3">
        <f>IF(AND(IN!E129="Goal",OR(IN!J129=1,IN!K129=1)),IN!G129,0)</f>
        <v>0</v>
      </c>
      <c r="E128" s="3">
        <f>IF(AND(IN!E129="Goal",OR(IN!J129=1,IN!K129=1)),IN!H129+IN!I129/60,0)</f>
        <v>0</v>
      </c>
      <c r="G128" s="3">
        <f t="shared" si="12"/>
        <v>3</v>
      </c>
      <c r="H128" s="3">
        <f t="shared" si="13"/>
        <v>3</v>
      </c>
      <c r="J128" s="3">
        <f t="shared" si="7"/>
        <v>0</v>
      </c>
      <c r="K128" s="3">
        <f t="shared" si="8"/>
        <v>0</v>
      </c>
    </row>
    <row r="129" spans="1:11" x14ac:dyDescent="0.25">
      <c r="A129" s="3" t="s">
        <v>30</v>
      </c>
      <c r="B129" s="3">
        <f t="shared" si="11"/>
        <v>0</v>
      </c>
      <c r="C129" s="3">
        <f>IF(AND(IN!E130="Goal",OR(IN!J130=1,IN!K130=1)),IN!F130,0)</f>
        <v>0</v>
      </c>
      <c r="D129" s="3">
        <f>IF(AND(IN!E130="Goal",OR(IN!J130=1,IN!K130=1)),IN!G130,0)</f>
        <v>0</v>
      </c>
      <c r="E129" s="3">
        <f>IF(AND(IN!E130="Goal",OR(IN!J130=1,IN!K130=1)),IN!H130+IN!I130/60,0)</f>
        <v>0</v>
      </c>
      <c r="G129" s="3">
        <f t="shared" si="12"/>
        <v>3</v>
      </c>
      <c r="H129" s="3">
        <f t="shared" si="13"/>
        <v>3</v>
      </c>
      <c r="J129" s="3">
        <f t="shared" si="7"/>
        <v>0</v>
      </c>
      <c r="K129" s="3">
        <f t="shared" si="8"/>
        <v>0</v>
      </c>
    </row>
    <row r="130" spans="1:11" x14ac:dyDescent="0.25">
      <c r="A130" s="3" t="s">
        <v>30</v>
      </c>
      <c r="B130" s="3">
        <f t="shared" si="11"/>
        <v>0</v>
      </c>
      <c r="C130" s="3">
        <f>IF(AND(IN!E131="Goal",OR(IN!J131=1,IN!K131=1)),IN!F131,0)</f>
        <v>0</v>
      </c>
      <c r="D130" s="3">
        <f>IF(AND(IN!E131="Goal",OR(IN!J131=1,IN!K131=1)),IN!G131,0)</f>
        <v>0</v>
      </c>
      <c r="E130" s="3">
        <f>IF(AND(IN!E131="Goal",OR(IN!J131=1,IN!K131=1)),IN!H131+IN!I131/60,0)</f>
        <v>0</v>
      </c>
      <c r="G130" s="3">
        <f t="shared" si="12"/>
        <v>3</v>
      </c>
      <c r="H130" s="3">
        <f t="shared" si="13"/>
        <v>3</v>
      </c>
      <c r="J130" s="3">
        <f t="shared" si="7"/>
        <v>0</v>
      </c>
      <c r="K130" s="3">
        <f t="shared" si="8"/>
        <v>0</v>
      </c>
    </row>
    <row r="131" spans="1:11" x14ac:dyDescent="0.25">
      <c r="A131" s="3" t="s">
        <v>30</v>
      </c>
      <c r="B131" s="3">
        <f t="shared" si="11"/>
        <v>0</v>
      </c>
      <c r="C131" s="3">
        <f>IF(AND(IN!E132="Goal",OR(IN!J132=1,IN!K132=1)),IN!F132,0)</f>
        <v>0</v>
      </c>
      <c r="D131" s="3">
        <f>IF(AND(IN!E132="Goal",OR(IN!J132=1,IN!K132=1)),IN!G132,0)</f>
        <v>0</v>
      </c>
      <c r="E131" s="3">
        <f>IF(AND(IN!E132="Goal",OR(IN!J132=1,IN!K132=1)),IN!H132+IN!I132/60,0)</f>
        <v>0</v>
      </c>
      <c r="G131" s="3">
        <f t="shared" si="12"/>
        <v>3</v>
      </c>
      <c r="H131" s="3">
        <f t="shared" si="13"/>
        <v>3</v>
      </c>
      <c r="J131" s="3">
        <f t="shared" ref="J131:J194" si="14">G131-H131</f>
        <v>0</v>
      </c>
      <c r="K131" s="3">
        <f t="shared" ref="K131:K194" si="15">H131-G131</f>
        <v>0</v>
      </c>
    </row>
    <row r="132" spans="1:11" x14ac:dyDescent="0.25">
      <c r="A132" s="3" t="s">
        <v>30</v>
      </c>
      <c r="B132" s="3">
        <f t="shared" si="11"/>
        <v>0</v>
      </c>
      <c r="C132" s="3">
        <f>IF(AND(IN!E133="Goal",OR(IN!J133=1,IN!K133=1)),IN!F133,0)</f>
        <v>0</v>
      </c>
      <c r="D132" s="3">
        <f>IF(AND(IN!E133="Goal",OR(IN!J133=1,IN!K133=1)),IN!G133,0)</f>
        <v>0</v>
      </c>
      <c r="E132" s="3">
        <f>IF(AND(IN!E133="Goal",OR(IN!J133=1,IN!K133=1)),IN!H133+IN!I133/60,0)</f>
        <v>0</v>
      </c>
      <c r="G132" s="3">
        <f t="shared" ref="G132:G163" si="16">C132+G131</f>
        <v>3</v>
      </c>
      <c r="H132" s="3">
        <f t="shared" ref="H132:H163" si="17">D132+H131</f>
        <v>3</v>
      </c>
      <c r="J132" s="3">
        <f t="shared" si="14"/>
        <v>0</v>
      </c>
      <c r="K132" s="3">
        <f t="shared" si="15"/>
        <v>0</v>
      </c>
    </row>
    <row r="133" spans="1:11" x14ac:dyDescent="0.25">
      <c r="A133" s="3" t="s">
        <v>30</v>
      </c>
      <c r="B133" s="3">
        <f t="shared" ref="B133:B196" si="18">IF(OR(C133=1,D133=1),B132+1,0)</f>
        <v>0</v>
      </c>
      <c r="C133" s="3">
        <f>IF(AND(IN!E134="Goal",OR(IN!J134=1,IN!K134=1)),IN!F134,0)</f>
        <v>0</v>
      </c>
      <c r="D133" s="3">
        <f>IF(AND(IN!E134="Goal",OR(IN!J134=1,IN!K134=1)),IN!G134,0)</f>
        <v>0</v>
      </c>
      <c r="E133" s="3">
        <f>IF(AND(IN!E134="Goal",OR(IN!J134=1,IN!K134=1)),IN!H134+IN!I134/60,0)</f>
        <v>0</v>
      </c>
      <c r="G133" s="3">
        <f t="shared" si="16"/>
        <v>3</v>
      </c>
      <c r="H133" s="3">
        <f t="shared" si="17"/>
        <v>3</v>
      </c>
      <c r="J133" s="3">
        <f t="shared" si="14"/>
        <v>0</v>
      </c>
      <c r="K133" s="3">
        <f t="shared" si="15"/>
        <v>0</v>
      </c>
    </row>
    <row r="134" spans="1:11" x14ac:dyDescent="0.25">
      <c r="A134" s="3" t="s">
        <v>30</v>
      </c>
      <c r="B134" s="3">
        <f t="shared" si="18"/>
        <v>0</v>
      </c>
      <c r="C134" s="3">
        <f>IF(AND(IN!E135="Goal",OR(IN!J135=1,IN!K135=1)),IN!F135,0)</f>
        <v>0</v>
      </c>
      <c r="D134" s="3">
        <f>IF(AND(IN!E135="Goal",OR(IN!J135=1,IN!K135=1)),IN!G135,0)</f>
        <v>0</v>
      </c>
      <c r="E134" s="3">
        <f>IF(AND(IN!E135="Goal",OR(IN!J135=1,IN!K135=1)),IN!H135+IN!I135/60,0)</f>
        <v>0</v>
      </c>
      <c r="G134" s="3">
        <f t="shared" si="16"/>
        <v>3</v>
      </c>
      <c r="H134" s="3">
        <f t="shared" si="17"/>
        <v>3</v>
      </c>
      <c r="J134" s="3">
        <f t="shared" si="14"/>
        <v>0</v>
      </c>
      <c r="K134" s="3">
        <f t="shared" si="15"/>
        <v>0</v>
      </c>
    </row>
    <row r="135" spans="1:11" x14ac:dyDescent="0.25">
      <c r="A135" s="3" t="s">
        <v>30</v>
      </c>
      <c r="B135" s="3">
        <f t="shared" si="18"/>
        <v>0</v>
      </c>
      <c r="C135" s="3">
        <f>IF(AND(IN!E136="Goal",OR(IN!J136=1,IN!K136=1)),IN!F136,0)</f>
        <v>0</v>
      </c>
      <c r="D135" s="3">
        <f>IF(AND(IN!E136="Goal",OR(IN!J136=1,IN!K136=1)),IN!G136,0)</f>
        <v>0</v>
      </c>
      <c r="E135" s="3">
        <f>IF(AND(IN!E136="Goal",OR(IN!J136=1,IN!K136=1)),IN!H136+IN!I136/60,0)</f>
        <v>0</v>
      </c>
      <c r="G135" s="3">
        <f t="shared" si="16"/>
        <v>3</v>
      </c>
      <c r="H135" s="3">
        <f t="shared" si="17"/>
        <v>3</v>
      </c>
      <c r="J135" s="3">
        <f t="shared" si="14"/>
        <v>0</v>
      </c>
      <c r="K135" s="3">
        <f t="shared" si="15"/>
        <v>0</v>
      </c>
    </row>
    <row r="136" spans="1:11" x14ac:dyDescent="0.25">
      <c r="A136" s="3" t="s">
        <v>30</v>
      </c>
      <c r="B136" s="3">
        <f t="shared" si="18"/>
        <v>0</v>
      </c>
      <c r="C136" s="3">
        <f>IF(AND(IN!E137="Goal",OR(IN!J137=1,IN!K137=1)),IN!F137,0)</f>
        <v>0</v>
      </c>
      <c r="D136" s="3">
        <f>IF(AND(IN!E137="Goal",OR(IN!J137=1,IN!K137=1)),IN!G137,0)</f>
        <v>0</v>
      </c>
      <c r="E136" s="3">
        <f>IF(AND(IN!E137="Goal",OR(IN!J137=1,IN!K137=1)),IN!H137+IN!I137/60,0)</f>
        <v>0</v>
      </c>
      <c r="G136" s="3">
        <f t="shared" si="16"/>
        <v>3</v>
      </c>
      <c r="H136" s="3">
        <f t="shared" si="17"/>
        <v>3</v>
      </c>
      <c r="J136" s="3">
        <f t="shared" si="14"/>
        <v>0</v>
      </c>
      <c r="K136" s="3">
        <f t="shared" si="15"/>
        <v>0</v>
      </c>
    </row>
    <row r="137" spans="1:11" x14ac:dyDescent="0.25">
      <c r="A137" s="3" t="s">
        <v>30</v>
      </c>
      <c r="B137" s="3">
        <f t="shared" si="18"/>
        <v>0</v>
      </c>
      <c r="C137" s="3">
        <f>IF(AND(IN!E138="Goal",OR(IN!J138=1,IN!K138=1)),IN!F138,0)</f>
        <v>0</v>
      </c>
      <c r="D137" s="3">
        <f>IF(AND(IN!E138="Goal",OR(IN!J138=1,IN!K138=1)),IN!G138,0)</f>
        <v>0</v>
      </c>
      <c r="E137" s="3">
        <f>IF(AND(IN!E138="Goal",OR(IN!J138=1,IN!K138=1)),IN!H138+IN!I138/60,0)</f>
        <v>0</v>
      </c>
      <c r="G137" s="3">
        <f t="shared" si="16"/>
        <v>3</v>
      </c>
      <c r="H137" s="3">
        <f t="shared" si="17"/>
        <v>3</v>
      </c>
      <c r="J137" s="3">
        <f t="shared" si="14"/>
        <v>0</v>
      </c>
      <c r="K137" s="3">
        <f t="shared" si="15"/>
        <v>0</v>
      </c>
    </row>
    <row r="138" spans="1:11" x14ac:dyDescent="0.25">
      <c r="A138" s="3" t="s">
        <v>30</v>
      </c>
      <c r="B138" s="3">
        <f t="shared" si="18"/>
        <v>0</v>
      </c>
      <c r="C138" s="3">
        <f>IF(AND(IN!E139="Goal",OR(IN!J139=1,IN!K139=1)),IN!F139,0)</f>
        <v>0</v>
      </c>
      <c r="D138" s="3">
        <f>IF(AND(IN!E139="Goal",OR(IN!J139=1,IN!K139=1)),IN!G139,0)</f>
        <v>0</v>
      </c>
      <c r="E138" s="3">
        <f>IF(AND(IN!E139="Goal",OR(IN!J139=1,IN!K139=1)),IN!H139+IN!I139/60,0)</f>
        <v>0</v>
      </c>
      <c r="G138" s="3">
        <f t="shared" si="16"/>
        <v>3</v>
      </c>
      <c r="H138" s="3">
        <f t="shared" si="17"/>
        <v>3</v>
      </c>
      <c r="J138" s="3">
        <f t="shared" si="14"/>
        <v>0</v>
      </c>
      <c r="K138" s="3">
        <f t="shared" si="15"/>
        <v>0</v>
      </c>
    </row>
    <row r="139" spans="1:11" x14ac:dyDescent="0.25">
      <c r="A139" s="3" t="s">
        <v>30</v>
      </c>
      <c r="B139" s="3">
        <f t="shared" si="18"/>
        <v>0</v>
      </c>
      <c r="C139" s="3">
        <f>IF(AND(IN!E140="Goal",OR(IN!J140=1,IN!K140=1)),IN!F140,0)</f>
        <v>0</v>
      </c>
      <c r="D139" s="3">
        <f>IF(AND(IN!E140="Goal",OR(IN!J140=1,IN!K140=1)),IN!G140,0)</f>
        <v>0</v>
      </c>
      <c r="E139" s="3">
        <f>IF(AND(IN!E140="Goal",OR(IN!J140=1,IN!K140=1)),IN!H140+IN!I140/60,0)</f>
        <v>0</v>
      </c>
      <c r="G139" s="3">
        <f t="shared" si="16"/>
        <v>3</v>
      </c>
      <c r="H139" s="3">
        <f t="shared" si="17"/>
        <v>3</v>
      </c>
      <c r="J139" s="3">
        <f t="shared" si="14"/>
        <v>0</v>
      </c>
      <c r="K139" s="3">
        <f t="shared" si="15"/>
        <v>0</v>
      </c>
    </row>
    <row r="140" spans="1:11" x14ac:dyDescent="0.25">
      <c r="A140" s="3" t="s">
        <v>30</v>
      </c>
      <c r="B140" s="3">
        <f t="shared" si="18"/>
        <v>0</v>
      </c>
      <c r="C140" s="3">
        <f>IF(AND(IN!E141="Goal",OR(IN!J141=1,IN!K141=1)),IN!F141,0)</f>
        <v>0</v>
      </c>
      <c r="D140" s="3">
        <f>IF(AND(IN!E141="Goal",OR(IN!J141=1,IN!K141=1)),IN!G141,0)</f>
        <v>0</v>
      </c>
      <c r="E140" s="3">
        <f>IF(AND(IN!E141="Goal",OR(IN!J141=1,IN!K141=1)),IN!H141+IN!I141/60,0)</f>
        <v>0</v>
      </c>
      <c r="G140" s="3">
        <f t="shared" si="16"/>
        <v>3</v>
      </c>
      <c r="H140" s="3">
        <f t="shared" si="17"/>
        <v>3</v>
      </c>
      <c r="J140" s="3">
        <f t="shared" si="14"/>
        <v>0</v>
      </c>
      <c r="K140" s="3">
        <f t="shared" si="15"/>
        <v>0</v>
      </c>
    </row>
    <row r="141" spans="1:11" x14ac:dyDescent="0.25">
      <c r="A141" s="3" t="s">
        <v>30</v>
      </c>
      <c r="B141" s="3">
        <f t="shared" si="18"/>
        <v>0</v>
      </c>
      <c r="C141" s="3">
        <f>IF(AND(IN!E142="Goal",OR(IN!J142=1,IN!K142=1)),IN!F142,0)</f>
        <v>0</v>
      </c>
      <c r="D141" s="3">
        <f>IF(AND(IN!E142="Goal",OR(IN!J142=1,IN!K142=1)),IN!G142,0)</f>
        <v>0</v>
      </c>
      <c r="E141" s="3">
        <f>IF(AND(IN!E142="Goal",OR(IN!J142=1,IN!K142=1)),IN!H142+IN!I142/60,0)</f>
        <v>0</v>
      </c>
      <c r="G141" s="3">
        <f t="shared" si="16"/>
        <v>3</v>
      </c>
      <c r="H141" s="3">
        <f t="shared" si="17"/>
        <v>3</v>
      </c>
      <c r="J141" s="3">
        <f t="shared" si="14"/>
        <v>0</v>
      </c>
      <c r="K141" s="3">
        <f t="shared" si="15"/>
        <v>0</v>
      </c>
    </row>
    <row r="142" spans="1:11" x14ac:dyDescent="0.25">
      <c r="A142" s="3" t="s">
        <v>30</v>
      </c>
      <c r="B142" s="3">
        <f t="shared" si="18"/>
        <v>0</v>
      </c>
      <c r="C142" s="3">
        <f>IF(AND(IN!E143="Goal",OR(IN!J143=1,IN!K143=1)),IN!F143,0)</f>
        <v>0</v>
      </c>
      <c r="D142" s="3">
        <f>IF(AND(IN!E143="Goal",OR(IN!J143=1,IN!K143=1)),IN!G143,0)</f>
        <v>0</v>
      </c>
      <c r="E142" s="3">
        <f>IF(AND(IN!E143="Goal",OR(IN!J143=1,IN!K143=1)),IN!H143+IN!I143/60,0)</f>
        <v>0</v>
      </c>
      <c r="G142" s="3">
        <f t="shared" si="16"/>
        <v>3</v>
      </c>
      <c r="H142" s="3">
        <f t="shared" si="17"/>
        <v>3</v>
      </c>
      <c r="J142" s="3">
        <f t="shared" si="14"/>
        <v>0</v>
      </c>
      <c r="K142" s="3">
        <f t="shared" si="15"/>
        <v>0</v>
      </c>
    </row>
    <row r="143" spans="1:11" x14ac:dyDescent="0.25">
      <c r="A143" s="3" t="s">
        <v>30</v>
      </c>
      <c r="B143" s="3">
        <f t="shared" si="18"/>
        <v>0</v>
      </c>
      <c r="C143" s="3">
        <f>IF(AND(IN!E144="Goal",OR(IN!J144=1,IN!K144=1)),IN!F144,0)</f>
        <v>0</v>
      </c>
      <c r="D143" s="3">
        <f>IF(AND(IN!E144="Goal",OR(IN!J144=1,IN!K144=1)),IN!G144,0)</f>
        <v>0</v>
      </c>
      <c r="E143" s="3">
        <f>IF(AND(IN!E144="Goal",OR(IN!J144=1,IN!K144=1)),IN!H144+IN!I144/60,0)</f>
        <v>0</v>
      </c>
      <c r="G143" s="3">
        <f t="shared" si="16"/>
        <v>3</v>
      </c>
      <c r="H143" s="3">
        <f t="shared" si="17"/>
        <v>3</v>
      </c>
      <c r="J143" s="3">
        <f t="shared" si="14"/>
        <v>0</v>
      </c>
      <c r="K143" s="3">
        <f t="shared" si="15"/>
        <v>0</v>
      </c>
    </row>
    <row r="144" spans="1:11" x14ac:dyDescent="0.25">
      <c r="A144" s="3" t="s">
        <v>30</v>
      </c>
      <c r="B144" s="3">
        <f t="shared" si="18"/>
        <v>0</v>
      </c>
      <c r="C144" s="3">
        <f>IF(AND(IN!E145="Goal",OR(IN!J145=1,IN!K145=1)),IN!F145,0)</f>
        <v>0</v>
      </c>
      <c r="D144" s="3">
        <f>IF(AND(IN!E145="Goal",OR(IN!J145=1,IN!K145=1)),IN!G145,0)</f>
        <v>0</v>
      </c>
      <c r="E144" s="3">
        <f>IF(AND(IN!E145="Goal",OR(IN!J145=1,IN!K145=1)),IN!H145+IN!I145/60,0)</f>
        <v>0</v>
      </c>
      <c r="G144" s="3">
        <f t="shared" si="16"/>
        <v>3</v>
      </c>
      <c r="H144" s="3">
        <f t="shared" si="17"/>
        <v>3</v>
      </c>
      <c r="J144" s="3">
        <f t="shared" si="14"/>
        <v>0</v>
      </c>
      <c r="K144" s="3">
        <f t="shared" si="15"/>
        <v>0</v>
      </c>
    </row>
    <row r="145" spans="1:11" x14ac:dyDescent="0.25">
      <c r="A145" s="3" t="s">
        <v>30</v>
      </c>
      <c r="B145" s="3">
        <f t="shared" si="18"/>
        <v>0</v>
      </c>
      <c r="C145" s="3">
        <f>IF(AND(IN!E146="Goal",OR(IN!J146=1,IN!K146=1)),IN!F146,0)</f>
        <v>0</v>
      </c>
      <c r="D145" s="3">
        <f>IF(AND(IN!E146="Goal",OR(IN!J146=1,IN!K146=1)),IN!G146,0)</f>
        <v>0</v>
      </c>
      <c r="E145" s="3">
        <f>IF(AND(IN!E146="Goal",OR(IN!J146=1,IN!K146=1)),IN!H146+IN!I146/60,0)</f>
        <v>0</v>
      </c>
      <c r="G145" s="3">
        <f t="shared" si="16"/>
        <v>3</v>
      </c>
      <c r="H145" s="3">
        <f t="shared" si="17"/>
        <v>3</v>
      </c>
      <c r="J145" s="3">
        <f t="shared" si="14"/>
        <v>0</v>
      </c>
      <c r="K145" s="3">
        <f t="shared" si="15"/>
        <v>0</v>
      </c>
    </row>
    <row r="146" spans="1:11" x14ac:dyDescent="0.25">
      <c r="A146" s="3" t="s">
        <v>30</v>
      </c>
      <c r="B146" s="3">
        <f t="shared" si="18"/>
        <v>0</v>
      </c>
      <c r="C146" s="3">
        <f>IF(AND(IN!E147="Goal",OR(IN!J147=1,IN!K147=1)),IN!F147,0)</f>
        <v>0</v>
      </c>
      <c r="D146" s="3">
        <f>IF(AND(IN!E147="Goal",OR(IN!J147=1,IN!K147=1)),IN!G147,0)</f>
        <v>0</v>
      </c>
      <c r="E146" s="3">
        <f>IF(AND(IN!E147="Goal",OR(IN!J147=1,IN!K147=1)),IN!H147+IN!I147/60,0)</f>
        <v>0</v>
      </c>
      <c r="G146" s="3">
        <f t="shared" si="16"/>
        <v>3</v>
      </c>
      <c r="H146" s="3">
        <f t="shared" si="17"/>
        <v>3</v>
      </c>
      <c r="J146" s="3">
        <f t="shared" si="14"/>
        <v>0</v>
      </c>
      <c r="K146" s="3">
        <f t="shared" si="15"/>
        <v>0</v>
      </c>
    </row>
    <row r="147" spans="1:11" x14ac:dyDescent="0.25">
      <c r="A147" s="3" t="s">
        <v>30</v>
      </c>
      <c r="B147" s="3">
        <f t="shared" si="18"/>
        <v>0</v>
      </c>
      <c r="C147" s="3">
        <f>IF(AND(IN!E148="Goal",OR(IN!J148=1,IN!K148=1)),IN!F148,0)</f>
        <v>0</v>
      </c>
      <c r="D147" s="3">
        <f>IF(AND(IN!E148="Goal",OR(IN!J148=1,IN!K148=1)),IN!G148,0)</f>
        <v>0</v>
      </c>
      <c r="E147" s="3">
        <f>IF(AND(IN!E148="Goal",OR(IN!J148=1,IN!K148=1)),IN!H148+IN!I148/60,0)</f>
        <v>0</v>
      </c>
      <c r="G147" s="3">
        <f t="shared" si="16"/>
        <v>3</v>
      </c>
      <c r="H147" s="3">
        <f t="shared" si="17"/>
        <v>3</v>
      </c>
      <c r="J147" s="3">
        <f t="shared" si="14"/>
        <v>0</v>
      </c>
      <c r="K147" s="3">
        <f t="shared" si="15"/>
        <v>0</v>
      </c>
    </row>
    <row r="148" spans="1:11" x14ac:dyDescent="0.25">
      <c r="A148" s="3" t="s">
        <v>30</v>
      </c>
      <c r="B148" s="3">
        <f t="shared" si="18"/>
        <v>0</v>
      </c>
      <c r="C148" s="3">
        <f>IF(AND(IN!E149="Goal",OR(IN!J149=1,IN!K149=1)),IN!F149,0)</f>
        <v>0</v>
      </c>
      <c r="D148" s="3">
        <f>IF(AND(IN!E149="Goal",OR(IN!J149=1,IN!K149=1)),IN!G149,0)</f>
        <v>0</v>
      </c>
      <c r="E148" s="3">
        <f>IF(AND(IN!E149="Goal",OR(IN!J149=1,IN!K149=1)),IN!H149+IN!I149/60,0)</f>
        <v>0</v>
      </c>
      <c r="G148" s="3">
        <f t="shared" si="16"/>
        <v>3</v>
      </c>
      <c r="H148" s="3">
        <f t="shared" si="17"/>
        <v>3</v>
      </c>
      <c r="J148" s="3">
        <f t="shared" si="14"/>
        <v>0</v>
      </c>
      <c r="K148" s="3">
        <f t="shared" si="15"/>
        <v>0</v>
      </c>
    </row>
    <row r="149" spans="1:11" x14ac:dyDescent="0.25">
      <c r="A149" s="3" t="s">
        <v>30</v>
      </c>
      <c r="B149" s="3">
        <f t="shared" si="18"/>
        <v>0</v>
      </c>
      <c r="C149" s="3">
        <f>IF(AND(IN!E150="Goal",OR(IN!J150=1,IN!K150=1)),IN!F150,0)</f>
        <v>0</v>
      </c>
      <c r="D149" s="3">
        <f>IF(AND(IN!E150="Goal",OR(IN!J150=1,IN!K150=1)),IN!G150,0)</f>
        <v>0</v>
      </c>
      <c r="E149" s="3">
        <f>IF(AND(IN!E150="Goal",OR(IN!J150=1,IN!K150=1)),IN!H150+IN!I150/60,0)</f>
        <v>0</v>
      </c>
      <c r="G149" s="3">
        <f t="shared" si="16"/>
        <v>3</v>
      </c>
      <c r="H149" s="3">
        <f t="shared" si="17"/>
        <v>3</v>
      </c>
      <c r="J149" s="3">
        <f t="shared" si="14"/>
        <v>0</v>
      </c>
      <c r="K149" s="3">
        <f t="shared" si="15"/>
        <v>0</v>
      </c>
    </row>
    <row r="150" spans="1:11" x14ac:dyDescent="0.25">
      <c r="A150" s="3" t="s">
        <v>30</v>
      </c>
      <c r="B150" s="3">
        <f t="shared" si="18"/>
        <v>0</v>
      </c>
      <c r="C150" s="3">
        <f>IF(AND(IN!E151="Goal",OR(IN!J151=1,IN!K151=1)),IN!F151,0)</f>
        <v>0</v>
      </c>
      <c r="D150" s="3">
        <f>IF(AND(IN!E151="Goal",OR(IN!J151=1,IN!K151=1)),IN!G151,0)</f>
        <v>0</v>
      </c>
      <c r="E150" s="3">
        <f>IF(AND(IN!E151="Goal",OR(IN!J151=1,IN!K151=1)),IN!H151+IN!I151/60,0)</f>
        <v>0</v>
      </c>
      <c r="G150" s="3">
        <f t="shared" si="16"/>
        <v>3</v>
      </c>
      <c r="H150" s="3">
        <f t="shared" si="17"/>
        <v>3</v>
      </c>
      <c r="J150" s="3">
        <f t="shared" si="14"/>
        <v>0</v>
      </c>
      <c r="K150" s="3">
        <f t="shared" si="15"/>
        <v>0</v>
      </c>
    </row>
    <row r="151" spans="1:11" x14ac:dyDescent="0.25">
      <c r="A151" s="3" t="s">
        <v>30</v>
      </c>
      <c r="B151" s="3">
        <f t="shared" si="18"/>
        <v>0</v>
      </c>
      <c r="C151" s="3">
        <f>IF(AND(IN!E152="Goal",OR(IN!J152=1,IN!K152=1)),IN!F152,0)</f>
        <v>0</v>
      </c>
      <c r="D151" s="3">
        <f>IF(AND(IN!E152="Goal",OR(IN!J152=1,IN!K152=1)),IN!G152,0)</f>
        <v>0</v>
      </c>
      <c r="E151" s="3">
        <f>IF(AND(IN!E152="Goal",OR(IN!J152=1,IN!K152=1)),IN!H152+IN!I152/60,0)</f>
        <v>0</v>
      </c>
      <c r="G151" s="3">
        <f t="shared" si="16"/>
        <v>3</v>
      </c>
      <c r="H151" s="3">
        <f t="shared" si="17"/>
        <v>3</v>
      </c>
      <c r="J151" s="3">
        <f t="shared" si="14"/>
        <v>0</v>
      </c>
      <c r="K151" s="3">
        <f t="shared" si="15"/>
        <v>0</v>
      </c>
    </row>
    <row r="152" spans="1:11" x14ac:dyDescent="0.25">
      <c r="A152" s="3" t="s">
        <v>30</v>
      </c>
      <c r="B152" s="3">
        <f t="shared" si="18"/>
        <v>0</v>
      </c>
      <c r="C152" s="3">
        <f>IF(AND(IN!E153="Goal",OR(IN!J153=1,IN!K153=1)),IN!F153,0)</f>
        <v>0</v>
      </c>
      <c r="D152" s="3">
        <f>IF(AND(IN!E153="Goal",OR(IN!J153=1,IN!K153=1)),IN!G153,0)</f>
        <v>0</v>
      </c>
      <c r="E152" s="3">
        <f>IF(AND(IN!E153="Goal",OR(IN!J153=1,IN!K153=1)),IN!H153+IN!I153/60,0)</f>
        <v>0</v>
      </c>
      <c r="G152" s="3">
        <f t="shared" si="16"/>
        <v>3</v>
      </c>
      <c r="H152" s="3">
        <f t="shared" si="17"/>
        <v>3</v>
      </c>
      <c r="J152" s="3">
        <f t="shared" si="14"/>
        <v>0</v>
      </c>
      <c r="K152" s="3">
        <f t="shared" si="15"/>
        <v>0</v>
      </c>
    </row>
    <row r="153" spans="1:11" x14ac:dyDescent="0.25">
      <c r="A153" s="3" t="s">
        <v>30</v>
      </c>
      <c r="B153" s="3">
        <f t="shared" si="18"/>
        <v>0</v>
      </c>
      <c r="C153" s="3">
        <f>IF(AND(IN!E154="Goal",OR(IN!J154=1,IN!K154=1)),IN!F154,0)</f>
        <v>0</v>
      </c>
      <c r="D153" s="3">
        <f>IF(AND(IN!E154="Goal",OR(IN!J154=1,IN!K154=1)),IN!G154,0)</f>
        <v>0</v>
      </c>
      <c r="E153" s="3">
        <f>IF(AND(IN!E154="Goal",OR(IN!J154=1,IN!K154=1)),IN!H154+IN!I154/60,0)</f>
        <v>0</v>
      </c>
      <c r="G153" s="3">
        <f t="shared" si="16"/>
        <v>3</v>
      </c>
      <c r="H153" s="3">
        <f t="shared" si="17"/>
        <v>3</v>
      </c>
      <c r="J153" s="3">
        <f t="shared" si="14"/>
        <v>0</v>
      </c>
      <c r="K153" s="3">
        <f t="shared" si="15"/>
        <v>0</v>
      </c>
    </row>
    <row r="154" spans="1:11" x14ac:dyDescent="0.25">
      <c r="A154" s="3" t="s">
        <v>30</v>
      </c>
      <c r="B154" s="3">
        <f t="shared" si="18"/>
        <v>0</v>
      </c>
      <c r="C154" s="3">
        <f>IF(AND(IN!E155="Goal",OR(IN!J155=1,IN!K155=1)),IN!F155,0)</f>
        <v>0</v>
      </c>
      <c r="D154" s="3">
        <f>IF(AND(IN!E155="Goal",OR(IN!J155=1,IN!K155=1)),IN!G155,0)</f>
        <v>0</v>
      </c>
      <c r="E154" s="3">
        <f>IF(AND(IN!E155="Goal",OR(IN!J155=1,IN!K155=1)),IN!H155+IN!I155/60,0)</f>
        <v>0</v>
      </c>
      <c r="G154" s="3">
        <f t="shared" si="16"/>
        <v>3</v>
      </c>
      <c r="H154" s="3">
        <f t="shared" si="17"/>
        <v>3</v>
      </c>
      <c r="J154" s="3">
        <f t="shared" si="14"/>
        <v>0</v>
      </c>
      <c r="K154" s="3">
        <f t="shared" si="15"/>
        <v>0</v>
      </c>
    </row>
    <row r="155" spans="1:11" x14ac:dyDescent="0.25">
      <c r="A155" s="3" t="s">
        <v>30</v>
      </c>
      <c r="B155" s="3">
        <f t="shared" si="18"/>
        <v>0</v>
      </c>
      <c r="C155" s="3">
        <f>IF(AND(IN!E156="Goal",OR(IN!J156=1,IN!K156=1)),IN!F156,0)</f>
        <v>0</v>
      </c>
      <c r="D155" s="3">
        <f>IF(AND(IN!E156="Goal",OR(IN!J156=1,IN!K156=1)),IN!G156,0)</f>
        <v>0</v>
      </c>
      <c r="E155" s="3">
        <f>IF(AND(IN!E156="Goal",OR(IN!J156=1,IN!K156=1)),IN!H156+IN!I156/60,0)</f>
        <v>0</v>
      </c>
      <c r="G155" s="3">
        <f t="shared" si="16"/>
        <v>3</v>
      </c>
      <c r="H155" s="3">
        <f t="shared" si="17"/>
        <v>3</v>
      </c>
      <c r="J155" s="3">
        <f t="shared" si="14"/>
        <v>0</v>
      </c>
      <c r="K155" s="3">
        <f t="shared" si="15"/>
        <v>0</v>
      </c>
    </row>
    <row r="156" spans="1:11" x14ac:dyDescent="0.25">
      <c r="A156" s="3" t="s">
        <v>30</v>
      </c>
      <c r="B156" s="3">
        <f t="shared" si="18"/>
        <v>0</v>
      </c>
      <c r="C156" s="3">
        <f>IF(AND(IN!E157="Goal",OR(IN!J157=1,IN!K157=1)),IN!F157,0)</f>
        <v>0</v>
      </c>
      <c r="D156" s="3">
        <f>IF(AND(IN!E157="Goal",OR(IN!J157=1,IN!K157=1)),IN!G157,0)</f>
        <v>0</v>
      </c>
      <c r="E156" s="3">
        <f>IF(AND(IN!E157="Goal",OR(IN!J157=1,IN!K157=1)),IN!H157+IN!I157/60,0)</f>
        <v>0</v>
      </c>
      <c r="G156" s="3">
        <f t="shared" si="16"/>
        <v>3</v>
      </c>
      <c r="H156" s="3">
        <f t="shared" si="17"/>
        <v>3</v>
      </c>
      <c r="J156" s="3">
        <f t="shared" si="14"/>
        <v>0</v>
      </c>
      <c r="K156" s="3">
        <f t="shared" si="15"/>
        <v>0</v>
      </c>
    </row>
    <row r="157" spans="1:11" x14ac:dyDescent="0.25">
      <c r="A157" s="3" t="s">
        <v>30</v>
      </c>
      <c r="B157" s="3">
        <f t="shared" si="18"/>
        <v>0</v>
      </c>
      <c r="C157" s="3">
        <f>IF(AND(IN!E158="Goal",OR(IN!J158=1,IN!K158=1)),IN!F158,0)</f>
        <v>0</v>
      </c>
      <c r="D157" s="3">
        <f>IF(AND(IN!E158="Goal",OR(IN!J158=1,IN!K158=1)),IN!G158,0)</f>
        <v>0</v>
      </c>
      <c r="E157" s="3">
        <f>IF(AND(IN!E158="Goal",OR(IN!J158=1,IN!K158=1)),IN!H158+IN!I158/60,0)</f>
        <v>0</v>
      </c>
      <c r="G157" s="3">
        <f t="shared" si="16"/>
        <v>3</v>
      </c>
      <c r="H157" s="3">
        <f t="shared" si="17"/>
        <v>3</v>
      </c>
      <c r="J157" s="3">
        <f t="shared" si="14"/>
        <v>0</v>
      </c>
      <c r="K157" s="3">
        <f t="shared" si="15"/>
        <v>0</v>
      </c>
    </row>
    <row r="158" spans="1:11" x14ac:dyDescent="0.25">
      <c r="A158" s="3" t="s">
        <v>30</v>
      </c>
      <c r="B158" s="3">
        <f t="shared" si="18"/>
        <v>0</v>
      </c>
      <c r="C158" s="3">
        <f>IF(AND(IN!E159="Goal",OR(IN!J159=1,IN!K159=1)),IN!F159,0)</f>
        <v>0</v>
      </c>
      <c r="D158" s="3">
        <f>IF(AND(IN!E159="Goal",OR(IN!J159=1,IN!K159=1)),IN!G159,0)</f>
        <v>0</v>
      </c>
      <c r="E158" s="3">
        <f>IF(AND(IN!E159="Goal",OR(IN!J159=1,IN!K159=1)),IN!H159+IN!I159/60,0)</f>
        <v>0</v>
      </c>
      <c r="G158" s="3">
        <f t="shared" si="16"/>
        <v>3</v>
      </c>
      <c r="H158" s="3">
        <f t="shared" si="17"/>
        <v>3</v>
      </c>
      <c r="J158" s="3">
        <f t="shared" si="14"/>
        <v>0</v>
      </c>
      <c r="K158" s="3">
        <f t="shared" si="15"/>
        <v>0</v>
      </c>
    </row>
    <row r="159" spans="1:11" x14ac:dyDescent="0.25">
      <c r="A159" s="3" t="s">
        <v>30</v>
      </c>
      <c r="B159" s="3">
        <f t="shared" si="18"/>
        <v>0</v>
      </c>
      <c r="C159" s="3">
        <f>IF(AND(IN!E160="Goal",OR(IN!J160=1,IN!K160=1)),IN!F160,0)</f>
        <v>0</v>
      </c>
      <c r="D159" s="3">
        <f>IF(AND(IN!E160="Goal",OR(IN!J160=1,IN!K160=1)),IN!G160,0)</f>
        <v>0</v>
      </c>
      <c r="E159" s="3">
        <f>IF(AND(IN!E160="Goal",OR(IN!J160=1,IN!K160=1)),IN!H160+IN!I160/60,0)</f>
        <v>0</v>
      </c>
      <c r="G159" s="3">
        <f t="shared" si="16"/>
        <v>3</v>
      </c>
      <c r="H159" s="3">
        <f t="shared" si="17"/>
        <v>3</v>
      </c>
      <c r="J159" s="3">
        <f t="shared" si="14"/>
        <v>0</v>
      </c>
      <c r="K159" s="3">
        <f t="shared" si="15"/>
        <v>0</v>
      </c>
    </row>
    <row r="160" spans="1:11" x14ac:dyDescent="0.25">
      <c r="A160" s="3" t="s">
        <v>30</v>
      </c>
      <c r="B160" s="3">
        <f t="shared" si="18"/>
        <v>0</v>
      </c>
      <c r="C160" s="3">
        <f>IF(AND(IN!E161="Goal",OR(IN!J161=1,IN!K161=1)),IN!F161,0)</f>
        <v>0</v>
      </c>
      <c r="D160" s="3">
        <f>IF(AND(IN!E161="Goal",OR(IN!J161=1,IN!K161=1)),IN!G161,0)</f>
        <v>0</v>
      </c>
      <c r="E160" s="3">
        <f>IF(AND(IN!E161="Goal",OR(IN!J161=1,IN!K161=1)),IN!H161+IN!I161/60,0)</f>
        <v>0</v>
      </c>
      <c r="G160" s="3">
        <f t="shared" si="16"/>
        <v>3</v>
      </c>
      <c r="H160" s="3">
        <f t="shared" si="17"/>
        <v>3</v>
      </c>
      <c r="J160" s="3">
        <f t="shared" si="14"/>
        <v>0</v>
      </c>
      <c r="K160" s="3">
        <f t="shared" si="15"/>
        <v>0</v>
      </c>
    </row>
    <row r="161" spans="1:11" x14ac:dyDescent="0.25">
      <c r="A161" s="3" t="s">
        <v>30</v>
      </c>
      <c r="B161" s="3">
        <f t="shared" si="18"/>
        <v>0</v>
      </c>
      <c r="C161" s="3">
        <f>IF(AND(IN!E162="Goal",OR(IN!J162=1,IN!K162=1)),IN!F162,0)</f>
        <v>0</v>
      </c>
      <c r="D161" s="3">
        <f>IF(AND(IN!E162="Goal",OR(IN!J162=1,IN!K162=1)),IN!G162,0)</f>
        <v>0</v>
      </c>
      <c r="E161" s="3">
        <f>IF(AND(IN!E162="Goal",OR(IN!J162=1,IN!K162=1)),IN!H162+IN!I162/60,0)</f>
        <v>0</v>
      </c>
      <c r="G161" s="3">
        <f t="shared" si="16"/>
        <v>3</v>
      </c>
      <c r="H161" s="3">
        <f t="shared" si="17"/>
        <v>3</v>
      </c>
      <c r="J161" s="3">
        <f t="shared" si="14"/>
        <v>0</v>
      </c>
      <c r="K161" s="3">
        <f t="shared" si="15"/>
        <v>0</v>
      </c>
    </row>
    <row r="162" spans="1:11" x14ac:dyDescent="0.25">
      <c r="A162" s="3" t="s">
        <v>30</v>
      </c>
      <c r="B162" s="3">
        <f t="shared" si="18"/>
        <v>0</v>
      </c>
      <c r="C162" s="3">
        <f>IF(AND(IN!E163="Goal",OR(IN!J163=1,IN!K163=1)),IN!F163,0)</f>
        <v>0</v>
      </c>
      <c r="D162" s="3">
        <f>IF(AND(IN!E163="Goal",OR(IN!J163=1,IN!K163=1)),IN!G163,0)</f>
        <v>0</v>
      </c>
      <c r="E162" s="3">
        <f>IF(AND(IN!E163="Goal",OR(IN!J163=1,IN!K163=1)),IN!H163+IN!I163/60,0)</f>
        <v>0</v>
      </c>
      <c r="G162" s="3">
        <f t="shared" si="16"/>
        <v>3</v>
      </c>
      <c r="H162" s="3">
        <f t="shared" si="17"/>
        <v>3</v>
      </c>
      <c r="J162" s="3">
        <f t="shared" si="14"/>
        <v>0</v>
      </c>
      <c r="K162" s="3">
        <f t="shared" si="15"/>
        <v>0</v>
      </c>
    </row>
    <row r="163" spans="1:11" x14ac:dyDescent="0.25">
      <c r="A163" s="3" t="s">
        <v>30</v>
      </c>
      <c r="B163" s="3">
        <f t="shared" si="18"/>
        <v>0</v>
      </c>
      <c r="C163" s="3">
        <f>IF(AND(IN!E164="Goal",OR(IN!J164=1,IN!K164=1)),IN!F164,0)</f>
        <v>0</v>
      </c>
      <c r="D163" s="3">
        <f>IF(AND(IN!E164="Goal",OR(IN!J164=1,IN!K164=1)),IN!G164,0)</f>
        <v>0</v>
      </c>
      <c r="E163" s="3">
        <f>IF(AND(IN!E164="Goal",OR(IN!J164=1,IN!K164=1)),IN!H164+IN!I164/60,0)</f>
        <v>0</v>
      </c>
      <c r="G163" s="3">
        <f t="shared" si="16"/>
        <v>3</v>
      </c>
      <c r="H163" s="3">
        <f t="shared" si="17"/>
        <v>3</v>
      </c>
      <c r="J163" s="3">
        <f t="shared" si="14"/>
        <v>0</v>
      </c>
      <c r="K163" s="3">
        <f t="shared" si="15"/>
        <v>0</v>
      </c>
    </row>
    <row r="164" spans="1:11" x14ac:dyDescent="0.25">
      <c r="A164" s="3" t="s">
        <v>30</v>
      </c>
      <c r="B164" s="3">
        <f t="shared" si="18"/>
        <v>0</v>
      </c>
      <c r="C164" s="3">
        <f>IF(AND(IN!E165="Goal",OR(IN!J165=1,IN!K165=1)),IN!F165,0)</f>
        <v>0</v>
      </c>
      <c r="D164" s="3">
        <f>IF(AND(IN!E165="Goal",OR(IN!J165=1,IN!K165=1)),IN!G165,0)</f>
        <v>0</v>
      </c>
      <c r="E164" s="3">
        <f>IF(AND(IN!E165="Goal",OR(IN!J165=1,IN!K165=1)),IN!H165+IN!I165/60,0)</f>
        <v>0</v>
      </c>
      <c r="G164" s="3">
        <f t="shared" ref="G164:G195" si="19">C164+G163</f>
        <v>3</v>
      </c>
      <c r="H164" s="3">
        <f t="shared" ref="H164:H195" si="20">D164+H163</f>
        <v>3</v>
      </c>
      <c r="J164" s="3">
        <f t="shared" si="14"/>
        <v>0</v>
      </c>
      <c r="K164" s="3">
        <f t="shared" si="15"/>
        <v>0</v>
      </c>
    </row>
    <row r="165" spans="1:11" x14ac:dyDescent="0.25">
      <c r="A165" s="3" t="s">
        <v>30</v>
      </c>
      <c r="B165" s="3">
        <f t="shared" si="18"/>
        <v>0</v>
      </c>
      <c r="C165" s="3">
        <f>IF(AND(IN!E166="Goal",OR(IN!J166=1,IN!K166=1)),IN!F166,0)</f>
        <v>0</v>
      </c>
      <c r="D165" s="3">
        <f>IF(AND(IN!E166="Goal",OR(IN!J166=1,IN!K166=1)),IN!G166,0)</f>
        <v>0</v>
      </c>
      <c r="E165" s="3">
        <f>IF(AND(IN!E166="Goal",OR(IN!J166=1,IN!K166=1)),IN!H166+IN!I166/60,0)</f>
        <v>0</v>
      </c>
      <c r="G165" s="3">
        <f t="shared" si="19"/>
        <v>3</v>
      </c>
      <c r="H165" s="3">
        <f t="shared" si="20"/>
        <v>3</v>
      </c>
      <c r="J165" s="3">
        <f t="shared" si="14"/>
        <v>0</v>
      </c>
      <c r="K165" s="3">
        <f t="shared" si="15"/>
        <v>0</v>
      </c>
    </row>
    <row r="166" spans="1:11" x14ac:dyDescent="0.25">
      <c r="A166" s="3" t="s">
        <v>30</v>
      </c>
      <c r="B166" s="3">
        <f t="shared" si="18"/>
        <v>0</v>
      </c>
      <c r="C166" s="3">
        <f>IF(AND(IN!E167="Goal",OR(IN!J167=1,IN!K167=1)),IN!F167,0)</f>
        <v>0</v>
      </c>
      <c r="D166" s="3">
        <f>IF(AND(IN!E167="Goal",OR(IN!J167=1,IN!K167=1)),IN!G167,0)</f>
        <v>0</v>
      </c>
      <c r="E166" s="3">
        <f>IF(AND(IN!E167="Goal",OR(IN!J167=1,IN!K167=1)),IN!H167+IN!I167/60,0)</f>
        <v>0</v>
      </c>
      <c r="G166" s="3">
        <f t="shared" si="19"/>
        <v>3</v>
      </c>
      <c r="H166" s="3">
        <f t="shared" si="20"/>
        <v>3</v>
      </c>
      <c r="J166" s="3">
        <f t="shared" si="14"/>
        <v>0</v>
      </c>
      <c r="K166" s="3">
        <f t="shared" si="15"/>
        <v>0</v>
      </c>
    </row>
    <row r="167" spans="1:11" x14ac:dyDescent="0.25">
      <c r="A167" s="3" t="s">
        <v>30</v>
      </c>
      <c r="B167" s="3">
        <f t="shared" si="18"/>
        <v>0</v>
      </c>
      <c r="C167" s="3">
        <f>IF(AND(IN!E168="Goal",OR(IN!J168=1,IN!K168=1)),IN!F168,0)</f>
        <v>0</v>
      </c>
      <c r="D167" s="3">
        <f>IF(AND(IN!E168="Goal",OR(IN!J168=1,IN!K168=1)),IN!G168,0)</f>
        <v>0</v>
      </c>
      <c r="E167" s="3">
        <f>IF(AND(IN!E168="Goal",OR(IN!J168=1,IN!K168=1)),IN!H168+IN!I168/60,0)</f>
        <v>0</v>
      </c>
      <c r="G167" s="3">
        <f t="shared" si="19"/>
        <v>3</v>
      </c>
      <c r="H167" s="3">
        <f t="shared" si="20"/>
        <v>3</v>
      </c>
      <c r="J167" s="3">
        <f t="shared" si="14"/>
        <v>0</v>
      </c>
      <c r="K167" s="3">
        <f t="shared" si="15"/>
        <v>0</v>
      </c>
    </row>
    <row r="168" spans="1:11" x14ac:dyDescent="0.25">
      <c r="A168" s="3" t="s">
        <v>30</v>
      </c>
      <c r="B168" s="3">
        <f t="shared" si="18"/>
        <v>0</v>
      </c>
      <c r="C168" s="3">
        <f>IF(AND(IN!E169="Goal",OR(IN!J169=1,IN!K169=1)),IN!F169,0)</f>
        <v>0</v>
      </c>
      <c r="D168" s="3">
        <f>IF(AND(IN!E169="Goal",OR(IN!J169=1,IN!K169=1)),IN!G169,0)</f>
        <v>0</v>
      </c>
      <c r="E168" s="3">
        <f>IF(AND(IN!E169="Goal",OR(IN!J169=1,IN!K169=1)),IN!H169+IN!I169/60,0)</f>
        <v>0</v>
      </c>
      <c r="G168" s="3">
        <f t="shared" si="19"/>
        <v>3</v>
      </c>
      <c r="H168" s="3">
        <f t="shared" si="20"/>
        <v>3</v>
      </c>
      <c r="J168" s="3">
        <f t="shared" si="14"/>
        <v>0</v>
      </c>
      <c r="K168" s="3">
        <f t="shared" si="15"/>
        <v>0</v>
      </c>
    </row>
    <row r="169" spans="1:11" x14ac:dyDescent="0.25">
      <c r="A169" s="3" t="s">
        <v>30</v>
      </c>
      <c r="B169" s="3">
        <f t="shared" si="18"/>
        <v>0</v>
      </c>
      <c r="C169" s="3">
        <f>IF(AND(IN!E170="Goal",OR(IN!J170=1,IN!K170=1)),IN!F170,0)</f>
        <v>0</v>
      </c>
      <c r="D169" s="3">
        <f>IF(AND(IN!E170="Goal",OR(IN!J170=1,IN!K170=1)),IN!G170,0)</f>
        <v>0</v>
      </c>
      <c r="E169" s="3">
        <f>IF(AND(IN!E170="Goal",OR(IN!J170=1,IN!K170=1)),IN!H170+IN!I170/60,0)</f>
        <v>0</v>
      </c>
      <c r="G169" s="3">
        <f t="shared" si="19"/>
        <v>3</v>
      </c>
      <c r="H169" s="3">
        <f t="shared" si="20"/>
        <v>3</v>
      </c>
      <c r="J169" s="3">
        <f t="shared" si="14"/>
        <v>0</v>
      </c>
      <c r="K169" s="3">
        <f t="shared" si="15"/>
        <v>0</v>
      </c>
    </row>
    <row r="170" spans="1:11" x14ac:dyDescent="0.25">
      <c r="A170" s="3" t="s">
        <v>30</v>
      </c>
      <c r="B170" s="3">
        <f t="shared" si="18"/>
        <v>0</v>
      </c>
      <c r="C170" s="3">
        <f>IF(AND(IN!E171="Goal",OR(IN!J171=1,IN!K171=1)),IN!F171,0)</f>
        <v>0</v>
      </c>
      <c r="D170" s="3">
        <f>IF(AND(IN!E171="Goal",OR(IN!J171=1,IN!K171=1)),IN!G171,0)</f>
        <v>0</v>
      </c>
      <c r="E170" s="3">
        <f>IF(AND(IN!E171="Goal",OR(IN!J171=1,IN!K171=1)),IN!H171+IN!I171/60,0)</f>
        <v>0</v>
      </c>
      <c r="G170" s="3">
        <f t="shared" si="19"/>
        <v>3</v>
      </c>
      <c r="H170" s="3">
        <f t="shared" si="20"/>
        <v>3</v>
      </c>
      <c r="J170" s="3">
        <f t="shared" si="14"/>
        <v>0</v>
      </c>
      <c r="K170" s="3">
        <f t="shared" si="15"/>
        <v>0</v>
      </c>
    </row>
    <row r="171" spans="1:11" x14ac:dyDescent="0.25">
      <c r="A171" s="3" t="s">
        <v>30</v>
      </c>
      <c r="B171" s="3">
        <f t="shared" si="18"/>
        <v>0</v>
      </c>
      <c r="C171" s="3">
        <f>IF(AND(IN!E172="Goal",OR(IN!J172=1,IN!K172=1)),IN!F172,0)</f>
        <v>0</v>
      </c>
      <c r="D171" s="3">
        <f>IF(AND(IN!E172="Goal",OR(IN!J172=1,IN!K172=1)),IN!G172,0)</f>
        <v>0</v>
      </c>
      <c r="E171" s="3">
        <f>IF(AND(IN!E172="Goal",OR(IN!J172=1,IN!K172=1)),IN!H172+IN!I172/60,0)</f>
        <v>0</v>
      </c>
      <c r="G171" s="3">
        <f t="shared" si="19"/>
        <v>3</v>
      </c>
      <c r="H171" s="3">
        <f t="shared" si="20"/>
        <v>3</v>
      </c>
      <c r="J171" s="3">
        <f t="shared" si="14"/>
        <v>0</v>
      </c>
      <c r="K171" s="3">
        <f t="shared" si="15"/>
        <v>0</v>
      </c>
    </row>
    <row r="172" spans="1:11" x14ac:dyDescent="0.25">
      <c r="A172" s="3" t="s">
        <v>30</v>
      </c>
      <c r="B172" s="3">
        <f t="shared" si="18"/>
        <v>0</v>
      </c>
      <c r="C172" s="3">
        <f>IF(AND(IN!E173="Goal",OR(IN!J173=1,IN!K173=1)),IN!F173,0)</f>
        <v>0</v>
      </c>
      <c r="D172" s="3">
        <f>IF(AND(IN!E173="Goal",OR(IN!J173=1,IN!K173=1)),IN!G173,0)</f>
        <v>0</v>
      </c>
      <c r="E172" s="3">
        <f>IF(AND(IN!E173="Goal",OR(IN!J173=1,IN!K173=1)),IN!H173+IN!I173/60,0)</f>
        <v>0</v>
      </c>
      <c r="G172" s="3">
        <f t="shared" si="19"/>
        <v>3</v>
      </c>
      <c r="H172" s="3">
        <f t="shared" si="20"/>
        <v>3</v>
      </c>
      <c r="J172" s="3">
        <f t="shared" si="14"/>
        <v>0</v>
      </c>
      <c r="K172" s="3">
        <f t="shared" si="15"/>
        <v>0</v>
      </c>
    </row>
    <row r="173" spans="1:11" x14ac:dyDescent="0.25">
      <c r="A173" s="3" t="s">
        <v>30</v>
      </c>
      <c r="B173" s="3">
        <f t="shared" si="18"/>
        <v>0</v>
      </c>
      <c r="C173" s="3">
        <f>IF(AND(IN!E174="Goal",OR(IN!J174=1,IN!K174=1)),IN!F174,0)</f>
        <v>0</v>
      </c>
      <c r="D173" s="3">
        <f>IF(AND(IN!E174="Goal",OR(IN!J174=1,IN!K174=1)),IN!G174,0)</f>
        <v>0</v>
      </c>
      <c r="E173" s="3">
        <f>IF(AND(IN!E174="Goal",OR(IN!J174=1,IN!K174=1)),IN!H174+IN!I174/60,0)</f>
        <v>0</v>
      </c>
      <c r="G173" s="3">
        <f t="shared" si="19"/>
        <v>3</v>
      </c>
      <c r="H173" s="3">
        <f t="shared" si="20"/>
        <v>3</v>
      </c>
      <c r="J173" s="3">
        <f t="shared" si="14"/>
        <v>0</v>
      </c>
      <c r="K173" s="3">
        <f t="shared" si="15"/>
        <v>0</v>
      </c>
    </row>
    <row r="174" spans="1:11" x14ac:dyDescent="0.25">
      <c r="A174" s="3" t="s">
        <v>30</v>
      </c>
      <c r="B174" s="3">
        <f t="shared" si="18"/>
        <v>0</v>
      </c>
      <c r="C174" s="3">
        <f>IF(AND(IN!E175="Goal",OR(IN!J175=1,IN!K175=1)),IN!F175,0)</f>
        <v>0</v>
      </c>
      <c r="D174" s="3">
        <f>IF(AND(IN!E175="Goal",OR(IN!J175=1,IN!K175=1)),IN!G175,0)</f>
        <v>0</v>
      </c>
      <c r="E174" s="3">
        <f>IF(AND(IN!E175="Goal",OR(IN!J175=1,IN!K175=1)),IN!H175+IN!I175/60,0)</f>
        <v>0</v>
      </c>
      <c r="G174" s="3">
        <f t="shared" si="19"/>
        <v>3</v>
      </c>
      <c r="H174" s="3">
        <f t="shared" si="20"/>
        <v>3</v>
      </c>
      <c r="J174" s="3">
        <f t="shared" si="14"/>
        <v>0</v>
      </c>
      <c r="K174" s="3">
        <f t="shared" si="15"/>
        <v>0</v>
      </c>
    </row>
    <row r="175" spans="1:11" x14ac:dyDescent="0.25">
      <c r="A175" s="3" t="s">
        <v>30</v>
      </c>
      <c r="B175" s="3">
        <f t="shared" si="18"/>
        <v>0</v>
      </c>
      <c r="C175" s="3">
        <f>IF(AND(IN!E176="Goal",OR(IN!J176=1,IN!K176=1)),IN!F176,0)</f>
        <v>0</v>
      </c>
      <c r="D175" s="3">
        <f>IF(AND(IN!E176="Goal",OR(IN!J176=1,IN!K176=1)),IN!G176,0)</f>
        <v>0</v>
      </c>
      <c r="E175" s="3">
        <f>IF(AND(IN!E176="Goal",OR(IN!J176=1,IN!K176=1)),IN!H176+IN!I176/60,0)</f>
        <v>0</v>
      </c>
      <c r="G175" s="3">
        <f t="shared" si="19"/>
        <v>3</v>
      </c>
      <c r="H175" s="3">
        <f t="shared" si="20"/>
        <v>3</v>
      </c>
      <c r="J175" s="3">
        <f t="shared" si="14"/>
        <v>0</v>
      </c>
      <c r="K175" s="3">
        <f t="shared" si="15"/>
        <v>0</v>
      </c>
    </row>
    <row r="176" spans="1:11" x14ac:dyDescent="0.25">
      <c r="A176" s="3" t="s">
        <v>30</v>
      </c>
      <c r="B176" s="3">
        <f t="shared" si="18"/>
        <v>0</v>
      </c>
      <c r="C176" s="3">
        <f>IF(AND(IN!E177="Goal",OR(IN!J177=1,IN!K177=1)),IN!F177,0)</f>
        <v>0</v>
      </c>
      <c r="D176" s="3">
        <f>IF(AND(IN!E177="Goal",OR(IN!J177=1,IN!K177=1)),IN!G177,0)</f>
        <v>0</v>
      </c>
      <c r="E176" s="3">
        <f>IF(AND(IN!E177="Goal",OR(IN!J177=1,IN!K177=1)),IN!H177+IN!I177/60,0)</f>
        <v>0</v>
      </c>
      <c r="G176" s="3">
        <f t="shared" si="19"/>
        <v>3</v>
      </c>
      <c r="H176" s="3">
        <f t="shared" si="20"/>
        <v>3</v>
      </c>
      <c r="J176" s="3">
        <f t="shared" si="14"/>
        <v>0</v>
      </c>
      <c r="K176" s="3">
        <f t="shared" si="15"/>
        <v>0</v>
      </c>
    </row>
    <row r="177" spans="1:11" x14ac:dyDescent="0.25">
      <c r="A177" s="3" t="s">
        <v>30</v>
      </c>
      <c r="B177" s="3">
        <f t="shared" si="18"/>
        <v>0</v>
      </c>
      <c r="C177" s="3">
        <f>IF(AND(IN!E178="Goal",OR(IN!J178=1,IN!K178=1)),IN!F178,0)</f>
        <v>0</v>
      </c>
      <c r="D177" s="3">
        <f>IF(AND(IN!E178="Goal",OR(IN!J178=1,IN!K178=1)),IN!G178,0)</f>
        <v>0</v>
      </c>
      <c r="E177" s="3">
        <f>IF(AND(IN!E178="Goal",OR(IN!J178=1,IN!K178=1)),IN!H178+IN!I178/60,0)</f>
        <v>0</v>
      </c>
      <c r="G177" s="3">
        <f t="shared" si="19"/>
        <v>3</v>
      </c>
      <c r="H177" s="3">
        <f t="shared" si="20"/>
        <v>3</v>
      </c>
      <c r="J177" s="3">
        <f t="shared" si="14"/>
        <v>0</v>
      </c>
      <c r="K177" s="3">
        <f t="shared" si="15"/>
        <v>0</v>
      </c>
    </row>
    <row r="178" spans="1:11" x14ac:dyDescent="0.25">
      <c r="A178" s="3" t="s">
        <v>30</v>
      </c>
      <c r="B178" s="3">
        <f t="shared" si="18"/>
        <v>0</v>
      </c>
      <c r="C178" s="3">
        <f>IF(AND(IN!E179="Goal",OR(IN!J179=1,IN!K179=1)),IN!F179,0)</f>
        <v>0</v>
      </c>
      <c r="D178" s="3">
        <f>IF(AND(IN!E179="Goal",OR(IN!J179=1,IN!K179=1)),IN!G179,0)</f>
        <v>0</v>
      </c>
      <c r="E178" s="3">
        <f>IF(AND(IN!E179="Goal",OR(IN!J179=1,IN!K179=1)),IN!H179+IN!I179/60,0)</f>
        <v>0</v>
      </c>
      <c r="G178" s="3">
        <f t="shared" si="19"/>
        <v>3</v>
      </c>
      <c r="H178" s="3">
        <f t="shared" si="20"/>
        <v>3</v>
      </c>
      <c r="J178" s="3">
        <f t="shared" si="14"/>
        <v>0</v>
      </c>
      <c r="K178" s="3">
        <f t="shared" si="15"/>
        <v>0</v>
      </c>
    </row>
    <row r="179" spans="1:11" x14ac:dyDescent="0.25">
      <c r="A179" s="3" t="s">
        <v>30</v>
      </c>
      <c r="B179" s="3">
        <f t="shared" si="18"/>
        <v>0</v>
      </c>
      <c r="C179" s="3">
        <f>IF(AND(IN!E180="Goal",OR(IN!J180=1,IN!K180=1)),IN!F180,0)</f>
        <v>0</v>
      </c>
      <c r="D179" s="3">
        <f>IF(AND(IN!E180="Goal",OR(IN!J180=1,IN!K180=1)),IN!G180,0)</f>
        <v>0</v>
      </c>
      <c r="E179" s="3">
        <f>IF(AND(IN!E180="Goal",OR(IN!J180=1,IN!K180=1)),IN!H180+IN!I180/60,0)</f>
        <v>0</v>
      </c>
      <c r="G179" s="3">
        <f t="shared" si="19"/>
        <v>3</v>
      </c>
      <c r="H179" s="3">
        <f t="shared" si="20"/>
        <v>3</v>
      </c>
      <c r="J179" s="3">
        <f t="shared" si="14"/>
        <v>0</v>
      </c>
      <c r="K179" s="3">
        <f t="shared" si="15"/>
        <v>0</v>
      </c>
    </row>
    <row r="180" spans="1:11" x14ac:dyDescent="0.25">
      <c r="A180" s="3" t="s">
        <v>30</v>
      </c>
      <c r="B180" s="3">
        <f t="shared" si="18"/>
        <v>0</v>
      </c>
      <c r="C180" s="3">
        <f>IF(AND(IN!E181="Goal",OR(IN!J181=1,IN!K181=1)),IN!F181,0)</f>
        <v>0</v>
      </c>
      <c r="D180" s="3">
        <f>IF(AND(IN!E181="Goal",OR(IN!J181=1,IN!K181=1)),IN!G181,0)</f>
        <v>0</v>
      </c>
      <c r="E180" s="3">
        <f>IF(AND(IN!E181="Goal",OR(IN!J181=1,IN!K181=1)),IN!H181+IN!I181/60,0)</f>
        <v>0</v>
      </c>
      <c r="G180" s="3">
        <f t="shared" si="19"/>
        <v>3</v>
      </c>
      <c r="H180" s="3">
        <f t="shared" si="20"/>
        <v>3</v>
      </c>
      <c r="J180" s="3">
        <f t="shared" si="14"/>
        <v>0</v>
      </c>
      <c r="K180" s="3">
        <f t="shared" si="15"/>
        <v>0</v>
      </c>
    </row>
    <row r="181" spans="1:11" x14ac:dyDescent="0.25">
      <c r="A181" s="3" t="s">
        <v>30</v>
      </c>
      <c r="B181" s="3">
        <f t="shared" si="18"/>
        <v>0</v>
      </c>
      <c r="C181" s="3">
        <f>IF(AND(IN!E182="Goal",OR(IN!J182=1,IN!K182=1)),IN!F182,0)</f>
        <v>0</v>
      </c>
      <c r="D181" s="3">
        <f>IF(AND(IN!E182="Goal",OR(IN!J182=1,IN!K182=1)),IN!G182,0)</f>
        <v>0</v>
      </c>
      <c r="E181" s="3">
        <f>IF(AND(IN!E182="Goal",OR(IN!J182=1,IN!K182=1)),IN!H182+IN!I182/60,0)</f>
        <v>0</v>
      </c>
      <c r="G181" s="3">
        <f t="shared" si="19"/>
        <v>3</v>
      </c>
      <c r="H181" s="3">
        <f t="shared" si="20"/>
        <v>3</v>
      </c>
      <c r="J181" s="3">
        <f t="shared" si="14"/>
        <v>0</v>
      </c>
      <c r="K181" s="3">
        <f t="shared" si="15"/>
        <v>0</v>
      </c>
    </row>
    <row r="182" spans="1:11" x14ac:dyDescent="0.25">
      <c r="A182" s="3" t="s">
        <v>30</v>
      </c>
      <c r="B182" s="3">
        <f t="shared" si="18"/>
        <v>0</v>
      </c>
      <c r="C182" s="3">
        <f>IF(AND(IN!E183="Goal",OR(IN!J183=1,IN!K183=1)),IN!F183,0)</f>
        <v>0</v>
      </c>
      <c r="D182" s="3">
        <f>IF(AND(IN!E183="Goal",OR(IN!J183=1,IN!K183=1)),IN!G183,0)</f>
        <v>0</v>
      </c>
      <c r="E182" s="3">
        <f>IF(AND(IN!E183="Goal",OR(IN!J183=1,IN!K183=1)),IN!H183+IN!I183/60,0)</f>
        <v>0</v>
      </c>
      <c r="G182" s="3">
        <f t="shared" si="19"/>
        <v>3</v>
      </c>
      <c r="H182" s="3">
        <f t="shared" si="20"/>
        <v>3</v>
      </c>
      <c r="J182" s="3">
        <f t="shared" si="14"/>
        <v>0</v>
      </c>
      <c r="K182" s="3">
        <f t="shared" si="15"/>
        <v>0</v>
      </c>
    </row>
    <row r="183" spans="1:11" x14ac:dyDescent="0.25">
      <c r="A183" s="3" t="s">
        <v>30</v>
      </c>
      <c r="B183" s="3">
        <f t="shared" si="18"/>
        <v>0</v>
      </c>
      <c r="C183" s="3">
        <f>IF(AND(IN!E184="Goal",OR(IN!J184=1,IN!K184=1)),IN!F184,0)</f>
        <v>0</v>
      </c>
      <c r="D183" s="3">
        <f>IF(AND(IN!E184="Goal",OR(IN!J184=1,IN!K184=1)),IN!G184,0)</f>
        <v>0</v>
      </c>
      <c r="E183" s="3">
        <f>IF(AND(IN!E184="Goal",OR(IN!J184=1,IN!K184=1)),IN!H184+IN!I184/60,0)</f>
        <v>0</v>
      </c>
      <c r="G183" s="3">
        <f t="shared" si="19"/>
        <v>3</v>
      </c>
      <c r="H183" s="3">
        <f t="shared" si="20"/>
        <v>3</v>
      </c>
      <c r="J183" s="3">
        <f t="shared" si="14"/>
        <v>0</v>
      </c>
      <c r="K183" s="3">
        <f t="shared" si="15"/>
        <v>0</v>
      </c>
    </row>
    <row r="184" spans="1:11" x14ac:dyDescent="0.25">
      <c r="A184" s="3" t="s">
        <v>30</v>
      </c>
      <c r="B184" s="3">
        <f t="shared" si="18"/>
        <v>0</v>
      </c>
      <c r="C184" s="3">
        <f>IF(AND(IN!E185="Goal",OR(IN!J185=1,IN!K185=1)),IN!F185,0)</f>
        <v>0</v>
      </c>
      <c r="D184" s="3">
        <f>IF(AND(IN!E185="Goal",OR(IN!J185=1,IN!K185=1)),IN!G185,0)</f>
        <v>0</v>
      </c>
      <c r="E184" s="3">
        <f>IF(AND(IN!E185="Goal",OR(IN!J185=1,IN!K185=1)),IN!H185+IN!I185/60,0)</f>
        <v>0</v>
      </c>
      <c r="G184" s="3">
        <f t="shared" si="19"/>
        <v>3</v>
      </c>
      <c r="H184" s="3">
        <f t="shared" si="20"/>
        <v>3</v>
      </c>
      <c r="J184" s="3">
        <f t="shared" si="14"/>
        <v>0</v>
      </c>
      <c r="K184" s="3">
        <f t="shared" si="15"/>
        <v>0</v>
      </c>
    </row>
    <row r="185" spans="1:11" x14ac:dyDescent="0.25">
      <c r="A185" s="3" t="s">
        <v>30</v>
      </c>
      <c r="B185" s="3">
        <f t="shared" si="18"/>
        <v>0</v>
      </c>
      <c r="C185" s="3">
        <f>IF(AND(IN!E186="Goal",OR(IN!J186=1,IN!K186=1)),IN!F186,0)</f>
        <v>0</v>
      </c>
      <c r="D185" s="3">
        <f>IF(AND(IN!E186="Goal",OR(IN!J186=1,IN!K186=1)),IN!G186,0)</f>
        <v>0</v>
      </c>
      <c r="E185" s="3">
        <f>IF(AND(IN!E186="Goal",OR(IN!J186=1,IN!K186=1)),IN!H186+IN!I186/60,0)</f>
        <v>0</v>
      </c>
      <c r="G185" s="3">
        <f t="shared" si="19"/>
        <v>3</v>
      </c>
      <c r="H185" s="3">
        <f t="shared" si="20"/>
        <v>3</v>
      </c>
      <c r="J185" s="3">
        <f t="shared" si="14"/>
        <v>0</v>
      </c>
      <c r="K185" s="3">
        <f t="shared" si="15"/>
        <v>0</v>
      </c>
    </row>
    <row r="186" spans="1:11" x14ac:dyDescent="0.25">
      <c r="A186" s="3" t="s">
        <v>30</v>
      </c>
      <c r="B186" s="3">
        <f t="shared" si="18"/>
        <v>0</v>
      </c>
      <c r="C186" s="3">
        <f>IF(AND(IN!E187="Goal",OR(IN!J187=1,IN!K187=1)),IN!F187,0)</f>
        <v>0</v>
      </c>
      <c r="D186" s="3">
        <f>IF(AND(IN!E187="Goal",OR(IN!J187=1,IN!K187=1)),IN!G187,0)</f>
        <v>0</v>
      </c>
      <c r="E186" s="3">
        <f>IF(AND(IN!E187="Goal",OR(IN!J187=1,IN!K187=1)),IN!H187+IN!I187/60,0)</f>
        <v>0</v>
      </c>
      <c r="G186" s="3">
        <f t="shared" si="19"/>
        <v>3</v>
      </c>
      <c r="H186" s="3">
        <f t="shared" si="20"/>
        <v>3</v>
      </c>
      <c r="J186" s="3">
        <f t="shared" si="14"/>
        <v>0</v>
      </c>
      <c r="K186" s="3">
        <f t="shared" si="15"/>
        <v>0</v>
      </c>
    </row>
    <row r="187" spans="1:11" x14ac:dyDescent="0.25">
      <c r="A187" s="3" t="s">
        <v>30</v>
      </c>
      <c r="B187" s="3">
        <f t="shared" si="18"/>
        <v>0</v>
      </c>
      <c r="C187" s="3">
        <f>IF(AND(IN!E188="Goal",OR(IN!J188=1,IN!K188=1)),IN!F188,0)</f>
        <v>0</v>
      </c>
      <c r="D187" s="3">
        <f>IF(AND(IN!E188="Goal",OR(IN!J188=1,IN!K188=1)),IN!G188,0)</f>
        <v>0</v>
      </c>
      <c r="E187" s="3">
        <f>IF(AND(IN!E188="Goal",OR(IN!J188=1,IN!K188=1)),IN!H188+IN!I188/60,0)</f>
        <v>0</v>
      </c>
      <c r="G187" s="3">
        <f t="shared" si="19"/>
        <v>3</v>
      </c>
      <c r="H187" s="3">
        <f t="shared" si="20"/>
        <v>3</v>
      </c>
      <c r="J187" s="3">
        <f t="shared" si="14"/>
        <v>0</v>
      </c>
      <c r="K187" s="3">
        <f t="shared" si="15"/>
        <v>0</v>
      </c>
    </row>
    <row r="188" spans="1:11" x14ac:dyDescent="0.25">
      <c r="A188" s="3" t="s">
        <v>30</v>
      </c>
      <c r="B188" s="3">
        <f t="shared" si="18"/>
        <v>0</v>
      </c>
      <c r="C188" s="3">
        <f>IF(AND(IN!E189="Goal",OR(IN!J189=1,IN!K189=1)),IN!F189,0)</f>
        <v>0</v>
      </c>
      <c r="D188" s="3">
        <f>IF(AND(IN!E189="Goal",OR(IN!J189=1,IN!K189=1)),IN!G189,0)</f>
        <v>0</v>
      </c>
      <c r="E188" s="3">
        <f>IF(AND(IN!E189="Goal",OR(IN!J189=1,IN!K189=1)),IN!H189+IN!I189/60,0)</f>
        <v>0</v>
      </c>
      <c r="G188" s="3">
        <f t="shared" si="19"/>
        <v>3</v>
      </c>
      <c r="H188" s="3">
        <f t="shared" si="20"/>
        <v>3</v>
      </c>
      <c r="J188" s="3">
        <f t="shared" si="14"/>
        <v>0</v>
      </c>
      <c r="K188" s="3">
        <f t="shared" si="15"/>
        <v>0</v>
      </c>
    </row>
    <row r="189" spans="1:11" x14ac:dyDescent="0.25">
      <c r="A189" s="3" t="s">
        <v>30</v>
      </c>
      <c r="B189" s="3">
        <f t="shared" si="18"/>
        <v>0</v>
      </c>
      <c r="C189" s="3">
        <f>IF(AND(IN!E190="Goal",OR(IN!J190=1,IN!K190=1)),IN!F190,0)</f>
        <v>0</v>
      </c>
      <c r="D189" s="3">
        <f>IF(AND(IN!E190="Goal",OR(IN!J190=1,IN!K190=1)),IN!G190,0)</f>
        <v>0</v>
      </c>
      <c r="E189" s="3">
        <f>IF(AND(IN!E190="Goal",OR(IN!J190=1,IN!K190=1)),IN!H190+IN!I190/60,0)</f>
        <v>0</v>
      </c>
      <c r="G189" s="3">
        <f t="shared" si="19"/>
        <v>3</v>
      </c>
      <c r="H189" s="3">
        <f t="shared" si="20"/>
        <v>3</v>
      </c>
      <c r="J189" s="3">
        <f t="shared" si="14"/>
        <v>0</v>
      </c>
      <c r="K189" s="3">
        <f t="shared" si="15"/>
        <v>0</v>
      </c>
    </row>
    <row r="190" spans="1:11" x14ac:dyDescent="0.25">
      <c r="A190" s="3" t="s">
        <v>30</v>
      </c>
      <c r="B190" s="3">
        <f t="shared" si="18"/>
        <v>0</v>
      </c>
      <c r="C190" s="3">
        <f>IF(AND(IN!E191="Goal",OR(IN!J191=1,IN!K191=1)),IN!F191,0)</f>
        <v>0</v>
      </c>
      <c r="D190" s="3">
        <f>IF(AND(IN!E191="Goal",OR(IN!J191=1,IN!K191=1)),IN!G191,0)</f>
        <v>0</v>
      </c>
      <c r="E190" s="3">
        <f>IF(AND(IN!E191="Goal",OR(IN!J191=1,IN!K191=1)),IN!H191+IN!I191/60,0)</f>
        <v>0</v>
      </c>
      <c r="G190" s="3">
        <f t="shared" si="19"/>
        <v>3</v>
      </c>
      <c r="H190" s="3">
        <f t="shared" si="20"/>
        <v>3</v>
      </c>
      <c r="J190" s="3">
        <f t="shared" si="14"/>
        <v>0</v>
      </c>
      <c r="K190" s="3">
        <f t="shared" si="15"/>
        <v>0</v>
      </c>
    </row>
    <row r="191" spans="1:11" x14ac:dyDescent="0.25">
      <c r="A191" s="3" t="s">
        <v>30</v>
      </c>
      <c r="B191" s="3">
        <f t="shared" si="18"/>
        <v>0</v>
      </c>
      <c r="C191" s="3">
        <f>IF(AND(IN!E192="Goal",OR(IN!J192=1,IN!K192=1)),IN!F192,0)</f>
        <v>0</v>
      </c>
      <c r="D191" s="3">
        <f>IF(AND(IN!E192="Goal",OR(IN!J192=1,IN!K192=1)),IN!G192,0)</f>
        <v>0</v>
      </c>
      <c r="E191" s="3">
        <f>IF(AND(IN!E192="Goal",OR(IN!J192=1,IN!K192=1)),IN!H192+IN!I192/60,0)</f>
        <v>0</v>
      </c>
      <c r="G191" s="3">
        <f t="shared" si="19"/>
        <v>3</v>
      </c>
      <c r="H191" s="3">
        <f t="shared" si="20"/>
        <v>3</v>
      </c>
      <c r="J191" s="3">
        <f t="shared" si="14"/>
        <v>0</v>
      </c>
      <c r="K191" s="3">
        <f t="shared" si="15"/>
        <v>0</v>
      </c>
    </row>
    <row r="192" spans="1:11" x14ac:dyDescent="0.25">
      <c r="A192" s="3" t="s">
        <v>30</v>
      </c>
      <c r="B192" s="3">
        <f t="shared" si="18"/>
        <v>0</v>
      </c>
      <c r="C192" s="3">
        <f>IF(AND(IN!E193="Goal",OR(IN!J193=1,IN!K193=1)),IN!F193,0)</f>
        <v>0</v>
      </c>
      <c r="D192" s="3">
        <f>IF(AND(IN!E193="Goal",OR(IN!J193=1,IN!K193=1)),IN!G193,0)</f>
        <v>0</v>
      </c>
      <c r="E192" s="3">
        <f>IF(AND(IN!E193="Goal",OR(IN!J193=1,IN!K193=1)),IN!H193+IN!I193/60,0)</f>
        <v>0</v>
      </c>
      <c r="G192" s="3">
        <f t="shared" si="19"/>
        <v>3</v>
      </c>
      <c r="H192" s="3">
        <f t="shared" si="20"/>
        <v>3</v>
      </c>
      <c r="J192" s="3">
        <f t="shared" si="14"/>
        <v>0</v>
      </c>
      <c r="K192" s="3">
        <f t="shared" si="15"/>
        <v>0</v>
      </c>
    </row>
    <row r="193" spans="1:11" x14ac:dyDescent="0.25">
      <c r="A193" s="3" t="s">
        <v>30</v>
      </c>
      <c r="B193" s="3">
        <f t="shared" si="18"/>
        <v>0</v>
      </c>
      <c r="C193" s="3">
        <f>IF(AND(IN!E194="Goal",OR(IN!J194=1,IN!K194=1)),IN!F194,0)</f>
        <v>0</v>
      </c>
      <c r="D193" s="3">
        <f>IF(AND(IN!E194="Goal",OR(IN!J194=1,IN!K194=1)),IN!G194,0)</f>
        <v>0</v>
      </c>
      <c r="E193" s="3">
        <f>IF(AND(IN!E194="Goal",OR(IN!J194=1,IN!K194=1)),IN!H194+IN!I194/60,0)</f>
        <v>0</v>
      </c>
      <c r="G193" s="3">
        <f t="shared" si="19"/>
        <v>3</v>
      </c>
      <c r="H193" s="3">
        <f t="shared" si="20"/>
        <v>3</v>
      </c>
      <c r="J193" s="3">
        <f t="shared" si="14"/>
        <v>0</v>
      </c>
      <c r="K193" s="3">
        <f t="shared" si="15"/>
        <v>0</v>
      </c>
    </row>
    <row r="194" spans="1:11" x14ac:dyDescent="0.25">
      <c r="A194" s="3" t="s">
        <v>30</v>
      </c>
      <c r="B194" s="3">
        <f t="shared" si="18"/>
        <v>0</v>
      </c>
      <c r="C194" s="3">
        <f>IF(AND(IN!E195="Goal",OR(IN!J195=1,IN!K195=1)),IN!F195,0)</f>
        <v>0</v>
      </c>
      <c r="D194" s="3">
        <f>IF(AND(IN!E195="Goal",OR(IN!J195=1,IN!K195=1)),IN!G195,0)</f>
        <v>0</v>
      </c>
      <c r="E194" s="3">
        <f>IF(AND(IN!E195="Goal",OR(IN!J195=1,IN!K195=1)),IN!H195+IN!I195/60,0)</f>
        <v>0</v>
      </c>
      <c r="G194" s="3">
        <f t="shared" si="19"/>
        <v>3</v>
      </c>
      <c r="H194" s="3">
        <f t="shared" si="20"/>
        <v>3</v>
      </c>
      <c r="J194" s="3">
        <f t="shared" si="14"/>
        <v>0</v>
      </c>
      <c r="K194" s="3">
        <f t="shared" si="15"/>
        <v>0</v>
      </c>
    </row>
    <row r="195" spans="1:11" x14ac:dyDescent="0.25">
      <c r="A195" s="3" t="s">
        <v>30</v>
      </c>
      <c r="B195" s="3">
        <f t="shared" si="18"/>
        <v>0</v>
      </c>
      <c r="C195" s="3">
        <f>IF(AND(IN!E196="Goal",OR(IN!J196=1,IN!K196=1)),IN!F196,0)</f>
        <v>0</v>
      </c>
      <c r="D195" s="3">
        <f>IF(AND(IN!E196="Goal",OR(IN!J196=1,IN!K196=1)),IN!G196,0)</f>
        <v>0</v>
      </c>
      <c r="E195" s="3">
        <f>IF(AND(IN!E196="Goal",OR(IN!J196=1,IN!K196=1)),IN!H196+IN!I196/60,0)</f>
        <v>0</v>
      </c>
      <c r="G195" s="3">
        <f t="shared" si="19"/>
        <v>3</v>
      </c>
      <c r="H195" s="3">
        <f t="shared" si="20"/>
        <v>3</v>
      </c>
      <c r="J195" s="3">
        <f t="shared" ref="J195:J203" si="21">G195-H195</f>
        <v>0</v>
      </c>
      <c r="K195" s="3">
        <f t="shared" ref="K195:K203" si="22">H195-G195</f>
        <v>0</v>
      </c>
    </row>
    <row r="196" spans="1:11" x14ac:dyDescent="0.25">
      <c r="A196" s="3" t="s">
        <v>30</v>
      </c>
      <c r="B196" s="3">
        <f t="shared" si="18"/>
        <v>0</v>
      </c>
      <c r="C196" s="3">
        <f>IF(AND(IN!E197="Goal",OR(IN!J197=1,IN!K197=1)),IN!F197,0)</f>
        <v>0</v>
      </c>
      <c r="D196" s="3">
        <f>IF(AND(IN!E197="Goal",OR(IN!J197=1,IN!K197=1)),IN!G197,0)</f>
        <v>0</v>
      </c>
      <c r="E196" s="3">
        <f>IF(AND(IN!E197="Goal",OR(IN!J197=1,IN!K197=1)),IN!H197+IN!I197/60,0)</f>
        <v>0</v>
      </c>
      <c r="G196" s="3">
        <f t="shared" ref="G196:G203" si="23">C196+G195</f>
        <v>3</v>
      </c>
      <c r="H196" s="3">
        <f t="shared" ref="H196:H203" si="24">D196+H195</f>
        <v>3</v>
      </c>
      <c r="J196" s="3">
        <f t="shared" si="21"/>
        <v>0</v>
      </c>
      <c r="K196" s="3">
        <f t="shared" si="22"/>
        <v>0</v>
      </c>
    </row>
    <row r="197" spans="1:11" x14ac:dyDescent="0.25">
      <c r="A197" s="3" t="s">
        <v>30</v>
      </c>
      <c r="B197" s="3">
        <f t="shared" ref="B197:B203" si="25">IF(OR(C197=1,D197=1),B196+1,0)</f>
        <v>0</v>
      </c>
      <c r="C197" s="3">
        <f>IF(AND(IN!E198="Goal",OR(IN!J198=1,IN!K198=1)),IN!F198,0)</f>
        <v>0</v>
      </c>
      <c r="D197" s="3">
        <f>IF(AND(IN!E198="Goal",OR(IN!J198=1,IN!K198=1)),IN!G198,0)</f>
        <v>0</v>
      </c>
      <c r="E197" s="3">
        <f>IF(AND(IN!E198="Goal",OR(IN!J198=1,IN!K198=1)),IN!H198+IN!I198/60,0)</f>
        <v>0</v>
      </c>
      <c r="G197" s="3">
        <f t="shared" si="23"/>
        <v>3</v>
      </c>
      <c r="H197" s="3">
        <f t="shared" si="24"/>
        <v>3</v>
      </c>
      <c r="J197" s="3">
        <f t="shared" si="21"/>
        <v>0</v>
      </c>
      <c r="K197" s="3">
        <f t="shared" si="22"/>
        <v>0</v>
      </c>
    </row>
    <row r="198" spans="1:11" x14ac:dyDescent="0.25">
      <c r="A198" s="3" t="s">
        <v>30</v>
      </c>
      <c r="B198" s="3">
        <f t="shared" si="25"/>
        <v>0</v>
      </c>
      <c r="C198" s="3">
        <f>IF(AND(IN!E199="Goal",OR(IN!J199=1,IN!K199=1)),IN!F199,0)</f>
        <v>0</v>
      </c>
      <c r="D198" s="3">
        <f>IF(AND(IN!E199="Goal",OR(IN!J199=1,IN!K199=1)),IN!G199,0)</f>
        <v>0</v>
      </c>
      <c r="E198" s="3">
        <f>IF(AND(IN!E199="Goal",OR(IN!J199=1,IN!K199=1)),IN!H199+IN!I199/60,0)</f>
        <v>0</v>
      </c>
      <c r="G198" s="3">
        <f t="shared" si="23"/>
        <v>3</v>
      </c>
      <c r="H198" s="3">
        <f t="shared" si="24"/>
        <v>3</v>
      </c>
      <c r="J198" s="3">
        <f t="shared" si="21"/>
        <v>0</v>
      </c>
      <c r="K198" s="3">
        <f t="shared" si="22"/>
        <v>0</v>
      </c>
    </row>
    <row r="199" spans="1:11" x14ac:dyDescent="0.25">
      <c r="A199" s="3" t="s">
        <v>30</v>
      </c>
      <c r="B199" s="3">
        <f t="shared" si="25"/>
        <v>0</v>
      </c>
      <c r="C199" s="3">
        <f>IF(AND(IN!E200="Goal",OR(IN!J200=1,IN!K200=1)),IN!F200,0)</f>
        <v>0</v>
      </c>
      <c r="D199" s="3">
        <f>IF(AND(IN!E200="Goal",OR(IN!J200=1,IN!K200=1)),IN!G200,0)</f>
        <v>0</v>
      </c>
      <c r="E199" s="3">
        <f>IF(AND(IN!E200="Goal",OR(IN!J200=1,IN!K200=1)),IN!H200+IN!I200/60,0)</f>
        <v>0</v>
      </c>
      <c r="G199" s="3">
        <f t="shared" si="23"/>
        <v>3</v>
      </c>
      <c r="H199" s="3">
        <f t="shared" si="24"/>
        <v>3</v>
      </c>
      <c r="J199" s="3">
        <f t="shared" si="21"/>
        <v>0</v>
      </c>
      <c r="K199" s="3">
        <f t="shared" si="22"/>
        <v>0</v>
      </c>
    </row>
    <row r="200" spans="1:11" x14ac:dyDescent="0.25">
      <c r="A200" s="3" t="s">
        <v>30</v>
      </c>
      <c r="B200" s="3">
        <f t="shared" si="25"/>
        <v>0</v>
      </c>
      <c r="C200" s="3">
        <f>IF(AND(IN!E201="Goal",OR(IN!J201=1,IN!K201=1)),IN!F201,0)</f>
        <v>0</v>
      </c>
      <c r="D200" s="3">
        <f>IF(AND(IN!E201="Goal",OR(IN!J201=1,IN!K201=1)),IN!G201,0)</f>
        <v>0</v>
      </c>
      <c r="E200" s="3">
        <f>IF(AND(IN!E201="Goal",OR(IN!J201=1,IN!K201=1)),IN!H201+IN!I201/60,0)</f>
        <v>0</v>
      </c>
      <c r="G200" s="3">
        <f t="shared" si="23"/>
        <v>3</v>
      </c>
      <c r="H200" s="3">
        <f t="shared" si="24"/>
        <v>3</v>
      </c>
      <c r="J200" s="3">
        <f t="shared" si="21"/>
        <v>0</v>
      </c>
      <c r="K200" s="3">
        <f t="shared" si="22"/>
        <v>0</v>
      </c>
    </row>
    <row r="201" spans="1:11" x14ac:dyDescent="0.25">
      <c r="A201" s="3" t="s">
        <v>30</v>
      </c>
      <c r="B201" s="3">
        <f t="shared" si="25"/>
        <v>0</v>
      </c>
      <c r="C201" s="3">
        <f>IF(AND(IN!E202="Goal",OR(IN!J202=1,IN!K202=1)),IN!F202,0)</f>
        <v>0</v>
      </c>
      <c r="D201" s="3">
        <f>IF(AND(IN!E202="Goal",OR(IN!J202=1,IN!K202=1)),IN!G202,0)</f>
        <v>0</v>
      </c>
      <c r="E201" s="3">
        <f>IF(AND(IN!E202="Goal",OR(IN!J202=1,IN!K202=1)),IN!H202+IN!I202/60,0)</f>
        <v>0</v>
      </c>
      <c r="G201" s="3">
        <f t="shared" si="23"/>
        <v>3</v>
      </c>
      <c r="H201" s="3">
        <f t="shared" si="24"/>
        <v>3</v>
      </c>
      <c r="J201" s="3">
        <f t="shared" si="21"/>
        <v>0</v>
      </c>
      <c r="K201" s="3">
        <f t="shared" si="22"/>
        <v>0</v>
      </c>
    </row>
    <row r="202" spans="1:11" x14ac:dyDescent="0.25">
      <c r="A202" s="3" t="s">
        <v>30</v>
      </c>
      <c r="B202" s="3">
        <f t="shared" si="25"/>
        <v>0</v>
      </c>
      <c r="C202" s="3">
        <f>IF(AND(IN!E203="Goal",OR(IN!J203=1,IN!K203=1)),IN!F203,0)</f>
        <v>0</v>
      </c>
      <c r="D202" s="3">
        <f>IF(AND(IN!E203="Goal",OR(IN!J203=1,IN!K203=1)),IN!G203,0)</f>
        <v>0</v>
      </c>
      <c r="E202" s="3">
        <f>IF(AND(IN!E203="Goal",OR(IN!J203=1,IN!K203=1)),IN!H203+IN!I203/60,0)</f>
        <v>0</v>
      </c>
      <c r="G202" s="3">
        <f t="shared" si="23"/>
        <v>3</v>
      </c>
      <c r="H202" s="3">
        <f t="shared" si="24"/>
        <v>3</v>
      </c>
      <c r="J202" s="3">
        <f t="shared" si="21"/>
        <v>0</v>
      </c>
      <c r="K202" s="3">
        <f t="shared" si="22"/>
        <v>0</v>
      </c>
    </row>
    <row r="203" spans="1:11" x14ac:dyDescent="0.25">
      <c r="A203" s="3" t="s">
        <v>30</v>
      </c>
      <c r="B203" s="3">
        <f t="shared" si="25"/>
        <v>0</v>
      </c>
      <c r="C203" s="3">
        <f>IF(AND(IN!E204="Goal",OR(IN!J204=1,IN!K204=1)),IN!F204,0)</f>
        <v>0</v>
      </c>
      <c r="D203" s="3">
        <f>IF(AND(IN!E204="Goal",OR(IN!J204=1,IN!K204=1)),IN!G204,0)</f>
        <v>0</v>
      </c>
      <c r="E203" s="3">
        <f>IF(AND(IN!E204="Goal",OR(IN!J204=1,IN!K204=1)),IN!H204+IN!I204/60,0)</f>
        <v>0</v>
      </c>
      <c r="G203" s="3">
        <f t="shared" si="23"/>
        <v>3</v>
      </c>
      <c r="H203" s="3">
        <f t="shared" si="24"/>
        <v>3</v>
      </c>
      <c r="J203" s="3">
        <f t="shared" si="21"/>
        <v>0</v>
      </c>
      <c r="K203" s="3">
        <f t="shared" si="22"/>
        <v>0</v>
      </c>
    </row>
  </sheetData>
  <mergeCells count="4">
    <mergeCell ref="O1:Q1"/>
    <mergeCell ref="A1:D1"/>
    <mergeCell ref="G1:H1"/>
    <mergeCell ref="J1:M1"/>
  </mergeCell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EventType</vt:lpstr>
      <vt:lpstr>EventLog</vt:lpstr>
      <vt:lpstr>EventLogAggregate</vt:lpstr>
      <vt:lpstr>IN</vt:lpstr>
      <vt:lpstr>OUT</vt:lpstr>
      <vt:lpstr>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serzh</cp:lastModifiedBy>
  <cp:lastPrinted>2015-05-06T08:00:22Z</cp:lastPrinted>
  <dcterms:created xsi:type="dcterms:W3CDTF">2015-03-13T17:32:29Z</dcterms:created>
  <dcterms:modified xsi:type="dcterms:W3CDTF">2015-11-17T06:22:29Z</dcterms:modified>
</cp:coreProperties>
</file>