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8800" windowHeight="12315"/>
  </bookViews>
  <sheets>
    <sheet name="Plan1" sheetId="1" r:id="rId1"/>
    <sheet name="Plan2" sheetId="2" state="hidden" r:id="rId2"/>
  </sheets>
  <definedNames>
    <definedName name="Aporte">Plan1!$D$20</definedName>
    <definedName name="Patrimonio">Plan1!$D$23</definedName>
    <definedName name="Quantidade_Anos">Plan1!$D$21</definedName>
    <definedName name="Rendimento_de_Carteira">Plan1!$D$16</definedName>
    <definedName name="Rendimento_mensal">Plan1!$D$22</definedName>
    <definedName name="Salario">Plan1!$D$15</definedName>
    <definedName name="Sugestao_Invest">Plan1!$D$17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16" i="2"/>
  <c r="A17" i="2"/>
  <c r="A18" i="2"/>
  <c r="A19" i="2"/>
  <c r="A20" i="2"/>
  <c r="A10" i="2"/>
  <c r="A11" i="2"/>
  <c r="A12" i="2"/>
  <c r="A13" i="2"/>
  <c r="A14" i="2"/>
  <c r="A9" i="2"/>
  <c r="A4" i="2"/>
  <c r="A5" i="2"/>
  <c r="A6" i="2"/>
  <c r="A7" i="2"/>
  <c r="A8" i="2"/>
  <c r="A3" i="2"/>
  <c r="C37" i="1" s="1"/>
  <c r="C34" i="1"/>
  <c r="D23" i="1"/>
  <c r="D24" i="1" s="1"/>
  <c r="D17" i="1"/>
  <c r="C28" i="1"/>
  <c r="D28" i="1" s="1"/>
  <c r="C29" i="1"/>
  <c r="D29" i="1" s="1"/>
  <c r="C30" i="1"/>
  <c r="D30" i="1" s="1"/>
  <c r="C31" i="1"/>
  <c r="D31" i="1" s="1"/>
  <c r="C27" i="1"/>
  <c r="D27" i="1" s="1"/>
  <c r="D37" i="1" l="1"/>
  <c r="H3" i="2"/>
  <c r="C41" i="1"/>
  <c r="D41" i="1" s="1"/>
  <c r="C39" i="1"/>
  <c r="D39" i="1" s="1"/>
  <c r="C40" i="1"/>
  <c r="D40" i="1" s="1"/>
  <c r="C38" i="1"/>
  <c r="D38" i="1" s="1"/>
  <c r="C42" i="1"/>
  <c r="D42" i="1" s="1"/>
  <c r="D43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<sst xmlns="http://schemas.openxmlformats.org/spreadsheetml/2006/main" count="71" uniqueCount="34">
  <si>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</si>
  <si>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</si>
  <si>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</si>
  <si>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Qual patrimônio total?</t>
  </si>
  <si>
    <t>Quanto 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</si>
  <si>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</si>
  <si>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</si>
  <si>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</si>
  <si>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</si>
  <si>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</si>
  <si>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</si>
  <si>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</si>
  <si>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</si>
  <si>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</si>
  <si>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Rendimento Carteira</t>
  </si>
  <si>
    <t>Sugestão de Investimento</t>
  </si>
  <si>
    <t>Salário</t>
  </si>
  <si>
    <t>Perfil</t>
  </si>
  <si>
    <t>Agressivo</t>
  </si>
  <si>
    <t>Moderado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</si>
  <si>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</si>
  <si>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</si>
  <si>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</si>
  <si>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</si>
  <si>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</si>
  <si>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</si>
  <si>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</si>
  <si>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</si>
  <si>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</si>
  <si>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</si>
  <si>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</si>
  <si>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%</t>
  </si>
  <si>
    <t>Chave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</si>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</sst>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ahnschrift"/>
      <family val="2"/>
    </font>
    <font>
      <b/>
      <sz val="16"/>
      <color theme="0"/>
      <name val="Bahnschrift"/>
      <family val="2"/>
    </font>
    <font>
      <sz val="11"/>
      <color theme="1"/>
      <name val="Bahnschrift"/>
      <family val="2"/>
    </font>
    <font>
      <b/>
      <sz val="11"/>
      <color theme="1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theme="0" tint="-0.34998626667073579"/>
      </right>
      <top style="medium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 style="medium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indexed="64"/>
      </top>
      <bottom style="medium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5" borderId="0" xfId="0" applyFont="1" applyFill="1" applyAlignment="1"/>
    <xf numFmtId="0" fontId="2" fillId="4" borderId="8" xfId="0" applyFont="1" applyFill="1" applyBorder="1"/>
    <xf numFmtId="0" fontId="2" fillId="4" borderId="10" xfId="0" applyFont="1" applyFill="1" applyBorder="1"/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left"/>
    </xf>
    <xf numFmtId="0" fontId="2" fillId="4" borderId="23" xfId="0" applyFont="1" applyFill="1" applyBorder="1" applyAlignment="1">
      <alignment horizontal="left"/>
    </xf>
    <xf numFmtId="0" fontId="2" fillId="4" borderId="25" xfId="0" applyFont="1" applyFill="1" applyBorder="1" applyAlignment="1">
      <alignment horizontal="left"/>
    </xf>
    <xf numFmtId="0" fontId="2" fillId="4" borderId="26" xfId="0" applyFont="1" applyFill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9" fontId="0" fillId="0" borderId="0" xfId="0" applyNumberFormat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1" xfId="0" applyBorder="1" applyAlignment="1">
      <alignment horizontal="center"/>
    </xf>
    <xf numFmtId="9" fontId="0" fillId="0" borderId="3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6" borderId="12" xfId="0" applyFont="1" applyFill="1" applyBorder="1"/>
    <xf numFmtId="0" fontId="4" fillId="6" borderId="1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164" fontId="5" fillId="4" borderId="16" xfId="0" applyNumberFormat="1" applyFont="1" applyFill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4" fillId="0" borderId="15" xfId="0" applyNumberFormat="1" applyFont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6" xfId="0" applyFont="1" applyFill="1" applyBorder="1"/>
    <xf numFmtId="164" fontId="4" fillId="7" borderId="11" xfId="0" applyNumberFormat="1" applyFont="1" applyFill="1" applyBorder="1" applyAlignment="1">
      <alignment horizontal="center"/>
    </xf>
    <xf numFmtId="8" fontId="4" fillId="4" borderId="15" xfId="0" applyNumberFormat="1" applyFont="1" applyFill="1" applyBorder="1" applyAlignment="1">
      <alignment horizontal="center"/>
    </xf>
    <xf numFmtId="8" fontId="4" fillId="4" borderId="9" xfId="0" applyNumberFormat="1" applyFont="1" applyFill="1" applyBorder="1" applyAlignment="1">
      <alignment horizontal="center"/>
    </xf>
    <xf numFmtId="8" fontId="4" fillId="4" borderId="16" xfId="0" applyNumberFormat="1" applyFont="1" applyFill="1" applyBorder="1" applyAlignment="1">
      <alignment horizontal="center"/>
    </xf>
    <xf numFmtId="8" fontId="4" fillId="4" borderId="11" xfId="0" applyNumberFormat="1" applyFont="1" applyFill="1" applyBorder="1" applyAlignment="1">
      <alignment horizontal="center"/>
    </xf>
    <xf numFmtId="164" fontId="4" fillId="0" borderId="24" xfId="0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10" fontId="4" fillId="0" borderId="24" xfId="0" applyNumberFormat="1" applyFont="1" applyBorder="1" applyAlignment="1">
      <alignment horizontal="center"/>
    </xf>
    <xf numFmtId="8" fontId="4" fillId="4" borderId="24" xfId="0" applyNumberFormat="1" applyFont="1" applyFill="1" applyBorder="1" applyAlignment="1">
      <alignment horizontal="center"/>
    </xf>
    <xf numFmtId="8" fontId="4" fillId="4" borderId="27" xfId="0" applyNumberFormat="1" applyFont="1" applyFill="1" applyBorder="1" applyAlignment="1">
      <alignment horizontal="center"/>
    </xf>
    <xf numFmtId="9" fontId="4" fillId="0" borderId="24" xfId="0" applyNumberFormat="1" applyFont="1" applyBorder="1" applyAlignment="1">
      <alignment horizontal="center"/>
    </xf>
    <xf numFmtId="164" fontId="4" fillId="4" borderId="2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Plan1!$C$36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Plan1!$C$37:$C$42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523876</xdr:colOff>
      <xdr:row>3</xdr:row>
      <xdr:rowOff>28575</xdr:rowOff>
    </xdr:from>
    <xdr:to>
      <xdr:col>16383</xdr:col>
      <xdr:colOff>9525</xdr:colOff>
      <xdr:row>12</xdr:row>
      <xdr:rowOff>27369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4" t="31985" r="2206" b="31005"/>
        <a:stretch/>
      </xdr:blipFill>
      <xdr:spPr>
        <a:xfrm>
          <a:off x="523876" y="600075"/>
          <a:ext cx="7267574" cy="1713294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43</xdr:row>
      <xdr:rowOff>166687</xdr:rowOff>
    </xdr:from>
    <xdr:to>
      <xdr:col>16383</xdr:col>
      <xdr:colOff>28575</xdr:colOff>
      <xdr:row>59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XFD43"/>
  <sheetViews>
    <sheetView showGridLines="0" showRowColHeaders="0" tabSelected="1" topLeftCell="A13" workbookViewId="0">
      <selection activeCell="D39" sqref="D39"/>
    </sheetView>
  </sheetViews>
  <sheetFormatPr defaultColWidth="0" defaultRowHeight="15" x14ac:dyDescent="0.25"/>
  <cols>
    <col min="1" max="1" width="9.140625" customWidth="1"/>
    <col min="2" max="2" width="44" customWidth="1"/>
    <col min="3" max="3" width="47.7109375" customWidth="1"/>
    <col min="4" max="4" width="15.85546875" customWidth="1"/>
    <col min="5" max="5" width="24.42578125" hidden="1" customWidth="1"/>
    <col min="6" max="6" width="10.7109375" hidden="1" customWidth="1"/>
    <col min="7" max="11" width="9.140625" hidden="1" customWidth="1"/>
    <col min="16384" max="16384" width="2.28515625" customWidth="1"/>
  </cols>
  <sheetData>
    <row r="13" spans="2:7" ht="15.75" thickBot="1" x14ac:dyDescent="0.3"/>
    <row r="14" spans="2:7" ht="41.25" customHeight="1" x14ac:dyDescent="0.25">
      <c r="B14" s="5" t="s">
        <v>13</v>
      </c>
      <c r="C14" s="6"/>
      <c r="D14" s="7"/>
      <c r="G14" s="2"/>
    </row>
    <row r="15" spans="2:7" ht="16.5" customHeight="1" x14ac:dyDescent="0.25">
      <c r="B15" s="14" t="s">
        <v>16</v>
      </c>
      <c r="C15" s="15"/>
      <c r="D15" s="51">
        <v>16000</v>
      </c>
    </row>
    <row r="16" spans="2:7" ht="15.75" customHeight="1" x14ac:dyDescent="0.25">
      <c r="B16" s="14" t="s">
        <v>14</v>
      </c>
      <c r="C16" s="15"/>
      <c r="D16" s="56">
        <v>0.01</v>
      </c>
    </row>
    <row r="17" spans="1:4" ht="15.75" customHeight="1" thickBot="1" x14ac:dyDescent="0.3">
      <c r="B17" s="16" t="s">
        <v>15</v>
      </c>
      <c r="C17" s="17"/>
      <c r="D17" s="57">
        <f>D15*30%</f>
        <v>4800</v>
      </c>
    </row>
    <row r="18" spans="1:4" ht="15.75" thickBot="1" x14ac:dyDescent="0.3"/>
    <row r="19" spans="1:4" ht="19.5" x14ac:dyDescent="0.25">
      <c r="B19" s="8" t="s">
        <v>5</v>
      </c>
      <c r="C19" s="9"/>
      <c r="D19" s="10"/>
    </row>
    <row r="20" spans="1:4" ht="15.75" x14ac:dyDescent="0.25">
      <c r="B20" s="18" t="s">
        <v>0</v>
      </c>
      <c r="C20" s="19"/>
      <c r="D20" s="51">
        <v>2000</v>
      </c>
    </row>
    <row r="21" spans="1:4" ht="15.75" x14ac:dyDescent="0.25">
      <c r="B21" s="18" t="s">
        <v>1</v>
      </c>
      <c r="C21" s="19"/>
      <c r="D21" s="52">
        <v>5</v>
      </c>
    </row>
    <row r="22" spans="1:4" ht="15.75" x14ac:dyDescent="0.25">
      <c r="B22" s="18" t="s">
        <v>2</v>
      </c>
      <c r="C22" s="19"/>
      <c r="D22" s="53">
        <v>1.0800000000000001E-2</v>
      </c>
    </row>
    <row r="23" spans="1:4" ht="15.75" x14ac:dyDescent="0.25">
      <c r="B23" s="14" t="s">
        <v>3</v>
      </c>
      <c r="C23" s="15"/>
      <c r="D23" s="54">
        <f>FV(Rendimento_mensal,Quantidade_Anos*12,Aporte*-1)</f>
        <v>167608.03871851688</v>
      </c>
    </row>
    <row r="24" spans="1:4" ht="16.5" thickBot="1" x14ac:dyDescent="0.3">
      <c r="B24" s="16" t="s">
        <v>4</v>
      </c>
      <c r="C24" s="17"/>
      <c r="D24" s="55">
        <f>Patrimonio*1%</f>
        <v>1676.0803871851688</v>
      </c>
    </row>
    <row r="25" spans="1:4" ht="15.75" thickBot="1" x14ac:dyDescent="0.3"/>
    <row r="26" spans="1:4" ht="20.25" thickBot="1" x14ac:dyDescent="0.3">
      <c r="B26" s="11" t="s">
        <v>11</v>
      </c>
      <c r="C26" s="12"/>
      <c r="D26" s="13" t="s">
        <v>12</v>
      </c>
    </row>
    <row r="27" spans="1:4" ht="16.5" thickBot="1" x14ac:dyDescent="0.3">
      <c r="B27" s="3" t="s">
        <v>6</v>
      </c>
      <c r="C27" s="47">
        <f>FV($D$22,$A30*12,$D$20*-1)</f>
        <v>54461.727321163184</v>
      </c>
      <c r="D27" s="48">
        <f>C27*Rendimento_de_Carteira</f>
        <v>544.61727321163187</v>
      </c>
    </row>
    <row r="28" spans="1:4" ht="16.5" thickBot="1" x14ac:dyDescent="0.3">
      <c r="B28" s="3" t="s">
        <v>7</v>
      </c>
      <c r="C28" s="47">
        <f>FV($D$22,$A31*12,$D$20*-1)</f>
        <v>167608.03871851688</v>
      </c>
      <c r="D28" s="48">
        <f>C28*Rendimento_de_Carteira</f>
        <v>1676.0803871851688</v>
      </c>
    </row>
    <row r="29" spans="1:4" ht="16.5" thickBot="1" x14ac:dyDescent="0.3">
      <c r="B29" s="3" t="s">
        <v>8</v>
      </c>
      <c r="C29" s="47">
        <f>FV($D$22,$A32*12,$D$20*-1)</f>
        <v>486915.33250960021</v>
      </c>
      <c r="D29" s="48">
        <f>C29*Rendimento_de_Carteira</f>
        <v>4869.1533250960019</v>
      </c>
    </row>
    <row r="30" spans="1:4" ht="16.5" thickBot="1" x14ac:dyDescent="0.3">
      <c r="A30" s="1">
        <v>2</v>
      </c>
      <c r="B30" s="3" t="s">
        <v>9</v>
      </c>
      <c r="C30" s="47">
        <f>FV($D$22,$A33*12,$D$20*-1)</f>
        <v>2254097.9865970467</v>
      </c>
      <c r="D30" s="48">
        <f>C30*Rendimento_de_Carteira</f>
        <v>22540.979865970468</v>
      </c>
    </row>
    <row r="31" spans="1:4" ht="16.5" thickBot="1" x14ac:dyDescent="0.3">
      <c r="A31" s="1">
        <v>5</v>
      </c>
      <c r="B31" s="4" t="s">
        <v>10</v>
      </c>
      <c r="C31" s="49">
        <f>FV($D$22,$A34*12,$D$20*-1)</f>
        <v>8667809.6206335034</v>
      </c>
      <c r="D31" s="50">
        <f>C31*Rendimento_de_Carteira</f>
        <v>86678.096206335031</v>
      </c>
    </row>
    <row r="32" spans="1:4" ht="15.75" thickBot="1" x14ac:dyDescent="0.3">
      <c r="A32" s="1">
        <v>10</v>
      </c>
    </row>
    <row r="33" spans="1:4" ht="16.5" thickBot="1" x14ac:dyDescent="0.3">
      <c r="A33" s="1">
        <v>20</v>
      </c>
      <c r="B33" s="33" t="s">
        <v>17</v>
      </c>
      <c r="C33" s="34" t="s">
        <v>19</v>
      </c>
      <c r="D33" s="35"/>
    </row>
    <row r="34" spans="1:4" ht="16.5" thickBot="1" x14ac:dyDescent="0.3">
      <c r="A34" s="1">
        <v>30</v>
      </c>
      <c r="B34" s="4" t="s">
        <v>21</v>
      </c>
      <c r="C34" s="36">
        <f>Aporte</f>
        <v>2000</v>
      </c>
      <c r="D34" s="37"/>
    </row>
    <row r="35" spans="1:4" ht="15.75" thickBot="1" x14ac:dyDescent="0.3"/>
    <row r="36" spans="1:4" ht="15.75" thickBot="1" x14ac:dyDescent="0.3">
      <c r="B36" s="38" t="s">
        <v>22</v>
      </c>
      <c r="C36" s="39" t="s">
        <v>23</v>
      </c>
      <c r="D36" s="40" t="s">
        <v>24</v>
      </c>
    </row>
    <row r="37" spans="1:4" ht="15.75" thickBot="1" x14ac:dyDescent="0.3">
      <c r="B37" s="41" t="s">
        <v>25</v>
      </c>
      <c r="C37" s="42">
        <f>VLOOKUP($C$33&amp;"-"&amp;B37,Plan2!$A:$D,4,FALSE)</f>
        <v>0.32</v>
      </c>
      <c r="D37" s="43">
        <f>$C$34*C37</f>
        <v>640</v>
      </c>
    </row>
    <row r="38" spans="1:4" ht="15.75" thickBot="1" x14ac:dyDescent="0.3">
      <c r="B38" s="41" t="s">
        <v>26</v>
      </c>
      <c r="C38" s="42">
        <f>VLOOKUP($C$33&amp;"-"&amp;$B38,Plan2!$A:$D,4,FALSE)</f>
        <v>0.4</v>
      </c>
      <c r="D38" s="43">
        <f t="shared" ref="D38:D42" si="0">$C$34*C38</f>
        <v>800</v>
      </c>
    </row>
    <row r="39" spans="1:4" ht="15.75" thickBot="1" x14ac:dyDescent="0.3">
      <c r="B39" s="41" t="s">
        <v>27</v>
      </c>
      <c r="C39" s="42">
        <f>VLOOKUP($C$33&amp;"-"&amp;$B39,Plan2!$A:$D,4,FALSE)</f>
        <v>0.08</v>
      </c>
      <c r="D39" s="43">
        <f t="shared" si="0"/>
        <v>160</v>
      </c>
    </row>
    <row r="40" spans="1:4" ht="15.75" thickBot="1" x14ac:dyDescent="0.3">
      <c r="B40" s="41" t="s">
        <v>28</v>
      </c>
      <c r="C40" s="42">
        <f>VLOOKUP($C$33&amp;"-"&amp;$B40,Plan2!$A:$D,4,FALSE)</f>
        <v>0.1</v>
      </c>
      <c r="D40" s="43">
        <f t="shared" si="0"/>
        <v>200</v>
      </c>
    </row>
    <row r="41" spans="1:4" ht="15.75" thickBot="1" x14ac:dyDescent="0.3">
      <c r="B41" s="41" t="s">
        <v>29</v>
      </c>
      <c r="C41" s="42">
        <f>VLOOKUP($C$33&amp;"-"&amp;$B41,Plan2!$A:$D,4,FALSE)</f>
        <v>0.05</v>
      </c>
      <c r="D41" s="43">
        <f t="shared" si="0"/>
        <v>100</v>
      </c>
    </row>
    <row r="42" spans="1:4" ht="15.75" thickBot="1" x14ac:dyDescent="0.3">
      <c r="B42" s="41" t="s">
        <v>30</v>
      </c>
      <c r="C42" s="42">
        <f>VLOOKUP($C$33&amp;"-"&amp;$B42,Plan2!$A:$D,4,FALSE)</f>
        <v>0.05</v>
      </c>
      <c r="D42" s="43">
        <f t="shared" si="0"/>
        <v>100</v>
      </c>
    </row>
    <row r="43" spans="1:4" ht="15.75" thickBot="1" x14ac:dyDescent="0.3">
      <c r="B43" s="44"/>
      <c r="C43" s="45"/>
      <c r="D43" s="46">
        <f>SUM(D37:D42)</f>
        <v>2000</v>
      </c>
    </row>
  </sheetData>
  <mergeCells count="13">
    <mergeCell ref="C33:D33"/>
    <mergeCell ref="C34:D34"/>
    <mergeCell ref="B14:D14"/>
    <mergeCell ref="B15:C15"/>
    <mergeCell ref="B16:C16"/>
    <mergeCell ref="B17:C17"/>
    <mergeCell ref="B19:D19"/>
    <mergeCell ref="B20:C20"/>
    <mergeCell ref="B26:C26"/>
    <mergeCell ref="B21:C21"/>
    <mergeCell ref="B22:C22"/>
    <mergeCell ref="B23:C23"/>
    <mergeCell ref="B24:C24"/>
  </mergeCells>
  <dataValidations count="1">
    <dataValidation type="list" allowBlank="1" showInputMessage="1" showErrorMessage="1" sqref="C33:D33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6" sqref="G6"/>
    </sheetView>
  </sheetViews>
  <sheetFormatPr defaultRowHeight="15" x14ac:dyDescent="0.25"/>
  <cols>
    <col min="1" max="1" width="30.28515625" bestFit="1" customWidth="1"/>
    <col min="2" max="2" width="13.28515625" bestFit="1" customWidth="1"/>
    <col min="3" max="3" width="16.85546875" bestFit="1" customWidth="1"/>
    <col min="7" max="7" width="18.140625" customWidth="1"/>
  </cols>
  <sheetData>
    <row r="1" spans="1:8" ht="15.75" thickBot="1" x14ac:dyDescent="0.3"/>
    <row r="2" spans="1:8" ht="15.75" thickBot="1" x14ac:dyDescent="0.3">
      <c r="A2" s="30" t="s">
        <v>32</v>
      </c>
      <c r="B2" s="31" t="s">
        <v>17</v>
      </c>
      <c r="C2" s="31" t="s">
        <v>22</v>
      </c>
      <c r="D2" s="32" t="s">
        <v>31</v>
      </c>
      <c r="H2" t="s">
        <v>31</v>
      </c>
    </row>
    <row r="3" spans="1:8" ht="15.75" thickBot="1" x14ac:dyDescent="0.3">
      <c r="A3" s="21" t="str">
        <f>B3&amp;"-"&amp;C3</f>
        <v>Conservador-Papel</v>
      </c>
      <c r="B3" s="22" t="s">
        <v>20</v>
      </c>
      <c r="C3" s="22" t="s">
        <v>25</v>
      </c>
      <c r="D3" s="27">
        <v>0.3</v>
      </c>
      <c r="G3" s="23" t="s">
        <v>33</v>
      </c>
      <c r="H3" s="20">
        <f>VLOOKUP(G3,$A:$D,4,FALSE)</f>
        <v>0.4</v>
      </c>
    </row>
    <row r="4" spans="1:8" ht="15.75" thickBot="1" x14ac:dyDescent="0.3">
      <c r="A4" s="23" t="str">
        <f t="shared" ref="A4:A20" si="0">B4&amp;"-"&amp;C4</f>
        <v>Conservador-Tijolo</v>
      </c>
      <c r="B4" s="22" t="s">
        <v>20</v>
      </c>
      <c r="C4" s="24" t="s">
        <v>26</v>
      </c>
      <c r="D4" s="28">
        <v>0.5</v>
      </c>
    </row>
    <row r="5" spans="1:8" ht="15.75" thickBot="1" x14ac:dyDescent="0.3">
      <c r="A5" s="23" t="str">
        <f t="shared" si="0"/>
        <v>Conservador-Hibridos</v>
      </c>
      <c r="B5" s="22" t="s">
        <v>20</v>
      </c>
      <c r="C5" s="24" t="s">
        <v>27</v>
      </c>
      <c r="D5" s="28">
        <v>0.1</v>
      </c>
    </row>
    <row r="6" spans="1:8" ht="15.75" thickBot="1" x14ac:dyDescent="0.3">
      <c r="A6" s="23" t="str">
        <f t="shared" si="0"/>
        <v>Conservador-FOFs</v>
      </c>
      <c r="B6" s="22" t="s">
        <v>20</v>
      </c>
      <c r="C6" s="24" t="s">
        <v>28</v>
      </c>
      <c r="D6" s="28">
        <v>0.1</v>
      </c>
    </row>
    <row r="7" spans="1:8" ht="15.75" thickBot="1" x14ac:dyDescent="0.3">
      <c r="A7" s="23" t="str">
        <f t="shared" si="0"/>
        <v>Conservador-Desenvolvimento</v>
      </c>
      <c r="B7" s="22" t="s">
        <v>20</v>
      </c>
      <c r="C7" s="24" t="s">
        <v>29</v>
      </c>
      <c r="D7" s="28">
        <v>0</v>
      </c>
    </row>
    <row r="8" spans="1:8" ht="15.75" thickBot="1" x14ac:dyDescent="0.3">
      <c r="A8" s="25" t="str">
        <f t="shared" si="0"/>
        <v>Conservador-Hotelarias</v>
      </c>
      <c r="B8" s="22" t="s">
        <v>20</v>
      </c>
      <c r="C8" s="26" t="s">
        <v>30</v>
      </c>
      <c r="D8" s="29">
        <v>0</v>
      </c>
    </row>
    <row r="9" spans="1:8" x14ac:dyDescent="0.25">
      <c r="A9" s="21" t="str">
        <f t="shared" si="0"/>
        <v>Moderado-Papel</v>
      </c>
      <c r="B9" s="22" t="s">
        <v>19</v>
      </c>
      <c r="C9" s="22" t="s">
        <v>25</v>
      </c>
      <c r="D9" s="27">
        <v>0.32</v>
      </c>
    </row>
    <row r="10" spans="1:8" x14ac:dyDescent="0.25">
      <c r="A10" s="23" t="str">
        <f t="shared" si="0"/>
        <v>Moderado-Tijolo</v>
      </c>
      <c r="B10" s="24" t="s">
        <v>19</v>
      </c>
      <c r="C10" s="24" t="s">
        <v>26</v>
      </c>
      <c r="D10" s="28">
        <v>0.4</v>
      </c>
    </row>
    <row r="11" spans="1:8" x14ac:dyDescent="0.25">
      <c r="A11" s="23" t="str">
        <f t="shared" si="0"/>
        <v>Moderado-Hibridos</v>
      </c>
      <c r="B11" s="24" t="s">
        <v>19</v>
      </c>
      <c r="C11" s="24" t="s">
        <v>27</v>
      </c>
      <c r="D11" s="28">
        <v>0.08</v>
      </c>
    </row>
    <row r="12" spans="1:8" x14ac:dyDescent="0.25">
      <c r="A12" s="23" t="str">
        <f t="shared" si="0"/>
        <v>Moderado-FOFs</v>
      </c>
      <c r="B12" s="24" t="s">
        <v>19</v>
      </c>
      <c r="C12" s="24" t="s">
        <v>28</v>
      </c>
      <c r="D12" s="28">
        <v>0.1</v>
      </c>
    </row>
    <row r="13" spans="1:8" x14ac:dyDescent="0.25">
      <c r="A13" s="23" t="str">
        <f t="shared" si="0"/>
        <v>Moderado-Desenvolvimento</v>
      </c>
      <c r="B13" s="24" t="s">
        <v>19</v>
      </c>
      <c r="C13" s="24" t="s">
        <v>29</v>
      </c>
      <c r="D13" s="28">
        <v>0.05</v>
      </c>
    </row>
    <row r="14" spans="1:8" ht="15.75" thickBot="1" x14ac:dyDescent="0.3">
      <c r="A14" s="25" t="str">
        <f t="shared" si="0"/>
        <v>Moderado-Hotelarias</v>
      </c>
      <c r="B14" s="26" t="s">
        <v>19</v>
      </c>
      <c r="C14" s="26" t="s">
        <v>30</v>
      </c>
      <c r="D14" s="29">
        <v>0.05</v>
      </c>
    </row>
    <row r="15" spans="1:8" x14ac:dyDescent="0.25">
      <c r="A15" s="21" t="str">
        <f t="shared" si="0"/>
        <v>Agressivo-Papel</v>
      </c>
      <c r="B15" s="22" t="s">
        <v>18</v>
      </c>
      <c r="C15" s="22" t="s">
        <v>25</v>
      </c>
      <c r="D15" s="27">
        <v>0.5</v>
      </c>
    </row>
    <row r="16" spans="1:8" x14ac:dyDescent="0.25">
      <c r="A16" s="23" t="str">
        <f t="shared" si="0"/>
        <v>Agressivo-Tijolo</v>
      </c>
      <c r="B16" s="24" t="s">
        <v>18</v>
      </c>
      <c r="C16" s="24" t="s">
        <v>26</v>
      </c>
      <c r="D16" s="28">
        <v>0.1</v>
      </c>
    </row>
    <row r="17" spans="1:4" x14ac:dyDescent="0.25">
      <c r="A17" s="23" t="str">
        <f t="shared" si="0"/>
        <v>Agressivo-Hibridos</v>
      </c>
      <c r="B17" s="24" t="s">
        <v>18</v>
      </c>
      <c r="C17" s="24" t="s">
        <v>27</v>
      </c>
      <c r="D17" s="28">
        <v>0.05</v>
      </c>
    </row>
    <row r="18" spans="1:4" x14ac:dyDescent="0.25">
      <c r="A18" s="23" t="str">
        <f t="shared" si="0"/>
        <v>Agressivo-FOFs</v>
      </c>
      <c r="B18" s="24" t="s">
        <v>18</v>
      </c>
      <c r="C18" s="24" t="s">
        <v>28</v>
      </c>
      <c r="D18" s="28">
        <v>0.05</v>
      </c>
    </row>
    <row r="19" spans="1:4" x14ac:dyDescent="0.25">
      <c r="A19" s="23" t="str">
        <f t="shared" si="0"/>
        <v>Agressivo-Desenvolvimento</v>
      </c>
      <c r="B19" s="24" t="s">
        <v>18</v>
      </c>
      <c r="C19" s="24" t="s">
        <v>29</v>
      </c>
      <c r="D19" s="28">
        <v>0.2</v>
      </c>
    </row>
    <row r="20" spans="1:4" ht="15.75" thickBot="1" x14ac:dyDescent="0.3">
      <c r="A20" s="25" t="str">
        <f t="shared" si="0"/>
        <v>Agressivo-Hotelarias</v>
      </c>
      <c r="B20" s="26" t="s">
        <v>18</v>
      </c>
      <c r="C20" s="26" t="s">
        <v>30</v>
      </c>
      <c r="D20" s="2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Plan1</vt:lpstr>
      <vt:lpstr>Plan2</vt:lpstr>
      <vt:lpstr>Aporte</vt:lpstr>
      <vt:lpstr>Patrimonio</vt:lpstr>
      <vt:lpstr>Quantidade_Anos</vt:lpstr>
      <vt:lpstr>Rendimento_de_Carteira</vt:lpstr>
      <vt:lpstr>Rendimento_mensal</vt:lpstr>
      <vt:lpstr>Salario</vt:lpstr>
      <vt:lpstr>Sugestao_Invest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2025-05-25T18:38:33Z</dcterms:created>
  <dcterms:modified xsi:type="dcterms:W3CDTF">2025-05-25T20:56:47Z</dcterms:modified>
</cp:coreProperties>
</file>