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65CFC801-E0B8-6542-BDD1-990D7F4C0908}" xr6:coauthVersionLast="47" xr6:coauthVersionMax="47" xr10:uidLastSave="{00000000-0000-0000-0000-000000000000}"/>
  <bookViews>
    <workbookView xWindow="0" yWindow="500" windowWidth="33600" windowHeight="18800" activeTab="3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9" l="1"/>
  <c r="C17" i="9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<sst xmlns="http://schemas.openxmlformats.org/spreadsheetml/2006/main" count="151" uniqueCount="139">
  <si>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</si>
  <si>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</si>
  <si>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</si>
  <si>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</si>
  <si>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</si>
  <si>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</si>
  <si>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</si>
  <si>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</si>
  <si>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</si>
  <si>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</si>
  <si>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</si>
  <si>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</si>
  <si>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</si>
  <si>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</si>
  <si>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</si>
  <si>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</si>
  <si>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</si>
  <si>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</si>
  <si>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</si>
  <si>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</si>
  <si>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</si>
  <si>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</si>
  <si>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</si>
  <si>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</si>
  <si>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</si>
  <si>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</si>
  <si>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</si>
  <si>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</si>
  <si>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</si>
  <si>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</si>
  <si>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</si>
  <si>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</si>
  <si>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</si>
  <si>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</si>
  <si>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</si>
  <si>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</si>
  <si>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</si>
  <si>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</si>
  <si>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</si>
  <si>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</si>
  <si>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</si>
  <si>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</si>
  <si>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</si>
  <si>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</si>
  <si>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</si>
  <si>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</si>
  <si>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</si>
  <si>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</si>
  <si>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</si>
  <si>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</si>
  <si>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</si>
  <si>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</si>
  <si>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</si>
  <si>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</si>
  <si>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</si>
  <si>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</si>
  <si>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</si>
  <si>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</si>
  <si>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</si>
  <si>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</si>
  <si>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</si>
  <si>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</si>
  <si>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</si>
  <si>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</si>
  <si>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</si>
  <si>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</si>
  <si>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</si>
  <si>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</si>
  <si>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</si>
  <si>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</si>
  <si>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</si>
  <si>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</si>
  <si>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</si>
  <si>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</si>
  <si>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</si>
  <si>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</si>
  <si>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</si>
  <si>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</si>
  <si>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</si>
  <si>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</si>
  <si>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</si>
  <si>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</si>
  <si>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</si>
  <si>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</si>
  <si>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</si>
  <si>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</si>
  <si>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</si>
  <si>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</si>
  <si>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</si>
  <si>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</si>
  <si>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</si>
  <si>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</si>
  <si>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</si>
  <si>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</si>
  <si>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</si>
  <si>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</si>
  <si>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</si>
  <si>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</si>
  <si>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</si>
  <si>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</si>
  <si>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</si>
  <si>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</si>
  <si>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</si>
  <si>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</si>
  <si>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</si>
  <si>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</si>
  <si>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</si>
  <si>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</si>
  <si>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</si>
  <si>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</si>
  <si>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</si>
  <si>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</si>
  <si>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</si>
  <si>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</si>
  <si>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</si>
  <si>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</si>
  <si>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</si>
  <si>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</si>
  <si>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</si>
  <si>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</si>
  <si>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</si>
  <si>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</si>
  <si>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</si>
  <si>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</si>
  <si>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</si>
  <si>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</si>
  <si>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</si>
  <si>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</si>
  <si>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</si>
  <si>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</si>
  <si>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</si>
  <si>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</si>
  <si>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</si>
  <si>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</si>
  <si>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</si>
  <si>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</si>
  <si>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</si>
  <si>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Đơn vị: triệu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</si>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</sst>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</numFmts>
  <fonts count="34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0" fontId="27" fillId="0" borderId="0" xfId="0" applyFont="1" applyAlignment="1">
      <alignment horizontal="right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4" fontId="27" fillId="7" borderId="12" xfId="0" applyNumberFormat="1" applyFont="1" applyFill="1" applyBorder="1"/>
    <xf numFmtId="4" fontId="28" fillId="0" borderId="3" xfId="0" applyNumberFormat="1" applyFont="1" applyBorder="1" applyAlignment="1">
      <alignment horizontal="right"/>
    </xf>
    <xf numFmtId="4" fontId="33" fillId="2" borderId="0" xfId="0" applyNumberFormat="1" applyFont="1" applyFill="1" applyAlignment="1">
      <alignment horizontal="center"/>
    </xf>
    <xf numFmtId="0" fontId="29" fillId="7" borderId="21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3"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22" dataDxfId="21">
  <tableColumns count="2">
    <tableColumn id="1" xr3:uid="{00000000-0010-0000-0000-000001000000}" name="Nhóm ngành" dataDxfId="20"/>
    <tableColumn id="2" xr3:uid="{00000000-0010-0000-0000-000002000000}" name="P/E" dataDxfId="1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3.6640625" style="35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94" t="s">
        <v>49</v>
      </c>
      <c r="B1" s="95"/>
      <c r="C1" s="49"/>
      <c r="D1" s="87" t="s">
        <v>58</v>
      </c>
      <c r="E1" s="87"/>
    </row>
    <row r="2" spans="1:5" x14ac:dyDescent="0.15">
      <c r="A2" s="45" t="s">
        <v>99</v>
      </c>
      <c r="B2" s="82" t="e">
        <f>E2</f>
        <v>#VALUE!</v>
      </c>
      <c r="C2" s="46" t="s">
        <v>59</v>
      </c>
      <c r="D2" s="80" t="s">
        <v>27</v>
      </c>
      <c r="E2" s="84" t="e">
        <f>D2+D3+D5+D4</f>
        <v>#VALUE!</v>
      </c>
    </row>
    <row r="3" spans="1:5" x14ac:dyDescent="0.15">
      <c r="A3" s="45" t="s">
        <v>100</v>
      </c>
      <c r="B3" s="82" t="e">
        <f>E3</f>
        <v>#VALUE!</v>
      </c>
      <c r="C3" s="46" t="s">
        <v>60</v>
      </c>
      <c r="D3" s="80" t="s">
        <v>28</v>
      </c>
      <c r="E3" s="84" t="e">
        <f>D3+D4+D6+D5</f>
        <v>#VALUE!</v>
      </c>
    </row>
    <row r="4" spans="1:5" x14ac:dyDescent="0.15">
      <c r="A4" s="47" t="s">
        <v>63</v>
      </c>
      <c r="B4" s="83" t="s">
        <v>31</v>
      </c>
      <c r="C4" s="46" t="s">
        <v>61</v>
      </c>
      <c r="D4" s="80" t="s">
        <v>29</v>
      </c>
      <c r="E4" s="49"/>
    </row>
    <row r="5" spans="1:5" x14ac:dyDescent="0.15">
      <c r="A5" s="47" t="s">
        <v>8</v>
      </c>
      <c r="B5" s="50" t="s">
        <v>32</v>
      </c>
      <c r="C5" s="46" t="s">
        <v>62</v>
      </c>
      <c r="D5" s="80" t="s">
        <v>30</v>
      </c>
      <c r="E5" s="49"/>
    </row>
    <row r="6" spans="1:5" x14ac:dyDescent="0.15">
      <c r="A6" s="47" t="s">
        <v>9</v>
      </c>
      <c r="B6" s="51" t="s">
        <v>33</v>
      </c>
      <c r="C6" s="46" t="s">
        <v>68</v>
      </c>
      <c r="D6" s="80" t="s">
        <v>67</v>
      </c>
      <c r="E6" s="49"/>
    </row>
    <row r="7" spans="1:5" x14ac:dyDescent="0.15">
      <c r="A7" s="47" t="s">
        <v>10</v>
      </c>
      <c r="B7" s="48" t="s">
        <v>34</v>
      </c>
      <c r="C7" s="49"/>
      <c r="D7" s="81" t="s">
        <v>137</v>
      </c>
      <c r="E7" s="49"/>
    </row>
    <row r="8" spans="1:5" ht="14.5" customHeight="1" x14ac:dyDescent="0.15">
      <c r="A8" s="52" t="s">
        <v>79</v>
      </c>
      <c r="B8" s="53" t="e">
        <f>Hidden!C17</f>
        <v>#VALUE!</v>
      </c>
      <c r="C8" s="54" t="e">
        <f>Hidden!C18</f>
        <v>#VALUE!</v>
      </c>
      <c r="D8" s="55" t="s">
        <v>127</v>
      </c>
      <c r="E8" s="56" t="s">
        <v>126</v>
      </c>
    </row>
    <row r="9" spans="1:5" x14ac:dyDescent="0.15">
      <c r="A9" s="57" t="s">
        <v>51</v>
      </c>
      <c r="B9" s="58" t="e">
        <f>Hidden!C22</f>
        <v>#VALUE!</v>
      </c>
      <c r="C9" s="59" t="e">
        <f>Hidden!C23</f>
        <v>#VALUE!</v>
      </c>
      <c r="D9" s="88" t="s">
        <v>135</v>
      </c>
      <c r="E9" s="89"/>
    </row>
    <row r="10" spans="1:5" x14ac:dyDescent="0.15">
      <c r="A10" s="60" t="s">
        <v>50</v>
      </c>
      <c r="B10" s="61" t="e">
        <f>Hidden!C24</f>
        <v>#VALUE!</v>
      </c>
      <c r="C10" s="62" t="e">
        <f>Hidden!C24</f>
        <v>#VALUE!</v>
      </c>
      <c r="D10" s="90"/>
      <c r="E10" s="91"/>
    </row>
    <row r="11" spans="1:5" x14ac:dyDescent="0.15">
      <c r="A11" s="60" t="s">
        <v>12</v>
      </c>
      <c r="B11" s="61" t="e">
        <f>Hidden!C25</f>
        <v>#VALUE!</v>
      </c>
      <c r="C11" s="62" t="e">
        <f>Hidden!C26</f>
        <v>#VALUE!</v>
      </c>
      <c r="D11" s="90"/>
      <c r="E11" s="91"/>
    </row>
    <row r="12" spans="1:5" ht="15" thickBot="1" x14ac:dyDescent="0.2">
      <c r="A12" s="63" t="s">
        <v>13</v>
      </c>
      <c r="B12" s="64" t="e">
        <f>Hidden!C27</f>
        <v>#VALUE!</v>
      </c>
      <c r="C12" s="64" t="e">
        <f>Hidden!C28</f>
        <v>#VALUE!</v>
      </c>
      <c r="D12" s="92"/>
      <c r="E12" s="93"/>
    </row>
    <row r="13" spans="1:5" ht="15" thickBot="1" x14ac:dyDescent="0.2">
      <c r="A13" s="65" t="s">
        <v>26</v>
      </c>
      <c r="B13" s="66" t="e">
        <f>IF(B12 &gt;= 20%, "YES", "NO")</f>
        <v>#VALUE!</v>
      </c>
      <c r="C13" s="66" t="e">
        <f>IF(C12 &gt;= 20%, "YES", "NO")</f>
        <v>#VALUE!</v>
      </c>
      <c r="D13" s="65" t="s">
        <v>138</v>
      </c>
      <c r="E13" s="49"/>
    </row>
    <row r="14" spans="1:5" ht="15" customHeight="1" x14ac:dyDescent="0.15">
      <c r="A14" s="67" t="s">
        <v>129</v>
      </c>
      <c r="B14" s="68" t="s">
        <v>14</v>
      </c>
      <c r="C14" s="85" t="s">
        <v>15</v>
      </c>
      <c r="D14" s="86" t="e">
        <f>IF(OR(C29="NO", (C12 * 100) &lt; 10, (C11 * 100) &lt;= 0, (C9 * 100) &lt;= 0, C27="NO"), "NO", "YES")</f>
        <v>#VALUE!</v>
      </c>
      <c r="E14" s="49"/>
    </row>
    <row r="15" spans="1:5" x14ac:dyDescent="0.15">
      <c r="A15" s="69" t="s">
        <v>130</v>
      </c>
      <c r="B15" s="70" t="s">
        <v>38</v>
      </c>
      <c r="C15" s="72" t="e">
        <f>IF(B15="N/A", "N/A", _xlfn.IFS(B15=1,"YES",B15=0,"NO"))</f>
        <v>#N/A</v>
      </c>
      <c r="D15" s="49"/>
      <c r="E15" s="49"/>
    </row>
    <row r="16" spans="1:5" x14ac:dyDescent="0.15">
      <c r="A16" s="69" t="s">
        <v>131</v>
      </c>
      <c r="B16" s="70" t="s">
        <v>39</v>
      </c>
      <c r="C16" s="72" t="e">
        <f>IF(B16="N/A", "N/A", _xlfn.IFS(B16=1,"YES",B16=0,"NO"))</f>
        <v>#N/A</v>
      </c>
      <c r="D16" s="49"/>
      <c r="E16" s="49"/>
    </row>
    <row r="17" spans="1:5" s="44" customFormat="1" ht="25" customHeight="1" x14ac:dyDescent="0.2">
      <c r="A17" s="71" t="s">
        <v>134</v>
      </c>
      <c r="B17" s="70" t="s">
        <v>128</v>
      </c>
      <c r="C17" s="72" t="e">
        <f>IF(B17="N/A", "N/A", _xlfn.IFS(B17=1,"YES",B17=0,"NO"))</f>
        <v>#N/A</v>
      </c>
      <c r="D17" s="73"/>
      <c r="E17" s="73"/>
    </row>
    <row r="18" spans="1:5" x14ac:dyDescent="0.15">
      <c r="A18" s="69" t="s">
        <v>66</v>
      </c>
      <c r="B18" s="77" t="s">
        <v>40</v>
      </c>
      <c r="C18" s="72" t="str">
        <f>IF(B18="N/A", "N/A", _xlfn.IFS(B18&gt;=15,"YES",B18&lt;15,"NO"))</f>
        <v>YES</v>
      </c>
      <c r="D18" s="49"/>
      <c r="E18" s="49"/>
    </row>
    <row r="19" spans="1:5" x14ac:dyDescent="0.15">
      <c r="A19" s="69" t="s">
        <v>53</v>
      </c>
      <c r="B19" s="77" t="s">
        <v>41</v>
      </c>
      <c r="C19" s="72" t="str">
        <f>IF(B19="N/A", "N/A", _xlfn.IFS(B19&gt;=5,"YES",B19&lt;5,"NO"))</f>
        <v>YES</v>
      </c>
      <c r="D19" s="49"/>
      <c r="E19" s="49"/>
    </row>
    <row r="20" spans="1:5" x14ac:dyDescent="0.15">
      <c r="A20" s="69" t="s">
        <v>54</v>
      </c>
      <c r="B20" s="77" t="s">
        <v>35</v>
      </c>
      <c r="C20" s="72" t="str">
        <f>IF(B20="N/A", "N/A", _xlfn.IFS(B20&gt;=5,"YES",B20&lt;5,"NO"))</f>
        <v>YES</v>
      </c>
      <c r="D20" s="49"/>
      <c r="E20" s="49"/>
    </row>
    <row r="21" spans="1:5" x14ac:dyDescent="0.15">
      <c r="A21" s="69" t="s">
        <v>55</v>
      </c>
      <c r="B21" s="77" t="s">
        <v>36</v>
      </c>
      <c r="C21" s="72" t="str">
        <f>IF(B21="N/A", "N/A", _xlfn.IFS(B21&gt;=15,"YES",B21&lt;15,"NO"))</f>
        <v>YES</v>
      </c>
      <c r="D21" s="49"/>
      <c r="E21" s="49"/>
    </row>
    <row r="22" spans="1:5" x14ac:dyDescent="0.15">
      <c r="A22" s="69" t="s">
        <v>56</v>
      </c>
      <c r="B22" s="77" t="s">
        <v>42</v>
      </c>
      <c r="C22" s="72" t="str">
        <f>IF(B22="N/A", "N/A", _xlfn.IFS(B22&gt;=10,"YES",B22&lt;10,"NO"))</f>
        <v>YES</v>
      </c>
      <c r="D22" s="49"/>
      <c r="E22" s="49"/>
    </row>
    <row r="23" spans="1:5" x14ac:dyDescent="0.15">
      <c r="A23" s="69" t="s">
        <v>57</v>
      </c>
      <c r="B23" s="77" t="s">
        <v>43</v>
      </c>
      <c r="C23" s="72" t="str">
        <f>IF(B23="N/A", "N/A", _xlfn.IFS(B23&lt;=1,"YES",B23&gt;1,"NO"))</f>
        <v>NO</v>
      </c>
      <c r="D23" s="49"/>
      <c r="E23" s="49"/>
    </row>
    <row r="24" spans="1:5" x14ac:dyDescent="0.15">
      <c r="A24" s="69" t="s">
        <v>65</v>
      </c>
      <c r="B24" s="77" t="s">
        <v>37</v>
      </c>
      <c r="C24" s="72" t="str">
        <f>IF(B24="N/A", "N/A", _xlfn.IFS(B24&lt;=15,"YES",B24&gt;15,"NO"))</f>
        <v>NO</v>
      </c>
      <c r="D24" s="49"/>
      <c r="E24" s="49"/>
    </row>
    <row r="25" spans="1:5" x14ac:dyDescent="0.15">
      <c r="A25" s="69" t="s">
        <v>52</v>
      </c>
      <c r="B25" s="77" t="s">
        <v>44</v>
      </c>
      <c r="C25" s="72" t="str">
        <f>IF(B25="N/A", "N/A", _xlfn.IFS(B25&lt;=2,"YES",B25&gt;2,"NO"))</f>
        <v>NO</v>
      </c>
      <c r="D25" s="74"/>
      <c r="E25" s="74"/>
    </row>
    <row r="26" spans="1:5" x14ac:dyDescent="0.15">
      <c r="A26" s="69" t="s">
        <v>132</v>
      </c>
      <c r="B26" s="70" t="s">
        <v>48</v>
      </c>
      <c r="C26" s="72" t="str">
        <f>IF(B26="N/A", "N/A", _xlfn.IFS(B26=1,"YES",B26=0,"NO"))</f>
        <v>N/A</v>
      </c>
      <c r="D26" s="49"/>
      <c r="E26" s="49"/>
    </row>
    <row r="27" spans="1:5" ht="25" customHeight="1" x14ac:dyDescent="0.15">
      <c r="A27" s="76" t="s">
        <v>136</v>
      </c>
      <c r="B27" s="70" t="s">
        <v>47</v>
      </c>
      <c r="C27" s="72" t="e">
        <f>IF(B27="N/A", "N/A", _xlfn.IFS(B27=1,"YES",B27=0,"NO"))</f>
        <v>#N/A</v>
      </c>
      <c r="D27" s="49"/>
      <c r="E27" s="49"/>
    </row>
    <row r="28" spans="1:5" x14ac:dyDescent="0.15">
      <c r="A28" s="69" t="s">
        <v>133</v>
      </c>
      <c r="B28" s="70" t="s">
        <v>45</v>
      </c>
      <c r="C28" s="72" t="e">
        <f>IF(B28="N/A", "N/A", _xlfn.IFS(B28=1,"YES",B28=0,"NO"))</f>
        <v>#N/A</v>
      </c>
      <c r="D28" s="49"/>
      <c r="E28" s="49"/>
    </row>
    <row r="29" spans="1:5" ht="15" thickBot="1" x14ac:dyDescent="0.2">
      <c r="A29" s="75" t="s">
        <v>64</v>
      </c>
      <c r="B29" s="78" t="s">
        <v>46</v>
      </c>
      <c r="C29" s="79" t="str">
        <f>IF(B29="N/A", "N/A", IF(AND(0&lt;=B29, B29&lt;=5),"YES", "NO"))</f>
        <v>NO</v>
      </c>
      <c r="D29" s="49"/>
      <c r="E29" s="49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8" priority="20" operator="lessThan">
      <formula>0</formula>
    </cfRule>
  </conditionalFormatting>
  <conditionalFormatting sqref="B13:C13">
    <cfRule type="containsText" dxfId="17" priority="10" operator="containsText" text="NO">
      <formula>NOT(ISERROR(SEARCH("NO",B13)))</formula>
    </cfRule>
    <cfRule type="containsText" dxfId="16" priority="12" operator="containsText" text="NO">
      <formula>NOT(ISERROR(SEARCH("NO",B13)))</formula>
    </cfRule>
    <cfRule type="containsText" dxfId="15" priority="11" operator="containsText" text="NO">
      <formula>NOT(ISERROR(SEARCH("NO",B13)))</formula>
    </cfRule>
    <cfRule type="containsText" dxfId="14" priority="9" operator="containsText" text="NO">
      <formula>NOT(ISERROR(SEARCH("NO",B13)))</formula>
    </cfRule>
    <cfRule type="containsText" dxfId="13" priority="8" operator="containsText" text="NO">
      <formula>NOT(ISERROR(SEARCH("NO",B13)))</formula>
    </cfRule>
    <cfRule type="containsText" dxfId="12" priority="7" operator="containsText" text="YES">
      <formula>NOT(ISERROR(SEARCH("YES",B13)))</formula>
    </cfRule>
  </conditionalFormatting>
  <conditionalFormatting sqref="C15:C29">
    <cfRule type="containsText" dxfId="11" priority="39" operator="containsText" text="NO">
      <formula>NOT(ISERROR(SEARCH("NO",C15)))</formula>
    </cfRule>
    <cfRule type="containsText" dxfId="10" priority="34" operator="containsText" text="YES">
      <formula>NOT(ISERROR(SEARCH("YES",C15)))</formula>
    </cfRule>
    <cfRule type="containsText" dxfId="9" priority="38" operator="containsText" text="NO">
      <formula>NOT(ISERROR(SEARCH("NO",C15)))</formula>
    </cfRule>
    <cfRule type="containsText" dxfId="8" priority="37" operator="containsText" text="NO">
      <formula>NOT(ISERROR(SEARCH("NO",C15)))</formula>
    </cfRule>
    <cfRule type="containsText" dxfId="7" priority="36" operator="containsText" text="NO">
      <formula>NOT(ISERROR(SEARCH("NO",C15)))</formula>
    </cfRule>
    <cfRule type="containsText" dxfId="6" priority="35" operator="containsText" text="NO">
      <formula>NOT(ISERROR(SEARCH("NO",C15)))</formula>
    </cfRule>
  </conditionalFormatting>
  <conditionalFormatting sqref="D14">
    <cfRule type="containsText" dxfId="5" priority="5" operator="containsText" text="NO">
      <formula>NOT(ISERROR(SEARCH("NO",D14)))</formula>
    </cfRule>
    <cfRule type="containsText" dxfId="4" priority="2" operator="containsText" text="NO">
      <formula>NOT(ISERROR(SEARCH("NO",D14)))</formula>
    </cfRule>
    <cfRule type="containsText" dxfId="3" priority="3" operator="containsText" text="NO">
      <formula>NOT(ISERROR(SEARCH("NO",D14)))</formula>
    </cfRule>
    <cfRule type="containsText" dxfId="2" priority="4" operator="containsText" text="NO">
      <formula>NOT(ISERROR(SEARCH("NO",D14)))</formula>
    </cfRule>
    <cfRule type="containsText" dxfId="1" priority="6" operator="containsText" text="NO">
      <formula>NOT(ISERROR(SEARCH("NO",D14)))</formula>
    </cfRule>
    <cfRule type="containsText" dxfId="0" priority="1" operator="containsText" text="YES">
      <formula>NOT(ISERROR(SEARCH("YES",D14)))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6" t="s">
        <v>125</v>
      </c>
      <c r="B13" s="96"/>
    </row>
    <row r="14" spans="1:2" x14ac:dyDescent="0.15">
      <c r="A14" s="96"/>
      <c r="B14" s="96"/>
    </row>
    <row r="15" spans="1:2" x14ac:dyDescent="0.15">
      <c r="A15" s="96"/>
      <c r="B15" s="96"/>
    </row>
    <row r="16" spans="1:2" x14ac:dyDescent="0.15">
      <c r="A16" s="96"/>
      <c r="B16" s="96"/>
    </row>
    <row r="17" spans="1:2" x14ac:dyDescent="0.15">
      <c r="A17" s="96"/>
      <c r="B17" s="96"/>
    </row>
    <row r="18" spans="1:2" x14ac:dyDescent="0.15">
      <c r="A18" s="96"/>
      <c r="B18" s="96"/>
    </row>
    <row r="19" spans="1:2" x14ac:dyDescent="0.15">
      <c r="A19" s="96"/>
      <c r="B19" s="96"/>
    </row>
    <row r="20" spans="1:2" x14ac:dyDescent="0.15">
      <c r="A20" s="96"/>
      <c r="B20" s="96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abSelected="1"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2025</v>
      </c>
      <c r="D2" s="38">
        <f ca="1">C2+1</f>
        <v>2026</v>
      </c>
      <c r="E2" s="38">
        <f t="shared" ref="E2:L2" ca="1" si="0">D2+1</f>
        <v>2027</v>
      </c>
      <c r="F2" s="38">
        <f t="shared" ca="1" si="0"/>
        <v>2028</v>
      </c>
      <c r="G2" s="38">
        <f t="shared" ca="1" si="0"/>
        <v>2029</v>
      </c>
      <c r="H2" s="38">
        <f t="shared" ca="1" si="0"/>
        <v>2030</v>
      </c>
      <c r="I2" s="38">
        <f t="shared" ca="1" si="0"/>
        <v>2031</v>
      </c>
      <c r="J2" s="38">
        <f t="shared" ca="1" si="0"/>
        <v>2032</v>
      </c>
      <c r="K2" s="38">
        <f t="shared" ca="1" si="0"/>
        <v>2033</v>
      </c>
      <c r="L2" s="38">
        <f t="shared" ca="1" si="0"/>
        <v>2034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2025</v>
      </c>
      <c r="D46" s="39">
        <f t="shared" ref="D46:L46" ca="1" si="11">C46 + 1</f>
        <v>2026</v>
      </c>
      <c r="E46" s="39">
        <f t="shared" ca="1" si="11"/>
        <v>2027</v>
      </c>
      <c r="F46" s="39">
        <f t="shared" ca="1" si="11"/>
        <v>2028</v>
      </c>
      <c r="G46" s="39">
        <f t="shared" ca="1" si="11"/>
        <v>2029</v>
      </c>
      <c r="H46" s="39">
        <f t="shared" ca="1" si="11"/>
        <v>2030</v>
      </c>
      <c r="I46" s="39">
        <f t="shared" ca="1" si="11"/>
        <v>2031</v>
      </c>
      <c r="J46" s="39">
        <f t="shared" ca="1" si="11"/>
        <v>2032</v>
      </c>
      <c r="K46" s="39">
        <f t="shared" ca="1" si="11"/>
        <v>2033</v>
      </c>
      <c r="L46" s="39">
        <f t="shared" ca="1" si="11"/>
        <v>2034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2024-02-08T14:29:50Z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