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A852B5D9-88A7-4292-8BF3-0EB3960A1D80}" xr6:coauthVersionLast="46" xr6:coauthVersionMax="46" xr10:uidLastSave="{00000000-0000-0000-0000-000000000000}"/>
  <bookViews>
    <workbookView xWindow="18285" yWindow="2880" windowWidth="20775" windowHeight="11505" xr2:uid="{00000000-000D-0000-FFFF-FFFF00000000}"/>
  </bookViews>
  <sheets>
    <sheet name="ПРИМЕР!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E58" i="1" l="1"/>
  <c r="B55" i="1"/>
  <c r="B54" i="1"/>
  <c r="B53" i="1"/>
  <c r="B52" i="1"/>
  <c r="B46" i="1"/>
  <c r="B45" i="1"/>
  <c r="C52" i="1"/>
  <c r="C55" i="1" s="1"/>
  <c r="E59" i="1" s="1"/>
  <c r="C54" i="1"/>
  <c r="C42" i="1"/>
  <c r="C47" i="1"/>
  <c r="B47" i="1"/>
  <c r="C53" i="1"/>
  <c r="F39" i="1"/>
  <c r="F38" i="1"/>
  <c r="C45" i="1"/>
  <c r="C34" i="1"/>
  <c r="D26" i="1"/>
  <c r="D23" i="1"/>
  <c r="E22" i="1"/>
  <c r="D22" i="1"/>
  <c r="D30" i="1"/>
  <c r="E26" i="1"/>
  <c r="E23" i="1"/>
  <c r="F2" i="1"/>
  <c r="G4" i="1" s="1"/>
  <c r="C7" i="1"/>
  <c r="B7" i="1"/>
  <c r="G3" i="1" l="1"/>
  <c r="C39" i="1" l="1"/>
  <c r="C38" i="1"/>
  <c r="C35" i="1"/>
  <c r="C46" i="1"/>
  <c r="E30" i="1"/>
  <c r="F30" i="1"/>
</calcChain>
</file>

<file path=xl/sharedStrings.xml><?xml version="1.0" encoding="utf-8"?>
<sst xmlns="http://schemas.openxmlformats.org/spreadsheetml/2006/main" count="61" uniqueCount="43">
  <si>
    <t>Должность</t>
  </si>
  <si>
    <t>Оценка выполнения функции подбора кадров</t>
  </si>
  <si>
    <t>отношение числа откликнувшихся на объявление</t>
  </si>
  <si>
    <t>отношение количества получивших приглашение к количеству принятых на работу</t>
  </si>
  <si>
    <t xml:space="preserve">число заполненных вакансий </t>
  </si>
  <si>
    <t>Затраты, связанные с наймом персонала</t>
  </si>
  <si>
    <t xml:space="preserve">ср.з\п в год = </t>
  </si>
  <si>
    <t>ср.з\п в год отдела =</t>
  </si>
  <si>
    <t>Рк</t>
  </si>
  <si>
    <t>Пр</t>
  </si>
  <si>
    <t>Ор</t>
  </si>
  <si>
    <t>Ч</t>
  </si>
  <si>
    <t>Кн</t>
  </si>
  <si>
    <t>оклад/22.5/8</t>
  </si>
  <si>
    <t>ср зп</t>
  </si>
  <si>
    <t>+</t>
  </si>
  <si>
    <t>Затраты, зарплата</t>
  </si>
  <si>
    <t>Зарплата службы управления персоналом</t>
  </si>
  <si>
    <t>Менеджер</t>
  </si>
  <si>
    <t>Расходы других функциональных служб</t>
  </si>
  <si>
    <t>З.п. в мес.</t>
  </si>
  <si>
    <t>З.п. в час</t>
  </si>
  <si>
    <t>бухгалтер</t>
  </si>
  <si>
    <t>Специалист по набору (кадровик)</t>
  </si>
  <si>
    <t>Операционные затраты</t>
  </si>
  <si>
    <t>Общие затраты</t>
  </si>
  <si>
    <t>За=</t>
  </si>
  <si>
    <t>зп в час</t>
  </si>
  <si>
    <t>общие затраты на адаптацию</t>
  </si>
  <si>
    <t>время существования вакансии, мес.</t>
  </si>
  <si>
    <t>Оценка среднего времени (затрат), необходимого новому работнику для адаптации</t>
  </si>
  <si>
    <t>Оценка количества времени (затрат), уделенного работнику новыми коллегами</t>
  </si>
  <si>
    <t>Нынешний год (2020)</t>
  </si>
  <si>
    <t>Предыдущий год (2019)</t>
  </si>
  <si>
    <t>ведущий разработчик</t>
  </si>
  <si>
    <t>ведущий тестировщик</t>
  </si>
  <si>
    <t>разработчик</t>
  </si>
  <si>
    <t>тестировщик</t>
  </si>
  <si>
    <t>ср.з\п=30 000</t>
  </si>
  <si>
    <t>13чел</t>
  </si>
  <si>
    <t>16чел</t>
  </si>
  <si>
    <t xml:space="preserve">Стоимость адаптации персонала </t>
  </si>
  <si>
    <t>Бухгалтер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</si>
</sst>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1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0" fontId="8" fillId="0" borderId="1" xfId="0" applyFont="1" applyBorder="1"/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 wrapText="1"/>
    </xf>
    <xf numFmtId="1" fontId="10" fillId="0" borderId="1" xfId="1" applyNumberFormat="1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top" wrapText="1"/>
    </xf>
    <xf numFmtId="1" fontId="8" fillId="0" borderId="1" xfId="0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8</xdr:row>
          <xdr:rowOff>152400</xdr:rowOff>
        </xdr:from>
        <xdr:to>
          <xdr:col>0</xdr:col>
          <xdr:colOff>2638425</xdr:colOff>
          <xdr:row>12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46A3E26-8DDD-4D0B-A7F0-55AF1DEBB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3800475</xdr:colOff>
          <xdr:row>57</xdr:row>
          <xdr:rowOff>0</xdr:rowOff>
        </xdr:from>
        <xdr:to>
          <xdr:col>1</xdr:col>
          <xdr:colOff>1504950</xdr:colOff>
          <xdr:row>59</xdr:row>
          <xdr:rowOff>38100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B91E633-6572-4705-BCBF-671F4B2DB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1" zoomScaleNormal="100" workbookViewId="0">
      <selection activeCell="B47" sqref="B47"/>
    </sheetView>
  </sheetViews>
  <sheetFormatPr defaultRowHeight="15" x14ac:dyDescent="0.25"/>
  <cols>
    <col min="1" max="1" width="60.7109375" customWidth="1"/>
    <col min="2" max="2" width="25" customWidth="1"/>
    <col min="3" max="3" width="14.42578125" customWidth="1"/>
    <col min="4" max="4" width="18.5703125" customWidth="1"/>
    <col min="5" max="5" width="12.7109375" customWidth="1"/>
    <col min="6" max="6" width="11.28515625" customWidth="1"/>
  </cols>
  <sheetData>
    <row r="1" spans="1:8" ht="15.75" x14ac:dyDescent="0.25">
      <c r="A1" s="10" t="s">
        <v>0</v>
      </c>
      <c r="B1" s="10" t="s">
        <v>33</v>
      </c>
      <c r="C1" s="10" t="s">
        <v>32</v>
      </c>
      <c r="E1" t="s">
        <v>38</v>
      </c>
    </row>
    <row r="2" spans="1:8" ht="17.25" customHeight="1" x14ac:dyDescent="0.25">
      <c r="A2" s="11" t="s">
        <v>34</v>
      </c>
      <c r="B2" s="11">
        <v>2</v>
      </c>
      <c r="C2" s="11">
        <v>2</v>
      </c>
      <c r="E2" t="s">
        <v>6</v>
      </c>
      <c r="F2">
        <f>30000*12</f>
        <v>360000</v>
      </c>
    </row>
    <row r="3" spans="1:8" ht="15.75" customHeight="1" x14ac:dyDescent="0.25">
      <c r="A3" s="11" t="s">
        <v>35</v>
      </c>
      <c r="B3" s="11">
        <v>1</v>
      </c>
      <c r="C3" s="11">
        <v>1</v>
      </c>
      <c r="E3" t="s">
        <v>7</v>
      </c>
      <c r="G3">
        <f>F2*13</f>
        <v>4680000</v>
      </c>
      <c r="H3" t="s">
        <v>39</v>
      </c>
    </row>
    <row r="4" spans="1:8" ht="15" customHeight="1" x14ac:dyDescent="0.25">
      <c r="A4" s="12" t="s">
        <v>36</v>
      </c>
      <c r="B4" s="11">
        <v>6</v>
      </c>
      <c r="C4" s="11">
        <v>8</v>
      </c>
      <c r="G4">
        <f>F2*16</f>
        <v>5760000</v>
      </c>
      <c r="H4" t="s">
        <v>40</v>
      </c>
    </row>
    <row r="5" spans="1:8" ht="14.25" customHeight="1" x14ac:dyDescent="0.25">
      <c r="A5" s="12" t="s">
        <v>37</v>
      </c>
      <c r="B5" s="11">
        <v>3</v>
      </c>
      <c r="C5" s="11">
        <v>4</v>
      </c>
    </row>
    <row r="6" spans="1:8" ht="15" customHeight="1" x14ac:dyDescent="0.25">
      <c r="A6" s="13" t="s">
        <v>22</v>
      </c>
      <c r="B6" s="11">
        <v>1</v>
      </c>
      <c r="C6" s="11">
        <v>1</v>
      </c>
    </row>
    <row r="7" spans="1:8" ht="15.75" x14ac:dyDescent="0.25">
      <c r="A7" s="10"/>
      <c r="B7" s="10">
        <f>SUM(B2:B6)</f>
        <v>13</v>
      </c>
      <c r="C7" s="10">
        <f>SUM(C2:C6)</f>
        <v>16</v>
      </c>
    </row>
    <row r="12" spans="1:8" x14ac:dyDescent="0.25">
      <c r="B12" s="5"/>
    </row>
    <row r="18" spans="1:9" x14ac:dyDescent="0.25">
      <c r="D18" s="4" t="s">
        <v>15</v>
      </c>
      <c r="E18" s="4" t="s">
        <v>15</v>
      </c>
      <c r="F18" s="4"/>
    </row>
    <row r="19" spans="1:9" x14ac:dyDescent="0.25">
      <c r="D19">
        <v>2</v>
      </c>
      <c r="E19">
        <v>1</v>
      </c>
    </row>
    <row r="20" spans="1:9" ht="31.5" x14ac:dyDescent="0.3">
      <c r="A20" s="3" t="s">
        <v>1</v>
      </c>
      <c r="B20" s="11" t="s">
        <v>34</v>
      </c>
      <c r="C20" s="11" t="s">
        <v>35</v>
      </c>
      <c r="D20" s="12" t="s">
        <v>36</v>
      </c>
      <c r="E20" s="12" t="s">
        <v>37</v>
      </c>
      <c r="F20" s="13" t="s">
        <v>22</v>
      </c>
    </row>
    <row r="21" spans="1:9" x14ac:dyDescent="0.25">
      <c r="A21" s="14" t="s">
        <v>29</v>
      </c>
      <c r="B21" s="1">
        <v>0</v>
      </c>
      <c r="C21" s="1">
        <v>0</v>
      </c>
      <c r="D21" s="1">
        <v>2</v>
      </c>
      <c r="E21" s="1">
        <v>1</v>
      </c>
      <c r="F21" s="1">
        <v>0</v>
      </c>
    </row>
    <row r="22" spans="1:9" ht="18.75" customHeight="1" x14ac:dyDescent="0.25">
      <c r="A22" s="15" t="s">
        <v>2</v>
      </c>
      <c r="B22" s="1">
        <v>0</v>
      </c>
      <c r="C22" s="1">
        <v>0</v>
      </c>
      <c r="D22" s="1">
        <f>12/4</f>
        <v>3</v>
      </c>
      <c r="E22" s="1">
        <f>5/2</f>
        <v>2.5</v>
      </c>
      <c r="F22" s="1">
        <v>0</v>
      </c>
    </row>
    <row r="23" spans="1:9" x14ac:dyDescent="0.25">
      <c r="A23" s="14" t="s">
        <v>3</v>
      </c>
      <c r="B23" s="1">
        <v>0</v>
      </c>
      <c r="C23" s="1">
        <v>0</v>
      </c>
      <c r="D23" s="1">
        <f>4/2</f>
        <v>2</v>
      </c>
      <c r="E23" s="1">
        <f>2/1</f>
        <v>2</v>
      </c>
      <c r="F23" s="1">
        <v>0</v>
      </c>
    </row>
    <row r="24" spans="1:9" x14ac:dyDescent="0.25">
      <c r="A24" s="14" t="s">
        <v>4</v>
      </c>
      <c r="B24" s="1">
        <v>0</v>
      </c>
      <c r="C24" s="1">
        <v>0</v>
      </c>
      <c r="D24" s="1">
        <v>2</v>
      </c>
      <c r="E24" s="1">
        <v>2</v>
      </c>
      <c r="F24" s="1">
        <v>0</v>
      </c>
    </row>
    <row r="25" spans="1:9" x14ac:dyDescent="0.25">
      <c r="A25" s="16"/>
      <c r="B25" s="1"/>
      <c r="C25" s="1"/>
      <c r="D25" s="1"/>
      <c r="E25" s="1"/>
      <c r="F25" s="1"/>
    </row>
    <row r="26" spans="1:9" x14ac:dyDescent="0.25">
      <c r="A26" s="17" t="s">
        <v>8</v>
      </c>
      <c r="B26" s="1">
        <v>0</v>
      </c>
      <c r="C26" s="1">
        <v>0</v>
      </c>
      <c r="D26" s="1">
        <f>(60+70)/2</f>
        <v>65</v>
      </c>
      <c r="E26" s="1">
        <f>(70+90)/2</f>
        <v>80</v>
      </c>
      <c r="F26" s="1">
        <v>0</v>
      </c>
    </row>
    <row r="27" spans="1:9" x14ac:dyDescent="0.25">
      <c r="A27" s="17" t="s">
        <v>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</row>
    <row r="28" spans="1:9" x14ac:dyDescent="0.25">
      <c r="A28" s="17" t="s">
        <v>10</v>
      </c>
      <c r="B28" s="1">
        <v>0</v>
      </c>
      <c r="C28" s="1">
        <v>0</v>
      </c>
      <c r="D28" s="1">
        <v>100</v>
      </c>
      <c r="E28" s="1">
        <v>100</v>
      </c>
      <c r="F28" s="1">
        <v>0</v>
      </c>
    </row>
    <row r="29" spans="1:9" x14ac:dyDescent="0.25">
      <c r="A29" s="17" t="s">
        <v>11</v>
      </c>
      <c r="B29" s="1">
        <v>0</v>
      </c>
      <c r="C29" s="1">
        <v>0</v>
      </c>
      <c r="D29" s="1">
        <v>3</v>
      </c>
      <c r="E29" s="1">
        <v>3</v>
      </c>
      <c r="F29" s="1">
        <v>0</v>
      </c>
    </row>
    <row r="30" spans="1:9" x14ac:dyDescent="0.25">
      <c r="A30" s="17" t="s">
        <v>12</v>
      </c>
      <c r="B30" s="1">
        <v>0</v>
      </c>
      <c r="C30" s="7">
        <v>0</v>
      </c>
      <c r="D30" s="7">
        <f>(D26+D27+D28)/3</f>
        <v>55</v>
      </c>
      <c r="E30" s="7">
        <f>(E26+E27+E28)/3</f>
        <v>60</v>
      </c>
      <c r="F30" s="7">
        <f>(F26+F27+F28)/3</f>
        <v>0</v>
      </c>
    </row>
    <row r="31" spans="1:9" x14ac:dyDescent="0.25">
      <c r="A31" s="2"/>
    </row>
    <row r="32" spans="1:9" ht="15.75" x14ac:dyDescent="0.25">
      <c r="A32" s="24" t="s">
        <v>5</v>
      </c>
      <c r="B32" s="19" t="s">
        <v>20</v>
      </c>
      <c r="C32" s="19" t="s">
        <v>21</v>
      </c>
      <c r="H32" t="s">
        <v>14</v>
      </c>
      <c r="I32" t="s">
        <v>13</v>
      </c>
    </row>
    <row r="33" spans="1:6" ht="15.75" x14ac:dyDescent="0.25">
      <c r="A33" s="18" t="s">
        <v>16</v>
      </c>
      <c r="B33" s="19"/>
      <c r="C33" s="19"/>
    </row>
    <row r="34" spans="1:6" ht="15.75" x14ac:dyDescent="0.25">
      <c r="A34" s="26" t="s">
        <v>34</v>
      </c>
      <c r="B34" s="19">
        <v>90000</v>
      </c>
      <c r="C34" s="21">
        <f>B34/22.5/8</f>
        <v>500</v>
      </c>
    </row>
    <row r="35" spans="1:6" ht="15.75" x14ac:dyDescent="0.25">
      <c r="A35" s="26" t="s">
        <v>35</v>
      </c>
      <c r="B35" s="19">
        <v>65000</v>
      </c>
      <c r="C35" s="22">
        <f>B35/22.5/8</f>
        <v>361.11111111111109</v>
      </c>
    </row>
    <row r="36" spans="1:6" ht="15.75" x14ac:dyDescent="0.25">
      <c r="A36" s="20"/>
      <c r="B36" s="19"/>
      <c r="C36" s="19"/>
    </row>
    <row r="37" spans="1:6" ht="15.75" x14ac:dyDescent="0.25">
      <c r="A37" s="18" t="s">
        <v>17</v>
      </c>
      <c r="B37" s="19"/>
      <c r="C37" s="19"/>
      <c r="E37" s="10"/>
      <c r="F37" s="10" t="s">
        <v>27</v>
      </c>
    </row>
    <row r="38" spans="1:6" ht="31.5" x14ac:dyDescent="0.25">
      <c r="A38" s="20" t="s">
        <v>23</v>
      </c>
      <c r="B38" s="19">
        <v>30000</v>
      </c>
      <c r="C38" s="22">
        <f>B38/22.5/8</f>
        <v>166.66666666666666</v>
      </c>
      <c r="E38" s="12" t="s">
        <v>36</v>
      </c>
      <c r="F38" s="27">
        <f>30000/22.5/8</f>
        <v>166.66666666666666</v>
      </c>
    </row>
    <row r="39" spans="1:6" ht="31.5" x14ac:dyDescent="0.25">
      <c r="A39" s="20" t="s">
        <v>18</v>
      </c>
      <c r="B39" s="19">
        <v>35000</v>
      </c>
      <c r="C39" s="22">
        <f>B39/22.5/8</f>
        <v>194.44444444444446</v>
      </c>
      <c r="E39" s="12" t="s">
        <v>37</v>
      </c>
      <c r="F39" s="27">
        <f>25000/22.5/8</f>
        <v>138.88888888888889</v>
      </c>
    </row>
    <row r="40" spans="1:6" ht="15.75" x14ac:dyDescent="0.25">
      <c r="A40" s="19"/>
      <c r="B40" s="19"/>
      <c r="C40" s="19"/>
    </row>
    <row r="41" spans="1:6" ht="15.75" x14ac:dyDescent="0.25">
      <c r="A41" s="23" t="s">
        <v>19</v>
      </c>
      <c r="B41" s="19"/>
      <c r="C41" s="19"/>
    </row>
    <row r="42" spans="1:6" ht="15.75" x14ac:dyDescent="0.25">
      <c r="A42" s="24" t="s">
        <v>42</v>
      </c>
      <c r="B42" s="19">
        <v>30000</v>
      </c>
      <c r="C42" s="22">
        <f>B42/22.5/8</f>
        <v>166.66666666666666</v>
      </c>
    </row>
    <row r="43" spans="1:6" ht="15.75" x14ac:dyDescent="0.25">
      <c r="A43" s="25"/>
      <c r="B43" s="19"/>
      <c r="C43" s="19"/>
    </row>
    <row r="44" spans="1:6" ht="15.75" x14ac:dyDescent="0.25">
      <c r="A44" s="24" t="s">
        <v>41</v>
      </c>
      <c r="B44" s="12" t="s">
        <v>36</v>
      </c>
      <c r="C44" s="12" t="s">
        <v>37</v>
      </c>
    </row>
    <row r="45" spans="1:6" ht="35.25" customHeight="1" x14ac:dyDescent="0.25">
      <c r="A45" s="25" t="s">
        <v>30</v>
      </c>
      <c r="B45" s="22">
        <f>2*8*F38</f>
        <v>2666.6666666666665</v>
      </c>
      <c r="C45" s="22">
        <f>4*F39</f>
        <v>555.55555555555554</v>
      </c>
    </row>
    <row r="46" spans="1:6" ht="31.5" x14ac:dyDescent="0.25">
      <c r="A46" s="24" t="s">
        <v>31</v>
      </c>
      <c r="B46" s="22">
        <f>2*2*C34</f>
        <v>2000</v>
      </c>
      <c r="C46" s="22">
        <f>2*C34</f>
        <v>1000</v>
      </c>
    </row>
    <row r="47" spans="1:6" ht="15.75" x14ac:dyDescent="0.25">
      <c r="A47" s="19" t="s">
        <v>28</v>
      </c>
      <c r="B47" s="22">
        <f>B45+B46</f>
        <v>4666.6666666666661</v>
      </c>
      <c r="C47" s="22">
        <f>C45+C46</f>
        <v>1555.5555555555557</v>
      </c>
    </row>
    <row r="50" spans="1:5" x14ac:dyDescent="0.25">
      <c r="B50">
        <v>2</v>
      </c>
      <c r="C50">
        <v>1</v>
      </c>
    </row>
    <row r="51" spans="1:5" ht="15.75" x14ac:dyDescent="0.25">
      <c r="A51" s="1"/>
      <c r="B51" s="12" t="s">
        <v>36</v>
      </c>
      <c r="C51" s="12" t="s">
        <v>37</v>
      </c>
    </row>
    <row r="52" spans="1:5" x14ac:dyDescent="0.25">
      <c r="A52" s="1" t="s">
        <v>24</v>
      </c>
      <c r="B52" s="7">
        <f>2*((C34*0.25)+(C35*0.5))</f>
        <v>611.11111111111109</v>
      </c>
      <c r="C52" s="7">
        <f>2*((C34*0.25)+(C35*0.5))</f>
        <v>611.11111111111109</v>
      </c>
      <c r="D52" s="6"/>
    </row>
    <row r="53" spans="1:5" x14ac:dyDescent="0.25">
      <c r="A53" s="1" t="s">
        <v>17</v>
      </c>
      <c r="B53" s="7">
        <f>2*(C38*0.5+(C39*0.5))</f>
        <v>361.11111111111109</v>
      </c>
      <c r="C53" s="7">
        <f>2*(C38*0.5+(C39*0.5))</f>
        <v>361.11111111111109</v>
      </c>
      <c r="D53" s="6"/>
    </row>
    <row r="54" spans="1:5" x14ac:dyDescent="0.25">
      <c r="A54" s="1" t="s">
        <v>19</v>
      </c>
      <c r="B54" s="7">
        <f>2*C42*0.5</f>
        <v>166.66666666666666</v>
      </c>
      <c r="C54" s="7">
        <f>2*0.5*C42</f>
        <v>166.66666666666666</v>
      </c>
      <c r="D54" s="6"/>
    </row>
    <row r="55" spans="1:5" x14ac:dyDescent="0.25">
      <c r="A55" s="9" t="s">
        <v>25</v>
      </c>
      <c r="B55" s="7">
        <f>B52+B53+B54</f>
        <v>1138.8888888888889</v>
      </c>
      <c r="C55" s="7">
        <f>C52+C53+C54</f>
        <v>1138.8888888888889</v>
      </c>
    </row>
    <row r="58" spans="1:5" ht="15.75" x14ac:dyDescent="0.25">
      <c r="C58" s="1" t="s">
        <v>26</v>
      </c>
      <c r="D58" s="12" t="s">
        <v>36</v>
      </c>
      <c r="E58" s="8">
        <f>B47/B55</f>
        <v>4.0975609756097553</v>
      </c>
    </row>
    <row r="59" spans="1:5" ht="15.75" x14ac:dyDescent="0.25">
      <c r="C59" s="1"/>
      <c r="D59" s="12" t="s">
        <v>37</v>
      </c>
      <c r="E59" s="8">
        <f>C47/C55</f>
        <v>1.3658536585365855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676275</xdr:colOff>
                <xdr:row>8</xdr:row>
                <xdr:rowOff>152400</xdr:rowOff>
              </from>
              <to>
                <xdr:col>0</xdr:col>
                <xdr:colOff>2638425</xdr:colOff>
                <xdr:row>12</xdr:row>
                <xdr:rowOff>38100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0</xdr:col>
                <xdr:colOff>3800475</xdr:colOff>
                <xdr:row>57</xdr:row>
                <xdr:rowOff>0</xdr:rowOff>
              </from>
              <to>
                <xdr:col>1</xdr:col>
                <xdr:colOff>1504950</xdr:colOff>
                <xdr:row>59</xdr:row>
                <xdr:rowOff>38100</xdr:rowOff>
              </to>
            </anchor>
          </objectPr>
        </oleObject>
      </mc:Choice>
      <mc:Fallback>
        <oleObject progId="Equation.3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ПРИМЕР!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2021-04-02T16:13:34Z</dcterms:modified>
</cp:coreProperties>
</file>