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t" sheetId="1" r:id="rId1"/>
    <sheet name="ro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1" i="1"/>
  <c r="D11" i="1"/>
  <c r="C11" i="1"/>
  <c r="D13" i="1" l="1"/>
  <c r="C13" i="1"/>
  <c r="B13" i="1"/>
  <c r="B12" i="1"/>
  <c r="C12" i="1" s="1"/>
  <c r="D12" i="1" s="1"/>
  <c r="I2" i="1"/>
  <c r="K4" i="1"/>
  <c r="K3" i="1"/>
  <c r="K2" i="1"/>
  <c r="I3" i="1"/>
  <c r="H8" i="1"/>
  <c r="H6" i="1"/>
  <c r="H7" i="1"/>
  <c r="F4" i="1"/>
  <c r="E4" i="1"/>
  <c r="D4" i="1"/>
  <c r="H5" i="1"/>
  <c r="J3" i="1"/>
  <c r="J2" i="1"/>
  <c r="M2" i="1"/>
  <c r="F2" i="1"/>
  <c r="E2" i="1"/>
  <c r="D2" i="1"/>
</calcChain>
</file>

<file path=xl/sharedStrings.xml><?xml version="1.0" encoding="utf-8"?>
<sst xmlns="http://schemas.openxmlformats.org/spreadsheetml/2006/main" count="33" uniqueCount="30">
  <si>
    <t>рабочих дней</t>
  </si>
  <si>
    <t>Kt</t>
  </si>
  <si>
    <t>дельта T (мин.)</t>
  </si>
  <si>
    <t>Должность</t>
  </si>
  <si>
    <t>Кол-во сэкономленных год. окладов</t>
  </si>
  <si>
    <t>Сумма год.оклада в баз.ед.</t>
  </si>
  <si>
    <t>Сумма экономии в баз. Ед.</t>
  </si>
  <si>
    <t>Тестировщик</t>
  </si>
  <si>
    <t>Разработчик</t>
  </si>
  <si>
    <t>итого</t>
  </si>
  <si>
    <t>оклад тестировщика за год при сэкономленных 186 ч</t>
  </si>
  <si>
    <t>разница окладов</t>
  </si>
  <si>
    <t>оклад разработчика за год при сэкономленных 207 ч</t>
  </si>
  <si>
    <t>1БЕ = 12 * 19 242 * 1,3</t>
  </si>
  <si>
    <t>ЗП тестировщика, руб.</t>
  </si>
  <si>
    <t>ЗП разработчика, руб.</t>
  </si>
  <si>
    <t>продолжительность раб. дня</t>
  </si>
  <si>
    <t>дельта T (часов) - для тестировщика</t>
  </si>
  <si>
    <t>дельта T (часов) - для разработчика</t>
  </si>
  <si>
    <t>время до (мин.) для тестировщика</t>
  </si>
  <si>
    <t>время после (мин.) для тестировщика</t>
  </si>
  <si>
    <t>время до (мин.) для разработчика</t>
  </si>
  <si>
    <t>время после (мин.) для разработчика</t>
  </si>
  <si>
    <t>затраты, б.е.</t>
  </si>
  <si>
    <t>прибыль, б.е.</t>
  </si>
  <si>
    <t>дельта, б.е.</t>
  </si>
  <si>
    <t>1 год</t>
  </si>
  <si>
    <t>2 год</t>
  </si>
  <si>
    <t>3 год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</si>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</sst>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</a:t>
            </a:r>
            <a:r>
              <a:rPr lang="ru-RU" baseline="0"/>
              <a:t> изменения </a:t>
            </a:r>
            <a:r>
              <a:rPr lang="en-US" baseline="0"/>
              <a:t>ROI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kt!$B$13:$D$13</c:f>
              <c:numCache>
                <c:formatCode>0.00</c:formatCode>
                <c:ptCount val="3"/>
                <c:pt idx="0">
                  <c:v>0.55102288400848376</c:v>
                </c:pt>
                <c:pt idx="1">
                  <c:v>0.97526174160793588</c:v>
                </c:pt>
                <c:pt idx="2">
                  <c:v>1.2077213896076355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7-4148-91AC-E8053F642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608008"/>
        <c:axId val="282609976"/>
      </c:lineChart>
      <c:catAx>
        <c:axId val="28260800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609976"/>
        <c:crosses val="autoZero"/>
        <c:auto val="1"/>
        <c:lblAlgn val="ctr"/>
        <c:lblOffset val="100"/>
        <c:noMultiLvlLbl val="0"/>
      </c:catAx>
      <c:valAx>
        <c:axId val="28260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608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11</xdr:row>
      <xdr:rowOff>156210</xdr:rowOff>
    </xdr:from>
    <xdr:to>
      <xdr:col>8</xdr:col>
      <xdr:colOff>259080</xdr:colOff>
      <xdr:row>26</xdr:row>
      <xdr:rowOff>156210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A8" workbookViewId="0">
      <selection activeCell="D13" sqref="D13"/>
    </sheetView>
  </sheetViews>
  <sheetFormatPr defaultRowHeight="14.4" x14ac:dyDescent="0.3"/>
  <cols>
    <col min="1" max="1" width="14.33203125" customWidth="1"/>
    <col min="2" max="2" width="16.6640625" customWidth="1"/>
    <col min="3" max="3" width="20.109375" customWidth="1"/>
    <col min="4" max="4" width="15.6640625" customWidth="1"/>
    <col min="5" max="5" width="20.109375" customWidth="1"/>
    <col min="6" max="6" width="13.77734375" customWidth="1"/>
    <col min="7" max="7" width="20.44140625" customWidth="1"/>
    <col min="8" max="8" width="13.6640625" customWidth="1"/>
    <col min="9" max="9" width="32.21875" customWidth="1"/>
    <col min="10" max="10" width="24.6640625" customWidth="1"/>
    <col min="11" max="11" width="23.88671875" customWidth="1"/>
    <col min="12" max="12" width="15" customWidth="1"/>
    <col min="13" max="13" width="9.44140625" bestFit="1" customWidth="1"/>
  </cols>
  <sheetData>
    <row r="1" spans="1:13" ht="43.2" x14ac:dyDescent="0.3">
      <c r="A1" t="s">
        <v>0</v>
      </c>
      <c r="B1" s="2" t="s">
        <v>19</v>
      </c>
      <c r="C1" s="2" t="s">
        <v>20</v>
      </c>
      <c r="D1" s="2" t="s">
        <v>17</v>
      </c>
      <c r="E1" t="s">
        <v>2</v>
      </c>
      <c r="F1" t="s">
        <v>1</v>
      </c>
      <c r="H1" t="s">
        <v>3</v>
      </c>
      <c r="I1" s="2" t="s">
        <v>4</v>
      </c>
      <c r="J1" t="s">
        <v>5</v>
      </c>
      <c r="K1" s="2" t="s">
        <v>6</v>
      </c>
    </row>
    <row r="2" spans="1:13" ht="28.8" x14ac:dyDescent="0.3">
      <c r="A2">
        <v>248</v>
      </c>
      <c r="B2">
        <v>60</v>
      </c>
      <c r="C2">
        <v>15</v>
      </c>
      <c r="D2">
        <f>(A2*B2-A2*C2)/60</f>
        <v>186</v>
      </c>
      <c r="E2">
        <f>D2*60</f>
        <v>11160</v>
      </c>
      <c r="F2" s="1">
        <f>(E2/(A2*B2))*100</f>
        <v>75</v>
      </c>
      <c r="H2" t="s">
        <v>7</v>
      </c>
      <c r="I2" s="1">
        <f>H6/M2</f>
        <v>0.22486867669281099</v>
      </c>
      <c r="J2" s="1">
        <f>F5*12/M2</f>
        <v>2.3985992180566549</v>
      </c>
      <c r="K2" s="1">
        <f>I2*J2</f>
        <v>0.53936983208081113</v>
      </c>
      <c r="L2" s="2" t="s">
        <v>13</v>
      </c>
      <c r="M2" s="1">
        <f xml:space="preserve"> 12 *19242*1.3</f>
        <v>300175.2</v>
      </c>
    </row>
    <row r="3" spans="1:13" ht="43.2" x14ac:dyDescent="0.3">
      <c r="A3" s="2" t="s">
        <v>16</v>
      </c>
      <c r="B3" s="2" t="s">
        <v>21</v>
      </c>
      <c r="C3" s="2" t="s">
        <v>22</v>
      </c>
      <c r="D3" s="2" t="s">
        <v>18</v>
      </c>
      <c r="H3" t="s">
        <v>8</v>
      </c>
      <c r="I3" s="1">
        <f>H8/M2</f>
        <v>0.41642347535705815</v>
      </c>
      <c r="J3" s="1">
        <f>F6*12/M2</f>
        <v>3.9976653634277581</v>
      </c>
      <c r="K3" s="1">
        <f>I3*J3</f>
        <v>1.6647217039531239</v>
      </c>
    </row>
    <row r="4" spans="1:13" ht="28.8" customHeight="1" x14ac:dyDescent="0.3">
      <c r="A4" s="2">
        <v>8</v>
      </c>
      <c r="B4">
        <v>100</v>
      </c>
      <c r="C4">
        <v>50</v>
      </c>
      <c r="D4" s="1">
        <f>(A2*B4-A2*C4)/60</f>
        <v>206.66666666666666</v>
      </c>
      <c r="E4">
        <f>D4*60</f>
        <v>12400</v>
      </c>
      <c r="F4">
        <f>(E4/(A2*B4))*100</f>
        <v>50</v>
      </c>
      <c r="H4" t="s">
        <v>9</v>
      </c>
      <c r="I4" s="1"/>
      <c r="J4" s="1"/>
      <c r="K4" s="1">
        <f>SUM(K2:K3)</f>
        <v>2.204091536033935</v>
      </c>
    </row>
    <row r="5" spans="1:13" ht="43.2" x14ac:dyDescent="0.3">
      <c r="E5" t="s">
        <v>14</v>
      </c>
      <c r="F5">
        <v>60000</v>
      </c>
      <c r="G5" s="2" t="s">
        <v>10</v>
      </c>
      <c r="H5" s="1">
        <f>((A2*A4 - D2)*J2*M2)/(A2*A4)</f>
        <v>652500.00000000012</v>
      </c>
      <c r="I5" s="1"/>
      <c r="J5" s="1"/>
      <c r="K5" s="1"/>
    </row>
    <row r="6" spans="1:13" ht="22.2" customHeight="1" x14ac:dyDescent="0.3">
      <c r="E6" t="s">
        <v>15</v>
      </c>
      <c r="F6">
        <v>100000</v>
      </c>
      <c r="G6" t="s">
        <v>11</v>
      </c>
      <c r="H6" s="1">
        <f>J2*M2-H5</f>
        <v>67499.999999999884</v>
      </c>
      <c r="I6" s="1"/>
      <c r="J6" s="1"/>
      <c r="K6" s="1"/>
    </row>
    <row r="7" spans="1:13" ht="43.2" x14ac:dyDescent="0.3">
      <c r="G7" s="2" t="s">
        <v>12</v>
      </c>
      <c r="H7" s="1">
        <f>((A2*A4 - D4)*J3*M2)/(A2*A4)</f>
        <v>1075000</v>
      </c>
      <c r="I7" s="1"/>
      <c r="J7" s="1"/>
      <c r="K7" s="1"/>
    </row>
    <row r="8" spans="1:13" x14ac:dyDescent="0.3">
      <c r="G8" t="s">
        <v>11</v>
      </c>
      <c r="H8" s="1">
        <f>J3*M2-H7</f>
        <v>125000</v>
      </c>
      <c r="I8" s="1"/>
      <c r="J8" s="1"/>
      <c r="K8" s="1"/>
    </row>
    <row r="9" spans="1:13" x14ac:dyDescent="0.3">
      <c r="B9" t="s">
        <v>26</v>
      </c>
      <c r="C9" t="s">
        <v>27</v>
      </c>
      <c r="D9" t="s">
        <v>28</v>
      </c>
    </row>
    <row r="10" spans="1:13" x14ac:dyDescent="0.3">
      <c r="A10" t="s">
        <v>23</v>
      </c>
      <c r="B10" s="1">
        <f xml:space="preserve"> 2 + 2*4/12</f>
        <v>2.6666666666666665</v>
      </c>
      <c r="C10" s="1">
        <v>1.1000000000000001</v>
      </c>
      <c r="D10" s="1">
        <v>1.1000000000000001</v>
      </c>
    </row>
    <row r="11" spans="1:13" x14ac:dyDescent="0.3">
      <c r="A11" t="s">
        <v>24</v>
      </c>
      <c r="B11" s="1">
        <f>K4 * (12 - 4)/12</f>
        <v>1.4693943573559567</v>
      </c>
      <c r="C11" s="1">
        <f>K4</f>
        <v>2.204091536033935</v>
      </c>
      <c r="D11" s="1">
        <f>K4</f>
        <v>2.204091536033935</v>
      </c>
    </row>
    <row r="12" spans="1:13" x14ac:dyDescent="0.3">
      <c r="A12" t="s">
        <v>25</v>
      </c>
      <c r="B12" s="1">
        <f>B11-B10</f>
        <v>-1.1972723093107098</v>
      </c>
      <c r="C12" s="1">
        <f>C11-C10+B12</f>
        <v>-9.3180773276774875E-2</v>
      </c>
      <c r="D12" s="1">
        <f>D11-D10+C12</f>
        <v>1.0109107627571601</v>
      </c>
    </row>
    <row r="13" spans="1:13" x14ac:dyDescent="0.3">
      <c r="A13" t="s">
        <v>29</v>
      </c>
      <c r="B13" s="1">
        <f>B11/B10</f>
        <v>0.55102288400848376</v>
      </c>
      <c r="C13" s="1">
        <f>(B11 +C11)/(B10+C10)</f>
        <v>0.97526174160793588</v>
      </c>
      <c r="D13" s="1">
        <f>(B11+C11+D11)/(B10+C10+D10)</f>
        <v>1.2077213896076355</v>
      </c>
    </row>
    <row r="14" spans="1:13" x14ac:dyDescent="0.3">
      <c r="B14" t="s">
        <v>26</v>
      </c>
      <c r="C14" t="s">
        <v>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kt</vt:lpstr>
      <vt:lpstr>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2024-02-13T15:32:06Z</dcterms:modified>
</cp:coreProperties>
</file>