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Характеристика документов" sheetId="1" r:id="rId1"/>
    <sheet name="Базовый вариант" sheetId="2" r:id="rId2"/>
    <sheet name="Проектный вариант" sheetId="3" r:id="rId3"/>
    <sheet name="сравнени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F3" i="4"/>
  <c r="F2" i="4"/>
  <c r="B4" i="4"/>
  <c r="B3" i="4"/>
  <c r="B2" i="4"/>
  <c r="D11" i="3"/>
  <c r="F11" i="3" s="1"/>
  <c r="H11" i="3" s="1"/>
  <c r="D10" i="3"/>
  <c r="F10" i="3" s="1"/>
  <c r="H10" i="3" s="1"/>
  <c r="F9" i="3"/>
  <c r="H9" i="3" s="1"/>
  <c r="D9" i="3"/>
  <c r="D8" i="3"/>
  <c r="F8" i="3" s="1"/>
  <c r="H8" i="3" s="1"/>
  <c r="F7" i="3"/>
  <c r="H7" i="3" s="1"/>
  <c r="D7" i="3"/>
  <c r="D6" i="3"/>
  <c r="F6" i="3" s="1"/>
  <c r="H6" i="3" s="1"/>
  <c r="D5" i="3"/>
  <c r="F5" i="3" s="1"/>
  <c r="H5" i="3" s="1"/>
  <c r="D4" i="3"/>
  <c r="F4" i="3" s="1"/>
  <c r="H4" i="3" s="1"/>
  <c r="D3" i="3"/>
  <c r="F3" i="3" s="1"/>
  <c r="H3" i="3" s="1"/>
  <c r="D2" i="3"/>
  <c r="F2" i="3" s="1"/>
  <c r="H12" i="2"/>
  <c r="F12" i="2"/>
  <c r="H3" i="2"/>
  <c r="H4" i="2"/>
  <c r="H5" i="2"/>
  <c r="H6" i="2"/>
  <c r="H7" i="2"/>
  <c r="H8" i="2"/>
  <c r="H9" i="2"/>
  <c r="H10" i="2"/>
  <c r="H11" i="2"/>
  <c r="H2" i="2"/>
  <c r="F3" i="2"/>
  <c r="F4" i="2"/>
  <c r="F5" i="2"/>
  <c r="F6" i="2"/>
  <c r="F7" i="2"/>
  <c r="F8" i="2"/>
  <c r="F9" i="2"/>
  <c r="F10" i="2"/>
  <c r="F11" i="2"/>
  <c r="F2" i="2"/>
  <c r="D8" i="2"/>
  <c r="D9" i="2"/>
  <c r="D10" i="2"/>
  <c r="D11" i="2"/>
  <c r="D7" i="2"/>
  <c r="D3" i="2"/>
  <c r="D4" i="2"/>
  <c r="D5" i="2"/>
  <c r="D6" i="2"/>
  <c r="D2" i="2"/>
  <c r="D15" i="1"/>
  <c r="D14" i="1"/>
  <c r="D7" i="1"/>
  <c r="D10" i="1"/>
  <c r="D11" i="1"/>
  <c r="D12" i="1"/>
  <c r="D13" i="1"/>
  <c r="D9" i="1"/>
  <c r="D3" i="1"/>
  <c r="D4" i="1"/>
  <c r="D5" i="1"/>
  <c r="D6" i="1"/>
  <c r="D2" i="1"/>
  <c r="F12" i="3" l="1"/>
  <c r="H2" i="3"/>
  <c r="H12" i="3" s="1"/>
</calcChain>
</file>

<file path=xl/sharedStrings.xml><?xml version="1.0" encoding="utf-8"?>
<sst xmlns="http://schemas.openxmlformats.org/spreadsheetml/2006/main" count="104" uniqueCount="36">
  <si>
    <t>Документ</t>
  </si>
  <si>
    <t>Периодичность возникновения (в месяц)</t>
  </si>
  <si>
    <t>Кол-во строк в одном документе</t>
  </si>
  <si>
    <t>Общий объем документо-строк, в год</t>
  </si>
  <si>
    <t>Информация о задачах</t>
  </si>
  <si>
    <t>Информация о сотрудниках</t>
  </si>
  <si>
    <t>Информация о мини проектах</t>
  </si>
  <si>
    <t>Информация о событиях</t>
  </si>
  <si>
    <t>Информация о серверах и контейнерах</t>
  </si>
  <si>
    <t>ВСЕГО за входные:</t>
  </si>
  <si>
    <t>Выходные</t>
  </si>
  <si>
    <t>Отчет по задачам</t>
  </si>
  <si>
    <t>Отчет по состоянию оборудования, серверов и ПО</t>
  </si>
  <si>
    <t>Отчет по состоянию оборудования и ПО</t>
  </si>
  <si>
    <t>Отчет по мини проектам</t>
  </si>
  <si>
    <t>Отчет по активности сотрудников</t>
  </si>
  <si>
    <t>Счет на выплаты</t>
  </si>
  <si>
    <t>ВСЕГО за выходные:</t>
  </si>
  <si>
    <t>ВСЕГО:</t>
  </si>
  <si>
    <t>Наименование операций технологического процесса решения комплекса задач</t>
  </si>
  <si>
    <t>Оборудование</t>
  </si>
  <si>
    <t>Ед. Изм.</t>
  </si>
  <si>
    <t>Объем работы в год</t>
  </si>
  <si>
    <t>Норма выработки / (опер/в час.)</t>
  </si>
  <si>
    <t>Трудоемкость</t>
  </si>
  <si>
    <t>Средне-часовая зарплата специалиста (руб.)</t>
  </si>
  <si>
    <t>Стоимость обработки информации (руб.)</t>
  </si>
  <si>
    <t>ПЭВМ</t>
  </si>
  <si>
    <t>документострока</t>
  </si>
  <si>
    <t xml:space="preserve">Информация о сотрудниках </t>
  </si>
  <si>
    <t>Итого:</t>
  </si>
  <si>
    <t>Трудоемкости</t>
  </si>
  <si>
    <t>Базовый вариант</t>
  </si>
  <si>
    <t>Проектный вариант</t>
  </si>
  <si>
    <t>Экономия</t>
  </si>
  <si>
    <t>Стоимостные 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</si>
</sst>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center"/>
    </xf>
    <xf numFmtId="2" fontId="2" fillId="0" borderId="4" xfId="0" applyNumberFormat="1" applyFont="1" applyBorder="1" applyAlignment="1">
      <alignment horizontal="justify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Сравнения</a:t>
            </a:r>
            <a:r>
              <a:rPr lang="ru-RU" baseline="0"/>
              <a:t> базового и проектного варианта трудовых затрат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сравнение!$A$2:$A$4</c:f>
              <c:strCache>
                <c:ptCount val="3"/>
                <c:pt idx="0">
                  <c:v>Базовый вариант</c:v>
                </c:pt>
                <c:pt idx="1">
                  <c:v>Проектный вариант</c:v>
                </c:pt>
                <c:pt idx="2">
                  <c:v>Экономия</c:v>
                </c:pt>
              </c:strCache>
            </c:strRef>
          </c:cat>
          <c:val>
            <c:numRef>
              <c:f>сравнение!$B$2:$B$4</c:f>
              <c:numCache>
                <c:formatCode>0.00</c:formatCode>
                <c:ptCount val="3"/>
                <c:pt idx="0">
                  <c:v>6188.5714285714284</c:v>
                </c:pt>
                <c:pt idx="1">
                  <c:v>2633.1713286713284</c:v>
                </c:pt>
                <c:pt idx="2">
                  <c:v>3555.4000999001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6-487E-B3A8-443E08A5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086320"/>
        <c:axId val="388086648"/>
      </c:barChart>
      <c:catAx>
        <c:axId val="38808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86648"/>
        <c:crosses val="autoZero"/>
        <c:auto val="1"/>
        <c:lblAlgn val="ctr"/>
        <c:lblOffset val="100"/>
        <c:noMultiLvlLbl val="0"/>
      </c:catAx>
      <c:valAx>
        <c:axId val="38808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8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Сравнения</a:t>
            </a:r>
            <a:r>
              <a:rPr lang="ru-RU" baseline="0"/>
              <a:t> базового и проектного варианта стоимостных затрат на обработку информации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сравнение!$D$2:$D$4</c:f>
              <c:strCache>
                <c:ptCount val="3"/>
                <c:pt idx="0">
                  <c:v>Базовый вариант</c:v>
                </c:pt>
                <c:pt idx="1">
                  <c:v>Проектный вариант</c:v>
                </c:pt>
                <c:pt idx="2">
                  <c:v>Экономия</c:v>
                </c:pt>
              </c:strCache>
            </c:strRef>
          </c:cat>
          <c:val>
            <c:numRef>
              <c:f>сравнение!$E$2:$E$4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67AC-4A92-B4E6-32434B45CF7D}"/>
            </c:ext>
          </c:extLst>
        </c:ser>
        <c:ser>
          <c:idx val="2"/>
          <c:order val="1"/>
          <c:invertIfNegative val="0"/>
          <c:cat>
            <c:strRef>
              <c:f>сравнение!$D$2:$D$4</c:f>
              <c:strCache>
                <c:ptCount val="3"/>
                <c:pt idx="0">
                  <c:v>Базовый вариант</c:v>
                </c:pt>
                <c:pt idx="1">
                  <c:v>Проектный вариант</c:v>
                </c:pt>
                <c:pt idx="2">
                  <c:v>Экономия</c:v>
                </c:pt>
              </c:strCache>
            </c:strRef>
          </c:cat>
          <c:val>
            <c:numRef>
              <c:f>сравнение!$F$2:$F$4</c:f>
              <c:numCache>
                <c:formatCode>0.00</c:formatCode>
                <c:ptCount val="3"/>
                <c:pt idx="0">
                  <c:v>1547142.8571428573</c:v>
                </c:pt>
                <c:pt idx="1">
                  <c:v>658292.83216783218</c:v>
                </c:pt>
                <c:pt idx="2">
                  <c:v>888850.0249750251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AC-4A92-B4E6-32434B45CF7D}"/>
            </c:ext>
          </c:extLst>
        </c:ser>
        <c:ser>
          <c:idx val="0"/>
          <c:order val="2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сравнение!$A$2:$A$4</c:f>
              <c:strCache>
                <c:ptCount val="3"/>
                <c:pt idx="0">
                  <c:v>Базовый вариант</c:v>
                </c:pt>
                <c:pt idx="1">
                  <c:v>Проектный вариант</c:v>
                </c:pt>
                <c:pt idx="2">
                  <c:v>Экономия</c:v>
                </c:pt>
              </c:strCache>
            </c:strRef>
          </c:cat>
          <c:val>
            <c:numRef>
              <c:f>сравнение!$B$2:$B$4</c:f>
              <c:numCache>
                <c:formatCode>0.00</c:formatCode>
                <c:ptCount val="3"/>
                <c:pt idx="0">
                  <c:v>6188.5714285714284</c:v>
                </c:pt>
                <c:pt idx="1">
                  <c:v>2633.1713286713284</c:v>
                </c:pt>
                <c:pt idx="2">
                  <c:v>3555.4000999001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AC-4A92-B4E6-32434B45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086320"/>
        <c:axId val="388086648"/>
      </c:barChart>
      <c:catAx>
        <c:axId val="38808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86648"/>
        <c:crosses val="autoZero"/>
        <c:auto val="1"/>
        <c:lblAlgn val="ctr"/>
        <c:lblOffset val="100"/>
        <c:noMultiLvlLbl val="0"/>
      </c:catAx>
      <c:valAx>
        <c:axId val="38808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863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6</xdr:row>
      <xdr:rowOff>64770</xdr:rowOff>
    </xdr:from>
    <xdr:to>
      <xdr:col>4</xdr:col>
      <xdr:colOff>739140</xdr:colOff>
      <xdr:row>21</xdr:row>
      <xdr:rowOff>64770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4</xdr:row>
      <xdr:rowOff>121920</xdr:rowOff>
    </xdr:from>
    <xdr:to>
      <xdr:col>12</xdr:col>
      <xdr:colOff>502920</xdr:colOff>
      <xdr:row>22</xdr:row>
      <xdr:rowOff>11430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6" sqref="A26"/>
    </sheetView>
  </sheetViews>
  <sheetFormatPr defaultRowHeight="14.4" x14ac:dyDescent="0.3"/>
  <cols>
    <col min="1" max="1" width="39.21875" customWidth="1"/>
    <col min="2" max="2" width="38.33203125" customWidth="1"/>
    <col min="3" max="3" width="30.77734375" customWidth="1"/>
    <col min="4" max="4" width="3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50</v>
      </c>
      <c r="D2">
        <f>B2*C2*12</f>
        <v>1200</v>
      </c>
    </row>
    <row r="3" spans="1:4" x14ac:dyDescent="0.3">
      <c r="A3" t="s">
        <v>5</v>
      </c>
      <c r="B3">
        <v>2</v>
      </c>
      <c r="C3">
        <v>120</v>
      </c>
      <c r="D3">
        <f t="shared" ref="D3:D6" si="0">B3*C3*12</f>
        <v>2880</v>
      </c>
    </row>
    <row r="4" spans="1:4" x14ac:dyDescent="0.3">
      <c r="A4" t="s">
        <v>6</v>
      </c>
      <c r="B4">
        <v>1</v>
      </c>
      <c r="C4">
        <v>80</v>
      </c>
      <c r="D4">
        <f t="shared" si="0"/>
        <v>960</v>
      </c>
    </row>
    <row r="5" spans="1:4" x14ac:dyDescent="0.3">
      <c r="A5" t="s">
        <v>7</v>
      </c>
      <c r="B5">
        <v>4</v>
      </c>
      <c r="C5">
        <v>100</v>
      </c>
      <c r="D5">
        <f t="shared" si="0"/>
        <v>4800</v>
      </c>
    </row>
    <row r="6" spans="1:4" x14ac:dyDescent="0.3">
      <c r="A6" t="s">
        <v>8</v>
      </c>
      <c r="B6">
        <v>2</v>
      </c>
      <c r="C6">
        <v>75</v>
      </c>
      <c r="D6">
        <f t="shared" si="0"/>
        <v>1800</v>
      </c>
    </row>
    <row r="7" spans="1:4" x14ac:dyDescent="0.3">
      <c r="A7" t="s">
        <v>9</v>
      </c>
      <c r="D7">
        <f>SUM(D2:D6)</f>
        <v>11640</v>
      </c>
    </row>
    <row r="8" spans="1:4" x14ac:dyDescent="0.3">
      <c r="A8" t="s">
        <v>10</v>
      </c>
    </row>
    <row r="9" spans="1:4" x14ac:dyDescent="0.3">
      <c r="A9" t="s">
        <v>11</v>
      </c>
      <c r="B9">
        <v>4</v>
      </c>
      <c r="C9">
        <v>200</v>
      </c>
      <c r="D9">
        <f>B9*C9*12</f>
        <v>9600</v>
      </c>
    </row>
    <row r="10" spans="1:4" x14ac:dyDescent="0.3">
      <c r="A10" t="s">
        <v>13</v>
      </c>
      <c r="B10">
        <v>4</v>
      </c>
      <c r="C10">
        <v>150</v>
      </c>
      <c r="D10">
        <f t="shared" ref="D10:D13" si="1">B10*C10*12</f>
        <v>7200</v>
      </c>
    </row>
    <row r="11" spans="1:4" x14ac:dyDescent="0.3">
      <c r="A11" t="s">
        <v>14</v>
      </c>
      <c r="B11">
        <v>2</v>
      </c>
      <c r="C11">
        <v>100</v>
      </c>
      <c r="D11">
        <f t="shared" si="1"/>
        <v>2400</v>
      </c>
    </row>
    <row r="12" spans="1:4" x14ac:dyDescent="0.3">
      <c r="A12" t="s">
        <v>15</v>
      </c>
      <c r="B12">
        <v>6</v>
      </c>
      <c r="C12">
        <v>200</v>
      </c>
      <c r="D12">
        <f t="shared" si="1"/>
        <v>14400</v>
      </c>
    </row>
    <row r="13" spans="1:4" x14ac:dyDescent="0.3">
      <c r="A13" t="s">
        <v>16</v>
      </c>
      <c r="B13">
        <v>1</v>
      </c>
      <c r="C13">
        <v>150</v>
      </c>
      <c r="D13">
        <f t="shared" si="1"/>
        <v>1800</v>
      </c>
    </row>
    <row r="14" spans="1:4" x14ac:dyDescent="0.3">
      <c r="A14" t="s">
        <v>17</v>
      </c>
      <c r="D14">
        <f>SUM(D9:D13)</f>
        <v>35400</v>
      </c>
    </row>
    <row r="15" spans="1:4" x14ac:dyDescent="0.3">
      <c r="A15" t="s">
        <v>18</v>
      </c>
      <c r="D15" s="1">
        <f>D7+D14</f>
        <v>47040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0" zoomScaleNormal="70" workbookViewId="0">
      <selection activeCell="H12" sqref="H12"/>
    </sheetView>
  </sheetViews>
  <sheetFormatPr defaultRowHeight="14.4" x14ac:dyDescent="0.3"/>
  <cols>
    <col min="1" max="1" width="21.6640625" customWidth="1"/>
    <col min="2" max="2" width="35.44140625" customWidth="1"/>
    <col min="3" max="3" width="12.5546875" customWidth="1"/>
    <col min="4" max="4" width="11.77734375" customWidth="1"/>
    <col min="5" max="5" width="15.21875" customWidth="1"/>
    <col min="6" max="6" width="16.21875" customWidth="1"/>
    <col min="7" max="7" width="17.6640625" customWidth="1"/>
    <col min="8" max="8" width="17.33203125" customWidth="1"/>
  </cols>
  <sheetData>
    <row r="1" spans="1:8" ht="103.8" customHeight="1" thickBot="1" x14ac:dyDescent="0.35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ht="31.8" thickBot="1" x14ac:dyDescent="0.35">
      <c r="A2" s="4" t="s">
        <v>4</v>
      </c>
      <c r="B2" s="5" t="s">
        <v>27</v>
      </c>
      <c r="C2" s="5" t="s">
        <v>28</v>
      </c>
      <c r="D2" s="5">
        <f>'Характеристика документов'!D2</f>
        <v>1200</v>
      </c>
      <c r="E2" s="5">
        <v>5</v>
      </c>
      <c r="F2" s="7">
        <f>D2/E2</f>
        <v>240</v>
      </c>
      <c r="G2" s="5">
        <v>250</v>
      </c>
      <c r="H2" s="7">
        <f>F2*G2</f>
        <v>60000</v>
      </c>
    </row>
    <row r="3" spans="1:8" ht="46.8" customHeight="1" thickBot="1" x14ac:dyDescent="0.35">
      <c r="A3" s="4" t="s">
        <v>29</v>
      </c>
      <c r="B3" s="5" t="s">
        <v>27</v>
      </c>
      <c r="C3" s="5" t="s">
        <v>28</v>
      </c>
      <c r="D3" s="5">
        <f>'Характеристика документов'!D3</f>
        <v>2880</v>
      </c>
      <c r="E3" s="5">
        <v>7</v>
      </c>
      <c r="F3" s="7">
        <f t="shared" ref="F3:F11" si="0">D3/E3</f>
        <v>411.42857142857144</v>
      </c>
      <c r="G3" s="5">
        <v>250</v>
      </c>
      <c r="H3" s="7">
        <f t="shared" ref="H3:H11" si="1">F3*G3</f>
        <v>102857.14285714286</v>
      </c>
    </row>
    <row r="4" spans="1:8" ht="57" customHeight="1" thickBot="1" x14ac:dyDescent="0.35">
      <c r="A4" s="4" t="s">
        <v>6</v>
      </c>
      <c r="B4" s="5" t="s">
        <v>27</v>
      </c>
      <c r="C4" s="5" t="s">
        <v>28</v>
      </c>
      <c r="D4" s="5">
        <f>'Характеристика документов'!D4</f>
        <v>960</v>
      </c>
      <c r="E4" s="5">
        <v>7</v>
      </c>
      <c r="F4" s="7">
        <f t="shared" si="0"/>
        <v>137.14285714285714</v>
      </c>
      <c r="G4" s="5">
        <v>250</v>
      </c>
      <c r="H4" s="7">
        <f t="shared" si="1"/>
        <v>34285.714285714283</v>
      </c>
    </row>
    <row r="5" spans="1:8" ht="31.8" thickBot="1" x14ac:dyDescent="0.35">
      <c r="A5" s="4" t="s">
        <v>7</v>
      </c>
      <c r="B5" s="5" t="s">
        <v>27</v>
      </c>
      <c r="C5" s="5" t="s">
        <v>28</v>
      </c>
      <c r="D5" s="5">
        <f>'Характеристика документов'!D5</f>
        <v>4800</v>
      </c>
      <c r="E5" s="5">
        <v>10</v>
      </c>
      <c r="F5" s="7">
        <f t="shared" si="0"/>
        <v>480</v>
      </c>
      <c r="G5" s="5">
        <v>250</v>
      </c>
      <c r="H5" s="7">
        <f t="shared" si="1"/>
        <v>120000</v>
      </c>
    </row>
    <row r="6" spans="1:8" ht="45.6" customHeight="1" thickBot="1" x14ac:dyDescent="0.35">
      <c r="A6" s="4" t="s">
        <v>8</v>
      </c>
      <c r="B6" s="5" t="s">
        <v>27</v>
      </c>
      <c r="C6" s="5" t="s">
        <v>28</v>
      </c>
      <c r="D6" s="5">
        <f>'Характеристика документов'!D6</f>
        <v>1800</v>
      </c>
      <c r="E6" s="5">
        <v>6</v>
      </c>
      <c r="F6" s="7">
        <f t="shared" si="0"/>
        <v>300</v>
      </c>
      <c r="G6" s="5">
        <v>250</v>
      </c>
      <c r="H6" s="7">
        <f t="shared" si="1"/>
        <v>75000</v>
      </c>
    </row>
    <row r="7" spans="1:8" ht="31.8" thickBot="1" x14ac:dyDescent="0.35">
      <c r="A7" s="4" t="s">
        <v>11</v>
      </c>
      <c r="B7" s="5" t="s">
        <v>27</v>
      </c>
      <c r="C7" s="5" t="s">
        <v>28</v>
      </c>
      <c r="D7" s="5">
        <f>'Характеристика документов'!D9</f>
        <v>9600</v>
      </c>
      <c r="E7" s="5">
        <v>10</v>
      </c>
      <c r="F7" s="7">
        <f t="shared" si="0"/>
        <v>960</v>
      </c>
      <c r="G7" s="5">
        <v>250</v>
      </c>
      <c r="H7" s="7">
        <f t="shared" si="1"/>
        <v>240000</v>
      </c>
    </row>
    <row r="8" spans="1:8" ht="57.6" customHeight="1" thickBot="1" x14ac:dyDescent="0.35">
      <c r="A8" s="4" t="s">
        <v>12</v>
      </c>
      <c r="B8" s="5" t="s">
        <v>27</v>
      </c>
      <c r="C8" s="5" t="s">
        <v>28</v>
      </c>
      <c r="D8" s="5">
        <f>'Характеристика документов'!D10</f>
        <v>7200</v>
      </c>
      <c r="E8" s="5">
        <v>8</v>
      </c>
      <c r="F8" s="7">
        <f t="shared" si="0"/>
        <v>900</v>
      </c>
      <c r="G8" s="5">
        <v>250</v>
      </c>
      <c r="H8" s="7">
        <f t="shared" si="1"/>
        <v>225000</v>
      </c>
    </row>
    <row r="9" spans="1:8" ht="52.2" customHeight="1" thickBot="1" x14ac:dyDescent="0.35">
      <c r="A9" s="4" t="s">
        <v>14</v>
      </c>
      <c r="B9" s="5" t="s">
        <v>27</v>
      </c>
      <c r="C9" s="5" t="s">
        <v>28</v>
      </c>
      <c r="D9" s="5">
        <f>'Характеристика документов'!D11</f>
        <v>2400</v>
      </c>
      <c r="E9" s="5">
        <v>7</v>
      </c>
      <c r="F9" s="7">
        <f t="shared" si="0"/>
        <v>342.85714285714283</v>
      </c>
      <c r="G9" s="5">
        <v>250</v>
      </c>
      <c r="H9" s="7">
        <f t="shared" si="1"/>
        <v>85714.28571428571</v>
      </c>
    </row>
    <row r="10" spans="1:8" ht="44.4" customHeight="1" thickBot="1" x14ac:dyDescent="0.35">
      <c r="A10" s="4" t="s">
        <v>15</v>
      </c>
      <c r="B10" s="5" t="s">
        <v>27</v>
      </c>
      <c r="C10" s="5" t="s">
        <v>28</v>
      </c>
      <c r="D10" s="5">
        <f>'Характеристика документов'!D12</f>
        <v>14400</v>
      </c>
      <c r="E10" s="5">
        <v>7</v>
      </c>
      <c r="F10" s="7">
        <f t="shared" si="0"/>
        <v>2057.1428571428573</v>
      </c>
      <c r="G10" s="5">
        <v>250</v>
      </c>
      <c r="H10" s="7">
        <f t="shared" si="1"/>
        <v>514285.71428571432</v>
      </c>
    </row>
    <row r="11" spans="1:8" ht="39" customHeight="1" thickBot="1" x14ac:dyDescent="0.35">
      <c r="A11" s="4" t="s">
        <v>16</v>
      </c>
      <c r="B11" s="5" t="s">
        <v>27</v>
      </c>
      <c r="C11" s="5" t="s">
        <v>28</v>
      </c>
      <c r="D11" s="5">
        <f>'Характеристика документов'!D13</f>
        <v>1800</v>
      </c>
      <c r="E11" s="5">
        <v>5</v>
      </c>
      <c r="F11" s="7">
        <f t="shared" si="0"/>
        <v>360</v>
      </c>
      <c r="G11" s="5">
        <v>250</v>
      </c>
      <c r="H11" s="7">
        <f t="shared" si="1"/>
        <v>90000</v>
      </c>
    </row>
    <row r="12" spans="1:8" ht="26.4" customHeight="1" thickBot="1" x14ac:dyDescent="0.35">
      <c r="A12" s="4" t="s">
        <v>30</v>
      </c>
      <c r="B12" s="6"/>
      <c r="C12" s="6"/>
      <c r="D12" s="6"/>
      <c r="E12" s="6"/>
      <c r="F12" s="7">
        <f>SUM(F2:F11)</f>
        <v>6188.5714285714284</v>
      </c>
      <c r="G12" s="6"/>
      <c r="H12" s="7">
        <f>SUM(H2:H11)</f>
        <v>1547142.8571428573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0" zoomScaleNormal="70" workbookViewId="0">
      <selection activeCell="K1" sqref="K1"/>
    </sheetView>
  </sheetViews>
  <sheetFormatPr defaultRowHeight="14.4" x14ac:dyDescent="0.3"/>
  <cols>
    <col min="1" max="1" width="33.33203125" customWidth="1"/>
    <col min="2" max="2" width="17.33203125" customWidth="1"/>
    <col min="3" max="3" width="19.6640625" customWidth="1"/>
    <col min="4" max="4" width="14.88671875" customWidth="1"/>
    <col min="5" max="5" width="16.77734375" customWidth="1"/>
    <col min="6" max="6" width="16.6640625" customWidth="1"/>
    <col min="7" max="7" width="19.5546875" customWidth="1"/>
    <col min="8" max="8" width="14.88671875" customWidth="1"/>
  </cols>
  <sheetData>
    <row r="1" spans="1:8" ht="97.8" customHeight="1" thickBot="1" x14ac:dyDescent="0.35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ht="31.8" customHeight="1" thickBot="1" x14ac:dyDescent="0.35">
      <c r="A2" s="4" t="s">
        <v>4</v>
      </c>
      <c r="B2" s="5" t="s">
        <v>27</v>
      </c>
      <c r="C2" s="5" t="s">
        <v>28</v>
      </c>
      <c r="D2" s="5">
        <f>'Характеристика документов'!D2</f>
        <v>1200</v>
      </c>
      <c r="E2" s="5">
        <v>13</v>
      </c>
      <c r="F2" s="7">
        <f>D2/E2</f>
        <v>92.307692307692307</v>
      </c>
      <c r="G2" s="5">
        <v>250</v>
      </c>
      <c r="H2" s="7">
        <f>F2*G2</f>
        <v>23076.923076923078</v>
      </c>
    </row>
    <row r="3" spans="1:8" ht="42.6" customHeight="1" thickBot="1" x14ac:dyDescent="0.35">
      <c r="A3" s="4" t="s">
        <v>29</v>
      </c>
      <c r="B3" s="5" t="s">
        <v>27</v>
      </c>
      <c r="C3" s="5" t="s">
        <v>28</v>
      </c>
      <c r="D3" s="5">
        <f>'Характеристика документов'!D3</f>
        <v>2880</v>
      </c>
      <c r="E3" s="5">
        <v>15</v>
      </c>
      <c r="F3" s="7">
        <f t="shared" ref="F3:F11" si="0">D3/E3</f>
        <v>192</v>
      </c>
      <c r="G3" s="5">
        <v>250</v>
      </c>
      <c r="H3" s="7">
        <f t="shared" ref="H3:H11" si="1">F3*G3</f>
        <v>48000</v>
      </c>
    </row>
    <row r="4" spans="1:8" ht="42" customHeight="1" thickBot="1" x14ac:dyDescent="0.35">
      <c r="A4" s="4" t="s">
        <v>6</v>
      </c>
      <c r="B4" s="5" t="s">
        <v>27</v>
      </c>
      <c r="C4" s="5" t="s">
        <v>28</v>
      </c>
      <c r="D4" s="5">
        <f>'Характеристика документов'!D4</f>
        <v>960</v>
      </c>
      <c r="E4" s="5">
        <v>14</v>
      </c>
      <c r="F4" s="7">
        <f t="shared" si="0"/>
        <v>68.571428571428569</v>
      </c>
      <c r="G4" s="5">
        <v>250</v>
      </c>
      <c r="H4" s="7">
        <f t="shared" si="1"/>
        <v>17142.857142857141</v>
      </c>
    </row>
    <row r="5" spans="1:8" ht="33" customHeight="1" thickBot="1" x14ac:dyDescent="0.35">
      <c r="A5" s="4" t="s">
        <v>7</v>
      </c>
      <c r="B5" s="5" t="s">
        <v>27</v>
      </c>
      <c r="C5" s="5" t="s">
        <v>28</v>
      </c>
      <c r="D5" s="5">
        <f>'Характеристика документов'!D5</f>
        <v>4800</v>
      </c>
      <c r="E5" s="5">
        <v>20</v>
      </c>
      <c r="F5" s="7">
        <f t="shared" si="0"/>
        <v>240</v>
      </c>
      <c r="G5" s="5">
        <v>250</v>
      </c>
      <c r="H5" s="7">
        <f t="shared" si="1"/>
        <v>60000</v>
      </c>
    </row>
    <row r="6" spans="1:8" ht="62.4" customHeight="1" thickBot="1" x14ac:dyDescent="0.35">
      <c r="A6" s="4" t="s">
        <v>8</v>
      </c>
      <c r="B6" s="5" t="s">
        <v>27</v>
      </c>
      <c r="C6" s="5" t="s">
        <v>28</v>
      </c>
      <c r="D6" s="5">
        <f>'Характеристика документов'!D6</f>
        <v>1800</v>
      </c>
      <c r="E6" s="5">
        <v>12</v>
      </c>
      <c r="F6" s="7">
        <f t="shared" si="0"/>
        <v>150</v>
      </c>
      <c r="G6" s="5">
        <v>250</v>
      </c>
      <c r="H6" s="7">
        <f t="shared" si="1"/>
        <v>37500</v>
      </c>
    </row>
    <row r="7" spans="1:8" ht="34.200000000000003" customHeight="1" thickBot="1" x14ac:dyDescent="0.35">
      <c r="A7" s="4" t="s">
        <v>11</v>
      </c>
      <c r="B7" s="5" t="s">
        <v>27</v>
      </c>
      <c r="C7" s="5" t="s">
        <v>28</v>
      </c>
      <c r="D7" s="5">
        <f>'Характеристика документов'!D9</f>
        <v>9600</v>
      </c>
      <c r="E7" s="5">
        <v>22</v>
      </c>
      <c r="F7" s="7">
        <f t="shared" si="0"/>
        <v>436.36363636363637</v>
      </c>
      <c r="G7" s="5">
        <v>250</v>
      </c>
      <c r="H7" s="7">
        <f t="shared" si="1"/>
        <v>109090.90909090909</v>
      </c>
    </row>
    <row r="8" spans="1:8" ht="64.8" customHeight="1" thickBot="1" x14ac:dyDescent="0.35">
      <c r="A8" s="4" t="s">
        <v>12</v>
      </c>
      <c r="B8" s="5" t="s">
        <v>27</v>
      </c>
      <c r="C8" s="5" t="s">
        <v>28</v>
      </c>
      <c r="D8" s="5">
        <f>'Характеристика документов'!D10</f>
        <v>7200</v>
      </c>
      <c r="E8" s="5">
        <v>16</v>
      </c>
      <c r="F8" s="7">
        <f t="shared" si="0"/>
        <v>450</v>
      </c>
      <c r="G8" s="5">
        <v>250</v>
      </c>
      <c r="H8" s="7">
        <f t="shared" si="1"/>
        <v>112500</v>
      </c>
    </row>
    <row r="9" spans="1:8" ht="45" customHeight="1" thickBot="1" x14ac:dyDescent="0.35">
      <c r="A9" s="4" t="s">
        <v>14</v>
      </c>
      <c r="B9" s="5" t="s">
        <v>27</v>
      </c>
      <c r="C9" s="5" t="s">
        <v>28</v>
      </c>
      <c r="D9" s="5">
        <f>'Характеристика документов'!D11</f>
        <v>2400</v>
      </c>
      <c r="E9" s="5">
        <v>14</v>
      </c>
      <c r="F9" s="7">
        <f t="shared" si="0"/>
        <v>171.42857142857142</v>
      </c>
      <c r="G9" s="5">
        <v>250</v>
      </c>
      <c r="H9" s="7">
        <f t="shared" si="1"/>
        <v>42857.142857142855</v>
      </c>
    </row>
    <row r="10" spans="1:8" ht="54.6" customHeight="1" thickBot="1" x14ac:dyDescent="0.35">
      <c r="A10" s="4" t="s">
        <v>15</v>
      </c>
      <c r="B10" s="5" t="s">
        <v>27</v>
      </c>
      <c r="C10" s="5" t="s">
        <v>28</v>
      </c>
      <c r="D10" s="5">
        <f>'Характеристика документов'!D12</f>
        <v>14400</v>
      </c>
      <c r="E10" s="5">
        <v>20</v>
      </c>
      <c r="F10" s="7">
        <f t="shared" si="0"/>
        <v>720</v>
      </c>
      <c r="G10" s="5">
        <v>250</v>
      </c>
      <c r="H10" s="7">
        <f t="shared" si="1"/>
        <v>180000</v>
      </c>
    </row>
    <row r="11" spans="1:8" ht="40.799999999999997" customHeight="1" thickBot="1" x14ac:dyDescent="0.35">
      <c r="A11" s="4" t="s">
        <v>16</v>
      </c>
      <c r="B11" s="5" t="s">
        <v>27</v>
      </c>
      <c r="C11" s="5" t="s">
        <v>28</v>
      </c>
      <c r="D11" s="5">
        <f>'Характеристика документов'!D13</f>
        <v>1800</v>
      </c>
      <c r="E11" s="5">
        <v>16</v>
      </c>
      <c r="F11" s="7">
        <f t="shared" si="0"/>
        <v>112.5</v>
      </c>
      <c r="G11" s="5">
        <v>250</v>
      </c>
      <c r="H11" s="7">
        <f t="shared" si="1"/>
        <v>28125</v>
      </c>
    </row>
    <row r="12" spans="1:8" ht="31.8" customHeight="1" thickBot="1" x14ac:dyDescent="0.35">
      <c r="A12" s="4" t="s">
        <v>30</v>
      </c>
      <c r="B12" s="6"/>
      <c r="C12" s="6"/>
      <c r="D12" s="6"/>
      <c r="E12" s="6"/>
      <c r="F12" s="7">
        <f>SUM(F2:F11)</f>
        <v>2633.1713286713284</v>
      </c>
      <c r="G12" s="6"/>
      <c r="H12" s="7">
        <f>SUM(H2:H11)</f>
        <v>658292.83216783218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25" sqref="H25"/>
    </sheetView>
  </sheetViews>
  <sheetFormatPr defaultRowHeight="14.4" x14ac:dyDescent="0.3"/>
  <cols>
    <col min="1" max="1" width="17.21875" customWidth="1"/>
    <col min="2" max="2" width="11.88671875" customWidth="1"/>
    <col min="3" max="3" width="19.88671875" customWidth="1"/>
    <col min="5" max="5" width="11.109375" customWidth="1"/>
    <col min="6" max="6" width="10.44140625" bestFit="1" customWidth="1"/>
  </cols>
  <sheetData>
    <row r="1" spans="1:6" x14ac:dyDescent="0.3">
      <c r="A1" t="s">
        <v>31</v>
      </c>
      <c r="D1" t="s">
        <v>35</v>
      </c>
    </row>
    <row r="2" spans="1:6" x14ac:dyDescent="0.3">
      <c r="A2" t="s">
        <v>32</v>
      </c>
      <c r="B2" s="8">
        <f>'Базовый вариант'!F12</f>
        <v>6188.5714285714284</v>
      </c>
      <c r="D2" t="s">
        <v>32</v>
      </c>
      <c r="F2" s="8">
        <f>'Базовый вариант'!H12</f>
        <v>1547142.8571428573</v>
      </c>
    </row>
    <row r="3" spans="1:6" x14ac:dyDescent="0.3">
      <c r="A3" t="s">
        <v>33</v>
      </c>
      <c r="B3" s="8">
        <f>'Проектный вариант'!F12</f>
        <v>2633.1713286713284</v>
      </c>
      <c r="D3" t="s">
        <v>33</v>
      </c>
      <c r="F3" s="8">
        <f>'Проектный вариант'!H12</f>
        <v>658292.83216783218</v>
      </c>
    </row>
    <row r="4" spans="1:6" x14ac:dyDescent="0.3">
      <c r="A4" t="s">
        <v>34</v>
      </c>
      <c r="B4" s="8">
        <f>B2-B3</f>
        <v>3555.4000999001</v>
      </c>
      <c r="D4" t="s">
        <v>34</v>
      </c>
      <c r="F4" s="8">
        <f>F2-F3</f>
        <v>888850.0249750251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Характеристика документов</vt:lpstr>
      <vt:lpstr>Базовый вариант</vt:lpstr>
      <vt:lpstr>Проектный вариант</vt:lpstr>
      <vt:lpstr>сравнение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2024-02-04T12:59:00Z</dcterms:modified>
</cp:coreProperties>
</file>