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1" i="1" l="1"/>
  <c r="U20" i="1" l="1"/>
  <c r="U17" i="1"/>
  <c r="U16" i="1"/>
  <c r="U15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I12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U8" i="1"/>
  <c r="R4" i="1"/>
  <c r="R5" i="1" s="1"/>
  <c r="U4" i="1"/>
  <c r="U5" i="1" s="1"/>
  <c r="X4" i="1"/>
  <c r="X5" i="1" s="1"/>
  <c r="Y4" i="1"/>
  <c r="Y5" i="1" s="1"/>
  <c r="J3" i="1"/>
  <c r="K3" i="1"/>
  <c r="L3" i="1"/>
  <c r="M3" i="1"/>
  <c r="N3" i="1"/>
  <c r="O3" i="1"/>
  <c r="P3" i="1"/>
  <c r="Q3" i="1"/>
  <c r="R3" i="1"/>
  <c r="S3" i="1"/>
  <c r="T3" i="1"/>
  <c r="U3" i="1"/>
  <c r="V3" i="1"/>
  <c r="V4" i="1" s="1"/>
  <c r="V5" i="1" s="1"/>
  <c r="W3" i="1"/>
  <c r="W4" i="1" s="1"/>
  <c r="W5" i="1" s="1"/>
  <c r="X3" i="1"/>
  <c r="Y3" i="1"/>
  <c r="Z3" i="1"/>
  <c r="I3" i="1"/>
  <c r="V2" i="1"/>
  <c r="W2" i="1"/>
  <c r="X2" i="1"/>
  <c r="Y2" i="1"/>
  <c r="Z2" i="1"/>
  <c r="Z4" i="1" s="1"/>
  <c r="Z5" i="1" s="1"/>
  <c r="U2" i="1"/>
  <c r="P2" i="1"/>
  <c r="P4" i="1" s="1"/>
  <c r="P5" i="1" s="1"/>
  <c r="Q2" i="1"/>
  <c r="Q4" i="1" s="1"/>
  <c r="Q5" i="1" s="1"/>
  <c r="R2" i="1"/>
  <c r="S2" i="1"/>
  <c r="S4" i="1" s="1"/>
  <c r="S5" i="1" s="1"/>
  <c r="T2" i="1"/>
  <c r="T4" i="1" s="1"/>
  <c r="T5" i="1" s="1"/>
  <c r="O2" i="1"/>
  <c r="O4" i="1" s="1"/>
  <c r="O5" i="1" s="1"/>
  <c r="J2" i="1"/>
  <c r="J4" i="1" s="1"/>
  <c r="J5" i="1" s="1"/>
  <c r="K2" i="1"/>
  <c r="K4" i="1" s="1"/>
  <c r="K5" i="1" s="1"/>
  <c r="L2" i="1"/>
  <c r="L4" i="1" s="1"/>
  <c r="L5" i="1" s="1"/>
  <c r="M2" i="1"/>
  <c r="M4" i="1" s="1"/>
  <c r="M5" i="1" s="1"/>
  <c r="N2" i="1"/>
  <c r="N4" i="1" s="1"/>
  <c r="N5" i="1" s="1"/>
  <c r="I2" i="1"/>
  <c r="I4" i="1" s="1"/>
  <c r="I5" i="1" l="1"/>
  <c r="P6" i="1" l="1"/>
  <c r="N6" i="1"/>
  <c r="J6" i="1"/>
  <c r="I6" i="1"/>
  <c r="Q6" i="1"/>
  <c r="O6" i="1"/>
  <c r="M6" i="1"/>
  <c r="K6" i="1"/>
  <c r="U9" i="1" s="1"/>
  <c r="U10" i="1" s="1"/>
  <c r="G9" i="1"/>
  <c r="L6" i="1"/>
  <c r="I7" i="1" l="1"/>
  <c r="I11" i="1" s="1"/>
  <c r="M7" i="1"/>
  <c r="L7" i="1"/>
  <c r="S7" i="1"/>
  <c r="K7" i="1"/>
  <c r="V7" i="1"/>
  <c r="X7" i="1"/>
  <c r="U7" i="1"/>
  <c r="W7" i="1"/>
  <c r="Y7" i="1"/>
  <c r="T7" i="1"/>
  <c r="Z7" i="1"/>
  <c r="J7" i="1"/>
  <c r="R7" i="1"/>
  <c r="Q7" i="1"/>
  <c r="P7" i="1"/>
  <c r="O7" i="1"/>
  <c r="N7" i="1"/>
</calcChain>
</file>

<file path=xl/sharedStrings.xml><?xml version="1.0" encoding="utf-8"?>
<sst xmlns="http://schemas.openxmlformats.org/spreadsheetml/2006/main" count="24" uniqueCount="20">
  <si>
    <t>Месяцы</t>
  </si>
  <si>
    <t>Использование оборудования</t>
  </si>
  <si>
    <t>Y</t>
  </si>
  <si>
    <t>V</t>
  </si>
  <si>
    <t>Y - V</t>
  </si>
  <si>
    <t>ст. откл</t>
  </si>
  <si>
    <t>(Y - V)^2</t>
  </si>
  <si>
    <t>лаг</t>
  </si>
  <si>
    <t>f</t>
  </si>
  <si>
    <t>A</t>
  </si>
  <si>
    <t>фаза</t>
  </si>
  <si>
    <t>случайная</t>
  </si>
  <si>
    <t>результат</t>
  </si>
  <si>
    <t>гармоника (s)</t>
  </si>
  <si>
    <t>ср знач случ</t>
  </si>
  <si>
    <t>pk</t>
  </si>
  <si>
    <t>станд отклон ошибки</t>
  </si>
  <si>
    <t>n = 18</t>
  </si>
  <si>
    <t>t - статистика</t>
  </si>
  <si>
    <t>крит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</si>
</sst>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Выработка</a:t>
            </a:r>
            <a:r>
              <a:rPr lang="ru-RU" baseline="0"/>
              <a:t> продукции - линейный тренд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1039370078740162E-2"/>
          <c:y val="0.15782407407407409"/>
          <c:w val="0.88396062992125979"/>
          <c:h val="0.72088764946048411"/>
        </c:manualLayout>
      </c:layout>
      <c:lineChart>
        <c:grouping val="standard"/>
        <c:varyColors val="0"/>
        <c:ser>
          <c:idx val="2"/>
          <c:order val="0"/>
          <c:marker>
            <c:symbol val="none"/>
          </c:marker>
          <c:val>
            <c:numRef>
              <c:f>Лист1!$I$2:$Z$2</c:f>
              <c:numCache>
                <c:formatCode>General</c:formatCode>
                <c:ptCount val="18"/>
                <c:pt idx="0">
                  <c:v>0.88949999999999996</c:v>
                </c:pt>
                <c:pt idx="1">
                  <c:v>0.86150000000000004</c:v>
                </c:pt>
                <c:pt idx="2">
                  <c:v>0.84919999999999995</c:v>
                </c:pt>
                <c:pt idx="3">
                  <c:v>0.87639999999999996</c:v>
                </c:pt>
                <c:pt idx="4">
                  <c:v>0.85629999999999995</c:v>
                </c:pt>
                <c:pt idx="5">
                  <c:v>0.87690000000000001</c:v>
                </c:pt>
                <c:pt idx="6">
                  <c:v>0.83520000000000005</c:v>
                </c:pt>
                <c:pt idx="7">
                  <c:v>0.86119999999999997</c:v>
                </c:pt>
                <c:pt idx="8">
                  <c:v>0.85909999999999997</c:v>
                </c:pt>
                <c:pt idx="9">
                  <c:v>0.85319999999999996</c:v>
                </c:pt>
                <c:pt idx="10">
                  <c:v>0.84930000000000005</c:v>
                </c:pt>
                <c:pt idx="11">
                  <c:v>0.84789999999999999</c:v>
                </c:pt>
                <c:pt idx="12">
                  <c:v>0.85240000000000005</c:v>
                </c:pt>
                <c:pt idx="13">
                  <c:v>0.88400000000000001</c:v>
                </c:pt>
                <c:pt idx="14">
                  <c:v>0.84850000000000003</c:v>
                </c:pt>
                <c:pt idx="15">
                  <c:v>0.84850000000000003</c:v>
                </c:pt>
                <c:pt idx="16">
                  <c:v>0.82030000000000003</c:v>
                </c:pt>
                <c:pt idx="17">
                  <c:v>0.85980000000000001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B3-4AB5-A147-C18D14A661F9}"/>
            </c:ext>
          </c:extLst>
        </c:ser>
        <c:ser>
          <c:idx val="3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Лист1!$I$2:$Z$2</c:f>
              <c:numCache>
                <c:formatCode>General</c:formatCode>
                <c:ptCount val="18"/>
                <c:pt idx="0">
                  <c:v>0.88949999999999996</c:v>
                </c:pt>
                <c:pt idx="1">
                  <c:v>0.86150000000000004</c:v>
                </c:pt>
                <c:pt idx="2">
                  <c:v>0.84919999999999995</c:v>
                </c:pt>
                <c:pt idx="3">
                  <c:v>0.87639999999999996</c:v>
                </c:pt>
                <c:pt idx="4">
                  <c:v>0.85629999999999995</c:v>
                </c:pt>
                <c:pt idx="5">
                  <c:v>0.87690000000000001</c:v>
                </c:pt>
                <c:pt idx="6">
                  <c:v>0.83520000000000005</c:v>
                </c:pt>
                <c:pt idx="7">
                  <c:v>0.86119999999999997</c:v>
                </c:pt>
                <c:pt idx="8">
                  <c:v>0.85909999999999997</c:v>
                </c:pt>
                <c:pt idx="9">
                  <c:v>0.85319999999999996</c:v>
                </c:pt>
                <c:pt idx="10">
                  <c:v>0.84930000000000005</c:v>
                </c:pt>
                <c:pt idx="11">
                  <c:v>0.84789999999999999</c:v>
                </c:pt>
                <c:pt idx="12">
                  <c:v>0.85240000000000005</c:v>
                </c:pt>
                <c:pt idx="13">
                  <c:v>0.88400000000000001</c:v>
                </c:pt>
                <c:pt idx="14">
                  <c:v>0.84850000000000003</c:v>
                </c:pt>
                <c:pt idx="15">
                  <c:v>0.84850000000000003</c:v>
                </c:pt>
                <c:pt idx="16">
                  <c:v>0.82030000000000003</c:v>
                </c:pt>
                <c:pt idx="17">
                  <c:v>0.85980000000000001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B3-4AB5-A147-C18D14A661F9}"/>
            </c:ext>
          </c:extLst>
        </c:ser>
        <c:ser>
          <c:idx val="1"/>
          <c:order val="2"/>
          <c:marker>
            <c:symbol val="none"/>
          </c:marker>
          <c:val>
            <c:numRef>
              <c:f>Лист1!$I$2:$Z$2</c:f>
              <c:numCache>
                <c:formatCode>General</c:formatCode>
                <c:ptCount val="18"/>
                <c:pt idx="0">
                  <c:v>0.88949999999999996</c:v>
                </c:pt>
                <c:pt idx="1">
                  <c:v>0.86150000000000004</c:v>
                </c:pt>
                <c:pt idx="2">
                  <c:v>0.84919999999999995</c:v>
                </c:pt>
                <c:pt idx="3">
                  <c:v>0.87639999999999996</c:v>
                </c:pt>
                <c:pt idx="4">
                  <c:v>0.85629999999999995</c:v>
                </c:pt>
                <c:pt idx="5">
                  <c:v>0.87690000000000001</c:v>
                </c:pt>
                <c:pt idx="6">
                  <c:v>0.83520000000000005</c:v>
                </c:pt>
                <c:pt idx="7">
                  <c:v>0.86119999999999997</c:v>
                </c:pt>
                <c:pt idx="8">
                  <c:v>0.85909999999999997</c:v>
                </c:pt>
                <c:pt idx="9">
                  <c:v>0.85319999999999996</c:v>
                </c:pt>
                <c:pt idx="10">
                  <c:v>0.84930000000000005</c:v>
                </c:pt>
                <c:pt idx="11">
                  <c:v>0.84789999999999999</c:v>
                </c:pt>
                <c:pt idx="12">
                  <c:v>0.85240000000000005</c:v>
                </c:pt>
                <c:pt idx="13">
                  <c:v>0.88400000000000001</c:v>
                </c:pt>
                <c:pt idx="14">
                  <c:v>0.84850000000000003</c:v>
                </c:pt>
                <c:pt idx="15">
                  <c:v>0.84850000000000003</c:v>
                </c:pt>
                <c:pt idx="16">
                  <c:v>0.82030000000000003</c:v>
                </c:pt>
                <c:pt idx="17">
                  <c:v>0.85980000000000001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B3-4AB5-A147-C18D14A661F9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-0,0014x + 0,8703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0,1923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Лист1!$I$2:$Z$2</c:f>
              <c:numCache>
                <c:formatCode>General</c:formatCode>
                <c:ptCount val="18"/>
                <c:pt idx="0">
                  <c:v>0.88949999999999996</c:v>
                </c:pt>
                <c:pt idx="1">
                  <c:v>0.86150000000000004</c:v>
                </c:pt>
                <c:pt idx="2">
                  <c:v>0.84919999999999995</c:v>
                </c:pt>
                <c:pt idx="3">
                  <c:v>0.87639999999999996</c:v>
                </c:pt>
                <c:pt idx="4">
                  <c:v>0.85629999999999995</c:v>
                </c:pt>
                <c:pt idx="5">
                  <c:v>0.87690000000000001</c:v>
                </c:pt>
                <c:pt idx="6">
                  <c:v>0.83520000000000005</c:v>
                </c:pt>
                <c:pt idx="7">
                  <c:v>0.86119999999999997</c:v>
                </c:pt>
                <c:pt idx="8">
                  <c:v>0.85909999999999997</c:v>
                </c:pt>
                <c:pt idx="9">
                  <c:v>0.85319999999999996</c:v>
                </c:pt>
                <c:pt idx="10">
                  <c:v>0.84930000000000005</c:v>
                </c:pt>
                <c:pt idx="11">
                  <c:v>0.84789999999999999</c:v>
                </c:pt>
                <c:pt idx="12">
                  <c:v>0.85240000000000005</c:v>
                </c:pt>
                <c:pt idx="13">
                  <c:v>0.88400000000000001</c:v>
                </c:pt>
                <c:pt idx="14">
                  <c:v>0.84850000000000003</c:v>
                </c:pt>
                <c:pt idx="15">
                  <c:v>0.84850000000000003</c:v>
                </c:pt>
                <c:pt idx="16">
                  <c:v>0.82030000000000003</c:v>
                </c:pt>
                <c:pt idx="17">
                  <c:v>0.85980000000000001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B3-4AB5-A147-C18D14A66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476416"/>
        <c:axId val="376475104"/>
      </c:lineChart>
      <c:catAx>
        <c:axId val="37647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475104"/>
        <c:crosses val="autoZero"/>
        <c:auto val="1"/>
        <c:lblAlgn val="ctr"/>
        <c:lblOffset val="100"/>
        <c:noMultiLvlLbl val="0"/>
      </c:catAx>
      <c:valAx>
        <c:axId val="3764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4764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Выработка</a:t>
            </a:r>
            <a:r>
              <a:rPr lang="ru-RU" baseline="0"/>
              <a:t> продукции - параболический тренд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val>
            <c:numRef>
              <c:f>Лист1!$I$2:$Z$2</c:f>
              <c:numCache>
                <c:formatCode>General</c:formatCode>
                <c:ptCount val="18"/>
                <c:pt idx="0">
                  <c:v>0.88949999999999996</c:v>
                </c:pt>
                <c:pt idx="1">
                  <c:v>0.86150000000000004</c:v>
                </c:pt>
                <c:pt idx="2">
                  <c:v>0.84919999999999995</c:v>
                </c:pt>
                <c:pt idx="3">
                  <c:v>0.87639999999999996</c:v>
                </c:pt>
                <c:pt idx="4">
                  <c:v>0.85629999999999995</c:v>
                </c:pt>
                <c:pt idx="5">
                  <c:v>0.87690000000000001</c:v>
                </c:pt>
                <c:pt idx="6">
                  <c:v>0.83520000000000005</c:v>
                </c:pt>
                <c:pt idx="7">
                  <c:v>0.86119999999999997</c:v>
                </c:pt>
                <c:pt idx="8">
                  <c:v>0.85909999999999997</c:v>
                </c:pt>
                <c:pt idx="9">
                  <c:v>0.85319999999999996</c:v>
                </c:pt>
                <c:pt idx="10">
                  <c:v>0.84930000000000005</c:v>
                </c:pt>
                <c:pt idx="11">
                  <c:v>0.84789999999999999</c:v>
                </c:pt>
                <c:pt idx="12">
                  <c:v>0.85240000000000005</c:v>
                </c:pt>
                <c:pt idx="13">
                  <c:v>0.88400000000000001</c:v>
                </c:pt>
                <c:pt idx="14">
                  <c:v>0.84850000000000003</c:v>
                </c:pt>
                <c:pt idx="15">
                  <c:v>0.84850000000000003</c:v>
                </c:pt>
                <c:pt idx="16">
                  <c:v>0.82030000000000003</c:v>
                </c:pt>
                <c:pt idx="17">
                  <c:v>0.85980000000000001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38-4F74-8717-877A24E8D14F}"/>
            </c:ext>
          </c:extLst>
        </c:ser>
        <c:ser>
          <c:idx val="5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Лист1!$I$2:$Z$2</c:f>
              <c:numCache>
                <c:formatCode>General</c:formatCode>
                <c:ptCount val="18"/>
                <c:pt idx="0">
                  <c:v>0.88949999999999996</c:v>
                </c:pt>
                <c:pt idx="1">
                  <c:v>0.86150000000000004</c:v>
                </c:pt>
                <c:pt idx="2">
                  <c:v>0.84919999999999995</c:v>
                </c:pt>
                <c:pt idx="3">
                  <c:v>0.87639999999999996</c:v>
                </c:pt>
                <c:pt idx="4">
                  <c:v>0.85629999999999995</c:v>
                </c:pt>
                <c:pt idx="5">
                  <c:v>0.87690000000000001</c:v>
                </c:pt>
                <c:pt idx="6">
                  <c:v>0.83520000000000005</c:v>
                </c:pt>
                <c:pt idx="7">
                  <c:v>0.86119999999999997</c:v>
                </c:pt>
                <c:pt idx="8">
                  <c:v>0.85909999999999997</c:v>
                </c:pt>
                <c:pt idx="9">
                  <c:v>0.85319999999999996</c:v>
                </c:pt>
                <c:pt idx="10">
                  <c:v>0.84930000000000005</c:v>
                </c:pt>
                <c:pt idx="11">
                  <c:v>0.84789999999999999</c:v>
                </c:pt>
                <c:pt idx="12">
                  <c:v>0.85240000000000005</c:v>
                </c:pt>
                <c:pt idx="13">
                  <c:v>0.88400000000000001</c:v>
                </c:pt>
                <c:pt idx="14">
                  <c:v>0.84850000000000003</c:v>
                </c:pt>
                <c:pt idx="15">
                  <c:v>0.84850000000000003</c:v>
                </c:pt>
                <c:pt idx="16">
                  <c:v>0.82030000000000003</c:v>
                </c:pt>
                <c:pt idx="17">
                  <c:v>0.85980000000000001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38-4F74-8717-877A24E8D14F}"/>
            </c:ext>
          </c:extLst>
        </c:ser>
        <c:ser>
          <c:idx val="6"/>
          <c:order val="2"/>
          <c:marker>
            <c:symbol val="none"/>
          </c:marker>
          <c:val>
            <c:numRef>
              <c:f>Лист1!$I$2:$Z$2</c:f>
              <c:numCache>
                <c:formatCode>General</c:formatCode>
                <c:ptCount val="18"/>
                <c:pt idx="0">
                  <c:v>0.88949999999999996</c:v>
                </c:pt>
                <c:pt idx="1">
                  <c:v>0.86150000000000004</c:v>
                </c:pt>
                <c:pt idx="2">
                  <c:v>0.84919999999999995</c:v>
                </c:pt>
                <c:pt idx="3">
                  <c:v>0.87639999999999996</c:v>
                </c:pt>
                <c:pt idx="4">
                  <c:v>0.85629999999999995</c:v>
                </c:pt>
                <c:pt idx="5">
                  <c:v>0.87690000000000001</c:v>
                </c:pt>
                <c:pt idx="6">
                  <c:v>0.83520000000000005</c:v>
                </c:pt>
                <c:pt idx="7">
                  <c:v>0.86119999999999997</c:v>
                </c:pt>
                <c:pt idx="8">
                  <c:v>0.85909999999999997</c:v>
                </c:pt>
                <c:pt idx="9">
                  <c:v>0.85319999999999996</c:v>
                </c:pt>
                <c:pt idx="10">
                  <c:v>0.84930000000000005</c:v>
                </c:pt>
                <c:pt idx="11">
                  <c:v>0.84789999999999999</c:v>
                </c:pt>
                <c:pt idx="12">
                  <c:v>0.85240000000000005</c:v>
                </c:pt>
                <c:pt idx="13">
                  <c:v>0.88400000000000001</c:v>
                </c:pt>
                <c:pt idx="14">
                  <c:v>0.84850000000000003</c:v>
                </c:pt>
                <c:pt idx="15">
                  <c:v>0.84850000000000003</c:v>
                </c:pt>
                <c:pt idx="16">
                  <c:v>0.82030000000000003</c:v>
                </c:pt>
                <c:pt idx="17">
                  <c:v>0.85980000000000001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38-4F74-8717-877A24E8D14F}"/>
            </c:ext>
          </c:extLst>
        </c:ser>
        <c:ser>
          <c:idx val="7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Лист1!$I$2:$Z$2</c:f>
              <c:numCache>
                <c:formatCode>General</c:formatCode>
                <c:ptCount val="18"/>
                <c:pt idx="0">
                  <c:v>0.88949999999999996</c:v>
                </c:pt>
                <c:pt idx="1">
                  <c:v>0.86150000000000004</c:v>
                </c:pt>
                <c:pt idx="2">
                  <c:v>0.84919999999999995</c:v>
                </c:pt>
                <c:pt idx="3">
                  <c:v>0.87639999999999996</c:v>
                </c:pt>
                <c:pt idx="4">
                  <c:v>0.85629999999999995</c:v>
                </c:pt>
                <c:pt idx="5">
                  <c:v>0.87690000000000001</c:v>
                </c:pt>
                <c:pt idx="6">
                  <c:v>0.83520000000000005</c:v>
                </c:pt>
                <c:pt idx="7">
                  <c:v>0.86119999999999997</c:v>
                </c:pt>
                <c:pt idx="8">
                  <c:v>0.85909999999999997</c:v>
                </c:pt>
                <c:pt idx="9">
                  <c:v>0.85319999999999996</c:v>
                </c:pt>
                <c:pt idx="10">
                  <c:v>0.84930000000000005</c:v>
                </c:pt>
                <c:pt idx="11">
                  <c:v>0.84789999999999999</c:v>
                </c:pt>
                <c:pt idx="12">
                  <c:v>0.85240000000000005</c:v>
                </c:pt>
                <c:pt idx="13">
                  <c:v>0.88400000000000001</c:v>
                </c:pt>
                <c:pt idx="14">
                  <c:v>0.84850000000000003</c:v>
                </c:pt>
                <c:pt idx="15">
                  <c:v>0.84850000000000003</c:v>
                </c:pt>
                <c:pt idx="16">
                  <c:v>0.82030000000000003</c:v>
                </c:pt>
                <c:pt idx="17">
                  <c:v>0.85980000000000001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238-4F74-8717-877A24E8D14F}"/>
            </c:ext>
          </c:extLst>
        </c:ser>
        <c:ser>
          <c:idx val="2"/>
          <c:order val="4"/>
          <c:marker>
            <c:symbol val="none"/>
          </c:marker>
          <c:val>
            <c:numRef>
              <c:f>Лист1!$I$2:$Z$2</c:f>
              <c:numCache>
                <c:formatCode>General</c:formatCode>
                <c:ptCount val="18"/>
                <c:pt idx="0">
                  <c:v>0.88949999999999996</c:v>
                </c:pt>
                <c:pt idx="1">
                  <c:v>0.86150000000000004</c:v>
                </c:pt>
                <c:pt idx="2">
                  <c:v>0.84919999999999995</c:v>
                </c:pt>
                <c:pt idx="3">
                  <c:v>0.87639999999999996</c:v>
                </c:pt>
                <c:pt idx="4">
                  <c:v>0.85629999999999995</c:v>
                </c:pt>
                <c:pt idx="5">
                  <c:v>0.87690000000000001</c:v>
                </c:pt>
                <c:pt idx="6">
                  <c:v>0.83520000000000005</c:v>
                </c:pt>
                <c:pt idx="7">
                  <c:v>0.86119999999999997</c:v>
                </c:pt>
                <c:pt idx="8">
                  <c:v>0.85909999999999997</c:v>
                </c:pt>
                <c:pt idx="9">
                  <c:v>0.85319999999999996</c:v>
                </c:pt>
                <c:pt idx="10">
                  <c:v>0.84930000000000005</c:v>
                </c:pt>
                <c:pt idx="11">
                  <c:v>0.84789999999999999</c:v>
                </c:pt>
                <c:pt idx="12">
                  <c:v>0.85240000000000005</c:v>
                </c:pt>
                <c:pt idx="13">
                  <c:v>0.88400000000000001</c:v>
                </c:pt>
                <c:pt idx="14">
                  <c:v>0.84850000000000003</c:v>
                </c:pt>
                <c:pt idx="15">
                  <c:v>0.84850000000000003</c:v>
                </c:pt>
                <c:pt idx="16">
                  <c:v>0.82030000000000003</c:v>
                </c:pt>
                <c:pt idx="17">
                  <c:v>0.85980000000000001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38-4F74-8717-877A24E8D14F}"/>
            </c:ext>
          </c:extLst>
        </c:ser>
        <c:ser>
          <c:idx val="3"/>
          <c:order val="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Лист1!$I$2:$Z$2</c:f>
              <c:numCache>
                <c:formatCode>General</c:formatCode>
                <c:ptCount val="18"/>
                <c:pt idx="0">
                  <c:v>0.88949999999999996</c:v>
                </c:pt>
                <c:pt idx="1">
                  <c:v>0.86150000000000004</c:v>
                </c:pt>
                <c:pt idx="2">
                  <c:v>0.84919999999999995</c:v>
                </c:pt>
                <c:pt idx="3">
                  <c:v>0.87639999999999996</c:v>
                </c:pt>
                <c:pt idx="4">
                  <c:v>0.85629999999999995</c:v>
                </c:pt>
                <c:pt idx="5">
                  <c:v>0.87690000000000001</c:v>
                </c:pt>
                <c:pt idx="6">
                  <c:v>0.83520000000000005</c:v>
                </c:pt>
                <c:pt idx="7">
                  <c:v>0.86119999999999997</c:v>
                </c:pt>
                <c:pt idx="8">
                  <c:v>0.85909999999999997</c:v>
                </c:pt>
                <c:pt idx="9">
                  <c:v>0.85319999999999996</c:v>
                </c:pt>
                <c:pt idx="10">
                  <c:v>0.84930000000000005</c:v>
                </c:pt>
                <c:pt idx="11">
                  <c:v>0.84789999999999999</c:v>
                </c:pt>
                <c:pt idx="12">
                  <c:v>0.85240000000000005</c:v>
                </c:pt>
                <c:pt idx="13">
                  <c:v>0.88400000000000001</c:v>
                </c:pt>
                <c:pt idx="14">
                  <c:v>0.84850000000000003</c:v>
                </c:pt>
                <c:pt idx="15">
                  <c:v>0.84850000000000003</c:v>
                </c:pt>
                <c:pt idx="16">
                  <c:v>0.82030000000000003</c:v>
                </c:pt>
                <c:pt idx="17">
                  <c:v>0.85980000000000001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38-4F74-8717-877A24E8D14F}"/>
            </c:ext>
          </c:extLst>
        </c:ser>
        <c:ser>
          <c:idx val="1"/>
          <c:order val="6"/>
          <c:marker>
            <c:symbol val="none"/>
          </c:marker>
          <c:val>
            <c:numRef>
              <c:f>Лист1!$I$2:$Z$2</c:f>
              <c:numCache>
                <c:formatCode>General</c:formatCode>
                <c:ptCount val="18"/>
                <c:pt idx="0">
                  <c:v>0.88949999999999996</c:v>
                </c:pt>
                <c:pt idx="1">
                  <c:v>0.86150000000000004</c:v>
                </c:pt>
                <c:pt idx="2">
                  <c:v>0.84919999999999995</c:v>
                </c:pt>
                <c:pt idx="3">
                  <c:v>0.87639999999999996</c:v>
                </c:pt>
                <c:pt idx="4">
                  <c:v>0.85629999999999995</c:v>
                </c:pt>
                <c:pt idx="5">
                  <c:v>0.87690000000000001</c:v>
                </c:pt>
                <c:pt idx="6">
                  <c:v>0.83520000000000005</c:v>
                </c:pt>
                <c:pt idx="7">
                  <c:v>0.86119999999999997</c:v>
                </c:pt>
                <c:pt idx="8">
                  <c:v>0.85909999999999997</c:v>
                </c:pt>
                <c:pt idx="9">
                  <c:v>0.85319999999999996</c:v>
                </c:pt>
                <c:pt idx="10">
                  <c:v>0.84930000000000005</c:v>
                </c:pt>
                <c:pt idx="11">
                  <c:v>0.84789999999999999</c:v>
                </c:pt>
                <c:pt idx="12">
                  <c:v>0.85240000000000005</c:v>
                </c:pt>
                <c:pt idx="13">
                  <c:v>0.88400000000000001</c:v>
                </c:pt>
                <c:pt idx="14">
                  <c:v>0.84850000000000003</c:v>
                </c:pt>
                <c:pt idx="15">
                  <c:v>0.84850000000000003</c:v>
                </c:pt>
                <c:pt idx="16">
                  <c:v>0.82030000000000003</c:v>
                </c:pt>
                <c:pt idx="17">
                  <c:v>0.85980000000000001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38-4F74-8717-877A24E8D14F}"/>
            </c:ext>
          </c:extLst>
        </c:ser>
        <c:ser>
          <c:idx val="0"/>
          <c:order val="7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Лист1!$I$2:$Z$2</c:f>
              <c:numCache>
                <c:formatCode>General</c:formatCode>
                <c:ptCount val="18"/>
                <c:pt idx="0">
                  <c:v>0.88949999999999996</c:v>
                </c:pt>
                <c:pt idx="1">
                  <c:v>0.86150000000000004</c:v>
                </c:pt>
                <c:pt idx="2">
                  <c:v>0.84919999999999995</c:v>
                </c:pt>
                <c:pt idx="3">
                  <c:v>0.87639999999999996</c:v>
                </c:pt>
                <c:pt idx="4">
                  <c:v>0.85629999999999995</c:v>
                </c:pt>
                <c:pt idx="5">
                  <c:v>0.87690000000000001</c:v>
                </c:pt>
                <c:pt idx="6">
                  <c:v>0.83520000000000005</c:v>
                </c:pt>
                <c:pt idx="7">
                  <c:v>0.86119999999999997</c:v>
                </c:pt>
                <c:pt idx="8">
                  <c:v>0.85909999999999997</c:v>
                </c:pt>
                <c:pt idx="9">
                  <c:v>0.85319999999999996</c:v>
                </c:pt>
                <c:pt idx="10">
                  <c:v>0.84930000000000005</c:v>
                </c:pt>
                <c:pt idx="11">
                  <c:v>0.84789999999999999</c:v>
                </c:pt>
                <c:pt idx="12">
                  <c:v>0.85240000000000005</c:v>
                </c:pt>
                <c:pt idx="13">
                  <c:v>0.88400000000000001</c:v>
                </c:pt>
                <c:pt idx="14">
                  <c:v>0.84850000000000003</c:v>
                </c:pt>
                <c:pt idx="15">
                  <c:v>0.84850000000000003</c:v>
                </c:pt>
                <c:pt idx="16">
                  <c:v>0.82030000000000003</c:v>
                </c:pt>
                <c:pt idx="17">
                  <c:v>0.85980000000000001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38-4F74-8717-877A24E8D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476416"/>
        <c:axId val="376475104"/>
      </c:lineChart>
      <c:catAx>
        <c:axId val="37647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475104"/>
        <c:crosses val="autoZero"/>
        <c:auto val="1"/>
        <c:lblAlgn val="ctr"/>
        <c:lblOffset val="100"/>
        <c:noMultiLvlLbl val="0"/>
      </c:catAx>
      <c:valAx>
        <c:axId val="3764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4764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Выработка</a:t>
            </a:r>
            <a:r>
              <a:rPr lang="ru-RU" baseline="0"/>
              <a:t> продукции - эксп тренд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Лист1!$I$2:$Z$2</c:f>
              <c:numCache>
                <c:formatCode>General</c:formatCode>
                <c:ptCount val="18"/>
                <c:pt idx="0">
                  <c:v>0.88949999999999996</c:v>
                </c:pt>
                <c:pt idx="1">
                  <c:v>0.86150000000000004</c:v>
                </c:pt>
                <c:pt idx="2">
                  <c:v>0.84919999999999995</c:v>
                </c:pt>
                <c:pt idx="3">
                  <c:v>0.87639999999999996</c:v>
                </c:pt>
                <c:pt idx="4">
                  <c:v>0.85629999999999995</c:v>
                </c:pt>
                <c:pt idx="5">
                  <c:v>0.87690000000000001</c:v>
                </c:pt>
                <c:pt idx="6">
                  <c:v>0.83520000000000005</c:v>
                </c:pt>
                <c:pt idx="7">
                  <c:v>0.86119999999999997</c:v>
                </c:pt>
                <c:pt idx="8">
                  <c:v>0.85909999999999997</c:v>
                </c:pt>
                <c:pt idx="9">
                  <c:v>0.85319999999999996</c:v>
                </c:pt>
                <c:pt idx="10">
                  <c:v>0.84930000000000005</c:v>
                </c:pt>
                <c:pt idx="11">
                  <c:v>0.84789999999999999</c:v>
                </c:pt>
                <c:pt idx="12">
                  <c:v>0.85240000000000005</c:v>
                </c:pt>
                <c:pt idx="13">
                  <c:v>0.88400000000000001</c:v>
                </c:pt>
                <c:pt idx="14">
                  <c:v>0.84850000000000003</c:v>
                </c:pt>
                <c:pt idx="15">
                  <c:v>0.84850000000000003</c:v>
                </c:pt>
                <c:pt idx="16">
                  <c:v>0.82030000000000003</c:v>
                </c:pt>
                <c:pt idx="17">
                  <c:v>0.85980000000000001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9-4A79-A80F-33D6B0E89D6C}"/>
            </c:ext>
          </c:extLst>
        </c:ser>
        <c:ser>
          <c:idx val="3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Лист1!$I$2:$Z$2</c:f>
              <c:numCache>
                <c:formatCode>General</c:formatCode>
                <c:ptCount val="18"/>
                <c:pt idx="0">
                  <c:v>0.88949999999999996</c:v>
                </c:pt>
                <c:pt idx="1">
                  <c:v>0.86150000000000004</c:v>
                </c:pt>
                <c:pt idx="2">
                  <c:v>0.84919999999999995</c:v>
                </c:pt>
                <c:pt idx="3">
                  <c:v>0.87639999999999996</c:v>
                </c:pt>
                <c:pt idx="4">
                  <c:v>0.85629999999999995</c:v>
                </c:pt>
                <c:pt idx="5">
                  <c:v>0.87690000000000001</c:v>
                </c:pt>
                <c:pt idx="6">
                  <c:v>0.83520000000000005</c:v>
                </c:pt>
                <c:pt idx="7">
                  <c:v>0.86119999999999997</c:v>
                </c:pt>
                <c:pt idx="8">
                  <c:v>0.85909999999999997</c:v>
                </c:pt>
                <c:pt idx="9">
                  <c:v>0.85319999999999996</c:v>
                </c:pt>
                <c:pt idx="10">
                  <c:v>0.84930000000000005</c:v>
                </c:pt>
                <c:pt idx="11">
                  <c:v>0.84789999999999999</c:v>
                </c:pt>
                <c:pt idx="12">
                  <c:v>0.85240000000000005</c:v>
                </c:pt>
                <c:pt idx="13">
                  <c:v>0.88400000000000001</c:v>
                </c:pt>
                <c:pt idx="14">
                  <c:v>0.84850000000000003</c:v>
                </c:pt>
                <c:pt idx="15">
                  <c:v>0.84850000000000003</c:v>
                </c:pt>
                <c:pt idx="16">
                  <c:v>0.82030000000000003</c:v>
                </c:pt>
                <c:pt idx="17">
                  <c:v>0.85980000000000001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9-4A79-A80F-33D6B0E89D6C}"/>
            </c:ext>
          </c:extLst>
        </c:ser>
        <c:ser>
          <c:idx val="1"/>
          <c:order val="2"/>
          <c:marker>
            <c:symbol val="none"/>
          </c:marker>
          <c:val>
            <c:numRef>
              <c:f>Лист1!$I$2:$Z$2</c:f>
              <c:numCache>
                <c:formatCode>General</c:formatCode>
                <c:ptCount val="18"/>
                <c:pt idx="0">
                  <c:v>0.88949999999999996</c:v>
                </c:pt>
                <c:pt idx="1">
                  <c:v>0.86150000000000004</c:v>
                </c:pt>
                <c:pt idx="2">
                  <c:v>0.84919999999999995</c:v>
                </c:pt>
                <c:pt idx="3">
                  <c:v>0.87639999999999996</c:v>
                </c:pt>
                <c:pt idx="4">
                  <c:v>0.85629999999999995</c:v>
                </c:pt>
                <c:pt idx="5">
                  <c:v>0.87690000000000001</c:v>
                </c:pt>
                <c:pt idx="6">
                  <c:v>0.83520000000000005</c:v>
                </c:pt>
                <c:pt idx="7">
                  <c:v>0.86119999999999997</c:v>
                </c:pt>
                <c:pt idx="8">
                  <c:v>0.85909999999999997</c:v>
                </c:pt>
                <c:pt idx="9">
                  <c:v>0.85319999999999996</c:v>
                </c:pt>
                <c:pt idx="10">
                  <c:v>0.84930000000000005</c:v>
                </c:pt>
                <c:pt idx="11">
                  <c:v>0.84789999999999999</c:v>
                </c:pt>
                <c:pt idx="12">
                  <c:v>0.85240000000000005</c:v>
                </c:pt>
                <c:pt idx="13">
                  <c:v>0.88400000000000001</c:v>
                </c:pt>
                <c:pt idx="14">
                  <c:v>0.84850000000000003</c:v>
                </c:pt>
                <c:pt idx="15">
                  <c:v>0.84850000000000003</c:v>
                </c:pt>
                <c:pt idx="16">
                  <c:v>0.82030000000000003</c:v>
                </c:pt>
                <c:pt idx="17">
                  <c:v>0.85980000000000001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A9-4A79-A80F-33D6B0E89D6C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Лист1!$I$2:$Z$2</c:f>
              <c:numCache>
                <c:formatCode>General</c:formatCode>
                <c:ptCount val="18"/>
                <c:pt idx="0">
                  <c:v>0.88949999999999996</c:v>
                </c:pt>
                <c:pt idx="1">
                  <c:v>0.86150000000000004</c:v>
                </c:pt>
                <c:pt idx="2">
                  <c:v>0.84919999999999995</c:v>
                </c:pt>
                <c:pt idx="3">
                  <c:v>0.87639999999999996</c:v>
                </c:pt>
                <c:pt idx="4">
                  <c:v>0.85629999999999995</c:v>
                </c:pt>
                <c:pt idx="5">
                  <c:v>0.87690000000000001</c:v>
                </c:pt>
                <c:pt idx="6">
                  <c:v>0.83520000000000005</c:v>
                </c:pt>
                <c:pt idx="7">
                  <c:v>0.86119999999999997</c:v>
                </c:pt>
                <c:pt idx="8">
                  <c:v>0.85909999999999997</c:v>
                </c:pt>
                <c:pt idx="9">
                  <c:v>0.85319999999999996</c:v>
                </c:pt>
                <c:pt idx="10">
                  <c:v>0.84930000000000005</c:v>
                </c:pt>
                <c:pt idx="11">
                  <c:v>0.84789999999999999</c:v>
                </c:pt>
                <c:pt idx="12">
                  <c:v>0.85240000000000005</c:v>
                </c:pt>
                <c:pt idx="13">
                  <c:v>0.88400000000000001</c:v>
                </c:pt>
                <c:pt idx="14">
                  <c:v>0.84850000000000003</c:v>
                </c:pt>
                <c:pt idx="15">
                  <c:v>0.84850000000000003</c:v>
                </c:pt>
                <c:pt idx="16">
                  <c:v>0.82030000000000003</c:v>
                </c:pt>
                <c:pt idx="17">
                  <c:v>0.85980000000000001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A9-4A79-A80F-33D6B0E8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476416"/>
        <c:axId val="376475104"/>
      </c:lineChart>
      <c:catAx>
        <c:axId val="37647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475104"/>
        <c:crosses val="autoZero"/>
        <c:auto val="1"/>
        <c:lblAlgn val="ctr"/>
        <c:lblOffset val="100"/>
        <c:noMultiLvlLbl val="0"/>
      </c:catAx>
      <c:valAx>
        <c:axId val="3764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4764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Центрированный ряд выработки</a:t>
            </a:r>
            <a:r>
              <a:rPr lang="en-US"/>
              <a:t> c </a:t>
            </a:r>
            <a:r>
              <a:rPr lang="ru-RU"/>
              <a:t>гармоникой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701662292209E-2"/>
          <c:y val="0.1388888888888889"/>
          <c:w val="0.87630774278215218"/>
          <c:h val="0.8101851851851852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Лист1!$I$4:$Z$4</c:f>
              <c:numCache>
                <c:formatCode>General</c:formatCode>
                <c:ptCount val="18"/>
                <c:pt idx="0">
                  <c:v>2.0599999999999952E-2</c:v>
                </c:pt>
                <c:pt idx="1">
                  <c:v>-5.9999999999998943E-3</c:v>
                </c:pt>
                <c:pt idx="2">
                  <c:v>-1.6900000000000026E-2</c:v>
                </c:pt>
                <c:pt idx="3">
                  <c:v>1.1700000000000044E-2</c:v>
                </c:pt>
                <c:pt idx="4">
                  <c:v>-7.0000000000000062E-3</c:v>
                </c:pt>
                <c:pt idx="5">
                  <c:v>1.5000000000000013E-2</c:v>
                </c:pt>
                <c:pt idx="6">
                  <c:v>-2.5299999999999878E-2</c:v>
                </c:pt>
                <c:pt idx="7">
                  <c:v>2.0999999999999908E-3</c:v>
                </c:pt>
                <c:pt idx="8">
                  <c:v>1.4000000000000679E-3</c:v>
                </c:pt>
                <c:pt idx="9">
                  <c:v>-3.0999999999999917E-3</c:v>
                </c:pt>
                <c:pt idx="10">
                  <c:v>-5.5999999999999384E-3</c:v>
                </c:pt>
                <c:pt idx="11">
                  <c:v>-5.5999999999999384E-3</c:v>
                </c:pt>
                <c:pt idx="12">
                  <c:v>3.0000000000007798E-4</c:v>
                </c:pt>
                <c:pt idx="13">
                  <c:v>3.3299999999999996E-2</c:v>
                </c:pt>
                <c:pt idx="14">
                  <c:v>-7.9999999999991189E-4</c:v>
                </c:pt>
                <c:pt idx="15">
                  <c:v>6.0000000000004494E-4</c:v>
                </c:pt>
                <c:pt idx="16">
                  <c:v>-2.619999999999989E-2</c:v>
                </c:pt>
                <c:pt idx="17">
                  <c:v>1.4700000000000046E-2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8-4C50-B9E6-F9D41284C61E}"/>
            </c:ext>
          </c:extLst>
        </c:ser>
        <c:ser>
          <c:idx val="1"/>
          <c:order val="1"/>
          <c:tx>
            <c:v>гармоника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Лист1!$I$7:$Z$7</c:f>
              <c:numCache>
                <c:formatCode>General</c:formatCode>
                <c:ptCount val="18"/>
                <c:pt idx="0">
                  <c:v>7.9796993243429811E-3</c:v>
                </c:pt>
                <c:pt idx="1">
                  <c:v>-1.4678627220268407E-2</c:v>
                </c:pt>
                <c:pt idx="2">
                  <c:v>6.6989278959254306E-3</c:v>
                </c:pt>
                <c:pt idx="3">
                  <c:v>7.9796993243429846E-3</c:v>
                </c:pt>
                <c:pt idx="4">
                  <c:v>-1.4678627220268407E-2</c:v>
                </c:pt>
                <c:pt idx="5">
                  <c:v>6.6989278959254279E-3</c:v>
                </c:pt>
                <c:pt idx="6">
                  <c:v>7.9796993243429881E-3</c:v>
                </c:pt>
                <c:pt idx="7">
                  <c:v>-1.4678627220268406E-2</c:v>
                </c:pt>
                <c:pt idx="8">
                  <c:v>6.6989278959254245E-3</c:v>
                </c:pt>
                <c:pt idx="9">
                  <c:v>7.9796993243430123E-3</c:v>
                </c:pt>
                <c:pt idx="10">
                  <c:v>-1.4678627220268406E-2</c:v>
                </c:pt>
                <c:pt idx="11">
                  <c:v>6.698927895925421E-3</c:v>
                </c:pt>
                <c:pt idx="12">
                  <c:v>7.9796993243430158E-3</c:v>
                </c:pt>
                <c:pt idx="13">
                  <c:v>-1.4678627220268406E-2</c:v>
                </c:pt>
                <c:pt idx="14">
                  <c:v>6.6989278959253716E-3</c:v>
                </c:pt>
                <c:pt idx="15">
                  <c:v>7.9796993243430175E-3</c:v>
                </c:pt>
                <c:pt idx="16">
                  <c:v>-1.4678627220268402E-2</c:v>
                </c:pt>
                <c:pt idx="17">
                  <c:v>6.6989278959254149E-3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8-4C50-B9E6-F9D41284C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499776"/>
        <c:axId val="507503712"/>
      </c:lineChart>
      <c:catAx>
        <c:axId val="50749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503712"/>
        <c:crosses val="autoZero"/>
        <c:auto val="1"/>
        <c:lblAlgn val="ctr"/>
        <c:lblOffset val="100"/>
        <c:noMultiLvlLbl val="0"/>
      </c:catAx>
      <c:valAx>
        <c:axId val="5075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49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Кореллограмма</a:t>
            </a:r>
            <a:r>
              <a:rPr lang="ru-RU" baseline="0"/>
              <a:t> для центрированного ряда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Лист1!$I$6:$Q$6</c:f>
              <c:numCache>
                <c:formatCode>General</c:formatCode>
                <c:ptCount val="9"/>
                <c:pt idx="0">
                  <c:v>-0.22578357485305481</c:v>
                </c:pt>
                <c:pt idx="1">
                  <c:v>-0.26661276386312821</c:v>
                </c:pt>
                <c:pt idx="2">
                  <c:v>0.26419175526056066</c:v>
                </c:pt>
                <c:pt idx="3">
                  <c:v>-0.10733647562080006</c:v>
                </c:pt>
                <c:pt idx="4">
                  <c:v>-0.29829913208569192</c:v>
                </c:pt>
                <c:pt idx="5">
                  <c:v>-0.13342933355052508</c:v>
                </c:pt>
                <c:pt idx="6">
                  <c:v>0.49876912194823314</c:v>
                </c:pt>
                <c:pt idx="7">
                  <c:v>-0.14955022036221288</c:v>
                </c:pt>
                <c:pt idx="8">
                  <c:v>-0.49582201856313118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9-4F65-BA3A-E81B07737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324664"/>
        <c:axId val="517324008"/>
      </c:barChart>
      <c:lineChart>
        <c:grouping val="standard"/>
        <c:varyColors val="0"/>
        <c:ser>
          <c:idx val="1"/>
          <c:order val="1"/>
          <c:tx>
            <c:v>Линия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Лист1!$I$6:$Q$6</c:f>
              <c:numCache>
                <c:formatCode>General</c:formatCode>
                <c:ptCount val="9"/>
                <c:pt idx="0">
                  <c:v>-0.22578357485305481</c:v>
                </c:pt>
                <c:pt idx="1">
                  <c:v>-0.26661276386312821</c:v>
                </c:pt>
                <c:pt idx="2">
                  <c:v>0.26419175526056066</c:v>
                </c:pt>
                <c:pt idx="3">
                  <c:v>-0.10733647562080006</c:v>
                </c:pt>
                <c:pt idx="4">
                  <c:v>-0.29829913208569192</c:v>
                </c:pt>
                <c:pt idx="5">
                  <c:v>-0.13342933355052508</c:v>
                </c:pt>
                <c:pt idx="6">
                  <c:v>0.49876912194823314</c:v>
                </c:pt>
                <c:pt idx="7">
                  <c:v>-0.14955022036221288</c:v>
                </c:pt>
                <c:pt idx="8">
                  <c:v>-0.49582201856313118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9-4F65-BA3A-E81B07737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24664"/>
        <c:axId val="517324008"/>
      </c:lineChart>
      <c:catAx>
        <c:axId val="517324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324008"/>
        <c:crosses val="autoZero"/>
        <c:auto val="1"/>
        <c:lblAlgn val="ctr"/>
        <c:lblOffset val="100"/>
        <c:noMultiLvlLbl val="0"/>
      </c:catAx>
      <c:valAx>
        <c:axId val="51732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32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Случайная компонента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Лист1!$I$11:$Z$11</c:f>
              <c:numCache>
                <c:formatCode>General</c:formatCode>
                <c:ptCount val="18"/>
                <c:pt idx="0">
                  <c:v>1.2620300675656971E-2</c:v>
                </c:pt>
                <c:pt idx="1">
                  <c:v>8.678627220268513E-3</c:v>
                </c:pt>
                <c:pt idx="2">
                  <c:v>-2.3598927895925458E-2</c:v>
                </c:pt>
                <c:pt idx="3">
                  <c:v>3.7203006756570591E-3</c:v>
                </c:pt>
                <c:pt idx="4">
                  <c:v>7.6786272202684011E-3</c:v>
                </c:pt>
                <c:pt idx="5">
                  <c:v>8.3010721040745854E-3</c:v>
                </c:pt>
                <c:pt idx="6">
                  <c:v>-3.3279699324342868E-2</c:v>
                </c:pt>
                <c:pt idx="7">
                  <c:v>1.6778627220268398E-2</c:v>
                </c:pt>
                <c:pt idx="8">
                  <c:v>-5.2989278959253566E-3</c:v>
                </c:pt>
                <c:pt idx="9">
                  <c:v>-1.1079699324343004E-2</c:v>
                </c:pt>
                <c:pt idx="10">
                  <c:v>9.0786272202684672E-3</c:v>
                </c:pt>
                <c:pt idx="11">
                  <c:v>-1.2298927895925359E-2</c:v>
                </c:pt>
                <c:pt idx="12">
                  <c:v>-7.6796993243429378E-3</c:v>
                </c:pt>
                <c:pt idx="13">
                  <c:v>4.7978627220268404E-2</c:v>
                </c:pt>
                <c:pt idx="14">
                  <c:v>-7.4989278959252835E-3</c:v>
                </c:pt>
                <c:pt idx="15">
                  <c:v>-7.3796993243429726E-3</c:v>
                </c:pt>
                <c:pt idx="16">
                  <c:v>-1.1521372779731488E-2</c:v>
                </c:pt>
                <c:pt idx="17">
                  <c:v>8.0010721040746323E-3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5-4BE7-AAEE-E970E2A62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121856"/>
        <c:axId val="508118904"/>
      </c:lineChart>
      <c:catAx>
        <c:axId val="50812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118904"/>
        <c:crosses val="autoZero"/>
        <c:auto val="1"/>
        <c:lblAlgn val="ctr"/>
        <c:lblOffset val="100"/>
        <c:noMultiLvlLbl val="0"/>
      </c:catAx>
      <c:valAx>
        <c:axId val="508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1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Исходная и вычисленная совпали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594925634295717E-2"/>
          <c:y val="3.7037037037037035E-2"/>
          <c:w val="0.8839606299212597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исходная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Лист1!$I$2:$Z$2</c:f>
              <c:numCache>
                <c:formatCode>General</c:formatCode>
                <c:ptCount val="18"/>
                <c:pt idx="0">
                  <c:v>0.88949999999999996</c:v>
                </c:pt>
                <c:pt idx="1">
                  <c:v>0.86150000000000004</c:v>
                </c:pt>
                <c:pt idx="2">
                  <c:v>0.84919999999999995</c:v>
                </c:pt>
                <c:pt idx="3">
                  <c:v>0.87639999999999996</c:v>
                </c:pt>
                <c:pt idx="4">
                  <c:v>0.85629999999999995</c:v>
                </c:pt>
                <c:pt idx="5">
                  <c:v>0.87690000000000001</c:v>
                </c:pt>
                <c:pt idx="6">
                  <c:v>0.83520000000000005</c:v>
                </c:pt>
                <c:pt idx="7">
                  <c:v>0.86119999999999997</c:v>
                </c:pt>
                <c:pt idx="8">
                  <c:v>0.85909999999999997</c:v>
                </c:pt>
                <c:pt idx="9">
                  <c:v>0.85319999999999996</c:v>
                </c:pt>
                <c:pt idx="10">
                  <c:v>0.84930000000000005</c:v>
                </c:pt>
                <c:pt idx="11">
                  <c:v>0.84789999999999999</c:v>
                </c:pt>
                <c:pt idx="12">
                  <c:v>0.85240000000000005</c:v>
                </c:pt>
                <c:pt idx="13">
                  <c:v>0.88400000000000001</c:v>
                </c:pt>
                <c:pt idx="14">
                  <c:v>0.84850000000000003</c:v>
                </c:pt>
                <c:pt idx="15">
                  <c:v>0.84850000000000003</c:v>
                </c:pt>
                <c:pt idx="16">
                  <c:v>0.82030000000000003</c:v>
                </c:pt>
                <c:pt idx="17">
                  <c:v>0.85980000000000001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0-42A8-B3A9-2BC8BFB7AC89}"/>
            </c:ext>
          </c:extLst>
        </c:ser>
        <c:ser>
          <c:idx val="1"/>
          <c:order val="1"/>
          <c:tx>
            <c:v>вычисленная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Лист1!$I$12:$Z$12</c:f>
              <c:numCache>
                <c:formatCode>General</c:formatCode>
                <c:ptCount val="18"/>
                <c:pt idx="0">
                  <c:v>0.88949999999999996</c:v>
                </c:pt>
                <c:pt idx="1">
                  <c:v>0.86150000000000004</c:v>
                </c:pt>
                <c:pt idx="2">
                  <c:v>0.84919999999999995</c:v>
                </c:pt>
                <c:pt idx="3">
                  <c:v>0.87639999999999996</c:v>
                </c:pt>
                <c:pt idx="4">
                  <c:v>0.85629999999999995</c:v>
                </c:pt>
                <c:pt idx="5">
                  <c:v>0.87690000000000001</c:v>
                </c:pt>
                <c:pt idx="6">
                  <c:v>0.83520000000000005</c:v>
                </c:pt>
                <c:pt idx="7">
                  <c:v>0.86119999999999997</c:v>
                </c:pt>
                <c:pt idx="8">
                  <c:v>0.85909999999999997</c:v>
                </c:pt>
                <c:pt idx="9">
                  <c:v>0.85319999999999996</c:v>
                </c:pt>
                <c:pt idx="10">
                  <c:v>0.84930000000000005</c:v>
                </c:pt>
                <c:pt idx="11">
                  <c:v>0.84789999999999999</c:v>
                </c:pt>
                <c:pt idx="12">
                  <c:v>0.85240000000000005</c:v>
                </c:pt>
                <c:pt idx="13">
                  <c:v>0.88400000000000001</c:v>
                </c:pt>
                <c:pt idx="14">
                  <c:v>0.84850000000000003</c:v>
                </c:pt>
                <c:pt idx="15">
                  <c:v>0.84850000000000003</c:v>
                </c:pt>
                <c:pt idx="16">
                  <c:v>0.82030000000000003</c:v>
                </c:pt>
                <c:pt idx="17">
                  <c:v>0.85980000000000001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0-42A8-B3A9-2BC8BFB7A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642768"/>
        <c:axId val="505644408"/>
      </c:lineChart>
      <c:catAx>
        <c:axId val="50564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644408"/>
        <c:crosses val="autoZero"/>
        <c:auto val="1"/>
        <c:lblAlgn val="ctr"/>
        <c:lblOffset val="100"/>
        <c:noMultiLvlLbl val="0"/>
      </c:catAx>
      <c:valAx>
        <c:axId val="50564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64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180975</xdr:rowOff>
    </xdr:from>
    <xdr:to>
      <xdr:col>4</xdr:col>
      <xdr:colOff>95250</xdr:colOff>
      <xdr:row>5</xdr:row>
      <xdr:rowOff>676275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0</xdr:rowOff>
    </xdr:from>
    <xdr:to>
      <xdr:col>4</xdr:col>
      <xdr:colOff>57150</xdr:colOff>
      <xdr:row>20</xdr:row>
      <xdr:rowOff>76200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21</xdr:row>
      <xdr:rowOff>47625</xdr:rowOff>
    </xdr:from>
    <xdr:to>
      <xdr:col>4</xdr:col>
      <xdr:colOff>76200</xdr:colOff>
      <xdr:row>35</xdr:row>
      <xdr:rowOff>123825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13</xdr:row>
      <xdr:rowOff>104775</xdr:rowOff>
    </xdr:from>
    <xdr:to>
      <xdr:col>10</xdr:col>
      <xdr:colOff>361950</xdr:colOff>
      <xdr:row>27</xdr:row>
      <xdr:rowOff>180975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552450</xdr:colOff>
      <xdr:row>12</xdr:row>
      <xdr:rowOff>161925</xdr:rowOff>
    </xdr:from>
    <xdr:to>
      <xdr:col>18</xdr:col>
      <xdr:colOff>247650</xdr:colOff>
      <xdr:row>27</xdr:row>
      <xdr:rowOff>47625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314325</xdr:colOff>
      <xdr:row>29</xdr:row>
      <xdr:rowOff>19050</xdr:rowOff>
    </xdr:from>
    <xdr:to>
      <xdr:col>10</xdr:col>
      <xdr:colOff>238125</xdr:colOff>
      <xdr:row>43</xdr:row>
      <xdr:rowOff>95250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76200</xdr:colOff>
      <xdr:row>28</xdr:row>
      <xdr:rowOff>133350</xdr:rowOff>
    </xdr:from>
    <xdr:to>
      <xdr:col>21</xdr:col>
      <xdr:colOff>180975</xdr:colOff>
      <xdr:row>44</xdr:row>
      <xdr:rowOff>133350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topLeftCell="E7" zoomScaleNormal="100" workbookViewId="0">
      <selection activeCell="U21" sqref="U21"/>
    </sheetView>
  </sheetViews>
  <sheetFormatPr defaultRowHeight="15" x14ac:dyDescent="0.25"/>
  <cols>
    <col min="1" max="1" width="26.42578125" customWidth="1"/>
    <col min="2" max="2" width="15.7109375" customWidth="1"/>
    <col min="3" max="3" width="12.42578125" customWidth="1"/>
    <col min="4" max="4" width="13.140625" customWidth="1"/>
    <col min="5" max="5" width="12.5703125" customWidth="1"/>
    <col min="6" max="6" width="13.5703125" customWidth="1"/>
    <col min="7" max="7" width="13.85546875" customWidth="1"/>
    <col min="8" max="8" width="14.85546875" customWidth="1"/>
    <col min="20" max="20" width="22.28515625" customWidth="1"/>
  </cols>
  <sheetData>
    <row r="1" spans="1:26" ht="16.5" thickBot="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I1" s="5">
        <v>1</v>
      </c>
      <c r="J1" s="5">
        <v>2</v>
      </c>
      <c r="K1" s="5">
        <v>3</v>
      </c>
      <c r="L1" s="5">
        <v>4</v>
      </c>
      <c r="M1" s="5">
        <v>5</v>
      </c>
      <c r="N1" s="5">
        <v>6</v>
      </c>
      <c r="O1" s="5">
        <v>7</v>
      </c>
      <c r="P1" s="5">
        <v>8</v>
      </c>
      <c r="Q1" s="5">
        <v>9</v>
      </c>
      <c r="R1" s="5">
        <v>10</v>
      </c>
      <c r="S1" s="5">
        <v>11</v>
      </c>
      <c r="T1" s="5">
        <v>12</v>
      </c>
      <c r="U1" s="5">
        <v>13</v>
      </c>
      <c r="V1" s="5">
        <v>14</v>
      </c>
      <c r="W1" s="5">
        <v>15</v>
      </c>
      <c r="X1" s="5">
        <v>16</v>
      </c>
      <c r="Y1" s="5">
        <v>17</v>
      </c>
      <c r="Z1" s="5">
        <v>18</v>
      </c>
    </row>
    <row r="2" spans="1:26" ht="32.25" thickBot="1" x14ac:dyDescent="0.3">
      <c r="A2" s="3" t="s">
        <v>1</v>
      </c>
      <c r="B2" s="4">
        <v>0.88949999999999996</v>
      </c>
      <c r="C2" s="4">
        <v>0.86150000000000004</v>
      </c>
      <c r="D2" s="4">
        <v>0.84919999999999995</v>
      </c>
      <c r="E2" s="4">
        <v>0.87639999999999996</v>
      </c>
      <c r="F2" s="4">
        <v>0.85629999999999995</v>
      </c>
      <c r="G2" s="4">
        <v>0.87690000000000001</v>
      </c>
      <c r="H2" t="s">
        <v>2</v>
      </c>
      <c r="I2">
        <f>B2</f>
        <v>0.88949999999999996</v>
      </c>
      <c r="J2">
        <f t="shared" ref="J2:N2" si="0">C2</f>
        <v>0.86150000000000004</v>
      </c>
      <c r="K2">
        <f t="shared" si="0"/>
        <v>0.84919999999999995</v>
      </c>
      <c r="L2">
        <f t="shared" si="0"/>
        <v>0.87639999999999996</v>
      </c>
      <c r="M2">
        <f t="shared" si="0"/>
        <v>0.85629999999999995</v>
      </c>
      <c r="N2">
        <f t="shared" si="0"/>
        <v>0.87690000000000001</v>
      </c>
      <c r="O2">
        <f>B4</f>
        <v>0.83520000000000005</v>
      </c>
      <c r="P2">
        <f t="shared" ref="P2:T2" si="1">C4</f>
        <v>0.86119999999999997</v>
      </c>
      <c r="Q2">
        <f t="shared" si="1"/>
        <v>0.85909999999999997</v>
      </c>
      <c r="R2">
        <f t="shared" si="1"/>
        <v>0.85319999999999996</v>
      </c>
      <c r="S2">
        <f t="shared" si="1"/>
        <v>0.84930000000000005</v>
      </c>
      <c r="T2">
        <f t="shared" si="1"/>
        <v>0.84789999999999999</v>
      </c>
      <c r="U2">
        <f>B6</f>
        <v>0.85240000000000005</v>
      </c>
      <c r="V2">
        <f t="shared" ref="V2:Z2" si="2">C6</f>
        <v>0.88400000000000001</v>
      </c>
      <c r="W2">
        <f t="shared" si="2"/>
        <v>0.84850000000000003</v>
      </c>
      <c r="X2">
        <f t="shared" si="2"/>
        <v>0.84850000000000003</v>
      </c>
      <c r="Y2">
        <f t="shared" si="2"/>
        <v>0.82030000000000003</v>
      </c>
      <c r="Z2">
        <f t="shared" si="2"/>
        <v>0.85980000000000001</v>
      </c>
    </row>
    <row r="3" spans="1:26" ht="16.5" thickBot="1" x14ac:dyDescent="0.3">
      <c r="A3" s="3" t="s">
        <v>0</v>
      </c>
      <c r="B3" s="4">
        <v>7</v>
      </c>
      <c r="C3" s="4">
        <v>8</v>
      </c>
      <c r="D3" s="4">
        <v>9</v>
      </c>
      <c r="E3" s="4">
        <v>10</v>
      </c>
      <c r="F3" s="4">
        <v>11</v>
      </c>
      <c r="G3" s="4">
        <v>12</v>
      </c>
      <c r="H3" t="s">
        <v>3</v>
      </c>
      <c r="I3">
        <f>I1*(-0.0014) +0.8703</f>
        <v>0.86890000000000001</v>
      </c>
      <c r="J3">
        <f t="shared" ref="J3:Z3" si="3">J1*(-0.0014) +0.8703</f>
        <v>0.86749999999999994</v>
      </c>
      <c r="K3">
        <f t="shared" si="3"/>
        <v>0.86609999999999998</v>
      </c>
      <c r="L3">
        <f t="shared" si="3"/>
        <v>0.86469999999999991</v>
      </c>
      <c r="M3">
        <f t="shared" si="3"/>
        <v>0.86329999999999996</v>
      </c>
      <c r="N3">
        <f t="shared" si="3"/>
        <v>0.8619</v>
      </c>
      <c r="O3">
        <f t="shared" si="3"/>
        <v>0.86049999999999993</v>
      </c>
      <c r="P3">
        <f t="shared" si="3"/>
        <v>0.85909999999999997</v>
      </c>
      <c r="Q3">
        <f t="shared" si="3"/>
        <v>0.85769999999999991</v>
      </c>
      <c r="R3">
        <f t="shared" si="3"/>
        <v>0.85629999999999995</v>
      </c>
      <c r="S3">
        <f t="shared" si="3"/>
        <v>0.85489999999999999</v>
      </c>
      <c r="T3">
        <f t="shared" si="3"/>
        <v>0.85349999999999993</v>
      </c>
      <c r="U3">
        <f t="shared" si="3"/>
        <v>0.85209999999999997</v>
      </c>
      <c r="V3">
        <f t="shared" si="3"/>
        <v>0.85070000000000001</v>
      </c>
      <c r="W3">
        <f t="shared" si="3"/>
        <v>0.84929999999999994</v>
      </c>
      <c r="X3">
        <f t="shared" si="3"/>
        <v>0.84789999999999999</v>
      </c>
      <c r="Y3">
        <f t="shared" si="3"/>
        <v>0.84649999999999992</v>
      </c>
      <c r="Z3">
        <f t="shared" si="3"/>
        <v>0.84509999999999996</v>
      </c>
    </row>
    <row r="4" spans="1:26" ht="32.25" thickBot="1" x14ac:dyDescent="0.3">
      <c r="A4" s="3" t="s">
        <v>1</v>
      </c>
      <c r="B4" s="4">
        <v>0.83520000000000005</v>
      </c>
      <c r="C4" s="4">
        <v>0.86119999999999997</v>
      </c>
      <c r="D4" s="4">
        <v>0.85909999999999997</v>
      </c>
      <c r="E4" s="4">
        <v>0.85319999999999996</v>
      </c>
      <c r="F4" s="4">
        <v>0.84930000000000005</v>
      </c>
      <c r="G4" s="4">
        <v>0.84789999999999999</v>
      </c>
      <c r="H4" t="s">
        <v>4</v>
      </c>
      <c r="I4">
        <f>I2-I3</f>
        <v>2.0599999999999952E-2</v>
      </c>
      <c r="J4">
        <f t="shared" ref="J4:Z4" si="4">J2-J3</f>
        <v>-5.9999999999998943E-3</v>
      </c>
      <c r="K4">
        <f t="shared" si="4"/>
        <v>-1.6900000000000026E-2</v>
      </c>
      <c r="L4">
        <f t="shared" si="4"/>
        <v>1.1700000000000044E-2</v>
      </c>
      <c r="M4">
        <f t="shared" si="4"/>
        <v>-7.0000000000000062E-3</v>
      </c>
      <c r="N4">
        <f t="shared" si="4"/>
        <v>1.5000000000000013E-2</v>
      </c>
      <c r="O4">
        <f t="shared" si="4"/>
        <v>-2.5299999999999878E-2</v>
      </c>
      <c r="P4">
        <f t="shared" si="4"/>
        <v>2.0999999999999908E-3</v>
      </c>
      <c r="Q4">
        <f t="shared" si="4"/>
        <v>1.4000000000000679E-3</v>
      </c>
      <c r="R4">
        <f t="shared" si="4"/>
        <v>-3.0999999999999917E-3</v>
      </c>
      <c r="S4">
        <f t="shared" si="4"/>
        <v>-5.5999999999999384E-3</v>
      </c>
      <c r="T4">
        <f t="shared" si="4"/>
        <v>-5.5999999999999384E-3</v>
      </c>
      <c r="U4">
        <f t="shared" si="4"/>
        <v>3.0000000000007798E-4</v>
      </c>
      <c r="V4">
        <f t="shared" si="4"/>
        <v>3.3299999999999996E-2</v>
      </c>
      <c r="W4">
        <f t="shared" si="4"/>
        <v>-7.9999999999991189E-4</v>
      </c>
      <c r="X4">
        <f t="shared" si="4"/>
        <v>6.0000000000004494E-4</v>
      </c>
      <c r="Y4">
        <f t="shared" si="4"/>
        <v>-2.619999999999989E-2</v>
      </c>
      <c r="Z4">
        <f t="shared" si="4"/>
        <v>1.4700000000000046E-2</v>
      </c>
    </row>
    <row r="5" spans="1:26" ht="16.5" thickBot="1" x14ac:dyDescent="0.3">
      <c r="A5" s="3" t="s">
        <v>0</v>
      </c>
      <c r="B5" s="4">
        <v>13</v>
      </c>
      <c r="C5" s="4">
        <v>14</v>
      </c>
      <c r="D5" s="4">
        <v>15</v>
      </c>
      <c r="E5" s="4">
        <v>16</v>
      </c>
      <c r="F5" s="4">
        <v>17</v>
      </c>
      <c r="G5" s="4">
        <v>18</v>
      </c>
      <c r="H5" t="s">
        <v>6</v>
      </c>
      <c r="I5">
        <f>I4*I4</f>
        <v>4.2435999999999803E-4</v>
      </c>
      <c r="J5">
        <f t="shared" ref="J5:Z5" si="5">J4*J4</f>
        <v>3.5999999999998734E-5</v>
      </c>
      <c r="K5">
        <f t="shared" si="5"/>
        <v>2.8561000000000087E-4</v>
      </c>
      <c r="L5">
        <f t="shared" si="5"/>
        <v>1.3689000000000103E-4</v>
      </c>
      <c r="M5">
        <f t="shared" si="5"/>
        <v>4.9000000000000087E-5</v>
      </c>
      <c r="N5">
        <f t="shared" si="5"/>
        <v>2.250000000000004E-4</v>
      </c>
      <c r="O5">
        <f t="shared" si="5"/>
        <v>6.4008999999999388E-4</v>
      </c>
      <c r="P5">
        <f t="shared" si="5"/>
        <v>4.4099999999999612E-6</v>
      </c>
      <c r="Q5">
        <f t="shared" si="5"/>
        <v>1.96000000000019E-6</v>
      </c>
      <c r="R5">
        <f t="shared" si="5"/>
        <v>9.6099999999999486E-6</v>
      </c>
      <c r="S5">
        <f t="shared" si="5"/>
        <v>3.1359999999999307E-5</v>
      </c>
      <c r="T5">
        <f t="shared" si="5"/>
        <v>3.1359999999999307E-5</v>
      </c>
      <c r="U5">
        <f t="shared" si="5"/>
        <v>9.0000000000046784E-8</v>
      </c>
      <c r="V5">
        <f t="shared" si="5"/>
        <v>1.1088899999999997E-3</v>
      </c>
      <c r="W5">
        <f t="shared" si="5"/>
        <v>6.3999999999985898E-7</v>
      </c>
      <c r="X5">
        <f t="shared" si="5"/>
        <v>3.6000000000005394E-7</v>
      </c>
      <c r="Y5">
        <f t="shared" si="5"/>
        <v>6.8643999999999422E-4</v>
      </c>
      <c r="Z5">
        <f t="shared" si="5"/>
        <v>2.1609000000000135E-4</v>
      </c>
    </row>
    <row r="6" spans="1:26" ht="32.25" thickBot="1" x14ac:dyDescent="0.3">
      <c r="A6" s="3" t="s">
        <v>1</v>
      </c>
      <c r="B6" s="4">
        <v>0.85240000000000005</v>
      </c>
      <c r="C6" s="4">
        <v>0.88400000000000001</v>
      </c>
      <c r="D6" s="4">
        <v>0.84850000000000003</v>
      </c>
      <c r="E6" s="4">
        <v>0.84850000000000003</v>
      </c>
      <c r="F6" s="4">
        <v>0.82030000000000003</v>
      </c>
      <c r="G6" s="4">
        <v>0.85980000000000001</v>
      </c>
      <c r="H6" t="s">
        <v>7</v>
      </c>
      <c r="I6">
        <f>CORREL(I5:Y5, J5:Z5)</f>
        <v>-0.22578357485305481</v>
      </c>
      <c r="J6">
        <f>CORREL(I5:X5, K5:Z5)</f>
        <v>-0.26661276386312821</v>
      </c>
      <c r="K6">
        <f>CORREL(I5:W5, L5:Z5)</f>
        <v>0.26419175526056066</v>
      </c>
      <c r="L6">
        <f>CORREL(I5:V5, M5:Z5)</f>
        <v>-0.10733647562080006</v>
      </c>
      <c r="M6">
        <f>CORREL(I5:U5, N5:Z5)</f>
        <v>-0.29829913208569192</v>
      </c>
      <c r="N6">
        <f>CORREL(I5:T5, O5:Z5)</f>
        <v>-0.13342933355052508</v>
      </c>
      <c r="O6">
        <f>CORREL(I5:S5, P5:Z5)</f>
        <v>0.49876912194823314</v>
      </c>
      <c r="P6">
        <f>CORREL(I5:R5, Q5:Z5)</f>
        <v>-0.14955022036221288</v>
      </c>
      <c r="Q6">
        <f>CORREL(I5:Q5, R5:Z5)</f>
        <v>-0.49582201856313118</v>
      </c>
    </row>
    <row r="7" spans="1:26" x14ac:dyDescent="0.25">
      <c r="H7" t="s">
        <v>13</v>
      </c>
      <c r="I7">
        <f>$G$9*SIN(2 *PI() * $U$8 *I1 + $U$10)</f>
        <v>7.9796993243429811E-3</v>
      </c>
      <c r="J7">
        <f t="shared" ref="J7:Z7" si="6">$G$9*SIN(2 *PI() * $U$8 *J1 + $U$10)</f>
        <v>-1.4678627220268407E-2</v>
      </c>
      <c r="K7">
        <f t="shared" si="6"/>
        <v>6.6989278959254306E-3</v>
      </c>
      <c r="L7">
        <f t="shared" si="6"/>
        <v>7.9796993243429846E-3</v>
      </c>
      <c r="M7">
        <f t="shared" si="6"/>
        <v>-1.4678627220268407E-2</v>
      </c>
      <c r="N7">
        <f t="shared" si="6"/>
        <v>6.6989278959254279E-3</v>
      </c>
      <c r="O7">
        <f t="shared" si="6"/>
        <v>7.9796993243429881E-3</v>
      </c>
      <c r="P7">
        <f t="shared" si="6"/>
        <v>-1.4678627220268406E-2</v>
      </c>
      <c r="Q7">
        <f t="shared" si="6"/>
        <v>6.6989278959254245E-3</v>
      </c>
      <c r="R7">
        <f t="shared" si="6"/>
        <v>7.9796993243430123E-3</v>
      </c>
      <c r="S7">
        <f t="shared" si="6"/>
        <v>-1.4678627220268406E-2</v>
      </c>
      <c r="T7">
        <f t="shared" si="6"/>
        <v>6.698927895925421E-3</v>
      </c>
      <c r="U7">
        <f t="shared" si="6"/>
        <v>7.9796993243430158E-3</v>
      </c>
      <c r="V7">
        <f t="shared" si="6"/>
        <v>-1.4678627220268406E-2</v>
      </c>
      <c r="W7">
        <f t="shared" si="6"/>
        <v>6.6989278959253716E-3</v>
      </c>
      <c r="X7">
        <f t="shared" si="6"/>
        <v>7.9796993243430175E-3</v>
      </c>
      <c r="Y7">
        <f t="shared" si="6"/>
        <v>-1.4678627220268402E-2</v>
      </c>
      <c r="Z7">
        <f t="shared" si="6"/>
        <v>6.6989278959254149E-3</v>
      </c>
    </row>
    <row r="8" spans="1:26" x14ac:dyDescent="0.25">
      <c r="T8" t="s">
        <v>8</v>
      </c>
      <c r="U8">
        <f>1/3</f>
        <v>0.33333333333333331</v>
      </c>
    </row>
    <row r="9" spans="1:26" x14ac:dyDescent="0.25">
      <c r="F9" t="s">
        <v>5</v>
      </c>
      <c r="G9">
        <f>SQRT(SUM(I5:Z5)/18)</f>
        <v>1.4697240859729019E-2</v>
      </c>
      <c r="T9" t="s">
        <v>9</v>
      </c>
      <c r="U9">
        <f>ASIN(K6/O6)</f>
        <v>0.55823205944411369</v>
      </c>
    </row>
    <row r="10" spans="1:26" x14ac:dyDescent="0.25">
      <c r="T10" t="s">
        <v>10</v>
      </c>
      <c r="U10">
        <f>K6/U9</f>
        <v>0.47326510685115836</v>
      </c>
    </row>
    <row r="11" spans="1:26" x14ac:dyDescent="0.25">
      <c r="H11" t="s">
        <v>11</v>
      </c>
      <c r="I11">
        <f>I4-I7</f>
        <v>1.2620300675656971E-2</v>
      </c>
      <c r="J11">
        <f t="shared" ref="J11:Z11" si="7">J4-J7</f>
        <v>8.678627220268513E-3</v>
      </c>
      <c r="K11">
        <f t="shared" si="7"/>
        <v>-2.3598927895925458E-2</v>
      </c>
      <c r="L11">
        <f t="shared" si="7"/>
        <v>3.7203006756570591E-3</v>
      </c>
      <c r="M11">
        <f t="shared" si="7"/>
        <v>7.6786272202684011E-3</v>
      </c>
      <c r="N11">
        <f t="shared" si="7"/>
        <v>8.3010721040745854E-3</v>
      </c>
      <c r="O11">
        <f t="shared" si="7"/>
        <v>-3.3279699324342868E-2</v>
      </c>
      <c r="P11">
        <f t="shared" si="7"/>
        <v>1.6778627220268398E-2</v>
      </c>
      <c r="Q11">
        <f t="shared" si="7"/>
        <v>-5.2989278959253566E-3</v>
      </c>
      <c r="R11">
        <f t="shared" si="7"/>
        <v>-1.1079699324343004E-2</v>
      </c>
      <c r="S11">
        <f t="shared" si="7"/>
        <v>9.0786272202684672E-3</v>
      </c>
      <c r="T11">
        <f t="shared" si="7"/>
        <v>-1.2298927895925359E-2</v>
      </c>
      <c r="U11">
        <f t="shared" si="7"/>
        <v>-7.6796993243429378E-3</v>
      </c>
      <c r="V11">
        <f t="shared" si="7"/>
        <v>4.7978627220268404E-2</v>
      </c>
      <c r="W11">
        <f t="shared" si="7"/>
        <v>-7.4989278959252835E-3</v>
      </c>
      <c r="X11">
        <f t="shared" si="7"/>
        <v>-7.3796993243429726E-3</v>
      </c>
      <c r="Y11">
        <f t="shared" si="7"/>
        <v>-1.1521372779731488E-2</v>
      </c>
      <c r="Z11">
        <f t="shared" si="7"/>
        <v>8.0010721040746323E-3</v>
      </c>
    </row>
    <row r="12" spans="1:26" x14ac:dyDescent="0.25">
      <c r="H12" t="s">
        <v>12</v>
      </c>
      <c r="I12">
        <f>I3+I7+I11</f>
        <v>0.88949999999999996</v>
      </c>
      <c r="J12">
        <f t="shared" ref="J12:Z12" si="8">J3+J7+J11</f>
        <v>0.86150000000000004</v>
      </c>
      <c r="K12">
        <f t="shared" si="8"/>
        <v>0.84919999999999995</v>
      </c>
      <c r="L12">
        <f t="shared" si="8"/>
        <v>0.87639999999999996</v>
      </c>
      <c r="M12">
        <f t="shared" si="8"/>
        <v>0.85629999999999995</v>
      </c>
      <c r="N12">
        <f t="shared" si="8"/>
        <v>0.87690000000000001</v>
      </c>
      <c r="O12">
        <f t="shared" si="8"/>
        <v>0.83520000000000005</v>
      </c>
      <c r="P12">
        <f t="shared" si="8"/>
        <v>0.86119999999999997</v>
      </c>
      <c r="Q12">
        <f t="shared" si="8"/>
        <v>0.85909999999999997</v>
      </c>
      <c r="R12">
        <f t="shared" si="8"/>
        <v>0.85319999999999996</v>
      </c>
      <c r="S12">
        <f t="shared" si="8"/>
        <v>0.84930000000000005</v>
      </c>
      <c r="T12">
        <f t="shared" si="8"/>
        <v>0.84789999999999999</v>
      </c>
      <c r="U12">
        <f t="shared" si="8"/>
        <v>0.85240000000000005</v>
      </c>
      <c r="V12">
        <f t="shared" si="8"/>
        <v>0.88400000000000001</v>
      </c>
      <c r="W12">
        <f t="shared" si="8"/>
        <v>0.84850000000000003</v>
      </c>
      <c r="X12">
        <f t="shared" si="8"/>
        <v>0.84850000000000003</v>
      </c>
      <c r="Y12">
        <f t="shared" si="8"/>
        <v>0.82030000000000003</v>
      </c>
      <c r="Z12">
        <f t="shared" si="8"/>
        <v>0.85980000000000001</v>
      </c>
    </row>
    <row r="15" spans="1:26" x14ac:dyDescent="0.25">
      <c r="T15" t="s">
        <v>14</v>
      </c>
      <c r="U15">
        <f>AVERAGE(I11:Z11)</f>
        <v>1.7777777777781649E-4</v>
      </c>
    </row>
    <row r="16" spans="1:26" x14ac:dyDescent="0.25">
      <c r="T16" t="s">
        <v>15</v>
      </c>
      <c r="U16">
        <f>2*(18-2)/3 - 2 *SQRT(16*18-19)/90</f>
        <v>10.302195122958739</v>
      </c>
    </row>
    <row r="17" spans="20:21" x14ac:dyDescent="0.25">
      <c r="T17" t="s">
        <v>16</v>
      </c>
      <c r="U17">
        <f>_xlfn.STDEV.S(I11:Z11)</f>
        <v>1.7780697615308969E-2</v>
      </c>
    </row>
    <row r="18" spans="20:21" x14ac:dyDescent="0.25">
      <c r="T18" t="s">
        <v>17</v>
      </c>
    </row>
    <row r="20" spans="20:21" x14ac:dyDescent="0.25">
      <c r="T20" t="s">
        <v>18</v>
      </c>
      <c r="U20">
        <f>U15/(U17/SQRT(18))</f>
        <v>4.2419439865869893E-2</v>
      </c>
    </row>
    <row r="21" spans="20:21" x14ac:dyDescent="0.25">
      <c r="T21" t="s">
        <v>19</v>
      </c>
      <c r="U21">
        <f>TINV((1-0.05)/2, 18-1)</f>
        <v>0.73055450539538924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2025-03-05T18:52:27Z</dcterms:modified>
</cp:coreProperties>
</file>