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firstSheet="4" activeTab="9"/>
  </bookViews>
  <sheets>
    <sheet name="константы" sheetId="2" r:id="rId1"/>
    <sheet name="3 задача" sheetId="12" r:id="rId2"/>
    <sheet name="3 задача (1)" sheetId="13" r:id="rId3"/>
    <sheet name="3 задача (2)" sheetId="14" r:id="rId4"/>
    <sheet name="3 задача (3)" sheetId="9" r:id="rId5"/>
    <sheet name="5 задача (1)" sheetId="3" r:id="rId6"/>
    <sheet name="5 задача (2)" sheetId="24" r:id="rId7"/>
    <sheet name="5 задача (3)" sheetId="25" r:id="rId8"/>
    <sheet name="5 задача (4)" sheetId="26" r:id="rId9"/>
    <sheet name="5 задача (5)" sheetId="27" r:id="rId10"/>
    <sheet name="5 Задача. Результат" sheetId="28" r:id="rId11"/>
  </sheets>
  <definedNames>
    <definedName name="solver_adj" localSheetId="1" hidden="1">'3 задача'!$B$5:$B$64</definedName>
    <definedName name="solver_adj" localSheetId="2" hidden="1">'3 задача (1)'!$B$5:$B$64</definedName>
    <definedName name="solver_adj" localSheetId="3" hidden="1">'3 задача (2)'!$B$5:$B$64</definedName>
    <definedName name="solver_adj" localSheetId="4" hidden="1">'3 задача (3)'!$B$5:$B$64</definedName>
    <definedName name="solver_adj" localSheetId="5" hidden="1">'5 задача (1)'!$B$4:$C$51</definedName>
    <definedName name="solver_adj" localSheetId="6" hidden="1">'5 задача (2)'!$B$4:$C$51</definedName>
    <definedName name="solver_adj" localSheetId="7" hidden="1">'5 задача (3)'!$B$4:$C$51</definedName>
    <definedName name="solver_adj" localSheetId="8" hidden="1">'5 задача (4)'!$B$4:$C$51</definedName>
    <definedName name="solver_adj" localSheetId="9" hidden="1">'5 задача (5)'!$B$4:$C$51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'3 задача'!$G$5:$G$64</definedName>
    <definedName name="solver_lhs1" localSheetId="2" hidden="1">'3 задача (1)'!$G$5:$G$64</definedName>
    <definedName name="solver_lhs1" localSheetId="3" hidden="1">'3 задача (2)'!$G$5:$G$64</definedName>
    <definedName name="solver_lhs1" localSheetId="4" hidden="1">'3 задача (3)'!$G$5:$G$64</definedName>
    <definedName name="solver_lhs1" localSheetId="5" hidden="1">'5 задача (1)'!$G$4:$G$51</definedName>
    <definedName name="solver_lhs1" localSheetId="6" hidden="1">'5 задача (2)'!$G$4:$G$51</definedName>
    <definedName name="solver_lhs1" localSheetId="7" hidden="1">'5 задача (3)'!$G$4:$G$51</definedName>
    <definedName name="solver_lhs1" localSheetId="8" hidden="1">'5 задача (4)'!$G$4:$G$51</definedName>
    <definedName name="solver_lhs1" localSheetId="9" hidden="1">'5 задача (5)'!$G$4:$G$51</definedName>
    <definedName name="solver_lhs2" localSheetId="1" hidden="1">'3 задача'!$G$4:$G$63</definedName>
    <definedName name="solver_lhs2" localSheetId="2" hidden="1">'3 задача (1)'!$G$4:$G$63</definedName>
    <definedName name="solver_lhs2" localSheetId="3" hidden="1">'3 задача (2)'!$G$4:$G$63</definedName>
    <definedName name="solver_lhs2" localSheetId="4" hidden="1">'3 задача (3)'!$G$4:$G$63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'3 задача'!$H$65</definedName>
    <definedName name="solver_opt" localSheetId="2" hidden="1">'3 задача (1)'!$H$65</definedName>
    <definedName name="solver_opt" localSheetId="3" hidden="1">'3 задача (2)'!$H$65</definedName>
    <definedName name="solver_opt" localSheetId="4" hidden="1">'3 задача (3)'!$H$65</definedName>
    <definedName name="solver_opt" localSheetId="5" hidden="1">'5 задача (1)'!$G$52</definedName>
    <definedName name="solver_opt" localSheetId="6" hidden="1">'5 задача (2)'!$G$52</definedName>
    <definedName name="solver_opt" localSheetId="7" hidden="1">'5 задача (3)'!$G$52</definedName>
    <definedName name="solver_opt" localSheetId="8" hidden="1">'5 задача (4)'!$G$52</definedName>
    <definedName name="solver_opt" localSheetId="9" hidden="1">'5 задача (5)'!$G$52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1" localSheetId="9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4" l="1"/>
  <c r="G4" i="26"/>
  <c r="B5" i="28"/>
  <c r="B4" i="28"/>
  <c r="B3" i="28"/>
  <c r="B2" i="28"/>
  <c r="B1" i="28"/>
  <c r="G4" i="27"/>
  <c r="E51" i="27"/>
  <c r="D51" i="27"/>
  <c r="E50" i="27"/>
  <c r="D50" i="27"/>
  <c r="E49" i="27"/>
  <c r="D49" i="27"/>
  <c r="E48" i="27"/>
  <c r="D48" i="27"/>
  <c r="E47" i="27"/>
  <c r="D47" i="27"/>
  <c r="E46" i="27"/>
  <c r="D46" i="27"/>
  <c r="E45" i="27"/>
  <c r="D45" i="27"/>
  <c r="E44" i="27"/>
  <c r="D44" i="27"/>
  <c r="E43" i="27"/>
  <c r="D43" i="27"/>
  <c r="E42" i="27"/>
  <c r="D42" i="27"/>
  <c r="E41" i="27"/>
  <c r="D41" i="27"/>
  <c r="E40" i="27"/>
  <c r="D40" i="27"/>
  <c r="E39" i="27"/>
  <c r="D39" i="27"/>
  <c r="E38" i="27"/>
  <c r="D38" i="27"/>
  <c r="E37" i="27"/>
  <c r="D37" i="27"/>
  <c r="E36" i="27"/>
  <c r="D36" i="27"/>
  <c r="E35" i="27"/>
  <c r="D35" i="27"/>
  <c r="E34" i="27"/>
  <c r="D34" i="27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E8" i="27"/>
  <c r="D8" i="27"/>
  <c r="E7" i="27"/>
  <c r="D7" i="27"/>
  <c r="E6" i="27"/>
  <c r="D6" i="27"/>
  <c r="E5" i="27"/>
  <c r="D5" i="27"/>
  <c r="W4" i="27"/>
  <c r="T4" i="27"/>
  <c r="W3" i="27"/>
  <c r="T3" i="27"/>
  <c r="C3" i="27"/>
  <c r="E4" i="27" s="1"/>
  <c r="B3" i="27"/>
  <c r="D4" i="27" s="1"/>
  <c r="E51" i="26"/>
  <c r="D51" i="26"/>
  <c r="E50" i="26"/>
  <c r="D50" i="26"/>
  <c r="E49" i="26"/>
  <c r="D49" i="26"/>
  <c r="E48" i="26"/>
  <c r="D48" i="26"/>
  <c r="E47" i="26"/>
  <c r="D47" i="26"/>
  <c r="E46" i="26"/>
  <c r="D46" i="26"/>
  <c r="E45" i="26"/>
  <c r="D45" i="26"/>
  <c r="E44" i="26"/>
  <c r="D44" i="26"/>
  <c r="E43" i="26"/>
  <c r="D43" i="26"/>
  <c r="E42" i="26"/>
  <c r="D42" i="26"/>
  <c r="E41" i="26"/>
  <c r="D41" i="26"/>
  <c r="E40" i="26"/>
  <c r="D40" i="26"/>
  <c r="E39" i="26"/>
  <c r="D39" i="26"/>
  <c r="E38" i="26"/>
  <c r="D38" i="26"/>
  <c r="E37" i="26"/>
  <c r="D37" i="26"/>
  <c r="E36" i="26"/>
  <c r="D36" i="26"/>
  <c r="E35" i="26"/>
  <c r="D35" i="26"/>
  <c r="E34" i="26"/>
  <c r="D34" i="26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E8" i="26"/>
  <c r="D8" i="26"/>
  <c r="E7" i="26"/>
  <c r="D7" i="26"/>
  <c r="E6" i="26"/>
  <c r="D6" i="26"/>
  <c r="E5" i="26"/>
  <c r="D5" i="26"/>
  <c r="W4" i="26"/>
  <c r="T4" i="26"/>
  <c r="W3" i="26"/>
  <c r="T3" i="26"/>
  <c r="C3" i="26"/>
  <c r="E4" i="26" s="1"/>
  <c r="B3" i="26"/>
  <c r="D4" i="26" s="1"/>
  <c r="E51" i="25"/>
  <c r="D51" i="25"/>
  <c r="E50" i="25"/>
  <c r="D50" i="25"/>
  <c r="E49" i="25"/>
  <c r="D49" i="25"/>
  <c r="E48" i="25"/>
  <c r="D48" i="25"/>
  <c r="E47" i="25"/>
  <c r="D47" i="25"/>
  <c r="E46" i="25"/>
  <c r="D46" i="25"/>
  <c r="E45" i="25"/>
  <c r="D45" i="25"/>
  <c r="E44" i="25"/>
  <c r="D44" i="25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E8" i="25"/>
  <c r="D8" i="25"/>
  <c r="E7" i="25"/>
  <c r="D7" i="25"/>
  <c r="E6" i="25"/>
  <c r="D6" i="25"/>
  <c r="E5" i="25"/>
  <c r="D5" i="25"/>
  <c r="W4" i="25"/>
  <c r="T4" i="25"/>
  <c r="W3" i="25"/>
  <c r="T3" i="25"/>
  <c r="C3" i="25"/>
  <c r="E4" i="25" s="1"/>
  <c r="B3" i="25"/>
  <c r="D4" i="25" s="1"/>
  <c r="W4" i="24"/>
  <c r="T4" i="24"/>
  <c r="W3" i="24"/>
  <c r="T3" i="24"/>
  <c r="T3" i="3"/>
  <c r="W3" i="3"/>
  <c r="T4" i="3"/>
  <c r="W4" i="3"/>
  <c r="B3" i="24"/>
  <c r="D4" i="24" s="1"/>
  <c r="E4" i="3"/>
  <c r="E51" i="24"/>
  <c r="D51" i="24"/>
  <c r="E50" i="24"/>
  <c r="D50" i="24"/>
  <c r="E49" i="24"/>
  <c r="D49" i="24"/>
  <c r="E48" i="24"/>
  <c r="D48" i="24"/>
  <c r="E47" i="24"/>
  <c r="D47" i="24"/>
  <c r="E46" i="24"/>
  <c r="D46" i="24"/>
  <c r="E45" i="24"/>
  <c r="D45" i="24"/>
  <c r="E44" i="24"/>
  <c r="D44" i="24"/>
  <c r="E43" i="24"/>
  <c r="D43" i="24"/>
  <c r="E42" i="24"/>
  <c r="D42" i="24"/>
  <c r="E41" i="24"/>
  <c r="D41" i="24"/>
  <c r="E40" i="24"/>
  <c r="D40" i="24"/>
  <c r="E39" i="24"/>
  <c r="D39" i="24"/>
  <c r="E38" i="24"/>
  <c r="D38" i="24"/>
  <c r="E37" i="24"/>
  <c r="D37" i="24"/>
  <c r="E36" i="24"/>
  <c r="D36" i="24"/>
  <c r="E35" i="24"/>
  <c r="D35" i="24"/>
  <c r="E34" i="24"/>
  <c r="D34" i="24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C3" i="24"/>
  <c r="E4" i="24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C3" i="3"/>
  <c r="B3" i="3"/>
  <c r="D4" i="3" s="1"/>
  <c r="F43" i="27" l="1"/>
  <c r="G43" i="27" s="1"/>
  <c r="F51" i="27"/>
  <c r="G51" i="27" s="1"/>
  <c r="F47" i="27"/>
  <c r="G47" i="27" s="1"/>
  <c r="F9" i="27"/>
  <c r="G9" i="27" s="1"/>
  <c r="F11" i="27"/>
  <c r="G11" i="27" s="1"/>
  <c r="F10" i="27"/>
  <c r="G10" i="27" s="1"/>
  <c r="F7" i="27"/>
  <c r="G7" i="27" s="1"/>
  <c r="F6" i="27"/>
  <c r="G6" i="27" s="1"/>
  <c r="F8" i="27"/>
  <c r="G8" i="27" s="1"/>
  <c r="F39" i="27"/>
  <c r="G39" i="27" s="1"/>
  <c r="F31" i="27"/>
  <c r="G31" i="27" s="1"/>
  <c r="F29" i="26"/>
  <c r="G29" i="26" s="1"/>
  <c r="F33" i="26"/>
  <c r="G33" i="26" s="1"/>
  <c r="F37" i="26"/>
  <c r="G37" i="26" s="1"/>
  <c r="F19" i="26"/>
  <c r="G19" i="26" s="1"/>
  <c r="F35" i="26"/>
  <c r="G35" i="26" s="1"/>
  <c r="F13" i="26"/>
  <c r="G13" i="26" s="1"/>
  <c r="F44" i="26"/>
  <c r="G44" i="26" s="1"/>
  <c r="F48" i="26"/>
  <c r="G48" i="26" s="1"/>
  <c r="F45" i="26"/>
  <c r="G45" i="26" s="1"/>
  <c r="F41" i="26"/>
  <c r="G41" i="26" s="1"/>
  <c r="F17" i="26"/>
  <c r="G17" i="26" s="1"/>
  <c r="F8" i="26"/>
  <c r="G8" i="26" s="1"/>
  <c r="F12" i="26"/>
  <c r="G12" i="26" s="1"/>
  <c r="F24" i="26"/>
  <c r="G24" i="26" s="1"/>
  <c r="F4" i="26"/>
  <c r="F10" i="26"/>
  <c r="G10" i="26" s="1"/>
  <c r="F14" i="26"/>
  <c r="G14" i="26" s="1"/>
  <c r="F38" i="26"/>
  <c r="G38" i="26" s="1"/>
  <c r="F28" i="26"/>
  <c r="G28" i="26" s="1"/>
  <c r="F47" i="26"/>
  <c r="G47" i="26" s="1"/>
  <c r="F51" i="26"/>
  <c r="G51" i="26" s="1"/>
  <c r="F21" i="26"/>
  <c r="G21" i="26" s="1"/>
  <c r="F25" i="26"/>
  <c r="G25" i="26" s="1"/>
  <c r="F27" i="26"/>
  <c r="G27" i="26" s="1"/>
  <c r="F31" i="26"/>
  <c r="G31" i="26" s="1"/>
  <c r="F42" i="26"/>
  <c r="G42" i="26" s="1"/>
  <c r="F46" i="26"/>
  <c r="G46" i="26" s="1"/>
  <c r="F50" i="26"/>
  <c r="G50" i="26" s="1"/>
  <c r="F16" i="26"/>
  <c r="G16" i="26" s="1"/>
  <c r="F39" i="26"/>
  <c r="G39" i="26" s="1"/>
  <c r="F15" i="26"/>
  <c r="G15" i="26" s="1"/>
  <c r="F22" i="26"/>
  <c r="G22" i="26" s="1"/>
  <c r="F23" i="26"/>
  <c r="G23" i="26" s="1"/>
  <c r="F9" i="25"/>
  <c r="G9" i="25" s="1"/>
  <c r="F13" i="25"/>
  <c r="G13" i="25" s="1"/>
  <c r="F17" i="25"/>
  <c r="G17" i="25" s="1"/>
  <c r="F8" i="25"/>
  <c r="G8" i="25" s="1"/>
  <c r="F12" i="25"/>
  <c r="G12" i="25" s="1"/>
  <c r="F16" i="25"/>
  <c r="G16" i="25" s="1"/>
  <c r="F20" i="25"/>
  <c r="G20" i="25" s="1"/>
  <c r="F24" i="25"/>
  <c r="G24" i="25" s="1"/>
  <c r="F28" i="25"/>
  <c r="G28" i="25" s="1"/>
  <c r="F32" i="25"/>
  <c r="G32" i="25" s="1"/>
  <c r="F36" i="25"/>
  <c r="G36" i="25" s="1"/>
  <c r="F40" i="25"/>
  <c r="G40" i="25" s="1"/>
  <c r="F44" i="25"/>
  <c r="G44" i="25" s="1"/>
  <c r="F48" i="25"/>
  <c r="G48" i="25" s="1"/>
  <c r="F21" i="25"/>
  <c r="G21" i="25" s="1"/>
  <c r="F25" i="25"/>
  <c r="G25" i="25" s="1"/>
  <c r="F29" i="25"/>
  <c r="G29" i="25" s="1"/>
  <c r="F33" i="25"/>
  <c r="G33" i="25" s="1"/>
  <c r="F37" i="25"/>
  <c r="G37" i="25" s="1"/>
  <c r="F41" i="25"/>
  <c r="G41" i="25" s="1"/>
  <c r="F45" i="25"/>
  <c r="G45" i="25" s="1"/>
  <c r="F49" i="25"/>
  <c r="G49" i="25" s="1"/>
  <c r="F7" i="25"/>
  <c r="G7" i="25" s="1"/>
  <c r="F11" i="25"/>
  <c r="G11" i="25" s="1"/>
  <c r="F15" i="25"/>
  <c r="G15" i="25" s="1"/>
  <c r="F19" i="25"/>
  <c r="G19" i="25" s="1"/>
  <c r="F23" i="25"/>
  <c r="G23" i="25" s="1"/>
  <c r="F27" i="25"/>
  <c r="G27" i="25" s="1"/>
  <c r="F31" i="25"/>
  <c r="G31" i="25" s="1"/>
  <c r="F35" i="25"/>
  <c r="G35" i="25" s="1"/>
  <c r="F39" i="25"/>
  <c r="G39" i="25" s="1"/>
  <c r="F43" i="25"/>
  <c r="G43" i="25" s="1"/>
  <c r="F47" i="25"/>
  <c r="G47" i="25" s="1"/>
  <c r="F51" i="25"/>
  <c r="G51" i="25" s="1"/>
  <c r="F4" i="3"/>
  <c r="G4" i="3" s="1"/>
  <c r="F6" i="25"/>
  <c r="G6" i="25" s="1"/>
  <c r="F10" i="25"/>
  <c r="G10" i="25" s="1"/>
  <c r="F14" i="25"/>
  <c r="G14" i="25" s="1"/>
  <c r="F18" i="25"/>
  <c r="G18" i="25" s="1"/>
  <c r="F22" i="25"/>
  <c r="G22" i="25" s="1"/>
  <c r="F26" i="25"/>
  <c r="G26" i="25" s="1"/>
  <c r="F30" i="25"/>
  <c r="G30" i="25" s="1"/>
  <c r="F34" i="25"/>
  <c r="G34" i="25" s="1"/>
  <c r="F38" i="25"/>
  <c r="G38" i="25" s="1"/>
  <c r="F42" i="25"/>
  <c r="G42" i="25" s="1"/>
  <c r="F46" i="25"/>
  <c r="G46" i="25" s="1"/>
  <c r="F50" i="25"/>
  <c r="G50" i="25" s="1"/>
  <c r="F5" i="25"/>
  <c r="G5" i="25" s="1"/>
  <c r="F4" i="25"/>
  <c r="G4" i="25" s="1"/>
  <c r="F7" i="26"/>
  <c r="G7" i="26" s="1"/>
  <c r="F11" i="26"/>
  <c r="G11" i="26" s="1"/>
  <c r="F30" i="26"/>
  <c r="G30" i="26" s="1"/>
  <c r="F40" i="26"/>
  <c r="G40" i="26" s="1"/>
  <c r="F43" i="26"/>
  <c r="G43" i="26" s="1"/>
  <c r="F20" i="26"/>
  <c r="G20" i="26" s="1"/>
  <c r="F18" i="26"/>
  <c r="G18" i="26" s="1"/>
  <c r="F34" i="26"/>
  <c r="G34" i="26" s="1"/>
  <c r="F26" i="26"/>
  <c r="G26" i="26" s="1"/>
  <c r="F6" i="26"/>
  <c r="G6" i="26" s="1"/>
  <c r="F36" i="26"/>
  <c r="G36" i="26" s="1"/>
  <c r="F49" i="26"/>
  <c r="G49" i="26" s="1"/>
  <c r="F5" i="26"/>
  <c r="G5" i="26" s="1"/>
  <c r="F9" i="26"/>
  <c r="G9" i="26" s="1"/>
  <c r="F32" i="26"/>
  <c r="G32" i="26" s="1"/>
  <c r="F12" i="27"/>
  <c r="G12" i="27" s="1"/>
  <c r="F16" i="27"/>
  <c r="G16" i="27" s="1"/>
  <c r="F20" i="27"/>
  <c r="G20" i="27" s="1"/>
  <c r="F24" i="27"/>
  <c r="G24" i="27" s="1"/>
  <c r="F28" i="27"/>
  <c r="G28" i="27" s="1"/>
  <c r="F32" i="27"/>
  <c r="G32" i="27" s="1"/>
  <c r="F36" i="27"/>
  <c r="G36" i="27" s="1"/>
  <c r="F40" i="27"/>
  <c r="G40" i="27" s="1"/>
  <c r="F44" i="27"/>
  <c r="G44" i="27" s="1"/>
  <c r="F48" i="27"/>
  <c r="G48" i="27" s="1"/>
  <c r="F13" i="27"/>
  <c r="G13" i="27" s="1"/>
  <c r="F17" i="27"/>
  <c r="G17" i="27" s="1"/>
  <c r="F21" i="27"/>
  <c r="G21" i="27" s="1"/>
  <c r="F25" i="27"/>
  <c r="G25" i="27" s="1"/>
  <c r="F29" i="27"/>
  <c r="G29" i="27" s="1"/>
  <c r="F33" i="27"/>
  <c r="G33" i="27" s="1"/>
  <c r="F37" i="27"/>
  <c r="G37" i="27" s="1"/>
  <c r="F41" i="27"/>
  <c r="G41" i="27" s="1"/>
  <c r="F45" i="27"/>
  <c r="G45" i="27" s="1"/>
  <c r="F49" i="27"/>
  <c r="G49" i="27" s="1"/>
  <c r="F14" i="27"/>
  <c r="G14" i="27" s="1"/>
  <c r="F18" i="27"/>
  <c r="G18" i="27" s="1"/>
  <c r="F22" i="27"/>
  <c r="G22" i="27" s="1"/>
  <c r="F26" i="27"/>
  <c r="G26" i="27" s="1"/>
  <c r="F30" i="27"/>
  <c r="G30" i="27" s="1"/>
  <c r="F34" i="27"/>
  <c r="G34" i="27" s="1"/>
  <c r="F38" i="27"/>
  <c r="G38" i="27" s="1"/>
  <c r="F42" i="27"/>
  <c r="G42" i="27" s="1"/>
  <c r="F46" i="27"/>
  <c r="G46" i="27" s="1"/>
  <c r="F50" i="27"/>
  <c r="G50" i="27" s="1"/>
  <c r="F15" i="27"/>
  <c r="G15" i="27" s="1"/>
  <c r="F19" i="27"/>
  <c r="G19" i="27" s="1"/>
  <c r="F23" i="27"/>
  <c r="G23" i="27" s="1"/>
  <c r="F27" i="27"/>
  <c r="G27" i="27" s="1"/>
  <c r="F35" i="27"/>
  <c r="G35" i="27" s="1"/>
  <c r="F4" i="27"/>
  <c r="F5" i="27"/>
  <c r="G5" i="27" s="1"/>
  <c r="F31" i="24"/>
  <c r="G31" i="24" s="1"/>
  <c r="F39" i="24"/>
  <c r="G39" i="24" s="1"/>
  <c r="F51" i="24"/>
  <c r="G51" i="24" s="1"/>
  <c r="F47" i="24"/>
  <c r="G47" i="24" s="1"/>
  <c r="F43" i="24"/>
  <c r="G43" i="24" s="1"/>
  <c r="F35" i="24"/>
  <c r="G35" i="24" s="1"/>
  <c r="F27" i="24"/>
  <c r="G27" i="24" s="1"/>
  <c r="F23" i="24"/>
  <c r="G23" i="24" s="1"/>
  <c r="F19" i="24"/>
  <c r="G19" i="24" s="1"/>
  <c r="F15" i="24"/>
  <c r="G15" i="24" s="1"/>
  <c r="F11" i="24"/>
  <c r="G11" i="24" s="1"/>
  <c r="F7" i="24"/>
  <c r="G7" i="24" s="1"/>
  <c r="F5" i="24"/>
  <c r="G5" i="24" s="1"/>
  <c r="F13" i="24"/>
  <c r="G13" i="24" s="1"/>
  <c r="F9" i="24"/>
  <c r="G9" i="24" s="1"/>
  <c r="F6" i="24"/>
  <c r="G6" i="24" s="1"/>
  <c r="F10" i="24"/>
  <c r="G10" i="24" s="1"/>
  <c r="F14" i="24"/>
  <c r="G14" i="24" s="1"/>
  <c r="F18" i="24"/>
  <c r="G18" i="24" s="1"/>
  <c r="F22" i="24"/>
  <c r="G22" i="24" s="1"/>
  <c r="F26" i="24"/>
  <c r="G26" i="24" s="1"/>
  <c r="F30" i="24"/>
  <c r="G30" i="24" s="1"/>
  <c r="F34" i="24"/>
  <c r="G34" i="24" s="1"/>
  <c r="F38" i="24"/>
  <c r="G38" i="24" s="1"/>
  <c r="F42" i="24"/>
  <c r="G42" i="24" s="1"/>
  <c r="F46" i="24"/>
  <c r="G46" i="24" s="1"/>
  <c r="F50" i="24"/>
  <c r="G50" i="24" s="1"/>
  <c r="F17" i="24"/>
  <c r="G17" i="24" s="1"/>
  <c r="F21" i="24"/>
  <c r="G21" i="24" s="1"/>
  <c r="F25" i="24"/>
  <c r="G25" i="24" s="1"/>
  <c r="F29" i="24"/>
  <c r="G29" i="24" s="1"/>
  <c r="F33" i="24"/>
  <c r="G33" i="24" s="1"/>
  <c r="F37" i="24"/>
  <c r="G37" i="24" s="1"/>
  <c r="F41" i="24"/>
  <c r="G41" i="24" s="1"/>
  <c r="F45" i="24"/>
  <c r="G45" i="24" s="1"/>
  <c r="F49" i="24"/>
  <c r="G49" i="24" s="1"/>
  <c r="F4" i="24"/>
  <c r="F8" i="24"/>
  <c r="G8" i="24" s="1"/>
  <c r="F12" i="24"/>
  <c r="G12" i="24" s="1"/>
  <c r="F24" i="24"/>
  <c r="G24" i="24" s="1"/>
  <c r="F28" i="24"/>
  <c r="G28" i="24" s="1"/>
  <c r="F32" i="24"/>
  <c r="G32" i="24" s="1"/>
  <c r="F36" i="24"/>
  <c r="G36" i="24" s="1"/>
  <c r="F40" i="24"/>
  <c r="G40" i="24" s="1"/>
  <c r="F44" i="24"/>
  <c r="G44" i="24" s="1"/>
  <c r="F48" i="24"/>
  <c r="G48" i="24" s="1"/>
  <c r="F20" i="24"/>
  <c r="G20" i="24" s="1"/>
  <c r="F16" i="24"/>
  <c r="G16" i="24" s="1"/>
  <c r="F50" i="3"/>
  <c r="G50" i="3" s="1"/>
  <c r="F42" i="3"/>
  <c r="G42" i="3" s="1"/>
  <c r="F26" i="3"/>
  <c r="G26" i="3" s="1"/>
  <c r="F12" i="3"/>
  <c r="G12" i="3" s="1"/>
  <c r="F18" i="3"/>
  <c r="G18" i="3" s="1"/>
  <c r="F10" i="3"/>
  <c r="G10" i="3" s="1"/>
  <c r="F49" i="3"/>
  <c r="G49" i="3" s="1"/>
  <c r="F38" i="3"/>
  <c r="G38" i="3" s="1"/>
  <c r="F22" i="3"/>
  <c r="G22" i="3" s="1"/>
  <c r="F46" i="3"/>
  <c r="G46" i="3" s="1"/>
  <c r="F44" i="3"/>
  <c r="G44" i="3" s="1"/>
  <c r="F41" i="3"/>
  <c r="G41" i="3" s="1"/>
  <c r="F34" i="3"/>
  <c r="G34" i="3" s="1"/>
  <c r="F33" i="3"/>
  <c r="G33" i="3" s="1"/>
  <c r="F30" i="3"/>
  <c r="G30" i="3" s="1"/>
  <c r="F28" i="3"/>
  <c r="G28" i="3" s="1"/>
  <c r="F25" i="3"/>
  <c r="G25" i="3" s="1"/>
  <c r="F20" i="3"/>
  <c r="G20" i="3" s="1"/>
  <c r="F17" i="3"/>
  <c r="G17" i="3" s="1"/>
  <c r="F14" i="3"/>
  <c r="G14" i="3" s="1"/>
  <c r="F9" i="3"/>
  <c r="G9" i="3" s="1"/>
  <c r="F47" i="3"/>
  <c r="G47" i="3" s="1"/>
  <c r="F39" i="3"/>
  <c r="G39" i="3" s="1"/>
  <c r="F31" i="3"/>
  <c r="G31" i="3" s="1"/>
  <c r="F23" i="3"/>
  <c r="G23" i="3" s="1"/>
  <c r="F15" i="3"/>
  <c r="G15" i="3" s="1"/>
  <c r="F7" i="3"/>
  <c r="G7" i="3" s="1"/>
  <c r="F45" i="3"/>
  <c r="G45" i="3" s="1"/>
  <c r="F37" i="3"/>
  <c r="G37" i="3" s="1"/>
  <c r="F29" i="3"/>
  <c r="G29" i="3" s="1"/>
  <c r="F21" i="3"/>
  <c r="G21" i="3" s="1"/>
  <c r="F13" i="3"/>
  <c r="G13" i="3" s="1"/>
  <c r="F5" i="3"/>
  <c r="G5" i="3" s="1"/>
  <c r="F36" i="3"/>
  <c r="G36" i="3" s="1"/>
  <c r="F6" i="3"/>
  <c r="G6" i="3" s="1"/>
  <c r="F43" i="3"/>
  <c r="G43" i="3" s="1"/>
  <c r="F19" i="3"/>
  <c r="G19" i="3" s="1"/>
  <c r="F51" i="3"/>
  <c r="G51" i="3" s="1"/>
  <c r="F35" i="3"/>
  <c r="G35" i="3" s="1"/>
  <c r="F27" i="3"/>
  <c r="G27" i="3" s="1"/>
  <c r="F11" i="3"/>
  <c r="G11" i="3" s="1"/>
  <c r="F48" i="3"/>
  <c r="G48" i="3" s="1"/>
  <c r="F40" i="3"/>
  <c r="G40" i="3" s="1"/>
  <c r="F32" i="3"/>
  <c r="G32" i="3" s="1"/>
  <c r="F24" i="3"/>
  <c r="G24" i="3" s="1"/>
  <c r="F16" i="3"/>
  <c r="G16" i="3" s="1"/>
  <c r="F8" i="3"/>
  <c r="G8" i="3" s="1"/>
  <c r="G52" i="26" l="1"/>
  <c r="G52" i="25"/>
  <c r="G52" i="27"/>
  <c r="G52" i="24"/>
  <c r="G52" i="3"/>
  <c r="D64" i="14" l="1"/>
  <c r="E64" i="14" s="1"/>
  <c r="C64" i="14"/>
  <c r="D63" i="14"/>
  <c r="C63" i="14"/>
  <c r="D62" i="14"/>
  <c r="E62" i="14" s="1"/>
  <c r="C62" i="14"/>
  <c r="D61" i="14"/>
  <c r="E61" i="14" s="1"/>
  <c r="C61" i="14"/>
  <c r="D60" i="14"/>
  <c r="E60" i="14" s="1"/>
  <c r="C60" i="14"/>
  <c r="D59" i="14"/>
  <c r="C59" i="14"/>
  <c r="D58" i="14"/>
  <c r="E58" i="14" s="1"/>
  <c r="C58" i="14"/>
  <c r="D57" i="14"/>
  <c r="E57" i="14" s="1"/>
  <c r="C57" i="14"/>
  <c r="D56" i="14"/>
  <c r="E56" i="14" s="1"/>
  <c r="C56" i="14"/>
  <c r="D55" i="14"/>
  <c r="C55" i="14"/>
  <c r="D54" i="14"/>
  <c r="E54" i="14" s="1"/>
  <c r="C54" i="14"/>
  <c r="D53" i="14"/>
  <c r="E53" i="14" s="1"/>
  <c r="C53" i="14"/>
  <c r="D52" i="14"/>
  <c r="E52" i="14" s="1"/>
  <c r="C52" i="14"/>
  <c r="D51" i="14"/>
  <c r="C51" i="14"/>
  <c r="D50" i="14"/>
  <c r="E50" i="14" s="1"/>
  <c r="C50" i="14"/>
  <c r="D49" i="14"/>
  <c r="E49" i="14" s="1"/>
  <c r="C49" i="14"/>
  <c r="D48" i="14"/>
  <c r="E48" i="14" s="1"/>
  <c r="C48" i="14"/>
  <c r="D47" i="14"/>
  <c r="C47" i="14"/>
  <c r="D46" i="14"/>
  <c r="E46" i="14" s="1"/>
  <c r="C46" i="14"/>
  <c r="D45" i="14"/>
  <c r="E45" i="14" s="1"/>
  <c r="C45" i="14"/>
  <c r="D44" i="14"/>
  <c r="E44" i="14" s="1"/>
  <c r="C44" i="14"/>
  <c r="D43" i="14"/>
  <c r="C43" i="14"/>
  <c r="D42" i="14"/>
  <c r="E42" i="14" s="1"/>
  <c r="C42" i="14"/>
  <c r="D41" i="14"/>
  <c r="E41" i="14" s="1"/>
  <c r="C41" i="14"/>
  <c r="D40" i="14"/>
  <c r="E40" i="14" s="1"/>
  <c r="C40" i="14"/>
  <c r="D39" i="14"/>
  <c r="C39" i="14"/>
  <c r="D38" i="14"/>
  <c r="E38" i="14" s="1"/>
  <c r="C38" i="14"/>
  <c r="D37" i="14"/>
  <c r="E37" i="14" s="1"/>
  <c r="C37" i="14"/>
  <c r="D36" i="14"/>
  <c r="E36" i="14" s="1"/>
  <c r="C36" i="14"/>
  <c r="D35" i="14"/>
  <c r="C35" i="14"/>
  <c r="D34" i="14"/>
  <c r="E34" i="14" s="1"/>
  <c r="C34" i="14"/>
  <c r="D33" i="14"/>
  <c r="E33" i="14" s="1"/>
  <c r="C33" i="14"/>
  <c r="D32" i="14"/>
  <c r="C32" i="14"/>
  <c r="D31" i="14"/>
  <c r="C31" i="14"/>
  <c r="D30" i="14"/>
  <c r="E30" i="14" s="1"/>
  <c r="C30" i="14"/>
  <c r="D29" i="14"/>
  <c r="E29" i="14" s="1"/>
  <c r="C29" i="14"/>
  <c r="D28" i="14"/>
  <c r="E28" i="14" s="1"/>
  <c r="C28" i="14"/>
  <c r="D27" i="14"/>
  <c r="C27" i="14"/>
  <c r="D26" i="14"/>
  <c r="E26" i="14" s="1"/>
  <c r="C26" i="14"/>
  <c r="D25" i="14"/>
  <c r="E25" i="14" s="1"/>
  <c r="C25" i="14"/>
  <c r="D24" i="14"/>
  <c r="E24" i="14" s="1"/>
  <c r="C24" i="14"/>
  <c r="D23" i="14"/>
  <c r="C23" i="14"/>
  <c r="D22" i="14"/>
  <c r="E22" i="14" s="1"/>
  <c r="C22" i="14"/>
  <c r="D21" i="14"/>
  <c r="E21" i="14" s="1"/>
  <c r="C21" i="14"/>
  <c r="D20" i="14"/>
  <c r="E20" i="14" s="1"/>
  <c r="C20" i="14"/>
  <c r="D19" i="14"/>
  <c r="C19" i="14"/>
  <c r="D18" i="14"/>
  <c r="E18" i="14" s="1"/>
  <c r="C18" i="14"/>
  <c r="D17" i="14"/>
  <c r="E17" i="14" s="1"/>
  <c r="C17" i="14"/>
  <c r="D16" i="14"/>
  <c r="C16" i="14"/>
  <c r="D15" i="14"/>
  <c r="C15" i="14"/>
  <c r="D14" i="14"/>
  <c r="E14" i="14" s="1"/>
  <c r="C14" i="14"/>
  <c r="D13" i="14"/>
  <c r="E13" i="14" s="1"/>
  <c r="C13" i="14"/>
  <c r="D12" i="14"/>
  <c r="E12" i="14" s="1"/>
  <c r="C12" i="14"/>
  <c r="D11" i="14"/>
  <c r="C11" i="14"/>
  <c r="D10" i="14"/>
  <c r="E10" i="14" s="1"/>
  <c r="C10" i="14"/>
  <c r="D9" i="14"/>
  <c r="E9" i="14" s="1"/>
  <c r="C9" i="14"/>
  <c r="D8" i="14"/>
  <c r="E8" i="14" s="1"/>
  <c r="C8" i="14"/>
  <c r="D7" i="14"/>
  <c r="C7" i="14"/>
  <c r="D6" i="14"/>
  <c r="E6" i="14" s="1"/>
  <c r="C6" i="14"/>
  <c r="D5" i="14"/>
  <c r="E5" i="14" s="1"/>
  <c r="B4" i="14"/>
  <c r="C5" i="14" s="1"/>
  <c r="D64" i="13"/>
  <c r="C64" i="13"/>
  <c r="D63" i="13"/>
  <c r="E63" i="13" s="1"/>
  <c r="C63" i="13"/>
  <c r="D62" i="13"/>
  <c r="C62" i="13"/>
  <c r="D61" i="13"/>
  <c r="E61" i="13" s="1"/>
  <c r="C61" i="13"/>
  <c r="D60" i="13"/>
  <c r="C60" i="13"/>
  <c r="D59" i="13"/>
  <c r="E59" i="13" s="1"/>
  <c r="C59" i="13"/>
  <c r="D58" i="13"/>
  <c r="C58" i="13"/>
  <c r="D57" i="13"/>
  <c r="E57" i="13" s="1"/>
  <c r="C57" i="13"/>
  <c r="D56" i="13"/>
  <c r="C56" i="13"/>
  <c r="D55" i="13"/>
  <c r="E55" i="13" s="1"/>
  <c r="C55" i="13"/>
  <c r="D54" i="13"/>
  <c r="C54" i="13"/>
  <c r="D53" i="13"/>
  <c r="E53" i="13" s="1"/>
  <c r="C53" i="13"/>
  <c r="D52" i="13"/>
  <c r="C52" i="13"/>
  <c r="D51" i="13"/>
  <c r="E51" i="13" s="1"/>
  <c r="C51" i="13"/>
  <c r="D50" i="13"/>
  <c r="E50" i="13" s="1"/>
  <c r="C50" i="13"/>
  <c r="D49" i="13"/>
  <c r="E49" i="13" s="1"/>
  <c r="C49" i="13"/>
  <c r="D48" i="13"/>
  <c r="C48" i="13"/>
  <c r="D47" i="13"/>
  <c r="E47" i="13" s="1"/>
  <c r="C47" i="13"/>
  <c r="D46" i="13"/>
  <c r="C46" i="13"/>
  <c r="D45" i="13"/>
  <c r="E45" i="13" s="1"/>
  <c r="C45" i="13"/>
  <c r="D44" i="13"/>
  <c r="C44" i="13"/>
  <c r="D43" i="13"/>
  <c r="E43" i="13" s="1"/>
  <c r="C43" i="13"/>
  <c r="D42" i="13"/>
  <c r="E42" i="13" s="1"/>
  <c r="C42" i="13"/>
  <c r="D41" i="13"/>
  <c r="E41" i="13" s="1"/>
  <c r="C41" i="13"/>
  <c r="D40" i="13"/>
  <c r="C40" i="13"/>
  <c r="D39" i="13"/>
  <c r="E39" i="13" s="1"/>
  <c r="C39" i="13"/>
  <c r="D38" i="13"/>
  <c r="C38" i="13"/>
  <c r="D37" i="13"/>
  <c r="E37" i="13" s="1"/>
  <c r="C37" i="13"/>
  <c r="D36" i="13"/>
  <c r="C36" i="13"/>
  <c r="D35" i="13"/>
  <c r="E35" i="13" s="1"/>
  <c r="C35" i="13"/>
  <c r="D34" i="13"/>
  <c r="C34" i="13"/>
  <c r="D33" i="13"/>
  <c r="E33" i="13" s="1"/>
  <c r="C33" i="13"/>
  <c r="D32" i="13"/>
  <c r="C32" i="13"/>
  <c r="D31" i="13"/>
  <c r="E31" i="13" s="1"/>
  <c r="C31" i="13"/>
  <c r="D30" i="13"/>
  <c r="C30" i="13"/>
  <c r="D29" i="13"/>
  <c r="E29" i="13" s="1"/>
  <c r="C29" i="13"/>
  <c r="D28" i="13"/>
  <c r="C28" i="13"/>
  <c r="D27" i="13"/>
  <c r="E27" i="13" s="1"/>
  <c r="C27" i="13"/>
  <c r="D26" i="13"/>
  <c r="C26" i="13"/>
  <c r="D25" i="13"/>
  <c r="E25" i="13" s="1"/>
  <c r="C25" i="13"/>
  <c r="D24" i="13"/>
  <c r="C24" i="13"/>
  <c r="D23" i="13"/>
  <c r="E23" i="13" s="1"/>
  <c r="C23" i="13"/>
  <c r="D22" i="13"/>
  <c r="C22" i="13"/>
  <c r="D21" i="13"/>
  <c r="E21" i="13" s="1"/>
  <c r="C21" i="13"/>
  <c r="D20" i="13"/>
  <c r="C20" i="13"/>
  <c r="D19" i="13"/>
  <c r="E19" i="13" s="1"/>
  <c r="C19" i="13"/>
  <c r="D18" i="13"/>
  <c r="E18" i="13" s="1"/>
  <c r="C18" i="13"/>
  <c r="D17" i="13"/>
  <c r="E17" i="13" s="1"/>
  <c r="C17" i="13"/>
  <c r="D16" i="13"/>
  <c r="C16" i="13"/>
  <c r="D15" i="13"/>
  <c r="E15" i="13" s="1"/>
  <c r="C15" i="13"/>
  <c r="D14" i="13"/>
  <c r="C14" i="13"/>
  <c r="D13" i="13"/>
  <c r="E13" i="13" s="1"/>
  <c r="C13" i="13"/>
  <c r="D12" i="13"/>
  <c r="C12" i="13"/>
  <c r="D11" i="13"/>
  <c r="E11" i="13" s="1"/>
  <c r="C11" i="13"/>
  <c r="D10" i="13"/>
  <c r="C10" i="13"/>
  <c r="D9" i="13"/>
  <c r="E9" i="13" s="1"/>
  <c r="C9" i="13"/>
  <c r="D8" i="13"/>
  <c r="C8" i="13"/>
  <c r="D7" i="13"/>
  <c r="E7" i="13" s="1"/>
  <c r="C7" i="13"/>
  <c r="D6" i="13"/>
  <c r="C6" i="13"/>
  <c r="D5" i="13"/>
  <c r="E5" i="13" s="1"/>
  <c r="B4" i="13"/>
  <c r="C5" i="13" s="1"/>
  <c r="D64" i="12"/>
  <c r="E64" i="12" s="1"/>
  <c r="C64" i="12"/>
  <c r="D63" i="12"/>
  <c r="E63" i="12" s="1"/>
  <c r="C63" i="12"/>
  <c r="D62" i="12"/>
  <c r="E62" i="12" s="1"/>
  <c r="C62" i="12"/>
  <c r="D61" i="12"/>
  <c r="C61" i="12"/>
  <c r="D60" i="12"/>
  <c r="E60" i="12" s="1"/>
  <c r="C60" i="12"/>
  <c r="D59" i="12"/>
  <c r="E59" i="12" s="1"/>
  <c r="C59" i="12"/>
  <c r="D58" i="12"/>
  <c r="E58" i="12" s="1"/>
  <c r="C58" i="12"/>
  <c r="D57" i="12"/>
  <c r="C57" i="12"/>
  <c r="D56" i="12"/>
  <c r="E56" i="12" s="1"/>
  <c r="C56" i="12"/>
  <c r="D55" i="12"/>
  <c r="E55" i="12" s="1"/>
  <c r="C55" i="12"/>
  <c r="D54" i="12"/>
  <c r="E54" i="12" s="1"/>
  <c r="C54" i="12"/>
  <c r="D53" i="12"/>
  <c r="C53" i="12"/>
  <c r="D52" i="12"/>
  <c r="E52" i="12" s="1"/>
  <c r="C52" i="12"/>
  <c r="D51" i="12"/>
  <c r="E51" i="12" s="1"/>
  <c r="C51" i="12"/>
  <c r="D50" i="12"/>
  <c r="E50" i="12" s="1"/>
  <c r="C50" i="12"/>
  <c r="D49" i="12"/>
  <c r="C49" i="12"/>
  <c r="D48" i="12"/>
  <c r="E48" i="12" s="1"/>
  <c r="C48" i="12"/>
  <c r="D47" i="12"/>
  <c r="E47" i="12" s="1"/>
  <c r="C47" i="12"/>
  <c r="D46" i="12"/>
  <c r="C46" i="12"/>
  <c r="D45" i="12"/>
  <c r="C45" i="12"/>
  <c r="D44" i="12"/>
  <c r="E44" i="12" s="1"/>
  <c r="C44" i="12"/>
  <c r="D43" i="12"/>
  <c r="E43" i="12" s="1"/>
  <c r="C43" i="12"/>
  <c r="D42" i="12"/>
  <c r="C42" i="12"/>
  <c r="D41" i="12"/>
  <c r="C41" i="12"/>
  <c r="D40" i="12"/>
  <c r="E40" i="12" s="1"/>
  <c r="C40" i="12"/>
  <c r="D39" i="12"/>
  <c r="E39" i="12" s="1"/>
  <c r="C39" i="12"/>
  <c r="D38" i="12"/>
  <c r="E38" i="12" s="1"/>
  <c r="C38" i="12"/>
  <c r="D37" i="12"/>
  <c r="C37" i="12"/>
  <c r="D36" i="12"/>
  <c r="E36" i="12" s="1"/>
  <c r="C36" i="12"/>
  <c r="D35" i="12"/>
  <c r="E35" i="12" s="1"/>
  <c r="C35" i="12"/>
  <c r="D34" i="12"/>
  <c r="E34" i="12" s="1"/>
  <c r="C34" i="12"/>
  <c r="D33" i="12"/>
  <c r="C33" i="12"/>
  <c r="D32" i="12"/>
  <c r="E32" i="12" s="1"/>
  <c r="C32" i="12"/>
  <c r="D31" i="12"/>
  <c r="E31" i="12" s="1"/>
  <c r="C31" i="12"/>
  <c r="D30" i="12"/>
  <c r="C30" i="12"/>
  <c r="D29" i="12"/>
  <c r="C29" i="12"/>
  <c r="D28" i="12"/>
  <c r="E28" i="12" s="1"/>
  <c r="C28" i="12"/>
  <c r="D27" i="12"/>
  <c r="E27" i="12" s="1"/>
  <c r="C27" i="12"/>
  <c r="D26" i="12"/>
  <c r="E26" i="12" s="1"/>
  <c r="C26" i="12"/>
  <c r="D25" i="12"/>
  <c r="C25" i="12"/>
  <c r="D24" i="12"/>
  <c r="E24" i="12" s="1"/>
  <c r="C24" i="12"/>
  <c r="D23" i="12"/>
  <c r="E23" i="12" s="1"/>
  <c r="C23" i="12"/>
  <c r="D22" i="12"/>
  <c r="C22" i="12"/>
  <c r="D21" i="12"/>
  <c r="C21" i="12"/>
  <c r="D20" i="12"/>
  <c r="E20" i="12" s="1"/>
  <c r="C20" i="12"/>
  <c r="D19" i="12"/>
  <c r="E19" i="12" s="1"/>
  <c r="C19" i="12"/>
  <c r="D18" i="12"/>
  <c r="E18" i="12" s="1"/>
  <c r="C18" i="12"/>
  <c r="D17" i="12"/>
  <c r="C17" i="12"/>
  <c r="D16" i="12"/>
  <c r="E16" i="12" s="1"/>
  <c r="C16" i="12"/>
  <c r="D15" i="12"/>
  <c r="C15" i="12"/>
  <c r="D14" i="12"/>
  <c r="C14" i="12"/>
  <c r="D13" i="12"/>
  <c r="C13" i="12"/>
  <c r="D12" i="12"/>
  <c r="E12" i="12" s="1"/>
  <c r="C12" i="12"/>
  <c r="D11" i="12"/>
  <c r="C11" i="12"/>
  <c r="D10" i="12"/>
  <c r="C10" i="12"/>
  <c r="D9" i="12"/>
  <c r="C9" i="12"/>
  <c r="D8" i="12"/>
  <c r="E8" i="12" s="1"/>
  <c r="C8" i="12"/>
  <c r="D7" i="12"/>
  <c r="C7" i="12"/>
  <c r="D6" i="12"/>
  <c r="C6" i="12"/>
  <c r="D5" i="12"/>
  <c r="B4" i="12"/>
  <c r="C5" i="12" s="1"/>
  <c r="E16" i="14" l="1"/>
  <c r="E32" i="14"/>
  <c r="E7" i="14"/>
  <c r="E11" i="14"/>
  <c r="E15" i="14"/>
  <c r="E19" i="14"/>
  <c r="E23" i="14"/>
  <c r="E27" i="14"/>
  <c r="E31" i="14"/>
  <c r="E35" i="14"/>
  <c r="E39" i="14"/>
  <c r="E43" i="14"/>
  <c r="E47" i="14"/>
  <c r="E51" i="14"/>
  <c r="E55" i="14"/>
  <c r="E59" i="14"/>
  <c r="E63" i="14"/>
  <c r="E6" i="13"/>
  <c r="E10" i="13"/>
  <c r="E14" i="13"/>
  <c r="E22" i="13"/>
  <c r="E26" i="13"/>
  <c r="E30" i="13"/>
  <c r="E34" i="13"/>
  <c r="E38" i="13"/>
  <c r="E46" i="13"/>
  <c r="E54" i="13"/>
  <c r="E58" i="13"/>
  <c r="E62" i="13"/>
  <c r="E16" i="13"/>
  <c r="E20" i="13"/>
  <c r="E24" i="13"/>
  <c r="E28" i="13"/>
  <c r="E8" i="13"/>
  <c r="E12" i="13"/>
  <c r="E32" i="13"/>
  <c r="E36" i="13"/>
  <c r="E40" i="13"/>
  <c r="E44" i="13"/>
  <c r="E48" i="13"/>
  <c r="E52" i="13"/>
  <c r="E56" i="13"/>
  <c r="E60" i="13"/>
  <c r="E64" i="13"/>
  <c r="E11" i="12"/>
  <c r="E6" i="12"/>
  <c r="E10" i="12"/>
  <c r="E15" i="12"/>
  <c r="E7" i="12"/>
  <c r="E14" i="12"/>
  <c r="E22" i="12"/>
  <c r="E30" i="12"/>
  <c r="E42" i="12"/>
  <c r="E46" i="12"/>
  <c r="E5" i="12"/>
  <c r="E9" i="12"/>
  <c r="E13" i="12"/>
  <c r="E17" i="12"/>
  <c r="E21" i="12"/>
  <c r="E25" i="12"/>
  <c r="E29" i="12"/>
  <c r="E33" i="12"/>
  <c r="E37" i="12"/>
  <c r="E41" i="12"/>
  <c r="E45" i="12"/>
  <c r="E49" i="12"/>
  <c r="E53" i="12"/>
  <c r="E57" i="12"/>
  <c r="E61" i="12"/>
  <c r="D64" i="9" l="1"/>
  <c r="E64" i="9" s="1"/>
  <c r="C64" i="9"/>
  <c r="D63" i="9"/>
  <c r="C63" i="9"/>
  <c r="D62" i="9"/>
  <c r="E62" i="9" s="1"/>
  <c r="C62" i="9"/>
  <c r="D61" i="9"/>
  <c r="C61" i="9"/>
  <c r="D60" i="9"/>
  <c r="E60" i="9" s="1"/>
  <c r="C60" i="9"/>
  <c r="D59" i="9"/>
  <c r="C59" i="9"/>
  <c r="D58" i="9"/>
  <c r="E58" i="9" s="1"/>
  <c r="C58" i="9"/>
  <c r="D57" i="9"/>
  <c r="C57" i="9"/>
  <c r="D56" i="9"/>
  <c r="E56" i="9" s="1"/>
  <c r="C56" i="9"/>
  <c r="D55" i="9"/>
  <c r="C55" i="9"/>
  <c r="D54" i="9"/>
  <c r="E54" i="9" s="1"/>
  <c r="C54" i="9"/>
  <c r="D53" i="9"/>
  <c r="E53" i="9" s="1"/>
  <c r="C53" i="9"/>
  <c r="D52" i="9"/>
  <c r="E52" i="9" s="1"/>
  <c r="C52" i="9"/>
  <c r="D51" i="9"/>
  <c r="E51" i="9" s="1"/>
  <c r="C51" i="9"/>
  <c r="D50" i="9"/>
  <c r="E50" i="9" s="1"/>
  <c r="C50" i="9"/>
  <c r="D49" i="9"/>
  <c r="E49" i="9" s="1"/>
  <c r="C49" i="9"/>
  <c r="D48" i="9"/>
  <c r="E48" i="9" s="1"/>
  <c r="C48" i="9"/>
  <c r="D47" i="9"/>
  <c r="E47" i="9" s="1"/>
  <c r="C47" i="9"/>
  <c r="D46" i="9"/>
  <c r="E46" i="9" s="1"/>
  <c r="C46" i="9"/>
  <c r="D45" i="9"/>
  <c r="E45" i="9" s="1"/>
  <c r="C45" i="9"/>
  <c r="D44" i="9"/>
  <c r="E44" i="9" s="1"/>
  <c r="C44" i="9"/>
  <c r="D43" i="9"/>
  <c r="E43" i="9" s="1"/>
  <c r="C43" i="9"/>
  <c r="D42" i="9"/>
  <c r="E42" i="9" s="1"/>
  <c r="C42" i="9"/>
  <c r="D41" i="9"/>
  <c r="E41" i="9" s="1"/>
  <c r="C41" i="9"/>
  <c r="D40" i="9"/>
  <c r="E40" i="9" s="1"/>
  <c r="C40" i="9"/>
  <c r="D39" i="9"/>
  <c r="E39" i="9" s="1"/>
  <c r="C39" i="9"/>
  <c r="D38" i="9"/>
  <c r="E38" i="9" s="1"/>
  <c r="C38" i="9"/>
  <c r="D37" i="9"/>
  <c r="E37" i="9" s="1"/>
  <c r="C37" i="9"/>
  <c r="D36" i="9"/>
  <c r="E36" i="9" s="1"/>
  <c r="C36" i="9"/>
  <c r="D35" i="9"/>
  <c r="E35" i="9" s="1"/>
  <c r="C35" i="9"/>
  <c r="D34" i="9"/>
  <c r="E34" i="9" s="1"/>
  <c r="C34" i="9"/>
  <c r="D33" i="9"/>
  <c r="E33" i="9" s="1"/>
  <c r="C33" i="9"/>
  <c r="D32" i="9"/>
  <c r="E32" i="9" s="1"/>
  <c r="C32" i="9"/>
  <c r="D31" i="9"/>
  <c r="E31" i="9" s="1"/>
  <c r="C31" i="9"/>
  <c r="D30" i="9"/>
  <c r="E30" i="9" s="1"/>
  <c r="C30" i="9"/>
  <c r="D29" i="9"/>
  <c r="E29" i="9" s="1"/>
  <c r="C29" i="9"/>
  <c r="D28" i="9"/>
  <c r="E28" i="9" s="1"/>
  <c r="C28" i="9"/>
  <c r="D27" i="9"/>
  <c r="E27" i="9" s="1"/>
  <c r="C27" i="9"/>
  <c r="D26" i="9"/>
  <c r="E26" i="9" s="1"/>
  <c r="C26" i="9"/>
  <c r="D25" i="9"/>
  <c r="E25" i="9" s="1"/>
  <c r="C25" i="9"/>
  <c r="D24" i="9"/>
  <c r="E24" i="9" s="1"/>
  <c r="C24" i="9"/>
  <c r="D23" i="9"/>
  <c r="E23" i="9" s="1"/>
  <c r="C23" i="9"/>
  <c r="D22" i="9"/>
  <c r="E22" i="9" s="1"/>
  <c r="C22" i="9"/>
  <c r="D21" i="9"/>
  <c r="E21" i="9" s="1"/>
  <c r="C21" i="9"/>
  <c r="D20" i="9"/>
  <c r="E20" i="9" s="1"/>
  <c r="C20" i="9"/>
  <c r="D19" i="9"/>
  <c r="E19" i="9" s="1"/>
  <c r="C19" i="9"/>
  <c r="D18" i="9"/>
  <c r="E18" i="9" s="1"/>
  <c r="C18" i="9"/>
  <c r="D17" i="9"/>
  <c r="E17" i="9" s="1"/>
  <c r="C17" i="9"/>
  <c r="D16" i="9"/>
  <c r="E16" i="9" s="1"/>
  <c r="C16" i="9"/>
  <c r="D15" i="9"/>
  <c r="E15" i="9" s="1"/>
  <c r="C15" i="9"/>
  <c r="D14" i="9"/>
  <c r="E14" i="9" s="1"/>
  <c r="C14" i="9"/>
  <c r="D13" i="9"/>
  <c r="E13" i="9" s="1"/>
  <c r="C13" i="9"/>
  <c r="D12" i="9"/>
  <c r="E12" i="9" s="1"/>
  <c r="C12" i="9"/>
  <c r="D11" i="9"/>
  <c r="E11" i="9" s="1"/>
  <c r="C11" i="9"/>
  <c r="D10" i="9"/>
  <c r="E10" i="9" s="1"/>
  <c r="C10" i="9"/>
  <c r="D9" i="9"/>
  <c r="E9" i="9" s="1"/>
  <c r="C9" i="9"/>
  <c r="D8" i="9"/>
  <c r="E8" i="9" s="1"/>
  <c r="C8" i="9"/>
  <c r="D7" i="9"/>
  <c r="C7" i="9"/>
  <c r="D6" i="9"/>
  <c r="E6" i="9" s="1"/>
  <c r="C6" i="9"/>
  <c r="D5" i="9"/>
  <c r="E5" i="9" s="1"/>
  <c r="B4" i="9"/>
  <c r="C5" i="9" s="1"/>
  <c r="E59" i="9" l="1"/>
  <c r="E7" i="9"/>
  <c r="E57" i="9"/>
  <c r="E55" i="9"/>
  <c r="E63" i="9"/>
  <c r="E61" i="9"/>
  <c r="B1" i="2" l="1"/>
  <c r="F11" i="12" l="1"/>
  <c r="G11" i="12" s="1"/>
  <c r="H11" i="12" s="1"/>
  <c r="F11" i="14"/>
  <c r="G11" i="14" s="1"/>
  <c r="H11" i="14" s="1"/>
  <c r="F47" i="12"/>
  <c r="G47" i="12" s="1"/>
  <c r="H47" i="12" s="1"/>
  <c r="F12" i="12"/>
  <c r="G12" i="12" s="1"/>
  <c r="H12" i="12" s="1"/>
  <c r="F44" i="12"/>
  <c r="G44" i="12" s="1"/>
  <c r="H44" i="12" s="1"/>
  <c r="F16" i="13"/>
  <c r="G16" i="13" s="1"/>
  <c r="H16" i="13" s="1"/>
  <c r="F48" i="13"/>
  <c r="G48" i="13" s="1"/>
  <c r="H48" i="13" s="1"/>
  <c r="F20" i="14"/>
  <c r="G20" i="14" s="1"/>
  <c r="H20" i="14" s="1"/>
  <c r="F52" i="14"/>
  <c r="G52" i="14" s="1"/>
  <c r="H52" i="14" s="1"/>
  <c r="F7" i="13"/>
  <c r="G7" i="13" s="1"/>
  <c r="H7" i="13" s="1"/>
  <c r="F47" i="14"/>
  <c r="G47" i="14" s="1"/>
  <c r="H47" i="14" s="1"/>
  <c r="F7" i="14"/>
  <c r="G7" i="14" s="1"/>
  <c r="H7" i="14" s="1"/>
  <c r="F29" i="12"/>
  <c r="G29" i="12" s="1"/>
  <c r="H29" i="12" s="1"/>
  <c r="F61" i="12"/>
  <c r="G61" i="12" s="1"/>
  <c r="H61" i="12" s="1"/>
  <c r="F33" i="13"/>
  <c r="G33" i="13" s="1"/>
  <c r="H33" i="13" s="1"/>
  <c r="F5" i="14"/>
  <c r="G5" i="14" s="1"/>
  <c r="H5" i="14" s="1"/>
  <c r="F37" i="14"/>
  <c r="G37" i="14" s="1"/>
  <c r="H37" i="14" s="1"/>
  <c r="F10" i="12"/>
  <c r="G10" i="12" s="1"/>
  <c r="H10" i="12" s="1"/>
  <c r="F42" i="12"/>
  <c r="G42" i="12" s="1"/>
  <c r="H42" i="12" s="1"/>
  <c r="F14" i="13"/>
  <c r="G14" i="13" s="1"/>
  <c r="H14" i="13" s="1"/>
  <c r="F46" i="13"/>
  <c r="G46" i="13" s="1"/>
  <c r="H46" i="13" s="1"/>
  <c r="F18" i="14"/>
  <c r="G18" i="14" s="1"/>
  <c r="H18" i="14" s="1"/>
  <c r="F50" i="14"/>
  <c r="G50" i="14" s="1"/>
  <c r="H50" i="14" s="1"/>
  <c r="F27" i="12"/>
  <c r="G27" i="12" s="1"/>
  <c r="H27" i="12" s="1"/>
  <c r="F16" i="12"/>
  <c r="G16" i="12" s="1"/>
  <c r="H16" i="12" s="1"/>
  <c r="F20" i="13"/>
  <c r="G20" i="13" s="1"/>
  <c r="H20" i="13" s="1"/>
  <c r="F52" i="13"/>
  <c r="G52" i="13" s="1"/>
  <c r="H52" i="13" s="1"/>
  <c r="F56" i="14"/>
  <c r="G56" i="14" s="1"/>
  <c r="H56" i="14" s="1"/>
  <c r="F23" i="13"/>
  <c r="G23" i="13" s="1"/>
  <c r="H23" i="13" s="1"/>
  <c r="F39" i="14"/>
  <c r="G39" i="14" s="1"/>
  <c r="H39" i="14" s="1"/>
  <c r="F33" i="12"/>
  <c r="G33" i="12" s="1"/>
  <c r="H33" i="12" s="1"/>
  <c r="F37" i="13"/>
  <c r="G37" i="13" s="1"/>
  <c r="H37" i="13" s="1"/>
  <c r="F9" i="14"/>
  <c r="G9" i="14" s="1"/>
  <c r="H9" i="14" s="1"/>
  <c r="F14" i="12"/>
  <c r="G14" i="12" s="1"/>
  <c r="H14" i="12" s="1"/>
  <c r="F46" i="12"/>
  <c r="G46" i="12" s="1"/>
  <c r="H46" i="12" s="1"/>
  <c r="F50" i="13"/>
  <c r="G50" i="13" s="1"/>
  <c r="H50" i="13" s="1"/>
  <c r="F22" i="14"/>
  <c r="G22" i="14" s="1"/>
  <c r="H22" i="14" s="1"/>
  <c r="F19" i="14"/>
  <c r="G19" i="14" s="1"/>
  <c r="H19" i="14" s="1"/>
  <c r="F59" i="12"/>
  <c r="G59" i="12" s="1"/>
  <c r="H59" i="12" s="1"/>
  <c r="F48" i="12"/>
  <c r="G48" i="12" s="1"/>
  <c r="H48" i="12" s="1"/>
  <c r="F24" i="14"/>
  <c r="G24" i="14" s="1"/>
  <c r="H24" i="14" s="1"/>
  <c r="F55" i="14"/>
  <c r="G55" i="14" s="1"/>
  <c r="H55" i="14" s="1"/>
  <c r="F5" i="13"/>
  <c r="G5" i="13" s="1"/>
  <c r="H5" i="13" s="1"/>
  <c r="F41" i="14"/>
  <c r="G41" i="14" s="1"/>
  <c r="H41" i="14" s="1"/>
  <c r="F18" i="13"/>
  <c r="G18" i="13" s="1"/>
  <c r="H18" i="13" s="1"/>
  <c r="F54" i="14"/>
  <c r="G54" i="14" s="1"/>
  <c r="H54" i="14" s="1"/>
  <c r="F39" i="12"/>
  <c r="G39" i="12" s="1"/>
  <c r="H39" i="12" s="1"/>
  <c r="F27" i="14"/>
  <c r="G27" i="14" s="1"/>
  <c r="H27" i="14" s="1"/>
  <c r="F15" i="13"/>
  <c r="G15" i="13" s="1"/>
  <c r="H15" i="13" s="1"/>
  <c r="F20" i="12"/>
  <c r="G20" i="12" s="1"/>
  <c r="H20" i="12" s="1"/>
  <c r="F52" i="12"/>
  <c r="G52" i="12" s="1"/>
  <c r="H52" i="12" s="1"/>
  <c r="F24" i="13"/>
  <c r="G24" i="13" s="1"/>
  <c r="H24" i="13" s="1"/>
  <c r="F56" i="13"/>
  <c r="G56" i="13" s="1"/>
  <c r="H56" i="13" s="1"/>
  <c r="F28" i="14"/>
  <c r="G28" i="14" s="1"/>
  <c r="H28" i="14" s="1"/>
  <c r="F60" i="14"/>
  <c r="G60" i="14" s="1"/>
  <c r="H60" i="14" s="1"/>
  <c r="F35" i="13"/>
  <c r="G35" i="13" s="1"/>
  <c r="H35" i="13" s="1"/>
  <c r="F63" i="14"/>
  <c r="G63" i="14" s="1"/>
  <c r="H63" i="14" s="1"/>
  <c r="F5" i="12"/>
  <c r="G5" i="12" s="1"/>
  <c r="H5" i="12" s="1"/>
  <c r="F37" i="12"/>
  <c r="G37" i="12" s="1"/>
  <c r="H37" i="12" s="1"/>
  <c r="F9" i="13"/>
  <c r="G9" i="13" s="1"/>
  <c r="H9" i="13" s="1"/>
  <c r="F41" i="13"/>
  <c r="G41" i="13" s="1"/>
  <c r="H41" i="13" s="1"/>
  <c r="F13" i="14"/>
  <c r="G13" i="14" s="1"/>
  <c r="H13" i="14" s="1"/>
  <c r="F45" i="14"/>
  <c r="G45" i="14" s="1"/>
  <c r="H45" i="14" s="1"/>
  <c r="F18" i="12"/>
  <c r="G18" i="12" s="1"/>
  <c r="H18" i="12" s="1"/>
  <c r="F50" i="12"/>
  <c r="G50" i="12" s="1"/>
  <c r="H50" i="12" s="1"/>
  <c r="F22" i="13"/>
  <c r="G22" i="13" s="1"/>
  <c r="H22" i="13" s="1"/>
  <c r="F54" i="13"/>
  <c r="G54" i="13" s="1"/>
  <c r="H54" i="13" s="1"/>
  <c r="F26" i="14"/>
  <c r="G26" i="14" s="1"/>
  <c r="H26" i="14" s="1"/>
  <c r="F58" i="14"/>
  <c r="G58" i="14" s="1"/>
  <c r="H58" i="14" s="1"/>
  <c r="F55" i="12"/>
  <c r="G55" i="12" s="1"/>
  <c r="H55" i="12" s="1"/>
  <c r="F43" i="14"/>
  <c r="G43" i="14" s="1"/>
  <c r="H43" i="14" s="1"/>
  <c r="F31" i="13"/>
  <c r="G31" i="13" s="1"/>
  <c r="H31" i="13" s="1"/>
  <c r="F24" i="12"/>
  <c r="G24" i="12" s="1"/>
  <c r="H24" i="12" s="1"/>
  <c r="F56" i="12"/>
  <c r="G56" i="12" s="1"/>
  <c r="H56" i="12" s="1"/>
  <c r="F28" i="13"/>
  <c r="G28" i="13" s="1"/>
  <c r="H28" i="13" s="1"/>
  <c r="F60" i="13"/>
  <c r="G60" i="13" s="1"/>
  <c r="H60" i="13" s="1"/>
  <c r="F32" i="14"/>
  <c r="G32" i="14" s="1"/>
  <c r="H32" i="14" s="1"/>
  <c r="F64" i="14"/>
  <c r="G64" i="14" s="1"/>
  <c r="H64" i="14" s="1"/>
  <c r="F51" i="13"/>
  <c r="G51" i="13" s="1"/>
  <c r="H51" i="13" s="1"/>
  <c r="F19" i="12"/>
  <c r="G19" i="12" s="1"/>
  <c r="H19" i="12" s="1"/>
  <c r="F9" i="12"/>
  <c r="G9" i="12" s="1"/>
  <c r="H9" i="12" s="1"/>
  <c r="F41" i="12"/>
  <c r="G41" i="12" s="1"/>
  <c r="H41" i="12" s="1"/>
  <c r="F13" i="13"/>
  <c r="G13" i="13" s="1"/>
  <c r="H13" i="13" s="1"/>
  <c r="F45" i="13"/>
  <c r="G45" i="13" s="1"/>
  <c r="H45" i="13" s="1"/>
  <c r="F17" i="14"/>
  <c r="G17" i="14" s="1"/>
  <c r="H17" i="14" s="1"/>
  <c r="F49" i="14"/>
  <c r="G49" i="14" s="1"/>
  <c r="H49" i="14" s="1"/>
  <c r="F22" i="12"/>
  <c r="G22" i="12" s="1"/>
  <c r="H22" i="12" s="1"/>
  <c r="F54" i="12"/>
  <c r="G54" i="12" s="1"/>
  <c r="H54" i="12" s="1"/>
  <c r="F26" i="13"/>
  <c r="G26" i="13" s="1"/>
  <c r="H26" i="13" s="1"/>
  <c r="F58" i="13"/>
  <c r="G58" i="13" s="1"/>
  <c r="H58" i="13" s="1"/>
  <c r="F30" i="14"/>
  <c r="G30" i="14" s="1"/>
  <c r="H30" i="14" s="1"/>
  <c r="F62" i="14"/>
  <c r="G62" i="14" s="1"/>
  <c r="H62" i="14" s="1"/>
  <c r="F8" i="12"/>
  <c r="G8" i="12" s="1"/>
  <c r="H8" i="12" s="1"/>
  <c r="F16" i="14"/>
  <c r="G16" i="14" s="1"/>
  <c r="H16" i="14" s="1"/>
  <c r="F35" i="14"/>
  <c r="G35" i="14" s="1"/>
  <c r="H35" i="14" s="1"/>
  <c r="F29" i="13"/>
  <c r="G29" i="13" s="1"/>
  <c r="H29" i="13" s="1"/>
  <c r="F38" i="12"/>
  <c r="G38" i="12" s="1"/>
  <c r="H38" i="12" s="1"/>
  <c r="F46" i="14"/>
  <c r="G46" i="14" s="1"/>
  <c r="H46" i="14" s="1"/>
  <c r="F11" i="13"/>
  <c r="G11" i="13" s="1"/>
  <c r="H11" i="13" s="1"/>
  <c r="F51" i="14"/>
  <c r="G51" i="14" s="1"/>
  <c r="H51" i="14" s="1"/>
  <c r="F47" i="13"/>
  <c r="G47" i="13" s="1"/>
  <c r="H47" i="13" s="1"/>
  <c r="F28" i="12"/>
  <c r="G28" i="12" s="1"/>
  <c r="H28" i="12" s="1"/>
  <c r="F60" i="12"/>
  <c r="G60" i="12" s="1"/>
  <c r="H60" i="12" s="1"/>
  <c r="F32" i="13"/>
  <c r="G32" i="13" s="1"/>
  <c r="H32" i="13" s="1"/>
  <c r="F64" i="13"/>
  <c r="G64" i="13" s="1"/>
  <c r="H64" i="13" s="1"/>
  <c r="F36" i="14"/>
  <c r="G36" i="14" s="1"/>
  <c r="H36" i="14" s="1"/>
  <c r="F7" i="12"/>
  <c r="G7" i="12" s="1"/>
  <c r="H7" i="12" s="1"/>
  <c r="F63" i="13"/>
  <c r="G63" i="13" s="1"/>
  <c r="H63" i="13" s="1"/>
  <c r="F43" i="12"/>
  <c r="G43" i="12" s="1"/>
  <c r="H43" i="12" s="1"/>
  <c r="F13" i="12"/>
  <c r="G13" i="12" s="1"/>
  <c r="H13" i="12" s="1"/>
  <c r="F45" i="12"/>
  <c r="G45" i="12" s="1"/>
  <c r="H45" i="12" s="1"/>
  <c r="F17" i="13"/>
  <c r="G17" i="13" s="1"/>
  <c r="H17" i="13" s="1"/>
  <c r="F49" i="13"/>
  <c r="G49" i="13" s="1"/>
  <c r="H49" i="13" s="1"/>
  <c r="F21" i="14"/>
  <c r="G21" i="14" s="1"/>
  <c r="H21" i="14" s="1"/>
  <c r="F53" i="14"/>
  <c r="G53" i="14" s="1"/>
  <c r="H53" i="14" s="1"/>
  <c r="F26" i="12"/>
  <c r="G26" i="12" s="1"/>
  <c r="H26" i="12" s="1"/>
  <c r="F58" i="12"/>
  <c r="G58" i="12" s="1"/>
  <c r="H58" i="12" s="1"/>
  <c r="F30" i="13"/>
  <c r="G30" i="13" s="1"/>
  <c r="H30" i="13" s="1"/>
  <c r="F62" i="13"/>
  <c r="G62" i="13" s="1"/>
  <c r="H62" i="13" s="1"/>
  <c r="F34" i="14"/>
  <c r="G34" i="14" s="1"/>
  <c r="H34" i="14" s="1"/>
  <c r="F40" i="12"/>
  <c r="G40" i="12" s="1"/>
  <c r="H40" i="12" s="1"/>
  <c r="F12" i="13"/>
  <c r="G12" i="13" s="1"/>
  <c r="H12" i="13" s="1"/>
  <c r="F44" i="13"/>
  <c r="G44" i="13" s="1"/>
  <c r="H44" i="13" s="1"/>
  <c r="F48" i="14"/>
  <c r="G48" i="14" s="1"/>
  <c r="H48" i="14" s="1"/>
  <c r="F43" i="13"/>
  <c r="G43" i="13" s="1"/>
  <c r="H43" i="13" s="1"/>
  <c r="F61" i="13"/>
  <c r="G61" i="13" s="1"/>
  <c r="H61" i="13" s="1"/>
  <c r="F10" i="13"/>
  <c r="G10" i="13" s="1"/>
  <c r="H10" i="13" s="1"/>
  <c r="F27" i="13"/>
  <c r="G27" i="13" s="1"/>
  <c r="H27" i="13" s="1"/>
  <c r="F59" i="14"/>
  <c r="G59" i="14" s="1"/>
  <c r="H59" i="14" s="1"/>
  <c r="F59" i="13"/>
  <c r="G59" i="13" s="1"/>
  <c r="H59" i="13" s="1"/>
  <c r="F32" i="12"/>
  <c r="G32" i="12" s="1"/>
  <c r="H32" i="12" s="1"/>
  <c r="F64" i="12"/>
  <c r="G64" i="12" s="1"/>
  <c r="H64" i="12" s="1"/>
  <c r="F36" i="13"/>
  <c r="G36" i="13" s="1"/>
  <c r="H36" i="13" s="1"/>
  <c r="F8" i="14"/>
  <c r="G8" i="14" s="1"/>
  <c r="H8" i="14" s="1"/>
  <c r="F40" i="14"/>
  <c r="G40" i="14" s="1"/>
  <c r="H40" i="14" s="1"/>
  <c r="F23" i="12"/>
  <c r="G23" i="12" s="1"/>
  <c r="H23" i="12" s="1"/>
  <c r="F15" i="14"/>
  <c r="G15" i="14" s="1"/>
  <c r="H15" i="14" s="1"/>
  <c r="F63" i="12"/>
  <c r="G63" i="12" s="1"/>
  <c r="H63" i="12" s="1"/>
  <c r="F17" i="12"/>
  <c r="G17" i="12" s="1"/>
  <c r="H17" i="12" s="1"/>
  <c r="F49" i="12"/>
  <c r="G49" i="12" s="1"/>
  <c r="H49" i="12" s="1"/>
  <c r="F21" i="13"/>
  <c r="G21" i="13" s="1"/>
  <c r="H21" i="13" s="1"/>
  <c r="F53" i="13"/>
  <c r="G53" i="13" s="1"/>
  <c r="H53" i="13" s="1"/>
  <c r="F25" i="14"/>
  <c r="G25" i="14" s="1"/>
  <c r="H25" i="14" s="1"/>
  <c r="F57" i="14"/>
  <c r="G57" i="14" s="1"/>
  <c r="H57" i="14" s="1"/>
  <c r="F30" i="12"/>
  <c r="G30" i="12" s="1"/>
  <c r="H30" i="12" s="1"/>
  <c r="F62" i="12"/>
  <c r="G62" i="12" s="1"/>
  <c r="H62" i="12" s="1"/>
  <c r="F34" i="13"/>
  <c r="G34" i="13" s="1"/>
  <c r="H34" i="13" s="1"/>
  <c r="F6" i="14"/>
  <c r="G6" i="14" s="1"/>
  <c r="H6" i="14" s="1"/>
  <c r="F38" i="14"/>
  <c r="G38" i="14" s="1"/>
  <c r="H38" i="14" s="1"/>
  <c r="F31" i="12"/>
  <c r="G31" i="12" s="1"/>
  <c r="H31" i="12" s="1"/>
  <c r="F25" i="12"/>
  <c r="G25" i="12" s="1"/>
  <c r="H25" i="12" s="1"/>
  <c r="F6" i="12"/>
  <c r="G6" i="12" s="1"/>
  <c r="H6" i="12" s="1"/>
  <c r="F14" i="14"/>
  <c r="G14" i="14" s="1"/>
  <c r="H14" i="14" s="1"/>
  <c r="F39" i="13"/>
  <c r="G39" i="13" s="1"/>
  <c r="H39" i="13" s="1"/>
  <c r="F15" i="12"/>
  <c r="G15" i="12" s="1"/>
  <c r="H15" i="12" s="1"/>
  <c r="F31" i="14"/>
  <c r="G31" i="14" s="1"/>
  <c r="H31" i="14" s="1"/>
  <c r="F36" i="12"/>
  <c r="G36" i="12" s="1"/>
  <c r="H36" i="12" s="1"/>
  <c r="F8" i="13"/>
  <c r="G8" i="13" s="1"/>
  <c r="H8" i="13" s="1"/>
  <c r="F40" i="13"/>
  <c r="G40" i="13" s="1"/>
  <c r="H40" i="13" s="1"/>
  <c r="F12" i="14"/>
  <c r="G12" i="14" s="1"/>
  <c r="H12" i="14" s="1"/>
  <c r="F44" i="14"/>
  <c r="G44" i="14" s="1"/>
  <c r="H44" i="14" s="1"/>
  <c r="F35" i="12"/>
  <c r="G35" i="12" s="1"/>
  <c r="H35" i="12" s="1"/>
  <c r="F23" i="14"/>
  <c r="G23" i="14" s="1"/>
  <c r="H23" i="14" s="1"/>
  <c r="F19" i="13"/>
  <c r="G19" i="13" s="1"/>
  <c r="H19" i="13" s="1"/>
  <c r="F21" i="12"/>
  <c r="G21" i="12" s="1"/>
  <c r="H21" i="12" s="1"/>
  <c r="F53" i="12"/>
  <c r="G53" i="12" s="1"/>
  <c r="H53" i="12" s="1"/>
  <c r="F25" i="13"/>
  <c r="G25" i="13" s="1"/>
  <c r="H25" i="13" s="1"/>
  <c r="F57" i="13"/>
  <c r="G57" i="13" s="1"/>
  <c r="H57" i="13" s="1"/>
  <c r="F29" i="14"/>
  <c r="G29" i="14" s="1"/>
  <c r="H29" i="14" s="1"/>
  <c r="F61" i="14"/>
  <c r="G61" i="14" s="1"/>
  <c r="H61" i="14" s="1"/>
  <c r="F34" i="12"/>
  <c r="G34" i="12" s="1"/>
  <c r="H34" i="12" s="1"/>
  <c r="F6" i="13"/>
  <c r="G6" i="13" s="1"/>
  <c r="H6" i="13" s="1"/>
  <c r="F38" i="13"/>
  <c r="G38" i="13" s="1"/>
  <c r="H38" i="13" s="1"/>
  <c r="F10" i="14"/>
  <c r="G10" i="14" s="1"/>
  <c r="H10" i="14" s="1"/>
  <c r="F42" i="14"/>
  <c r="G42" i="14" s="1"/>
  <c r="H42" i="14" s="1"/>
  <c r="F55" i="13"/>
  <c r="G55" i="13" s="1"/>
  <c r="H55" i="13" s="1"/>
  <c r="F51" i="12"/>
  <c r="G51" i="12" s="1"/>
  <c r="H51" i="12" s="1"/>
  <c r="F57" i="12"/>
  <c r="G57" i="12" s="1"/>
  <c r="H57" i="12" s="1"/>
  <c r="F33" i="14"/>
  <c r="G33" i="14" s="1"/>
  <c r="H33" i="14" s="1"/>
  <c r="F42" i="13"/>
  <c r="G42" i="13" s="1"/>
  <c r="H42" i="13" s="1"/>
  <c r="F13" i="9"/>
  <c r="G13" i="9" s="1"/>
  <c r="H13" i="9" s="1"/>
  <c r="F54" i="9"/>
  <c r="G54" i="9" s="1"/>
  <c r="H54" i="9" s="1"/>
  <c r="F6" i="9"/>
  <c r="G6" i="9" s="1"/>
  <c r="H6" i="9" s="1"/>
  <c r="F35" i="9"/>
  <c r="G35" i="9" s="1"/>
  <c r="H35" i="9" s="1"/>
  <c r="F9" i="9"/>
  <c r="G9" i="9" s="1"/>
  <c r="H9" i="9" s="1"/>
  <c r="F28" i="9"/>
  <c r="G28" i="9" s="1"/>
  <c r="H28" i="9" s="1"/>
  <c r="F32" i="9"/>
  <c r="G32" i="9" s="1"/>
  <c r="H32" i="9" s="1"/>
  <c r="F53" i="9"/>
  <c r="G53" i="9" s="1"/>
  <c r="H53" i="9" s="1"/>
  <c r="F56" i="9"/>
  <c r="G56" i="9" s="1"/>
  <c r="H56" i="9" s="1"/>
  <c r="F22" i="9"/>
  <c r="G22" i="9" s="1"/>
  <c r="H22" i="9" s="1"/>
  <c r="F40" i="9"/>
  <c r="G40" i="9" s="1"/>
  <c r="H40" i="9" s="1"/>
  <c r="F37" i="9"/>
  <c r="G37" i="9" s="1"/>
  <c r="H37" i="9" s="1"/>
  <c r="F10" i="9"/>
  <c r="G10" i="9" s="1"/>
  <c r="H10" i="9" s="1"/>
  <c r="F58" i="9"/>
  <c r="G58" i="9" s="1"/>
  <c r="H58" i="9" s="1"/>
  <c r="F17" i="9"/>
  <c r="G17" i="9" s="1"/>
  <c r="H17" i="9" s="1"/>
  <c r="F14" i="9"/>
  <c r="G14" i="9" s="1"/>
  <c r="H14" i="9" s="1"/>
  <c r="F43" i="9"/>
  <c r="G43" i="9" s="1"/>
  <c r="H43" i="9" s="1"/>
  <c r="F41" i="9"/>
  <c r="G41" i="9" s="1"/>
  <c r="H41" i="9" s="1"/>
  <c r="F36" i="9"/>
  <c r="G36" i="9" s="1"/>
  <c r="H36" i="9" s="1"/>
  <c r="F24" i="9"/>
  <c r="G24" i="9" s="1"/>
  <c r="H24" i="9" s="1"/>
  <c r="F64" i="9"/>
  <c r="G64" i="9" s="1"/>
  <c r="H64" i="9" s="1"/>
  <c r="F57" i="9"/>
  <c r="G57" i="9" s="1"/>
  <c r="H57" i="9" s="1"/>
  <c r="F18" i="9"/>
  <c r="G18" i="9" s="1"/>
  <c r="H18" i="9" s="1"/>
  <c r="F62" i="9"/>
  <c r="G62" i="9" s="1"/>
  <c r="H62" i="9" s="1"/>
  <c r="F33" i="9"/>
  <c r="G33" i="9" s="1"/>
  <c r="H33" i="9" s="1"/>
  <c r="F34" i="9"/>
  <c r="G34" i="9" s="1"/>
  <c r="H34" i="9" s="1"/>
  <c r="F47" i="9"/>
  <c r="G47" i="9" s="1"/>
  <c r="H47" i="9" s="1"/>
  <c r="F44" i="9"/>
  <c r="G44" i="9" s="1"/>
  <c r="H44" i="9" s="1"/>
  <c r="F8" i="9"/>
  <c r="G8" i="9" s="1"/>
  <c r="H8" i="9" s="1"/>
  <c r="F42" i="9"/>
  <c r="G42" i="9" s="1"/>
  <c r="H42" i="9" s="1"/>
  <c r="F59" i="9"/>
  <c r="G59" i="9" s="1"/>
  <c r="H59" i="9" s="1"/>
  <c r="F26" i="9"/>
  <c r="G26" i="9" s="1"/>
  <c r="H26" i="9" s="1"/>
  <c r="F49" i="9"/>
  <c r="G49" i="9" s="1"/>
  <c r="H49" i="9" s="1"/>
  <c r="F25" i="9"/>
  <c r="G25" i="9" s="1"/>
  <c r="H25" i="9" s="1"/>
  <c r="F7" i="9"/>
  <c r="G7" i="9" s="1"/>
  <c r="H7" i="9" s="1"/>
  <c r="F51" i="9"/>
  <c r="G51" i="9" s="1"/>
  <c r="H51" i="9" s="1"/>
  <c r="F12" i="9"/>
  <c r="G12" i="9" s="1"/>
  <c r="H12" i="9" s="1"/>
  <c r="F48" i="9"/>
  <c r="G48" i="9" s="1"/>
  <c r="H48" i="9" s="1"/>
  <c r="F38" i="9"/>
  <c r="G38" i="9" s="1"/>
  <c r="H38" i="9" s="1"/>
  <c r="F61" i="9"/>
  <c r="G61" i="9" s="1"/>
  <c r="H61" i="9" s="1"/>
  <c r="F45" i="9"/>
  <c r="G45" i="9" s="1"/>
  <c r="H45" i="9" s="1"/>
  <c r="F15" i="9"/>
  <c r="G15" i="9" s="1"/>
  <c r="H15" i="9" s="1"/>
  <c r="F55" i="9"/>
  <c r="G55" i="9" s="1"/>
  <c r="H55" i="9" s="1"/>
  <c r="F16" i="9"/>
  <c r="G16" i="9" s="1"/>
  <c r="H16" i="9" s="1"/>
  <c r="F5" i="9"/>
  <c r="G5" i="9" s="1"/>
  <c r="H5" i="9" s="1"/>
  <c r="F52" i="9"/>
  <c r="G52" i="9" s="1"/>
  <c r="H52" i="9" s="1"/>
  <c r="F30" i="9"/>
  <c r="G30" i="9" s="1"/>
  <c r="H30" i="9" s="1"/>
  <c r="F23" i="9"/>
  <c r="G23" i="9" s="1"/>
  <c r="H23" i="9" s="1"/>
  <c r="F11" i="9"/>
  <c r="G11" i="9" s="1"/>
  <c r="H11" i="9" s="1"/>
  <c r="F29" i="9"/>
  <c r="G29" i="9" s="1"/>
  <c r="H29" i="9" s="1"/>
  <c r="F46" i="9"/>
  <c r="G46" i="9" s="1"/>
  <c r="H46" i="9" s="1"/>
  <c r="F27" i="9"/>
  <c r="G27" i="9" s="1"/>
  <c r="H27" i="9" s="1"/>
  <c r="F63" i="9"/>
  <c r="G63" i="9" s="1"/>
  <c r="H63" i="9" s="1"/>
  <c r="F21" i="9"/>
  <c r="G21" i="9" s="1"/>
  <c r="H21" i="9" s="1"/>
  <c r="F19" i="9"/>
  <c r="G19" i="9" s="1"/>
  <c r="H19" i="9" s="1"/>
  <c r="F60" i="9"/>
  <c r="G60" i="9" s="1"/>
  <c r="H60" i="9" s="1"/>
  <c r="F50" i="9"/>
  <c r="G50" i="9" s="1"/>
  <c r="H50" i="9" s="1"/>
  <c r="F31" i="9"/>
  <c r="G31" i="9" s="1"/>
  <c r="H31" i="9" s="1"/>
  <c r="F39" i="9"/>
  <c r="G39" i="9" s="1"/>
  <c r="H39" i="9" s="1"/>
  <c r="F20" i="9"/>
  <c r="G20" i="9" s="1"/>
  <c r="H20" i="9" s="1"/>
  <c r="H65" i="9" l="1"/>
  <c r="H65" i="13"/>
  <c r="H65" i="14"/>
  <c r="H65" i="12"/>
</calcChain>
</file>

<file path=xl/sharedStrings.xml><?xml version="1.0" encoding="utf-8"?>
<sst xmlns="http://schemas.openxmlformats.org/spreadsheetml/2006/main" count="123" uniqueCount="38">
  <si>
    <t>a1</t>
  </si>
  <si>
    <t>a2</t>
  </si>
  <si>
    <t>a3</t>
  </si>
  <si>
    <t>b1</t>
  </si>
  <si>
    <t>b2</t>
  </si>
  <si>
    <t>b3</t>
  </si>
  <si>
    <t>c1</t>
  </si>
  <si>
    <t>c2</t>
  </si>
  <si>
    <t>c3</t>
  </si>
  <si>
    <t>𝜋(𝑡)</t>
  </si>
  <si>
    <t>𝑑𝑀(𝑡)</t>
  </si>
  <si>
    <t xml:space="preserve">𝑀(𝑡) </t>
  </si>
  <si>
    <t>𝑇 𝑎𝑥(𝑡)</t>
  </si>
  <si>
    <t>𝛿</t>
  </si>
  <si>
    <t xml:space="preserve">𝐶𝐹(𝑡) </t>
  </si>
  <si>
    <t xml:space="preserve">𝐽(𝑡) </t>
  </si>
  <si>
    <t>𝑡</t>
  </si>
  <si>
    <t>𝐶𝐹(𝑡) /(1+𝜌)^𝑡</t>
  </si>
  <si>
    <t>𝜌</t>
  </si>
  <si>
    <t>dt</t>
  </si>
  <si>
    <t>безрисковая ставка 0,005</t>
  </si>
  <si>
    <t>верхняя граница</t>
  </si>
  <si>
    <t>нижняя граница</t>
  </si>
  <si>
    <t>ставка по депозитам</t>
  </si>
  <si>
    <t>ставка по кредитам</t>
  </si>
  <si>
    <t>S(t)</t>
  </si>
  <si>
    <t>L(t)</t>
  </si>
  <si>
    <t>K(t)</t>
  </si>
  <si>
    <t>V(t)</t>
  </si>
  <si>
    <t>C(t)</t>
  </si>
  <si>
    <r>
      <t>p</t>
    </r>
    <r>
      <rPr>
        <sz val="11"/>
        <color theme="1"/>
        <rFont val="Calibri"/>
        <family val="2"/>
        <charset val="204"/>
        <scheme val="minor"/>
      </rPr>
      <t>(t)</t>
    </r>
  </si>
  <si>
    <t>r_l(t)</t>
  </si>
  <si>
    <t>r_s(t)</t>
  </si>
  <si>
    <t>1 симуляция</t>
  </si>
  <si>
    <t>2 симуляция</t>
  </si>
  <si>
    <t>3 симуляция</t>
  </si>
  <si>
    <t>4 симуляция</t>
  </si>
  <si>
    <t>5 симуляция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</si>
</sst>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8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2" fontId="0" fillId="0" borderId="0" xfId="0" applyNumberFormat="1"/>
    <xf numFmtId="165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0" fontId="0" fillId="0" borderId="1" xfId="0" applyFill="1" applyBorder="1"/>
    <xf numFmtId="168" fontId="0" fillId="2" borderId="1" xfId="0" applyNumberFormat="1" applyFill="1" applyBorder="1"/>
    <xf numFmtId="0" fontId="0" fillId="0" borderId="0" xfId="0" applyBorder="1"/>
    <xf numFmtId="168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</a:t>
            </a:r>
            <a:r>
              <a:rPr lang="en-US"/>
              <a:t>M(t)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задача'!$B$4:$B$64</c:f>
              <c:numCache>
                <c:formatCode>0.00</c:formatCode>
                <c:ptCount val="61"/>
                <c:pt idx="0">
                  <c:v>590</c:v>
                </c:pt>
                <c:pt idx="1">
                  <c:v>668.17179168375606</c:v>
                </c:pt>
                <c:pt idx="2">
                  <c:v>669.49350843665843</c:v>
                </c:pt>
                <c:pt idx="3">
                  <c:v>669.49350843665866</c:v>
                </c:pt>
                <c:pt idx="4">
                  <c:v>669.4935084366582</c:v>
                </c:pt>
                <c:pt idx="5">
                  <c:v>669.49350843665843</c:v>
                </c:pt>
                <c:pt idx="6">
                  <c:v>669.4935084366582</c:v>
                </c:pt>
                <c:pt idx="7">
                  <c:v>669.4935084366582</c:v>
                </c:pt>
                <c:pt idx="8">
                  <c:v>669.49350843665843</c:v>
                </c:pt>
                <c:pt idx="9">
                  <c:v>669.49350843665843</c:v>
                </c:pt>
                <c:pt idx="10">
                  <c:v>669.49350843665866</c:v>
                </c:pt>
                <c:pt idx="11">
                  <c:v>669.49350843665866</c:v>
                </c:pt>
                <c:pt idx="12">
                  <c:v>669.49350843665843</c:v>
                </c:pt>
                <c:pt idx="13">
                  <c:v>669.49350843665877</c:v>
                </c:pt>
                <c:pt idx="14">
                  <c:v>669.49350843665843</c:v>
                </c:pt>
                <c:pt idx="15">
                  <c:v>669.49350843665843</c:v>
                </c:pt>
                <c:pt idx="16">
                  <c:v>669.49350843665866</c:v>
                </c:pt>
                <c:pt idx="17">
                  <c:v>669.49350843665832</c:v>
                </c:pt>
                <c:pt idx="18">
                  <c:v>669.49350843665854</c:v>
                </c:pt>
                <c:pt idx="19">
                  <c:v>669.49350843665866</c:v>
                </c:pt>
                <c:pt idx="20">
                  <c:v>669.49350843665866</c:v>
                </c:pt>
                <c:pt idx="21">
                  <c:v>669.49350843665843</c:v>
                </c:pt>
                <c:pt idx="22">
                  <c:v>669.49350843665866</c:v>
                </c:pt>
                <c:pt idx="23">
                  <c:v>669.49350843665877</c:v>
                </c:pt>
                <c:pt idx="24">
                  <c:v>669.49350843665843</c:v>
                </c:pt>
                <c:pt idx="25">
                  <c:v>669.49350843665843</c:v>
                </c:pt>
                <c:pt idx="26">
                  <c:v>669.49350843665866</c:v>
                </c:pt>
                <c:pt idx="27">
                  <c:v>669.49350843665843</c:v>
                </c:pt>
                <c:pt idx="28">
                  <c:v>669.49350843665866</c:v>
                </c:pt>
                <c:pt idx="29">
                  <c:v>669.49350843665843</c:v>
                </c:pt>
                <c:pt idx="30">
                  <c:v>669.49350843665866</c:v>
                </c:pt>
                <c:pt idx="31">
                  <c:v>669.49350843665866</c:v>
                </c:pt>
                <c:pt idx="32">
                  <c:v>669.49350843665843</c:v>
                </c:pt>
                <c:pt idx="33">
                  <c:v>669.49350843665854</c:v>
                </c:pt>
                <c:pt idx="34">
                  <c:v>669.49350843665843</c:v>
                </c:pt>
                <c:pt idx="35">
                  <c:v>669.49350843665866</c:v>
                </c:pt>
                <c:pt idx="36">
                  <c:v>669.49350843665843</c:v>
                </c:pt>
                <c:pt idx="37">
                  <c:v>669.49350843665866</c:v>
                </c:pt>
                <c:pt idx="38">
                  <c:v>669.49350843665854</c:v>
                </c:pt>
                <c:pt idx="39">
                  <c:v>669.49350843665843</c:v>
                </c:pt>
                <c:pt idx="40">
                  <c:v>669.49350843665854</c:v>
                </c:pt>
                <c:pt idx="41">
                  <c:v>669.49350843665854</c:v>
                </c:pt>
                <c:pt idx="42">
                  <c:v>669.49350843665843</c:v>
                </c:pt>
                <c:pt idx="43">
                  <c:v>669.49350843665854</c:v>
                </c:pt>
                <c:pt idx="44">
                  <c:v>669.49350843665843</c:v>
                </c:pt>
                <c:pt idx="45">
                  <c:v>669.49350843665843</c:v>
                </c:pt>
                <c:pt idx="46">
                  <c:v>669.49350843665854</c:v>
                </c:pt>
                <c:pt idx="47">
                  <c:v>669.49350843665843</c:v>
                </c:pt>
                <c:pt idx="48">
                  <c:v>669.49350843665843</c:v>
                </c:pt>
                <c:pt idx="49">
                  <c:v>669.49350843665843</c:v>
                </c:pt>
                <c:pt idx="50">
                  <c:v>669.49350843665843</c:v>
                </c:pt>
                <c:pt idx="51">
                  <c:v>669.49350843665843</c:v>
                </c:pt>
                <c:pt idx="52">
                  <c:v>669.49350843665843</c:v>
                </c:pt>
                <c:pt idx="53">
                  <c:v>669.49350843665843</c:v>
                </c:pt>
                <c:pt idx="54">
                  <c:v>669.49350802549452</c:v>
                </c:pt>
                <c:pt idx="55">
                  <c:v>669.49350843681179</c:v>
                </c:pt>
                <c:pt idx="56">
                  <c:v>669.49350843681191</c:v>
                </c:pt>
                <c:pt idx="57">
                  <c:v>669.49350884797582</c:v>
                </c:pt>
                <c:pt idx="58">
                  <c:v>669.49350843681191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38D-A089-FD43B64A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98927"/>
        <c:axId val="207401007"/>
      </c:lineChart>
      <c:catAx>
        <c:axId val="2073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01007"/>
        <c:crosses val="autoZero"/>
        <c:auto val="1"/>
        <c:lblAlgn val="ctr"/>
        <c:lblOffset val="100"/>
        <c:noMultiLvlLbl val="0"/>
      </c:catAx>
      <c:valAx>
        <c:axId val="2074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𝐶𝐹(𝑡)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(1)'!$G$5:$G$64</c:f>
              <c:numCache>
                <c:formatCode>0.00</c:formatCode>
                <c:ptCount val="60"/>
                <c:pt idx="0">
                  <c:v>3.907985046680551E-14</c:v>
                </c:pt>
                <c:pt idx="1">
                  <c:v>60.671787823931339</c:v>
                </c:pt>
                <c:pt idx="2">
                  <c:v>78.218736421841797</c:v>
                </c:pt>
                <c:pt idx="3">
                  <c:v>78.218736174060339</c:v>
                </c:pt>
                <c:pt idx="4">
                  <c:v>78.218736255749533</c:v>
                </c:pt>
                <c:pt idx="5">
                  <c:v>78.218736216078071</c:v>
                </c:pt>
                <c:pt idx="6">
                  <c:v>78.218736046717126</c:v>
                </c:pt>
                <c:pt idx="7">
                  <c:v>78.218736172815326</c:v>
                </c:pt>
                <c:pt idx="8">
                  <c:v>78.218736214766565</c:v>
                </c:pt>
                <c:pt idx="9">
                  <c:v>78.218736424320426</c:v>
                </c:pt>
                <c:pt idx="10">
                  <c:v>78.218736004840181</c:v>
                </c:pt>
                <c:pt idx="11">
                  <c:v>78.21873642417755</c:v>
                </c:pt>
                <c:pt idx="12">
                  <c:v>78.2187360459194</c:v>
                </c:pt>
                <c:pt idx="13">
                  <c:v>78.218736214693891</c:v>
                </c:pt>
                <c:pt idx="14">
                  <c:v>78.218736214693905</c:v>
                </c:pt>
                <c:pt idx="15">
                  <c:v>78.218736214693664</c:v>
                </c:pt>
                <c:pt idx="16">
                  <c:v>78.218736218674692</c:v>
                </c:pt>
                <c:pt idx="17">
                  <c:v>78.218736377782989</c:v>
                </c:pt>
                <c:pt idx="18">
                  <c:v>78.218735720621481</c:v>
                </c:pt>
                <c:pt idx="19">
                  <c:v>78.218736703130233</c:v>
                </c:pt>
                <c:pt idx="20">
                  <c:v>78.218736228470704</c:v>
                </c:pt>
                <c:pt idx="21">
                  <c:v>78.218736081493503</c:v>
                </c:pt>
                <c:pt idx="22">
                  <c:v>78.218736366045121</c:v>
                </c:pt>
                <c:pt idx="23">
                  <c:v>78.21873601654849</c:v>
                </c:pt>
                <c:pt idx="24">
                  <c:v>78.218735896404581</c:v>
                </c:pt>
                <c:pt idx="25">
                  <c:v>78.218736308893241</c:v>
                </c:pt>
                <c:pt idx="26">
                  <c:v>78.218736496043178</c:v>
                </c:pt>
                <c:pt idx="27">
                  <c:v>78.218736157550993</c:v>
                </c:pt>
                <c:pt idx="28">
                  <c:v>78.218736268182127</c:v>
                </c:pt>
                <c:pt idx="29">
                  <c:v>78.218737780123107</c:v>
                </c:pt>
                <c:pt idx="30">
                  <c:v>78.218734453988844</c:v>
                </c:pt>
                <c:pt idx="31">
                  <c:v>78.218736593627654</c:v>
                </c:pt>
                <c:pt idx="32">
                  <c:v>78.218735812046262</c:v>
                </c:pt>
                <c:pt idx="33">
                  <c:v>78.218738154177402</c:v>
                </c:pt>
                <c:pt idx="34">
                  <c:v>78.218740018966656</c:v>
                </c:pt>
                <c:pt idx="35">
                  <c:v>78.218730385419519</c:v>
                </c:pt>
                <c:pt idx="36">
                  <c:v>78.218737880372828</c:v>
                </c:pt>
                <c:pt idx="37">
                  <c:v>78.218740278576689</c:v>
                </c:pt>
                <c:pt idx="38">
                  <c:v>78.218730663744054</c:v>
                </c:pt>
                <c:pt idx="39">
                  <c:v>78.218736632773997</c:v>
                </c:pt>
                <c:pt idx="40">
                  <c:v>78.218735482455315</c:v>
                </c:pt>
                <c:pt idx="41">
                  <c:v>78.218736950979533</c:v>
                </c:pt>
                <c:pt idx="42">
                  <c:v>78.21873521696115</c:v>
                </c:pt>
                <c:pt idx="43">
                  <c:v>78.218737052625045</c:v>
                </c:pt>
                <c:pt idx="44">
                  <c:v>78.218737004837251</c:v>
                </c:pt>
                <c:pt idx="45">
                  <c:v>78.218734813966464</c:v>
                </c:pt>
                <c:pt idx="46">
                  <c:v>527.64812047571365</c:v>
                </c:pt>
                <c:pt idx="47">
                  <c:v>-4.1203106704301717E-8</c:v>
                </c:pt>
                <c:pt idx="48">
                  <c:v>-1.9714749832644429E-8</c:v>
                </c:pt>
                <c:pt idx="49">
                  <c:v>-7.2668946415888058E-9</c:v>
                </c:pt>
                <c:pt idx="50">
                  <c:v>-2.5668356329333619E-13</c:v>
                </c:pt>
                <c:pt idx="51">
                  <c:v>2.099019072150595</c:v>
                </c:pt>
                <c:pt idx="52">
                  <c:v>79.483958714523638</c:v>
                </c:pt>
                <c:pt idx="53">
                  <c:v>78.875551979983854</c:v>
                </c:pt>
                <c:pt idx="54">
                  <c:v>78.852468137807207</c:v>
                </c:pt>
                <c:pt idx="55">
                  <c:v>78.829174971160427</c:v>
                </c:pt>
                <c:pt idx="56">
                  <c:v>78.805659440817109</c:v>
                </c:pt>
                <c:pt idx="57">
                  <c:v>78.781869712657937</c:v>
                </c:pt>
                <c:pt idx="58">
                  <c:v>575.17716241486141</c:v>
                </c:pt>
                <c:pt idx="59">
                  <c:v>6.9271761293104079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E-41EF-BABF-C4DF8E19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341503"/>
        <c:axId val="265341919"/>
      </c:lineChart>
      <c:catAx>
        <c:axId val="2653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41919"/>
        <c:crosses val="autoZero"/>
        <c:auto val="1"/>
        <c:lblAlgn val="ctr"/>
        <c:lblOffset val="100"/>
        <c:noMultiLvlLbl val="0"/>
      </c:catAx>
      <c:valAx>
        <c:axId val="2653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34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𝑀(𝑡)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(2)'!$B$4:$B$64</c:f>
              <c:numCache>
                <c:formatCode>0.00</c:formatCode>
                <c:ptCount val="61"/>
                <c:pt idx="0">
                  <c:v>590</c:v>
                </c:pt>
                <c:pt idx="1">
                  <c:v>672.51101260044038</c:v>
                </c:pt>
                <c:pt idx="2">
                  <c:v>755.26232734498876</c:v>
                </c:pt>
                <c:pt idx="3">
                  <c:v>744.8089056488169</c:v>
                </c:pt>
                <c:pt idx="4">
                  <c:v>744.80889853619453</c:v>
                </c:pt>
                <c:pt idx="5">
                  <c:v>744.80889853619453</c:v>
                </c:pt>
                <c:pt idx="6">
                  <c:v>744.8089056488169</c:v>
                </c:pt>
                <c:pt idx="7">
                  <c:v>744.80890564881838</c:v>
                </c:pt>
                <c:pt idx="8">
                  <c:v>744.80890565482207</c:v>
                </c:pt>
                <c:pt idx="9">
                  <c:v>744.80890564881838</c:v>
                </c:pt>
                <c:pt idx="10">
                  <c:v>744.80889853619442</c:v>
                </c:pt>
                <c:pt idx="11">
                  <c:v>744.80889853619408</c:v>
                </c:pt>
                <c:pt idx="12">
                  <c:v>744.8089056488169</c:v>
                </c:pt>
                <c:pt idx="13">
                  <c:v>744.8089056488169</c:v>
                </c:pt>
                <c:pt idx="14">
                  <c:v>744.80890799950419</c:v>
                </c:pt>
                <c:pt idx="15">
                  <c:v>744.80890564881736</c:v>
                </c:pt>
                <c:pt idx="16">
                  <c:v>744.80889582749614</c:v>
                </c:pt>
                <c:pt idx="17">
                  <c:v>744.80889440939882</c:v>
                </c:pt>
                <c:pt idx="18">
                  <c:v>744.80890799950453</c:v>
                </c:pt>
                <c:pt idx="19">
                  <c:v>744.80889582749592</c:v>
                </c:pt>
                <c:pt idx="20">
                  <c:v>744.80889583078908</c:v>
                </c:pt>
                <c:pt idx="21">
                  <c:v>744.80890942089491</c:v>
                </c:pt>
                <c:pt idx="22">
                  <c:v>744.80890942089491</c:v>
                </c:pt>
                <c:pt idx="23">
                  <c:v>744.80890941952714</c:v>
                </c:pt>
                <c:pt idx="24">
                  <c:v>744.80890995769914</c:v>
                </c:pt>
                <c:pt idx="25">
                  <c:v>744.80890799950453</c:v>
                </c:pt>
                <c:pt idx="26">
                  <c:v>744.80889440940859</c:v>
                </c:pt>
                <c:pt idx="27">
                  <c:v>744.8089020051026</c:v>
                </c:pt>
                <c:pt idx="28">
                  <c:v>744.80890341912038</c:v>
                </c:pt>
                <c:pt idx="29">
                  <c:v>744.80890799950453</c:v>
                </c:pt>
                <c:pt idx="30">
                  <c:v>744.80890799350084</c:v>
                </c:pt>
                <c:pt idx="31">
                  <c:v>744.80891229171914</c:v>
                </c:pt>
                <c:pt idx="32">
                  <c:v>744.80891230238331</c:v>
                </c:pt>
                <c:pt idx="33">
                  <c:v>744.80890799950441</c:v>
                </c:pt>
                <c:pt idx="34">
                  <c:v>744.8089079962117</c:v>
                </c:pt>
                <c:pt idx="35">
                  <c:v>744.80890799950441</c:v>
                </c:pt>
                <c:pt idx="36">
                  <c:v>744.80890799950464</c:v>
                </c:pt>
                <c:pt idx="37">
                  <c:v>744.80890799950441</c:v>
                </c:pt>
                <c:pt idx="38">
                  <c:v>744.80890799484416</c:v>
                </c:pt>
                <c:pt idx="39">
                  <c:v>744.80890799484541</c:v>
                </c:pt>
                <c:pt idx="40">
                  <c:v>744.80890799950453</c:v>
                </c:pt>
                <c:pt idx="41">
                  <c:v>744.80890853630888</c:v>
                </c:pt>
                <c:pt idx="42">
                  <c:v>744.80890799813676</c:v>
                </c:pt>
                <c:pt idx="43">
                  <c:v>744.80890799950441</c:v>
                </c:pt>
                <c:pt idx="44">
                  <c:v>744.80890799484416</c:v>
                </c:pt>
                <c:pt idx="45">
                  <c:v>744.8089107837086</c:v>
                </c:pt>
                <c:pt idx="46">
                  <c:v>744.80890799950441</c:v>
                </c:pt>
                <c:pt idx="47">
                  <c:v>744.80890799020813</c:v>
                </c:pt>
                <c:pt idx="48">
                  <c:v>744.80890941160828</c:v>
                </c:pt>
                <c:pt idx="49">
                  <c:v>744.80890941023085</c:v>
                </c:pt>
                <c:pt idx="50">
                  <c:v>744.80890799951419</c:v>
                </c:pt>
                <c:pt idx="51">
                  <c:v>744.80890799950578</c:v>
                </c:pt>
                <c:pt idx="52">
                  <c:v>744.80890941760345</c:v>
                </c:pt>
                <c:pt idx="53">
                  <c:v>744.80890342739963</c:v>
                </c:pt>
                <c:pt idx="54">
                  <c:v>744.80891305229409</c:v>
                </c:pt>
                <c:pt idx="55">
                  <c:v>744.80889870159695</c:v>
                </c:pt>
                <c:pt idx="56">
                  <c:v>744.80890805607703</c:v>
                </c:pt>
                <c:pt idx="57">
                  <c:v>744.80890046446859</c:v>
                </c:pt>
                <c:pt idx="58">
                  <c:v>744.80889162165238</c:v>
                </c:pt>
                <c:pt idx="59">
                  <c:v>5.7451153917127344</c:v>
                </c:pt>
                <c:pt idx="60">
                  <c:v>1.1633377655378725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D-43DC-87AC-91E537E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400927"/>
        <c:axId val="267402591"/>
      </c:lineChart>
      <c:catAx>
        <c:axId val="2674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402591"/>
        <c:crosses val="autoZero"/>
        <c:auto val="1"/>
        <c:lblAlgn val="ctr"/>
        <c:lblOffset val="100"/>
        <c:noMultiLvlLbl val="0"/>
      </c:catAx>
      <c:valAx>
        <c:axId val="2674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40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𝜋(𝑡)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(2)'!$D$5:$D$64</c:f>
              <c:numCache>
                <c:formatCode>0.00</c:formatCode>
                <c:ptCount val="60"/>
                <c:pt idx="0">
                  <c:v>198.92054095311778</c:v>
                </c:pt>
                <c:pt idx="1">
                  <c:v>213.26455697402133</c:v>
                </c:pt>
                <c:pt idx="2">
                  <c:v>211.48857347740449</c:v>
                </c:pt>
                <c:pt idx="3">
                  <c:v>211.4885722656266</c:v>
                </c:pt>
                <c:pt idx="4">
                  <c:v>211.4885722656266</c:v>
                </c:pt>
                <c:pt idx="5">
                  <c:v>211.48857347740449</c:v>
                </c:pt>
                <c:pt idx="6">
                  <c:v>211.48857347740486</c:v>
                </c:pt>
                <c:pt idx="7">
                  <c:v>211.48857347842764</c:v>
                </c:pt>
                <c:pt idx="8">
                  <c:v>211.48857347740486</c:v>
                </c:pt>
                <c:pt idx="9">
                  <c:v>211.4885722656266</c:v>
                </c:pt>
                <c:pt idx="10">
                  <c:v>211.48857226562652</c:v>
                </c:pt>
                <c:pt idx="11">
                  <c:v>211.48857347740449</c:v>
                </c:pt>
                <c:pt idx="12">
                  <c:v>211.48857347740449</c:v>
                </c:pt>
                <c:pt idx="13">
                  <c:v>211.48857387789124</c:v>
                </c:pt>
                <c:pt idx="14">
                  <c:v>211.48857347740457</c:v>
                </c:pt>
                <c:pt idx="15">
                  <c:v>211.48857180414541</c:v>
                </c:pt>
                <c:pt idx="16">
                  <c:v>211.48857156254405</c:v>
                </c:pt>
                <c:pt idx="17">
                  <c:v>211.48857387789124</c:v>
                </c:pt>
                <c:pt idx="18">
                  <c:v>211.48857180414541</c:v>
                </c:pt>
                <c:pt idx="19">
                  <c:v>211.48857180470648</c:v>
                </c:pt>
                <c:pt idx="20">
                  <c:v>211.48857412005367</c:v>
                </c:pt>
                <c:pt idx="21">
                  <c:v>211.48857412005367</c:v>
                </c:pt>
                <c:pt idx="22">
                  <c:v>211.48857411982075</c:v>
                </c:pt>
                <c:pt idx="23">
                  <c:v>211.48857421150902</c:v>
                </c:pt>
                <c:pt idx="24">
                  <c:v>211.48857387789124</c:v>
                </c:pt>
                <c:pt idx="25">
                  <c:v>211.48857156254576</c:v>
                </c:pt>
                <c:pt idx="26">
                  <c:v>211.4885728566247</c:v>
                </c:pt>
                <c:pt idx="27">
                  <c:v>211.48857309753095</c:v>
                </c:pt>
                <c:pt idx="28">
                  <c:v>211.48857387789124</c:v>
                </c:pt>
                <c:pt idx="29">
                  <c:v>211.48857387686846</c:v>
                </c:pt>
                <c:pt idx="30">
                  <c:v>211.48857460915622</c:v>
                </c:pt>
                <c:pt idx="31">
                  <c:v>211.48857461097307</c:v>
                </c:pt>
                <c:pt idx="32">
                  <c:v>211.48857387789124</c:v>
                </c:pt>
                <c:pt idx="33">
                  <c:v>211.48857387733037</c:v>
                </c:pt>
                <c:pt idx="34">
                  <c:v>211.48857387789124</c:v>
                </c:pt>
                <c:pt idx="35">
                  <c:v>211.48857387789124</c:v>
                </c:pt>
                <c:pt idx="36">
                  <c:v>211.48857387789124</c:v>
                </c:pt>
                <c:pt idx="37">
                  <c:v>211.48857387709725</c:v>
                </c:pt>
                <c:pt idx="38">
                  <c:v>211.48857387709754</c:v>
                </c:pt>
                <c:pt idx="39">
                  <c:v>211.48857387789124</c:v>
                </c:pt>
                <c:pt idx="40">
                  <c:v>211.48857396934667</c:v>
                </c:pt>
                <c:pt idx="41">
                  <c:v>211.48857387765833</c:v>
                </c:pt>
                <c:pt idx="42">
                  <c:v>211.48857387789124</c:v>
                </c:pt>
                <c:pt idx="43">
                  <c:v>211.48857387709725</c:v>
                </c:pt>
                <c:pt idx="44">
                  <c:v>211.48857435223636</c:v>
                </c:pt>
                <c:pt idx="45">
                  <c:v>211.48857387789124</c:v>
                </c:pt>
                <c:pt idx="46">
                  <c:v>211.48857387630747</c:v>
                </c:pt>
                <c:pt idx="47">
                  <c:v>211.48857411847149</c:v>
                </c:pt>
                <c:pt idx="48">
                  <c:v>211.4885741182369</c:v>
                </c:pt>
                <c:pt idx="49">
                  <c:v>211.48857387789295</c:v>
                </c:pt>
                <c:pt idx="50">
                  <c:v>211.48857387789153</c:v>
                </c:pt>
                <c:pt idx="51">
                  <c:v>211.48857411949297</c:v>
                </c:pt>
                <c:pt idx="52">
                  <c:v>211.48857309894143</c:v>
                </c:pt>
                <c:pt idx="53">
                  <c:v>211.48857473873537</c:v>
                </c:pt>
                <c:pt idx="54">
                  <c:v>211.4885722938061</c:v>
                </c:pt>
                <c:pt idx="55">
                  <c:v>211.48857388752958</c:v>
                </c:pt>
                <c:pt idx="56">
                  <c:v>211.48857259414677</c:v>
                </c:pt>
                <c:pt idx="57">
                  <c:v>211.48857108759543</c:v>
                </c:pt>
                <c:pt idx="58">
                  <c:v>11.419293750857095</c:v>
                </c:pt>
                <c:pt idx="59">
                  <c:v>4.3800945705018295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6-4433-B482-6726244A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26175"/>
        <c:axId val="96735359"/>
      </c:lineChart>
      <c:catAx>
        <c:axId val="2661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35359"/>
        <c:crosses val="autoZero"/>
        <c:auto val="1"/>
        <c:lblAlgn val="ctr"/>
        <c:lblOffset val="100"/>
        <c:noMultiLvlLbl val="0"/>
      </c:catAx>
      <c:valAx>
        <c:axId val="967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12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𝑇 𝑎𝑥(𝑡)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(2)'!$E$5:$E$64</c:f>
              <c:numCache>
                <c:formatCode>0.00</c:formatCode>
                <c:ptCount val="60"/>
                <c:pt idx="0">
                  <c:v>4.3243595859373434</c:v>
                </c:pt>
                <c:pt idx="1">
                  <c:v>4.6361860211743764</c:v>
                </c:pt>
                <c:pt idx="2">
                  <c:v>4.5975776842914016</c:v>
                </c:pt>
                <c:pt idx="3">
                  <c:v>4.5975776579484045</c:v>
                </c:pt>
                <c:pt idx="4">
                  <c:v>4.5975776579484045</c:v>
                </c:pt>
                <c:pt idx="5">
                  <c:v>4.5975776842914016</c:v>
                </c:pt>
                <c:pt idx="6">
                  <c:v>4.5975776842914096</c:v>
                </c:pt>
                <c:pt idx="7">
                  <c:v>4.5975776843136442</c:v>
                </c:pt>
                <c:pt idx="8">
                  <c:v>4.5975776842914096</c:v>
                </c:pt>
                <c:pt idx="9">
                  <c:v>4.5975776579484045</c:v>
                </c:pt>
                <c:pt idx="10">
                  <c:v>4.5975776579484027</c:v>
                </c:pt>
                <c:pt idx="11">
                  <c:v>4.5975776842914016</c:v>
                </c:pt>
                <c:pt idx="12">
                  <c:v>4.5975776842914016</c:v>
                </c:pt>
                <c:pt idx="13">
                  <c:v>4.5975776929976355</c:v>
                </c:pt>
                <c:pt idx="14">
                  <c:v>4.5975776842914033</c:v>
                </c:pt>
                <c:pt idx="15">
                  <c:v>4.5975776479162045</c:v>
                </c:pt>
                <c:pt idx="16">
                  <c:v>4.5975776426640014</c:v>
                </c:pt>
                <c:pt idx="17">
                  <c:v>4.5975776929976355</c:v>
                </c:pt>
                <c:pt idx="18">
                  <c:v>4.5975776479162045</c:v>
                </c:pt>
                <c:pt idx="19">
                  <c:v>4.5975776479284018</c:v>
                </c:pt>
                <c:pt idx="20">
                  <c:v>4.597577698262036</c:v>
                </c:pt>
                <c:pt idx="21">
                  <c:v>4.597577698262036</c:v>
                </c:pt>
                <c:pt idx="22">
                  <c:v>4.5975776982569725</c:v>
                </c:pt>
                <c:pt idx="23">
                  <c:v>4.5975777002501959</c:v>
                </c:pt>
                <c:pt idx="24">
                  <c:v>4.5975776929976355</c:v>
                </c:pt>
                <c:pt idx="25">
                  <c:v>4.5975776426640378</c:v>
                </c:pt>
                <c:pt idx="26">
                  <c:v>4.5975776707961895</c:v>
                </c:pt>
                <c:pt idx="27">
                  <c:v>4.5975776760332812</c:v>
                </c:pt>
                <c:pt idx="28">
                  <c:v>4.5975776929976355</c:v>
                </c:pt>
                <c:pt idx="29">
                  <c:v>4.5975776929754009</c:v>
                </c:pt>
                <c:pt idx="30">
                  <c:v>4.5975777088947005</c:v>
                </c:pt>
                <c:pt idx="31">
                  <c:v>4.5975777089341969</c:v>
                </c:pt>
                <c:pt idx="32">
                  <c:v>4.5975776929976355</c:v>
                </c:pt>
                <c:pt idx="33">
                  <c:v>4.5975776929854426</c:v>
                </c:pt>
                <c:pt idx="34">
                  <c:v>4.5975776929976355</c:v>
                </c:pt>
                <c:pt idx="35">
                  <c:v>4.5975776929976355</c:v>
                </c:pt>
                <c:pt idx="36">
                  <c:v>4.5975776929976355</c:v>
                </c:pt>
                <c:pt idx="37">
                  <c:v>4.5975776929803747</c:v>
                </c:pt>
                <c:pt idx="38">
                  <c:v>4.5975776929803809</c:v>
                </c:pt>
                <c:pt idx="39">
                  <c:v>4.5975776929976355</c:v>
                </c:pt>
                <c:pt idx="40">
                  <c:v>4.5975776949857972</c:v>
                </c:pt>
                <c:pt idx="41">
                  <c:v>4.597577692992572</c:v>
                </c:pt>
                <c:pt idx="42">
                  <c:v>4.5975776929976355</c:v>
                </c:pt>
                <c:pt idx="43">
                  <c:v>4.5975776929803747</c:v>
                </c:pt>
                <c:pt idx="44">
                  <c:v>4.5975777033094856</c:v>
                </c:pt>
                <c:pt idx="45">
                  <c:v>4.5975776929976355</c:v>
                </c:pt>
                <c:pt idx="46">
                  <c:v>4.5975776929632062</c:v>
                </c:pt>
                <c:pt idx="47">
                  <c:v>4.5975776982276413</c:v>
                </c:pt>
                <c:pt idx="48">
                  <c:v>4.5975776982225414</c:v>
                </c:pt>
                <c:pt idx="49">
                  <c:v>4.5975776929976728</c:v>
                </c:pt>
                <c:pt idx="50">
                  <c:v>4.5975776929976417</c:v>
                </c:pt>
                <c:pt idx="51">
                  <c:v>4.5975776982498475</c:v>
                </c:pt>
                <c:pt idx="52">
                  <c:v>4.5975776760639437</c:v>
                </c:pt>
                <c:pt idx="53">
                  <c:v>4.5975777117116383</c:v>
                </c:pt>
                <c:pt idx="54">
                  <c:v>4.5975776585610024</c:v>
                </c:pt>
                <c:pt idx="55">
                  <c:v>4.5975776932071648</c:v>
                </c:pt>
                <c:pt idx="56">
                  <c:v>4.5975776650901476</c:v>
                </c:pt>
                <c:pt idx="57">
                  <c:v>4.5975776323390312</c:v>
                </c:pt>
                <c:pt idx="58">
                  <c:v>0.24824551632298034</c:v>
                </c:pt>
                <c:pt idx="59">
                  <c:v>9.5219447184822378E-2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6-47A3-9A92-C64854305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72143"/>
        <c:axId val="10543471"/>
      </c:lineChart>
      <c:catAx>
        <c:axId val="3219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3471"/>
        <c:crosses val="autoZero"/>
        <c:auto val="1"/>
        <c:lblAlgn val="ctr"/>
        <c:lblOffset val="100"/>
        <c:noMultiLvlLbl val="0"/>
      </c:catAx>
      <c:valAx>
        <c:axId val="105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97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𝐽(𝑡)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(2)'!$F$5:$F$64</c:f>
              <c:numCache>
                <c:formatCode>0.00</c:formatCode>
                <c:ptCount val="60"/>
                <c:pt idx="0">
                  <c:v>194.59618136718044</c:v>
                </c:pt>
                <c:pt idx="1">
                  <c:v>208.62836930204651</c:v>
                </c:pt>
                <c:pt idx="2">
                  <c:v>113.68139591196429</c:v>
                </c:pt>
                <c:pt idx="3">
                  <c:v>124.13480931007672</c:v>
                </c:pt>
                <c:pt idx="4">
                  <c:v>124.13481642269909</c:v>
                </c:pt>
                <c:pt idx="5">
                  <c:v>124.13482472075852</c:v>
                </c:pt>
                <c:pt idx="6">
                  <c:v>124.13481760813787</c:v>
                </c:pt>
                <c:pt idx="7">
                  <c:v>124.13481761514069</c:v>
                </c:pt>
                <c:pt idx="8">
                  <c:v>124.1348176021327</c:v>
                </c:pt>
                <c:pt idx="9">
                  <c:v>124.1348093100751</c:v>
                </c:pt>
                <c:pt idx="10">
                  <c:v>124.13481642269866</c:v>
                </c:pt>
                <c:pt idx="11">
                  <c:v>124.13482472075897</c:v>
                </c:pt>
                <c:pt idx="12">
                  <c:v>124.13481760813615</c:v>
                </c:pt>
                <c:pt idx="13">
                  <c:v>124.13482035060464</c:v>
                </c:pt>
                <c:pt idx="14">
                  <c:v>124.13481525744939</c:v>
                </c:pt>
                <c:pt idx="15">
                  <c:v>124.13480614992814</c:v>
                </c:pt>
                <c:pt idx="16">
                  <c:v>124.13481431680248</c:v>
                </c:pt>
                <c:pt idx="17">
                  <c:v>124.13483159002313</c:v>
                </c:pt>
                <c:pt idx="18">
                  <c:v>124.1348037992407</c:v>
                </c:pt>
                <c:pt idx="19">
                  <c:v>124.13481597509134</c:v>
                </c:pt>
                <c:pt idx="20">
                  <c:v>124.13483182692164</c:v>
                </c:pt>
                <c:pt idx="21">
                  <c:v>124.13481823681582</c:v>
                </c:pt>
                <c:pt idx="22">
                  <c:v>124.13481823522008</c:v>
                </c:pt>
                <c:pt idx="23">
                  <c:v>124.13481886445518</c:v>
                </c:pt>
                <c:pt idx="24">
                  <c:v>124.1348160417228</c:v>
                </c:pt>
                <c:pt idx="25">
                  <c:v>124.13480214480549</c:v>
                </c:pt>
                <c:pt idx="26">
                  <c:v>124.13482459654443</c:v>
                </c:pt>
                <c:pt idx="27">
                  <c:v>124.13481865053785</c:v>
                </c:pt>
                <c:pt idx="28">
                  <c:v>124.13482258030156</c:v>
                </c:pt>
                <c:pt idx="29">
                  <c:v>124.13481799291311</c:v>
                </c:pt>
                <c:pt idx="30">
                  <c:v>124.13482301350481</c:v>
                </c:pt>
                <c:pt idx="31">
                  <c:v>124.13481872772805</c:v>
                </c:pt>
                <c:pt idx="32">
                  <c:v>124.13481369703851</c:v>
                </c:pt>
                <c:pt idx="33">
                  <c:v>124.1348179960759</c:v>
                </c:pt>
                <c:pt idx="34">
                  <c:v>124.13481800321011</c:v>
                </c:pt>
                <c:pt idx="35">
                  <c:v>124.13481799991766</c:v>
                </c:pt>
                <c:pt idx="36">
                  <c:v>124.13481799991717</c:v>
                </c:pt>
                <c:pt idx="37">
                  <c:v>124.13481799448044</c:v>
                </c:pt>
                <c:pt idx="38">
                  <c:v>124.13481799914214</c:v>
                </c:pt>
                <c:pt idx="39">
                  <c:v>124.13481800457653</c:v>
                </c:pt>
                <c:pt idx="40">
                  <c:v>124.13481862618916</c:v>
                </c:pt>
                <c:pt idx="41">
                  <c:v>124.13481746151734</c:v>
                </c:pt>
                <c:pt idx="42">
                  <c:v>124.13481800128505</c:v>
                </c:pt>
                <c:pt idx="43">
                  <c:v>124.13481799448044</c:v>
                </c:pt>
                <c:pt idx="44">
                  <c:v>124.13482125281587</c:v>
                </c:pt>
                <c:pt idx="45">
                  <c:v>124.13481521571322</c:v>
                </c:pt>
                <c:pt idx="46">
                  <c:v>124.13481798907173</c:v>
                </c:pt>
                <c:pt idx="47">
                  <c:v>124.1348196566682</c:v>
                </c:pt>
                <c:pt idx="48">
                  <c:v>124.13481823366104</c:v>
                </c:pt>
                <c:pt idx="49">
                  <c:v>124.13481658920236</c:v>
                </c:pt>
                <c:pt idx="50">
                  <c:v>124.13481799990922</c:v>
                </c:pt>
                <c:pt idx="51">
                  <c:v>124.1348196543649</c:v>
                </c:pt>
                <c:pt idx="52">
                  <c:v>124.13481124769612</c:v>
                </c:pt>
                <c:pt idx="53">
                  <c:v>124.13482846694347</c:v>
                </c:pt>
                <c:pt idx="54">
                  <c:v>124.13480209956901</c:v>
                </c:pt>
                <c:pt idx="55">
                  <c:v>124.13482736382625</c:v>
                </c:pt>
                <c:pt idx="56">
                  <c:v>124.13480915246966</c:v>
                </c:pt>
                <c:pt idx="57">
                  <c:v>124.13480642745918</c:v>
                </c:pt>
                <c:pt idx="58">
                  <c:v>-738.10625699798754</c:v>
                </c:pt>
                <c:pt idx="59">
                  <c:v>-4.3878879985852164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2-4189-A996-4CC72D64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12479"/>
        <c:axId val="504707487"/>
      </c:lineChart>
      <c:catAx>
        <c:axId val="5047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07487"/>
        <c:crosses val="autoZero"/>
        <c:auto val="1"/>
        <c:lblAlgn val="ctr"/>
        <c:lblOffset val="100"/>
        <c:noMultiLvlLbl val="0"/>
      </c:catAx>
      <c:valAx>
        <c:axId val="5047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1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</a:t>
            </a:r>
            <a:r>
              <a:rPr lang="ru-RU" baseline="0"/>
              <a:t>а 𝐶𝐹(𝑡)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(2)'!$G$5:$G$64</c:f>
              <c:numCache>
                <c:formatCode>0.00</c:formatCode>
                <c:ptCount val="60"/>
                <c:pt idx="0">
                  <c:v>0</c:v>
                </c:pt>
                <c:pt idx="1">
                  <c:v>1.6508004474502513E-6</c:v>
                </c:pt>
                <c:pt idx="2">
                  <c:v>93.20959988114879</c:v>
                </c:pt>
                <c:pt idx="3">
                  <c:v>82.756185297601476</c:v>
                </c:pt>
                <c:pt idx="4">
                  <c:v>82.756178184979106</c:v>
                </c:pt>
                <c:pt idx="5">
                  <c:v>82.756171072354562</c:v>
                </c:pt>
                <c:pt idx="6">
                  <c:v>82.756178184975582</c:v>
                </c:pt>
                <c:pt idx="7">
                  <c:v>82.7561781789733</c:v>
                </c:pt>
                <c:pt idx="8">
                  <c:v>82.756178190980748</c:v>
                </c:pt>
                <c:pt idx="9">
                  <c:v>82.756185297603096</c:v>
                </c:pt>
                <c:pt idx="10">
                  <c:v>82.756178184979447</c:v>
                </c:pt>
                <c:pt idx="11">
                  <c:v>82.756171072354107</c:v>
                </c:pt>
                <c:pt idx="12">
                  <c:v>82.756178184976932</c:v>
                </c:pt>
                <c:pt idx="13">
                  <c:v>82.756175834288968</c:v>
                </c:pt>
                <c:pt idx="14">
                  <c:v>82.756180535663773</c:v>
                </c:pt>
                <c:pt idx="15">
                  <c:v>82.756188006301059</c:v>
                </c:pt>
                <c:pt idx="16">
                  <c:v>82.75617960307757</c:v>
                </c:pt>
                <c:pt idx="17">
                  <c:v>82.756164594870484</c:v>
                </c:pt>
                <c:pt idx="18">
                  <c:v>82.756190356988498</c:v>
                </c:pt>
                <c:pt idx="19">
                  <c:v>82.756178181686735</c:v>
                </c:pt>
                <c:pt idx="20">
                  <c:v>82.75616459487</c:v>
                </c:pt>
                <c:pt idx="21">
                  <c:v>82.756178184975823</c:v>
                </c:pt>
                <c:pt idx="22">
                  <c:v>82.756178186343703</c:v>
                </c:pt>
                <c:pt idx="23">
                  <c:v>82.756177646803636</c:v>
                </c:pt>
                <c:pt idx="24">
                  <c:v>82.756180143170809</c:v>
                </c:pt>
                <c:pt idx="25">
                  <c:v>82.756191775076232</c:v>
                </c:pt>
                <c:pt idx="26">
                  <c:v>82.756170589284082</c:v>
                </c:pt>
                <c:pt idx="27">
                  <c:v>82.756176770959812</c:v>
                </c:pt>
                <c:pt idx="28">
                  <c:v>82.75617360459205</c:v>
                </c:pt>
                <c:pt idx="29">
                  <c:v>82.756178190979938</c:v>
                </c:pt>
                <c:pt idx="30">
                  <c:v>82.756173886756699</c:v>
                </c:pt>
                <c:pt idx="31">
                  <c:v>82.756178174310833</c:v>
                </c:pt>
                <c:pt idx="32">
                  <c:v>82.756182487855099</c:v>
                </c:pt>
                <c:pt idx="33">
                  <c:v>82.756178188269033</c:v>
                </c:pt>
                <c:pt idx="34">
                  <c:v>82.756178181683495</c:v>
                </c:pt>
                <c:pt idx="35">
                  <c:v>82.756178184975951</c:v>
                </c:pt>
                <c:pt idx="36">
                  <c:v>82.756178184976434</c:v>
                </c:pt>
                <c:pt idx="37">
                  <c:v>82.756178189636429</c:v>
                </c:pt>
                <c:pt idx="38">
                  <c:v>82.756178184975013</c:v>
                </c:pt>
                <c:pt idx="39">
                  <c:v>82.756178180317079</c:v>
                </c:pt>
                <c:pt idx="40">
                  <c:v>82.756177648171715</c:v>
                </c:pt>
                <c:pt idx="41">
                  <c:v>82.756178723148409</c:v>
                </c:pt>
                <c:pt idx="42">
                  <c:v>82.756178183608554</c:v>
                </c:pt>
                <c:pt idx="43">
                  <c:v>82.756178189636429</c:v>
                </c:pt>
                <c:pt idx="44">
                  <c:v>82.756175396111004</c:v>
                </c:pt>
                <c:pt idx="45">
                  <c:v>82.756180969180392</c:v>
                </c:pt>
                <c:pt idx="46">
                  <c:v>82.756178194272536</c:v>
                </c:pt>
                <c:pt idx="47">
                  <c:v>82.756176763575652</c:v>
                </c:pt>
                <c:pt idx="48">
                  <c:v>82.756178186353324</c:v>
                </c:pt>
                <c:pt idx="49">
                  <c:v>82.756179595692913</c:v>
                </c:pt>
                <c:pt idx="50">
                  <c:v>82.756178184984662</c:v>
                </c:pt>
                <c:pt idx="51">
                  <c:v>82.756176766878212</c:v>
                </c:pt>
                <c:pt idx="52">
                  <c:v>82.75618417518136</c:v>
                </c:pt>
                <c:pt idx="53">
                  <c:v>82.756168560080255</c:v>
                </c:pt>
                <c:pt idx="54">
                  <c:v>82.756192535676078</c:v>
                </c:pt>
                <c:pt idx="55">
                  <c:v>82.756168830496165</c:v>
                </c:pt>
                <c:pt idx="56">
                  <c:v>82.756185776586975</c:v>
                </c:pt>
                <c:pt idx="57">
                  <c:v>82.756187027797225</c:v>
                </c:pt>
                <c:pt idx="58">
                  <c:v>749.27730523252171</c:v>
                </c:pt>
                <c:pt idx="59">
                  <c:v>8.6727631219022232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8-476C-A894-7DBA3326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77343"/>
        <c:axId val="218071103"/>
      </c:lineChart>
      <c:catAx>
        <c:axId val="2180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71103"/>
        <c:crosses val="autoZero"/>
        <c:auto val="1"/>
        <c:lblAlgn val="ctr"/>
        <c:lblOffset val="100"/>
        <c:noMultiLvlLbl val="0"/>
      </c:catAx>
      <c:valAx>
        <c:axId val="2180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7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𝑀(𝑡)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(3)'!$B$4:$B$64</c:f>
              <c:numCache>
                <c:formatCode>0.00</c:formatCode>
                <c:ptCount val="61"/>
                <c:pt idx="0">
                  <c:v>590</c:v>
                </c:pt>
                <c:pt idx="1">
                  <c:v>124.4704074948979</c:v>
                </c:pt>
                <c:pt idx="2">
                  <c:v>124.47040729234604</c:v>
                </c:pt>
                <c:pt idx="3">
                  <c:v>124.47040729234602</c:v>
                </c:pt>
                <c:pt idx="4">
                  <c:v>124.47040729234604</c:v>
                </c:pt>
                <c:pt idx="5">
                  <c:v>124.470407292346</c:v>
                </c:pt>
                <c:pt idx="6">
                  <c:v>124.47040729234604</c:v>
                </c:pt>
                <c:pt idx="7">
                  <c:v>124.47040729234601</c:v>
                </c:pt>
                <c:pt idx="8">
                  <c:v>124.47040729234601</c:v>
                </c:pt>
                <c:pt idx="9">
                  <c:v>124.47040729234601</c:v>
                </c:pt>
                <c:pt idx="10">
                  <c:v>124.47040729234604</c:v>
                </c:pt>
                <c:pt idx="11">
                  <c:v>124.47040729234604</c:v>
                </c:pt>
                <c:pt idx="12">
                  <c:v>124.47040729234605</c:v>
                </c:pt>
                <c:pt idx="13">
                  <c:v>124.47040729234601</c:v>
                </c:pt>
                <c:pt idx="14">
                  <c:v>124.47040751164204</c:v>
                </c:pt>
                <c:pt idx="15">
                  <c:v>124.47040729234604</c:v>
                </c:pt>
                <c:pt idx="16">
                  <c:v>124.47040729234602</c:v>
                </c:pt>
                <c:pt idx="17">
                  <c:v>124.47040751164201</c:v>
                </c:pt>
                <c:pt idx="18">
                  <c:v>124.47040751164201</c:v>
                </c:pt>
                <c:pt idx="19">
                  <c:v>124.47040729234602</c:v>
                </c:pt>
                <c:pt idx="20">
                  <c:v>124.47040729234602</c:v>
                </c:pt>
                <c:pt idx="21">
                  <c:v>124.47040721315982</c:v>
                </c:pt>
                <c:pt idx="22">
                  <c:v>124.4704072131659</c:v>
                </c:pt>
                <c:pt idx="23">
                  <c:v>124.47040729234602</c:v>
                </c:pt>
                <c:pt idx="24">
                  <c:v>124.47040729234602</c:v>
                </c:pt>
                <c:pt idx="25">
                  <c:v>124.47040734107654</c:v>
                </c:pt>
                <c:pt idx="26">
                  <c:v>124.47040729234602</c:v>
                </c:pt>
                <c:pt idx="27">
                  <c:v>124.47040751164202</c:v>
                </c:pt>
                <c:pt idx="28">
                  <c:v>124.47040743244973</c:v>
                </c:pt>
                <c:pt idx="29">
                  <c:v>124.47040729234602</c:v>
                </c:pt>
                <c:pt idx="30">
                  <c:v>124.47040729234601</c:v>
                </c:pt>
                <c:pt idx="31">
                  <c:v>124.47040734106436</c:v>
                </c:pt>
                <c:pt idx="32">
                  <c:v>124.47040751114267</c:v>
                </c:pt>
                <c:pt idx="33">
                  <c:v>124.47040729816607</c:v>
                </c:pt>
                <c:pt idx="34">
                  <c:v>124.47040721315982</c:v>
                </c:pt>
                <c:pt idx="35">
                  <c:v>124.47040407042206</c:v>
                </c:pt>
                <c:pt idx="36">
                  <c:v>124.47040407008919</c:v>
                </c:pt>
                <c:pt idx="37">
                  <c:v>124.470403845306</c:v>
                </c:pt>
                <c:pt idx="38">
                  <c:v>124.47040729234601</c:v>
                </c:pt>
                <c:pt idx="39">
                  <c:v>124.47040729234602</c:v>
                </c:pt>
                <c:pt idx="40">
                  <c:v>124.47040734107044</c:v>
                </c:pt>
                <c:pt idx="41">
                  <c:v>124.47040729233383</c:v>
                </c:pt>
                <c:pt idx="42">
                  <c:v>124.47040751163593</c:v>
                </c:pt>
                <c:pt idx="43">
                  <c:v>124.47040743244972</c:v>
                </c:pt>
                <c:pt idx="44">
                  <c:v>124.4704074382698</c:v>
                </c:pt>
                <c:pt idx="45">
                  <c:v>124.4704074324558</c:v>
                </c:pt>
                <c:pt idx="46">
                  <c:v>124.47040729234601</c:v>
                </c:pt>
                <c:pt idx="47">
                  <c:v>124.47040729234601</c:v>
                </c:pt>
                <c:pt idx="48">
                  <c:v>124.47040734139726</c:v>
                </c:pt>
                <c:pt idx="49">
                  <c:v>124.47040729234601</c:v>
                </c:pt>
                <c:pt idx="50">
                  <c:v>124.47040729234601</c:v>
                </c:pt>
                <c:pt idx="51">
                  <c:v>124.4704074324558</c:v>
                </c:pt>
                <c:pt idx="52">
                  <c:v>124.47040407008917</c:v>
                </c:pt>
                <c:pt idx="53">
                  <c:v>124.47040407008309</c:v>
                </c:pt>
                <c:pt idx="54">
                  <c:v>124.470404070077</c:v>
                </c:pt>
                <c:pt idx="55">
                  <c:v>124.47040743826368</c:v>
                </c:pt>
                <c:pt idx="56">
                  <c:v>124.47040721896772</c:v>
                </c:pt>
                <c:pt idx="57">
                  <c:v>124.47040751113047</c:v>
                </c:pt>
                <c:pt idx="58">
                  <c:v>124.47040728406812</c:v>
                </c:pt>
                <c:pt idx="59">
                  <c:v>3.8893707036471286</c:v>
                </c:pt>
                <c:pt idx="60">
                  <c:v>1.0630220742426468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4D76-BA8F-BA758D58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07023"/>
        <c:axId val="324507439"/>
      </c:lineChart>
      <c:catAx>
        <c:axId val="32450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507439"/>
        <c:crosses val="autoZero"/>
        <c:auto val="1"/>
        <c:lblAlgn val="ctr"/>
        <c:lblOffset val="100"/>
        <c:noMultiLvlLbl val="0"/>
      </c:catAx>
      <c:valAx>
        <c:axId val="3245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5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𝜋(𝑡)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(3)'!$D$5:$D$64</c:f>
              <c:numCache>
                <c:formatCode>0.00</c:formatCode>
                <c:ptCount val="60"/>
                <c:pt idx="0">
                  <c:v>72.293567759758417</c:v>
                </c:pt>
                <c:pt idx="1">
                  <c:v>72.293567689172022</c:v>
                </c:pt>
                <c:pt idx="2">
                  <c:v>72.293567689171994</c:v>
                </c:pt>
                <c:pt idx="3">
                  <c:v>72.293567689172022</c:v>
                </c:pt>
                <c:pt idx="4">
                  <c:v>72.293567689171994</c:v>
                </c:pt>
                <c:pt idx="5">
                  <c:v>72.293567689172022</c:v>
                </c:pt>
                <c:pt idx="6">
                  <c:v>72.293567689171994</c:v>
                </c:pt>
                <c:pt idx="7">
                  <c:v>72.293567689171994</c:v>
                </c:pt>
                <c:pt idx="8">
                  <c:v>72.293567689171994</c:v>
                </c:pt>
                <c:pt idx="9">
                  <c:v>72.293567689172022</c:v>
                </c:pt>
                <c:pt idx="10">
                  <c:v>72.293567689172022</c:v>
                </c:pt>
                <c:pt idx="11">
                  <c:v>72.293567689172022</c:v>
                </c:pt>
                <c:pt idx="12">
                  <c:v>72.293567689171994</c:v>
                </c:pt>
                <c:pt idx="13">
                  <c:v>72.293567765593536</c:v>
                </c:pt>
                <c:pt idx="14">
                  <c:v>72.293567689172022</c:v>
                </c:pt>
                <c:pt idx="15">
                  <c:v>72.293567689171994</c:v>
                </c:pt>
                <c:pt idx="16">
                  <c:v>72.293567765593465</c:v>
                </c:pt>
                <c:pt idx="17">
                  <c:v>72.293567765593465</c:v>
                </c:pt>
                <c:pt idx="18">
                  <c:v>72.293567689171994</c:v>
                </c:pt>
                <c:pt idx="19">
                  <c:v>72.293567689171994</c:v>
                </c:pt>
                <c:pt idx="20">
                  <c:v>72.293567661576759</c:v>
                </c:pt>
                <c:pt idx="21">
                  <c:v>72.293567661578876</c:v>
                </c:pt>
                <c:pt idx="22">
                  <c:v>72.293567689171994</c:v>
                </c:pt>
                <c:pt idx="23">
                  <c:v>72.293567689171994</c:v>
                </c:pt>
                <c:pt idx="24">
                  <c:v>72.29356770615388</c:v>
                </c:pt>
                <c:pt idx="25">
                  <c:v>72.293567689171994</c:v>
                </c:pt>
                <c:pt idx="26">
                  <c:v>72.293567765593465</c:v>
                </c:pt>
                <c:pt idx="27">
                  <c:v>72.293567737996128</c:v>
                </c:pt>
                <c:pt idx="28">
                  <c:v>72.293567689171994</c:v>
                </c:pt>
                <c:pt idx="29">
                  <c:v>72.293567689171994</c:v>
                </c:pt>
                <c:pt idx="30">
                  <c:v>72.293567706149645</c:v>
                </c:pt>
                <c:pt idx="31">
                  <c:v>72.293567765419468</c:v>
                </c:pt>
                <c:pt idx="32">
                  <c:v>72.293567691200209</c:v>
                </c:pt>
                <c:pt idx="33">
                  <c:v>72.293567661576759</c:v>
                </c:pt>
                <c:pt idx="34">
                  <c:v>72.29356656637799</c:v>
                </c:pt>
                <c:pt idx="35">
                  <c:v>72.293566566261973</c:v>
                </c:pt>
                <c:pt idx="36">
                  <c:v>72.293566487928302</c:v>
                </c:pt>
                <c:pt idx="37">
                  <c:v>72.293567689171994</c:v>
                </c:pt>
                <c:pt idx="38">
                  <c:v>72.293567689171994</c:v>
                </c:pt>
                <c:pt idx="39">
                  <c:v>72.293567706151762</c:v>
                </c:pt>
                <c:pt idx="40">
                  <c:v>72.293567689167759</c:v>
                </c:pt>
                <c:pt idx="41">
                  <c:v>72.293567765591348</c:v>
                </c:pt>
                <c:pt idx="42">
                  <c:v>72.293567737996128</c:v>
                </c:pt>
                <c:pt idx="43">
                  <c:v>72.293567740024315</c:v>
                </c:pt>
                <c:pt idx="44">
                  <c:v>72.293567737998245</c:v>
                </c:pt>
                <c:pt idx="45">
                  <c:v>72.293567689171994</c:v>
                </c:pt>
                <c:pt idx="46">
                  <c:v>72.293567689171994</c:v>
                </c:pt>
                <c:pt idx="47">
                  <c:v>72.293567706265677</c:v>
                </c:pt>
                <c:pt idx="48">
                  <c:v>72.293567689171994</c:v>
                </c:pt>
                <c:pt idx="49">
                  <c:v>72.293567689171994</c:v>
                </c:pt>
                <c:pt idx="50">
                  <c:v>72.293567737998245</c:v>
                </c:pt>
                <c:pt idx="51">
                  <c:v>72.293566566261973</c:v>
                </c:pt>
                <c:pt idx="52">
                  <c:v>72.293566566259855</c:v>
                </c:pt>
                <c:pt idx="53">
                  <c:v>72.293566566257724</c:v>
                </c:pt>
                <c:pt idx="54">
                  <c:v>72.293567740022198</c:v>
                </c:pt>
                <c:pt idx="55">
                  <c:v>72.293567663600712</c:v>
                </c:pt>
                <c:pt idx="56">
                  <c:v>72.293567765415219</c:v>
                </c:pt>
                <c:pt idx="57">
                  <c:v>72.293567686287247</c:v>
                </c:pt>
                <c:pt idx="58">
                  <c:v>9.0362366155971792</c:v>
                </c:pt>
                <c:pt idx="59">
                  <c:v>4.1494005590107035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8-45F0-9021-7466DAC5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68975"/>
        <c:axId val="222868143"/>
      </c:lineChart>
      <c:catAx>
        <c:axId val="2228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68143"/>
        <c:crosses val="autoZero"/>
        <c:auto val="1"/>
        <c:lblAlgn val="ctr"/>
        <c:lblOffset val="100"/>
        <c:noMultiLvlLbl val="0"/>
      </c:catAx>
      <c:valAx>
        <c:axId val="2228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6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𝑇 𝑎𝑥(𝑡)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(3)'!$E$5:$E$64</c:f>
              <c:numCache>
                <c:formatCode>0.00</c:formatCode>
                <c:ptCount val="60"/>
                <c:pt idx="0">
                  <c:v>3.1431985982503661</c:v>
                </c:pt>
                <c:pt idx="1">
                  <c:v>3.1431985951813921</c:v>
                </c:pt>
                <c:pt idx="2">
                  <c:v>3.1431985951813912</c:v>
                </c:pt>
                <c:pt idx="3">
                  <c:v>3.1431985951813921</c:v>
                </c:pt>
                <c:pt idx="4">
                  <c:v>3.1431985951813912</c:v>
                </c:pt>
                <c:pt idx="5">
                  <c:v>3.1431985951813921</c:v>
                </c:pt>
                <c:pt idx="6">
                  <c:v>3.1431985951813912</c:v>
                </c:pt>
                <c:pt idx="7">
                  <c:v>3.1431985951813912</c:v>
                </c:pt>
                <c:pt idx="8">
                  <c:v>3.1431985951813912</c:v>
                </c:pt>
                <c:pt idx="9">
                  <c:v>3.1431985951813921</c:v>
                </c:pt>
                <c:pt idx="10">
                  <c:v>3.1431985951813921</c:v>
                </c:pt>
                <c:pt idx="11">
                  <c:v>3.1431985951813921</c:v>
                </c:pt>
                <c:pt idx="12">
                  <c:v>3.1431985951813912</c:v>
                </c:pt>
                <c:pt idx="13">
                  <c:v>3.1431985985040667</c:v>
                </c:pt>
                <c:pt idx="14">
                  <c:v>3.1431985951813921</c:v>
                </c:pt>
                <c:pt idx="15">
                  <c:v>3.1431985951813912</c:v>
                </c:pt>
                <c:pt idx="16">
                  <c:v>3.1431985985040636</c:v>
                </c:pt>
                <c:pt idx="17">
                  <c:v>3.1431985985040636</c:v>
                </c:pt>
                <c:pt idx="18">
                  <c:v>3.1431985951813912</c:v>
                </c:pt>
                <c:pt idx="19">
                  <c:v>3.1431985951813912</c:v>
                </c:pt>
                <c:pt idx="20">
                  <c:v>3.1431985939815981</c:v>
                </c:pt>
                <c:pt idx="21">
                  <c:v>3.1431985939816904</c:v>
                </c:pt>
                <c:pt idx="22">
                  <c:v>3.1431985951813912</c:v>
                </c:pt>
                <c:pt idx="23">
                  <c:v>3.1431985951813912</c:v>
                </c:pt>
                <c:pt idx="24">
                  <c:v>3.1431985959197339</c:v>
                </c:pt>
                <c:pt idx="25">
                  <c:v>3.1431985951813912</c:v>
                </c:pt>
                <c:pt idx="26">
                  <c:v>3.1431985985040636</c:v>
                </c:pt>
                <c:pt idx="27">
                  <c:v>3.1431985973041794</c:v>
                </c:pt>
                <c:pt idx="28">
                  <c:v>3.1431985951813912</c:v>
                </c:pt>
                <c:pt idx="29">
                  <c:v>3.1431985951813912</c:v>
                </c:pt>
                <c:pt idx="30">
                  <c:v>3.1431985959195496</c:v>
                </c:pt>
                <c:pt idx="31">
                  <c:v>3.1431985984964985</c:v>
                </c:pt>
                <c:pt idx="32">
                  <c:v>3.1431985952695745</c:v>
                </c:pt>
                <c:pt idx="33">
                  <c:v>3.1431985939815981</c:v>
                </c:pt>
                <c:pt idx="34">
                  <c:v>3.1431985463642604</c:v>
                </c:pt>
                <c:pt idx="35">
                  <c:v>3.143198546359216</c:v>
                </c:pt>
                <c:pt idx="36">
                  <c:v>3.1431985429534044</c:v>
                </c:pt>
                <c:pt idx="37">
                  <c:v>3.1431985951813912</c:v>
                </c:pt>
                <c:pt idx="38">
                  <c:v>3.1431985951813912</c:v>
                </c:pt>
                <c:pt idx="39">
                  <c:v>3.143198595919642</c:v>
                </c:pt>
                <c:pt idx="40">
                  <c:v>3.1431985951812069</c:v>
                </c:pt>
                <c:pt idx="41">
                  <c:v>3.1431985985039717</c:v>
                </c:pt>
                <c:pt idx="42">
                  <c:v>3.1431985973041794</c:v>
                </c:pt>
                <c:pt idx="43">
                  <c:v>3.1431985973923617</c:v>
                </c:pt>
                <c:pt idx="44">
                  <c:v>3.1431985973042713</c:v>
                </c:pt>
                <c:pt idx="45">
                  <c:v>3.1431985951813912</c:v>
                </c:pt>
                <c:pt idx="46">
                  <c:v>3.1431985951813912</c:v>
                </c:pt>
                <c:pt idx="47">
                  <c:v>3.1431985959245945</c:v>
                </c:pt>
                <c:pt idx="48">
                  <c:v>3.1431985951813912</c:v>
                </c:pt>
                <c:pt idx="49">
                  <c:v>3.1431985951813912</c:v>
                </c:pt>
                <c:pt idx="50">
                  <c:v>3.1431985973042713</c:v>
                </c:pt>
                <c:pt idx="51">
                  <c:v>3.143198546359216</c:v>
                </c:pt>
                <c:pt idx="52">
                  <c:v>3.1431985463591241</c:v>
                </c:pt>
                <c:pt idx="53">
                  <c:v>3.1431985463590313</c:v>
                </c:pt>
                <c:pt idx="54">
                  <c:v>3.1431985973922694</c:v>
                </c:pt>
                <c:pt idx="55">
                  <c:v>3.1431985940695961</c:v>
                </c:pt>
                <c:pt idx="56">
                  <c:v>3.1431985984963138</c:v>
                </c:pt>
                <c:pt idx="57">
                  <c:v>3.1431985950559671</c:v>
                </c:pt>
                <c:pt idx="58">
                  <c:v>0.39287985285205129</c:v>
                </c:pt>
                <c:pt idx="59">
                  <c:v>0.1804087199569871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A-4C07-836D-57F28C60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11231"/>
        <c:axId val="504705823"/>
      </c:lineChart>
      <c:catAx>
        <c:axId val="5047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05823"/>
        <c:crosses val="autoZero"/>
        <c:auto val="1"/>
        <c:lblAlgn val="ctr"/>
        <c:lblOffset val="100"/>
        <c:noMultiLvlLbl val="0"/>
      </c:catAx>
      <c:valAx>
        <c:axId val="5047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𝐽(𝑡)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(3)'!$F$5:$F$64</c:f>
              <c:numCache>
                <c:formatCode>0.00</c:formatCode>
                <c:ptCount val="60"/>
                <c:pt idx="0">
                  <c:v>-424.03945667346943</c:v>
                </c:pt>
                <c:pt idx="1">
                  <c:v>41.490135561563484</c:v>
                </c:pt>
                <c:pt idx="2">
                  <c:v>41.490135764115323</c:v>
                </c:pt>
                <c:pt idx="3">
                  <c:v>41.490135764115358</c:v>
                </c:pt>
                <c:pt idx="4">
                  <c:v>41.490135764115287</c:v>
                </c:pt>
                <c:pt idx="5">
                  <c:v>41.490135764115387</c:v>
                </c:pt>
                <c:pt idx="6">
                  <c:v>41.490135764115308</c:v>
                </c:pt>
                <c:pt idx="7">
                  <c:v>41.490135764115337</c:v>
                </c:pt>
                <c:pt idx="8">
                  <c:v>41.490135764115337</c:v>
                </c:pt>
                <c:pt idx="9">
                  <c:v>41.490135764115372</c:v>
                </c:pt>
                <c:pt idx="10">
                  <c:v>41.490135764115344</c:v>
                </c:pt>
                <c:pt idx="11">
                  <c:v>41.490135764115365</c:v>
                </c:pt>
                <c:pt idx="12">
                  <c:v>41.490135764115294</c:v>
                </c:pt>
                <c:pt idx="13">
                  <c:v>41.490136056510039</c:v>
                </c:pt>
                <c:pt idx="14">
                  <c:v>41.490135544819346</c:v>
                </c:pt>
                <c:pt idx="15">
                  <c:v>41.490135764115323</c:v>
                </c:pt>
                <c:pt idx="16">
                  <c:v>41.490136056509982</c:v>
                </c:pt>
                <c:pt idx="17">
                  <c:v>41.490135837213998</c:v>
                </c:pt>
                <c:pt idx="18">
                  <c:v>41.490135544819353</c:v>
                </c:pt>
                <c:pt idx="19">
                  <c:v>41.490135764115337</c:v>
                </c:pt>
                <c:pt idx="20">
                  <c:v>41.490135658533731</c:v>
                </c:pt>
                <c:pt idx="21">
                  <c:v>41.490135737728046</c:v>
                </c:pt>
                <c:pt idx="22">
                  <c:v>41.490135843295462</c:v>
                </c:pt>
                <c:pt idx="23">
                  <c:v>41.490135764115337</c:v>
                </c:pt>
                <c:pt idx="24">
                  <c:v>41.490135829089354</c:v>
                </c:pt>
                <c:pt idx="25">
                  <c:v>41.490135715384824</c:v>
                </c:pt>
                <c:pt idx="26">
                  <c:v>41.490136056510003</c:v>
                </c:pt>
                <c:pt idx="27">
                  <c:v>41.490135731624285</c:v>
                </c:pt>
                <c:pt idx="28">
                  <c:v>41.490135624011629</c:v>
                </c:pt>
                <c:pt idx="29">
                  <c:v>41.490135764115323</c:v>
                </c:pt>
                <c:pt idx="30">
                  <c:v>41.490135829073132</c:v>
                </c:pt>
                <c:pt idx="31">
                  <c:v>41.490136007125862</c:v>
                </c:pt>
                <c:pt idx="32">
                  <c:v>41.490135553078751</c:v>
                </c:pt>
                <c:pt idx="33">
                  <c:v>41.49013565271369</c:v>
                </c:pt>
                <c:pt idx="34">
                  <c:v>41.490131547402932</c:v>
                </c:pt>
                <c:pt idx="35">
                  <c:v>41.490134689696852</c:v>
                </c:pt>
                <c:pt idx="36">
                  <c:v>41.490134390318801</c:v>
                </c:pt>
                <c:pt idx="37">
                  <c:v>41.490139211155352</c:v>
                </c:pt>
                <c:pt idx="38">
                  <c:v>41.490135764115351</c:v>
                </c:pt>
                <c:pt idx="39">
                  <c:v>41.490135829081225</c:v>
                </c:pt>
                <c:pt idx="40">
                  <c:v>41.490135715374663</c:v>
                </c:pt>
                <c:pt idx="41">
                  <c:v>41.490136056514068</c:v>
                </c:pt>
                <c:pt idx="42">
                  <c:v>41.49013573163036</c:v>
                </c:pt>
                <c:pt idx="43">
                  <c:v>41.490135818576682</c:v>
                </c:pt>
                <c:pt idx="44">
                  <c:v>41.490135805004599</c:v>
                </c:pt>
                <c:pt idx="45">
                  <c:v>41.490135624005546</c:v>
                </c:pt>
                <c:pt idx="46">
                  <c:v>41.490135764115337</c:v>
                </c:pt>
                <c:pt idx="47">
                  <c:v>41.490135829517001</c:v>
                </c:pt>
                <c:pt idx="48">
                  <c:v>41.490135715064085</c:v>
                </c:pt>
                <c:pt idx="49">
                  <c:v>41.490135764115337</c:v>
                </c:pt>
                <c:pt idx="50">
                  <c:v>41.490135950928391</c:v>
                </c:pt>
                <c:pt idx="51">
                  <c:v>41.490131327663093</c:v>
                </c:pt>
                <c:pt idx="52">
                  <c:v>41.490134690021613</c:v>
                </c:pt>
                <c:pt idx="53">
                  <c:v>41.490134690019566</c:v>
                </c:pt>
                <c:pt idx="54">
                  <c:v>41.490139180941242</c:v>
                </c:pt>
                <c:pt idx="55">
                  <c:v>41.490135520359949</c:v>
                </c:pt>
                <c:pt idx="56">
                  <c:v>41.490136129206242</c:v>
                </c:pt>
                <c:pt idx="57">
                  <c:v>41.490135534293678</c:v>
                </c:pt>
                <c:pt idx="58">
                  <c:v>-119.28457967920528</c:v>
                </c:pt>
                <c:pt idx="59">
                  <c:v>-2.472007937990266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4-4A40-A4A5-C4EA6278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5455"/>
        <c:axId val="99575871"/>
      </c:lineChart>
      <c:catAx>
        <c:axId val="995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75871"/>
        <c:crosses val="autoZero"/>
        <c:auto val="1"/>
        <c:lblAlgn val="ctr"/>
        <c:lblOffset val="100"/>
        <c:noMultiLvlLbl val="0"/>
      </c:catAx>
      <c:valAx>
        <c:axId val="995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𝜋(𝑡)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задача'!$D$5:$D$64</c:f>
              <c:numCache>
                <c:formatCode>0.00</c:formatCode>
                <c:ptCount val="60"/>
                <c:pt idx="0">
                  <c:v>198.14945106085909</c:v>
                </c:pt>
                <c:pt idx="1">
                  <c:v>198.3845348541177</c:v>
                </c:pt>
                <c:pt idx="2">
                  <c:v>198.38453485411779</c:v>
                </c:pt>
                <c:pt idx="3">
                  <c:v>198.3845348541177</c:v>
                </c:pt>
                <c:pt idx="4">
                  <c:v>198.3845348541177</c:v>
                </c:pt>
                <c:pt idx="5">
                  <c:v>198.3845348541177</c:v>
                </c:pt>
                <c:pt idx="6">
                  <c:v>198.3845348541177</c:v>
                </c:pt>
                <c:pt idx="7">
                  <c:v>198.3845348541177</c:v>
                </c:pt>
                <c:pt idx="8">
                  <c:v>198.3845348541177</c:v>
                </c:pt>
                <c:pt idx="9">
                  <c:v>198.38453485411779</c:v>
                </c:pt>
                <c:pt idx="10">
                  <c:v>198.38453485411779</c:v>
                </c:pt>
                <c:pt idx="11">
                  <c:v>198.3845348541177</c:v>
                </c:pt>
                <c:pt idx="12">
                  <c:v>198.38453485411779</c:v>
                </c:pt>
                <c:pt idx="13">
                  <c:v>198.3845348541177</c:v>
                </c:pt>
                <c:pt idx="14">
                  <c:v>198.3845348541177</c:v>
                </c:pt>
                <c:pt idx="15">
                  <c:v>198.38453485411779</c:v>
                </c:pt>
                <c:pt idx="16">
                  <c:v>198.3845348541177</c:v>
                </c:pt>
                <c:pt idx="17">
                  <c:v>198.3845348541177</c:v>
                </c:pt>
                <c:pt idx="18">
                  <c:v>198.38453485411779</c:v>
                </c:pt>
                <c:pt idx="19">
                  <c:v>198.38453485411779</c:v>
                </c:pt>
                <c:pt idx="20">
                  <c:v>198.3845348541177</c:v>
                </c:pt>
                <c:pt idx="21">
                  <c:v>198.38453485411779</c:v>
                </c:pt>
                <c:pt idx="22">
                  <c:v>198.38453485411779</c:v>
                </c:pt>
                <c:pt idx="23">
                  <c:v>198.3845348541177</c:v>
                </c:pt>
                <c:pt idx="24">
                  <c:v>198.3845348541177</c:v>
                </c:pt>
                <c:pt idx="25">
                  <c:v>198.38453485411779</c:v>
                </c:pt>
                <c:pt idx="26">
                  <c:v>198.3845348541177</c:v>
                </c:pt>
                <c:pt idx="27">
                  <c:v>198.38453485411779</c:v>
                </c:pt>
                <c:pt idx="28">
                  <c:v>198.3845348541177</c:v>
                </c:pt>
                <c:pt idx="29">
                  <c:v>198.38453485411779</c:v>
                </c:pt>
                <c:pt idx="30">
                  <c:v>198.38453485411779</c:v>
                </c:pt>
                <c:pt idx="31">
                  <c:v>198.3845348541177</c:v>
                </c:pt>
                <c:pt idx="32">
                  <c:v>198.3845348541177</c:v>
                </c:pt>
                <c:pt idx="33">
                  <c:v>198.3845348541177</c:v>
                </c:pt>
                <c:pt idx="34">
                  <c:v>198.38453485411779</c:v>
                </c:pt>
                <c:pt idx="35">
                  <c:v>198.3845348541177</c:v>
                </c:pt>
                <c:pt idx="36">
                  <c:v>198.38453485411779</c:v>
                </c:pt>
                <c:pt idx="37">
                  <c:v>198.3845348541177</c:v>
                </c:pt>
                <c:pt idx="38">
                  <c:v>198.3845348541177</c:v>
                </c:pt>
                <c:pt idx="39">
                  <c:v>198.3845348541177</c:v>
                </c:pt>
                <c:pt idx="40">
                  <c:v>198.3845348541177</c:v>
                </c:pt>
                <c:pt idx="41">
                  <c:v>198.3845348541177</c:v>
                </c:pt>
                <c:pt idx="42">
                  <c:v>198.3845348541177</c:v>
                </c:pt>
                <c:pt idx="43">
                  <c:v>198.3845348541177</c:v>
                </c:pt>
                <c:pt idx="44">
                  <c:v>198.3845348541177</c:v>
                </c:pt>
                <c:pt idx="45">
                  <c:v>198.3845348541177</c:v>
                </c:pt>
                <c:pt idx="46">
                  <c:v>198.3845348541177</c:v>
                </c:pt>
                <c:pt idx="47">
                  <c:v>198.3845348541177</c:v>
                </c:pt>
                <c:pt idx="48">
                  <c:v>198.3845348541177</c:v>
                </c:pt>
                <c:pt idx="49">
                  <c:v>198.3845348541177</c:v>
                </c:pt>
                <c:pt idx="50">
                  <c:v>198.3845348541177</c:v>
                </c:pt>
                <c:pt idx="51">
                  <c:v>198.3845348541177</c:v>
                </c:pt>
                <c:pt idx="52">
                  <c:v>198.3845348541177</c:v>
                </c:pt>
                <c:pt idx="53">
                  <c:v>198.38453478101593</c:v>
                </c:pt>
                <c:pt idx="54">
                  <c:v>198.38453485414493</c:v>
                </c:pt>
                <c:pt idx="55">
                  <c:v>198.38453485414493</c:v>
                </c:pt>
                <c:pt idx="56">
                  <c:v>198.38453492724679</c:v>
                </c:pt>
                <c:pt idx="57">
                  <c:v>198.38453485414493</c:v>
                </c:pt>
                <c:pt idx="58">
                  <c:v>0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CCA-9481-DB65FD9C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70271"/>
        <c:axId val="218074015"/>
      </c:lineChart>
      <c:catAx>
        <c:axId val="21807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74015"/>
        <c:crosses val="autoZero"/>
        <c:auto val="1"/>
        <c:lblAlgn val="ctr"/>
        <c:lblOffset val="100"/>
        <c:noMultiLvlLbl val="0"/>
      </c:catAx>
      <c:valAx>
        <c:axId val="2180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07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𝐶𝐹(𝑡)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(3)'!$G$5:$G$64</c:f>
              <c:numCache>
                <c:formatCode>0.00</c:formatCode>
                <c:ptCount val="60"/>
                <c:pt idx="0">
                  <c:v>493.18982583497746</c:v>
                </c:pt>
                <c:pt idx="1">
                  <c:v>27.660233532427146</c:v>
                </c:pt>
                <c:pt idx="2">
                  <c:v>27.660233329875279</c:v>
                </c:pt>
                <c:pt idx="3">
                  <c:v>27.660233329875272</c:v>
                </c:pt>
                <c:pt idx="4">
                  <c:v>27.660233329875314</c:v>
                </c:pt>
                <c:pt idx="5">
                  <c:v>27.660233329875243</c:v>
                </c:pt>
                <c:pt idx="6">
                  <c:v>27.660233329875293</c:v>
                </c:pt>
                <c:pt idx="7">
                  <c:v>27.660233329875265</c:v>
                </c:pt>
                <c:pt idx="8">
                  <c:v>27.660233329875265</c:v>
                </c:pt>
                <c:pt idx="9">
                  <c:v>27.660233329875258</c:v>
                </c:pt>
                <c:pt idx="10">
                  <c:v>27.660233329875286</c:v>
                </c:pt>
                <c:pt idx="11">
                  <c:v>27.660233329875265</c:v>
                </c:pt>
                <c:pt idx="12">
                  <c:v>27.660233329875307</c:v>
                </c:pt>
                <c:pt idx="13">
                  <c:v>27.66023311057943</c:v>
                </c:pt>
                <c:pt idx="14">
                  <c:v>27.660233549171284</c:v>
                </c:pt>
                <c:pt idx="15">
                  <c:v>27.660233329875279</c:v>
                </c:pt>
                <c:pt idx="16">
                  <c:v>27.660233110579419</c:v>
                </c:pt>
                <c:pt idx="17">
                  <c:v>27.660233329875403</c:v>
                </c:pt>
                <c:pt idx="18">
                  <c:v>27.660233549171249</c:v>
                </c:pt>
                <c:pt idx="19">
                  <c:v>27.660233329875265</c:v>
                </c:pt>
                <c:pt idx="20">
                  <c:v>27.66023340906143</c:v>
                </c:pt>
                <c:pt idx="21">
                  <c:v>27.66023332986914</c:v>
                </c:pt>
                <c:pt idx="22">
                  <c:v>27.660233250695139</c:v>
                </c:pt>
                <c:pt idx="23">
                  <c:v>27.660233329875265</c:v>
                </c:pt>
                <c:pt idx="24">
                  <c:v>27.660233281144791</c:v>
                </c:pt>
                <c:pt idx="25">
                  <c:v>27.660233378605778</c:v>
                </c:pt>
                <c:pt idx="26">
                  <c:v>27.660233110579398</c:v>
                </c:pt>
                <c:pt idx="27">
                  <c:v>27.660233409067665</c:v>
                </c:pt>
                <c:pt idx="28">
                  <c:v>27.660233469978973</c:v>
                </c:pt>
                <c:pt idx="29">
                  <c:v>27.660233329875279</c:v>
                </c:pt>
                <c:pt idx="30">
                  <c:v>27.660233281156962</c:v>
                </c:pt>
                <c:pt idx="31">
                  <c:v>27.660233159797109</c:v>
                </c:pt>
                <c:pt idx="32">
                  <c:v>27.660233542851884</c:v>
                </c:pt>
                <c:pt idx="33">
                  <c:v>27.660233414881471</c:v>
                </c:pt>
                <c:pt idx="34">
                  <c:v>27.660236472610798</c:v>
                </c:pt>
                <c:pt idx="35">
                  <c:v>27.660233330205905</c:v>
                </c:pt>
                <c:pt idx="36">
                  <c:v>27.660233554656099</c:v>
                </c:pt>
                <c:pt idx="37">
                  <c:v>27.66022988283525</c:v>
                </c:pt>
                <c:pt idx="38">
                  <c:v>27.660233329875251</c:v>
                </c:pt>
                <c:pt idx="39">
                  <c:v>27.660233281150894</c:v>
                </c:pt>
                <c:pt idx="40">
                  <c:v>27.660233378611888</c:v>
                </c:pt>
                <c:pt idx="41">
                  <c:v>27.660233110573309</c:v>
                </c:pt>
                <c:pt idx="42">
                  <c:v>27.66023340906159</c:v>
                </c:pt>
                <c:pt idx="43">
                  <c:v>27.66023332405527</c:v>
                </c:pt>
                <c:pt idx="44">
                  <c:v>27.660233335689377</c:v>
                </c:pt>
                <c:pt idx="45">
                  <c:v>27.660233469985055</c:v>
                </c:pt>
                <c:pt idx="46">
                  <c:v>27.660233329875265</c:v>
                </c:pt>
                <c:pt idx="47">
                  <c:v>27.66023328082408</c:v>
                </c:pt>
                <c:pt idx="48">
                  <c:v>27.660233378926517</c:v>
                </c:pt>
                <c:pt idx="49">
                  <c:v>27.660233329875265</c:v>
                </c:pt>
                <c:pt idx="50">
                  <c:v>27.660233189765584</c:v>
                </c:pt>
                <c:pt idx="51">
                  <c:v>27.660236692239664</c:v>
                </c:pt>
                <c:pt idx="52">
                  <c:v>27.660233329879119</c:v>
                </c:pt>
                <c:pt idx="53">
                  <c:v>27.660233329879127</c:v>
                </c:pt>
                <c:pt idx="54">
                  <c:v>27.660229961688685</c:v>
                </c:pt>
                <c:pt idx="55">
                  <c:v>27.660233549171167</c:v>
                </c:pt>
                <c:pt idx="56">
                  <c:v>27.660233037712665</c:v>
                </c:pt>
                <c:pt idx="57">
                  <c:v>27.660233556937602</c:v>
                </c:pt>
                <c:pt idx="58">
                  <c:v>127.92793644195041</c:v>
                </c:pt>
                <c:pt idx="59">
                  <c:v>6.4409997770439817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7F9-8F00-21DA69C1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1071"/>
        <c:axId val="107031487"/>
      </c:lineChart>
      <c:catAx>
        <c:axId val="1070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31487"/>
        <c:crosses val="autoZero"/>
        <c:auto val="1"/>
        <c:lblAlgn val="ctr"/>
        <c:lblOffset val="100"/>
        <c:noMultiLvlLbl val="0"/>
      </c:catAx>
      <c:valAx>
        <c:axId val="1070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</a:t>
            </a:r>
            <a:r>
              <a:rPr lang="en-US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(1)'!$B$3:$B$51</c:f>
              <c:numCache>
                <c:formatCode>0.000</c:formatCode>
                <c:ptCount val="49"/>
                <c:pt idx="0">
                  <c:v>3104</c:v>
                </c:pt>
                <c:pt idx="1">
                  <c:v>2572.6001355162816</c:v>
                </c:pt>
                <c:pt idx="2">
                  <c:v>1737.1906011365074</c:v>
                </c:pt>
                <c:pt idx="3">
                  <c:v>1068.4775772070236</c:v>
                </c:pt>
                <c:pt idx="4">
                  <c:v>384.44585358061266</c:v>
                </c:pt>
                <c:pt idx="5">
                  <c:v>0.70395383200110095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E-408B-AB9C-3846615A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4191"/>
        <c:axId val="102825023"/>
      </c:lineChart>
      <c:catAx>
        <c:axId val="1028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5023"/>
        <c:crosses val="autoZero"/>
        <c:auto val="1"/>
        <c:lblAlgn val="ctr"/>
        <c:lblOffset val="100"/>
        <c:noMultiLvlLbl val="0"/>
      </c:catAx>
      <c:valAx>
        <c:axId val="1028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</a:t>
            </a:r>
            <a:r>
              <a:rPr lang="en-US"/>
              <a:t>L(t)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(1)'!$C$3:$C$51</c:f>
              <c:numCache>
                <c:formatCode>General</c:formatCode>
                <c:ptCount val="49"/>
                <c:pt idx="0">
                  <c:v>1300</c:v>
                </c:pt>
                <c:pt idx="1">
                  <c:v>1081.1123626127919</c:v>
                </c:pt>
                <c:pt idx="2">
                  <c:v>733.38406914756479</c:v>
                </c:pt>
                <c:pt idx="3">
                  <c:v>454.39386502948162</c:v>
                </c:pt>
                <c:pt idx="4">
                  <c:v>169.85146152445202</c:v>
                </c:pt>
                <c:pt idx="5">
                  <c:v>30.138462841714528</c:v>
                </c:pt>
                <c:pt idx="6">
                  <c:v>8.0246350382331748</c:v>
                </c:pt>
                <c:pt idx="7">
                  <c:v>6.0911256144203954</c:v>
                </c:pt>
                <c:pt idx="8">
                  <c:v>5.9804904556109815</c:v>
                </c:pt>
                <c:pt idx="9">
                  <c:v>5.9820310751049677</c:v>
                </c:pt>
                <c:pt idx="10">
                  <c:v>5.9887071318681153</c:v>
                </c:pt>
                <c:pt idx="11">
                  <c:v>5.9829595479125048</c:v>
                </c:pt>
                <c:pt idx="12">
                  <c:v>5.9714308957483686</c:v>
                </c:pt>
                <c:pt idx="13">
                  <c:v>5.9639088566654195</c:v>
                </c:pt>
                <c:pt idx="14">
                  <c:v>5.9627027107728079</c:v>
                </c:pt>
                <c:pt idx="15">
                  <c:v>5.9602850184874994</c:v>
                </c:pt>
                <c:pt idx="16">
                  <c:v>5.966703285815969</c:v>
                </c:pt>
                <c:pt idx="17">
                  <c:v>5.9769807396674999</c:v>
                </c:pt>
                <c:pt idx="18">
                  <c:v>5.9784429566450568</c:v>
                </c:pt>
                <c:pt idx="19">
                  <c:v>5.9733316341372893</c:v>
                </c:pt>
                <c:pt idx="20">
                  <c:v>5.9639340055884569</c:v>
                </c:pt>
                <c:pt idx="21">
                  <c:v>5.9543124428252261</c:v>
                </c:pt>
                <c:pt idx="22">
                  <c:v>5.9523467853836731</c:v>
                </c:pt>
                <c:pt idx="23">
                  <c:v>5.9637640579899092</c:v>
                </c:pt>
                <c:pt idx="24">
                  <c:v>5.977365691861368</c:v>
                </c:pt>
                <c:pt idx="25">
                  <c:v>5.9859422526127934</c:v>
                </c:pt>
                <c:pt idx="26">
                  <c:v>5.9868717397027886</c:v>
                </c:pt>
                <c:pt idx="27">
                  <c:v>5.9776931054886946</c:v>
                </c:pt>
                <c:pt idx="28">
                  <c:v>5.958959400325992</c:v>
                </c:pt>
                <c:pt idx="29">
                  <c:v>5.9518779015923098</c:v>
                </c:pt>
                <c:pt idx="30">
                  <c:v>5.9552305790071784</c:v>
                </c:pt>
                <c:pt idx="31">
                  <c:v>5.9569016061634326</c:v>
                </c:pt>
                <c:pt idx="32">
                  <c:v>5.9700027891049388</c:v>
                </c:pt>
                <c:pt idx="33">
                  <c:v>5.9742375629881277</c:v>
                </c:pt>
                <c:pt idx="34">
                  <c:v>5.9764719391914332</c:v>
                </c:pt>
                <c:pt idx="35">
                  <c:v>5.9825301378450995</c:v>
                </c:pt>
                <c:pt idx="36">
                  <c:v>5.9777468766828097</c:v>
                </c:pt>
                <c:pt idx="37">
                  <c:v>5.9639015153824992</c:v>
                </c:pt>
                <c:pt idx="38">
                  <c:v>5.9600912218096678</c:v>
                </c:pt>
                <c:pt idx="39">
                  <c:v>5.9614853539388326</c:v>
                </c:pt>
                <c:pt idx="40">
                  <c:v>5.9733856839212587</c:v>
                </c:pt>
                <c:pt idx="41">
                  <c:v>5.976377230493914</c:v>
                </c:pt>
                <c:pt idx="42">
                  <c:v>5.9816399572445951</c:v>
                </c:pt>
                <c:pt idx="43">
                  <c:v>5.9884157193485024</c:v>
                </c:pt>
                <c:pt idx="44">
                  <c:v>5.9835702186470181</c:v>
                </c:pt>
                <c:pt idx="45">
                  <c:v>5.9778505196328764</c:v>
                </c:pt>
                <c:pt idx="46">
                  <c:v>5.9657589533697015</c:v>
                </c:pt>
                <c:pt idx="47">
                  <c:v>5.9546535175144353</c:v>
                </c:pt>
                <c:pt idx="48">
                  <c:v>6.0621725030278526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6-4C5C-87DE-2734DD8E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67407"/>
        <c:axId val="222869391"/>
      </c:lineChart>
      <c:catAx>
        <c:axId val="2221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69391"/>
        <c:crosses val="autoZero"/>
        <c:auto val="1"/>
        <c:lblAlgn val="ctr"/>
        <c:lblOffset val="100"/>
        <c:noMultiLvlLbl val="0"/>
      </c:catAx>
      <c:valAx>
        <c:axId val="2228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1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Динамика</a:t>
            </a:r>
            <a:r>
              <a:rPr lang="en-US" sz="1800" b="0" i="0" baseline="0">
                <a:effectLst/>
              </a:rPr>
              <a:t> p(t)</a:t>
            </a:r>
            <a:r>
              <a:rPr lang="ru-RU" sz="1800" b="0" i="0" baseline="0">
                <a:effectLst/>
              </a:rPr>
              <a:t> 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(1)'!$G$4:$G$51</c:f>
              <c:numCache>
                <c:formatCode>0.000</c:formatCode>
                <c:ptCount val="48"/>
                <c:pt idx="0">
                  <c:v>-1334.482365823387</c:v>
                </c:pt>
                <c:pt idx="1">
                  <c:v>-3285.1943472785847</c:v>
                </c:pt>
                <c:pt idx="2">
                  <c:v>-2103.9048948907766</c:v>
                </c:pt>
                <c:pt idx="3">
                  <c:v>-2197.4848503165076</c:v>
                </c:pt>
                <c:pt idx="4">
                  <c:v>-666.78314537581127</c:v>
                </c:pt>
                <c:pt idx="5">
                  <c:v>-1.8701146387206746</c:v>
                </c:pt>
                <c:pt idx="6">
                  <c:v>5.2641044518530966E-2</c:v>
                </c:pt>
                <c:pt idx="7">
                  <c:v>6.6054508139917048E-2</c:v>
                </c:pt>
                <c:pt idx="8">
                  <c:v>6.6188474291030086E-2</c:v>
                </c:pt>
                <c:pt idx="9">
                  <c:v>6.6813981433288289E-2</c:v>
                </c:pt>
                <c:pt idx="10">
                  <c:v>6.6475834448094309E-2</c:v>
                </c:pt>
                <c:pt idx="11">
                  <c:v>6.5856316215799696E-2</c:v>
                </c:pt>
                <c:pt idx="12">
                  <c:v>6.5708576924910125E-2</c:v>
                </c:pt>
                <c:pt idx="13">
                  <c:v>6.6023678173012801E-2</c:v>
                </c:pt>
                <c:pt idx="14">
                  <c:v>6.5517040439945856E-2</c:v>
                </c:pt>
                <c:pt idx="15">
                  <c:v>6.578622515618282E-2</c:v>
                </c:pt>
                <c:pt idx="16">
                  <c:v>6.6424400076736972E-2</c:v>
                </c:pt>
                <c:pt idx="17">
                  <c:v>6.6342284145539096E-2</c:v>
                </c:pt>
                <c:pt idx="18">
                  <c:v>6.6148818302721776E-2</c:v>
                </c:pt>
                <c:pt idx="19">
                  <c:v>6.5925392223972049E-2</c:v>
                </c:pt>
                <c:pt idx="20">
                  <c:v>6.5482987160127293E-2</c:v>
                </c:pt>
                <c:pt idx="21">
                  <c:v>6.525158388840388E-2</c:v>
                </c:pt>
                <c:pt idx="22">
                  <c:v>6.5856731557003195E-2</c:v>
                </c:pt>
                <c:pt idx="23">
                  <c:v>6.6316281679568628E-2</c:v>
                </c:pt>
                <c:pt idx="24">
                  <c:v>6.6482104728304986E-2</c:v>
                </c:pt>
                <c:pt idx="25">
                  <c:v>6.661750998219905E-2</c:v>
                </c:pt>
                <c:pt idx="26">
                  <c:v>6.6499536771556567E-2</c:v>
                </c:pt>
                <c:pt idx="27">
                  <c:v>6.535974798894742E-2</c:v>
                </c:pt>
                <c:pt idx="28">
                  <c:v>6.5356515655912745E-2</c:v>
                </c:pt>
                <c:pt idx="29">
                  <c:v>6.5836907421244428E-2</c:v>
                </c:pt>
                <c:pt idx="30">
                  <c:v>6.5335588155214994E-2</c:v>
                </c:pt>
                <c:pt idx="31">
                  <c:v>6.6331173228743351E-2</c:v>
                </c:pt>
                <c:pt idx="32">
                  <c:v>6.6142619991253274E-2</c:v>
                </c:pt>
                <c:pt idx="33">
                  <c:v>6.5905638791302679E-2</c:v>
                </c:pt>
                <c:pt idx="34">
                  <c:v>6.6606850098688525E-2</c:v>
                </c:pt>
                <c:pt idx="35">
                  <c:v>6.6527562786177191E-2</c:v>
                </c:pt>
                <c:pt idx="36">
                  <c:v>6.5527511484525E-2</c:v>
                </c:pt>
                <c:pt idx="37">
                  <c:v>6.5663773174093332E-2</c:v>
                </c:pt>
                <c:pt idx="38">
                  <c:v>6.55392016920157E-2</c:v>
                </c:pt>
                <c:pt idx="39">
                  <c:v>6.6471186290995618E-2</c:v>
                </c:pt>
                <c:pt idx="40">
                  <c:v>6.6041042853302048E-2</c:v>
                </c:pt>
                <c:pt idx="41">
                  <c:v>6.6152756260547313E-2</c:v>
                </c:pt>
                <c:pt idx="42">
                  <c:v>6.6776622315167178E-2</c:v>
                </c:pt>
                <c:pt idx="43">
                  <c:v>6.6297272451852851E-2</c:v>
                </c:pt>
                <c:pt idx="44">
                  <c:v>6.6368243493642329E-2</c:v>
                </c:pt>
                <c:pt idx="45">
                  <c:v>6.588750957854847E-2</c:v>
                </c:pt>
                <c:pt idx="46">
                  <c:v>6.5375870625181631E-2</c:v>
                </c:pt>
                <c:pt idx="47">
                  <c:v>6.6796304666641715E-2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064-BF0A-BCC34000D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5455"/>
        <c:axId val="211556287"/>
      </c:lineChart>
      <c:catAx>
        <c:axId val="2115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6287"/>
        <c:crosses val="autoZero"/>
        <c:auto val="1"/>
        <c:lblAlgn val="ctr"/>
        <c:lblOffset val="100"/>
        <c:noMultiLvlLbl val="0"/>
      </c:catAx>
      <c:valAx>
        <c:axId val="2115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</a:t>
            </a:r>
            <a:r>
              <a:rPr lang="en-US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(2)'!$B$3:$B$51</c:f>
              <c:numCache>
                <c:formatCode>0.000</c:formatCode>
                <c:ptCount val="49"/>
                <c:pt idx="0">
                  <c:v>3104</c:v>
                </c:pt>
                <c:pt idx="1">
                  <c:v>2708.239514333844</c:v>
                </c:pt>
                <c:pt idx="2">
                  <c:v>2316.8634651465964</c:v>
                </c:pt>
                <c:pt idx="3">
                  <c:v>1913.6787228782061</c:v>
                </c:pt>
                <c:pt idx="4">
                  <c:v>1531.4812346415215</c:v>
                </c:pt>
                <c:pt idx="5">
                  <c:v>1127.9839468003038</c:v>
                </c:pt>
                <c:pt idx="6">
                  <c:v>776.56165264037077</c:v>
                </c:pt>
                <c:pt idx="7">
                  <c:v>333.56982950924208</c:v>
                </c:pt>
                <c:pt idx="8">
                  <c:v>0.54555859580070609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0-427F-823C-194FBDD1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4191"/>
        <c:axId val="102825023"/>
      </c:lineChart>
      <c:catAx>
        <c:axId val="1028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5023"/>
        <c:crosses val="autoZero"/>
        <c:auto val="1"/>
        <c:lblAlgn val="ctr"/>
        <c:lblOffset val="100"/>
        <c:noMultiLvlLbl val="0"/>
      </c:catAx>
      <c:valAx>
        <c:axId val="1028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</a:t>
            </a:r>
            <a:r>
              <a:rPr lang="en-US"/>
              <a:t>L(t)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(2)'!$C$3:$C$51</c:f>
              <c:numCache>
                <c:formatCode>0.000</c:formatCode>
                <c:ptCount val="49"/>
                <c:pt idx="0">
                  <c:v>1300</c:v>
                </c:pt>
                <c:pt idx="1">
                  <c:v>1141.0583006694699</c:v>
                </c:pt>
                <c:pt idx="2">
                  <c:v>981.90603393433855</c:v>
                </c:pt>
                <c:pt idx="3">
                  <c:v>817.22060304196464</c:v>
                </c:pt>
                <c:pt idx="4">
                  <c:v>674.29668013168589</c:v>
                </c:pt>
                <c:pt idx="5">
                  <c:v>472.48870988001926</c:v>
                </c:pt>
                <c:pt idx="6">
                  <c:v>358.3543296334268</c:v>
                </c:pt>
                <c:pt idx="7">
                  <c:v>121.29246711348061</c:v>
                </c:pt>
                <c:pt idx="8">
                  <c:v>30.11801884510778</c:v>
                </c:pt>
                <c:pt idx="9">
                  <c:v>16.57147600443891</c:v>
                </c:pt>
                <c:pt idx="10">
                  <c:v>15.523387039749437</c:v>
                </c:pt>
                <c:pt idx="11">
                  <c:v>15.470836291645517</c:v>
                </c:pt>
                <c:pt idx="12">
                  <c:v>15.464126736516981</c:v>
                </c:pt>
                <c:pt idx="13">
                  <c:v>15.460629283896735</c:v>
                </c:pt>
                <c:pt idx="14">
                  <c:v>15.456301740120553</c:v>
                </c:pt>
                <c:pt idx="15">
                  <c:v>15.459589925246847</c:v>
                </c:pt>
                <c:pt idx="16">
                  <c:v>15.469134258118428</c:v>
                </c:pt>
                <c:pt idx="17">
                  <c:v>15.478413954490003</c:v>
                </c:pt>
                <c:pt idx="18">
                  <c:v>15.488146757172862</c:v>
                </c:pt>
                <c:pt idx="19">
                  <c:v>15.495862723772502</c:v>
                </c:pt>
                <c:pt idx="20">
                  <c:v>15.483623284001434</c:v>
                </c:pt>
                <c:pt idx="21">
                  <c:v>15.489147649948503</c:v>
                </c:pt>
                <c:pt idx="22">
                  <c:v>15.470331958194503</c:v>
                </c:pt>
                <c:pt idx="23">
                  <c:v>15.471529784482012</c:v>
                </c:pt>
                <c:pt idx="24">
                  <c:v>15.451267634571153</c:v>
                </c:pt>
                <c:pt idx="25">
                  <c:v>15.451876541380718</c:v>
                </c:pt>
                <c:pt idx="26">
                  <c:v>15.449036824345054</c:v>
                </c:pt>
                <c:pt idx="27">
                  <c:v>15.457651799242981</c:v>
                </c:pt>
                <c:pt idx="28">
                  <c:v>15.464944625359555</c:v>
                </c:pt>
                <c:pt idx="29">
                  <c:v>15.465106787463316</c:v>
                </c:pt>
                <c:pt idx="30">
                  <c:v>15.479120713369529</c:v>
                </c:pt>
                <c:pt idx="31">
                  <c:v>15.466361296573318</c:v>
                </c:pt>
                <c:pt idx="32">
                  <c:v>15.482165125880108</c:v>
                </c:pt>
                <c:pt idx="33">
                  <c:v>15.457245682042617</c:v>
                </c:pt>
                <c:pt idx="34">
                  <c:v>15.46781089386095</c:v>
                </c:pt>
                <c:pt idx="35">
                  <c:v>15.444234676068263</c:v>
                </c:pt>
                <c:pt idx="36">
                  <c:v>15.453652998313547</c:v>
                </c:pt>
                <c:pt idx="37">
                  <c:v>15.432746617352855</c:v>
                </c:pt>
                <c:pt idx="38">
                  <c:v>15.439270219775899</c:v>
                </c:pt>
                <c:pt idx="39">
                  <c:v>15.436092509667752</c:v>
                </c:pt>
                <c:pt idx="40">
                  <c:v>15.442483701216041</c:v>
                </c:pt>
                <c:pt idx="41">
                  <c:v>15.448133023349021</c:v>
                </c:pt>
                <c:pt idx="42">
                  <c:v>15.434143355036502</c:v>
                </c:pt>
                <c:pt idx="43">
                  <c:v>15.439305074951182</c:v>
                </c:pt>
                <c:pt idx="44">
                  <c:v>15.427225299144277</c:v>
                </c:pt>
                <c:pt idx="45">
                  <c:v>15.436645534884219</c:v>
                </c:pt>
                <c:pt idx="46">
                  <c:v>15.381691830131317</c:v>
                </c:pt>
                <c:pt idx="47">
                  <c:v>15.208516215467332</c:v>
                </c:pt>
                <c:pt idx="48">
                  <c:v>12.898095864841324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6-4F1F-BBB7-8A2A6C8D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67407"/>
        <c:axId val="222869391"/>
      </c:lineChart>
      <c:catAx>
        <c:axId val="2221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69391"/>
        <c:crosses val="autoZero"/>
        <c:auto val="1"/>
        <c:lblAlgn val="ctr"/>
        <c:lblOffset val="100"/>
        <c:noMultiLvlLbl val="0"/>
      </c:catAx>
      <c:valAx>
        <c:axId val="2228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1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Динамика</a:t>
            </a:r>
            <a:r>
              <a:rPr lang="en-US" sz="1800" b="0" i="0" baseline="0">
                <a:effectLst/>
              </a:rPr>
              <a:t> </a:t>
            </a:r>
            <a:r>
              <a:rPr lang="en-US" sz="1800" b="0" i="0" baseline="0">
                <a:effectLst/>
                <a:latin typeface="Symbol" panose="05050102010706020507" pitchFamily="18" charset="2"/>
              </a:rPr>
              <a:t>p</a:t>
            </a:r>
            <a:r>
              <a:rPr lang="en-US" sz="1800" b="0" i="0" baseline="0">
                <a:effectLst/>
              </a:rPr>
              <a:t>(t)</a:t>
            </a:r>
            <a:r>
              <a:rPr lang="ru-RU" sz="1800" b="0" i="0" baseline="0">
                <a:effectLst/>
              </a:rPr>
              <a:t> 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(2)'!$G$4:$G$51</c:f>
              <c:numCache>
                <c:formatCode>0.000</c:formatCode>
                <c:ptCount val="48"/>
                <c:pt idx="0">
                  <c:v>-743.42271971673426</c:v>
                </c:pt>
                <c:pt idx="1">
                  <c:v>-729.60874687294199</c:v>
                </c:pt>
                <c:pt idx="2">
                  <c:v>-767.4433853598415</c:v>
                </c:pt>
                <c:pt idx="3">
                  <c:v>-676.54042291099438</c:v>
                </c:pt>
                <c:pt idx="4">
                  <c:v>-820.15970150885448</c:v>
                </c:pt>
                <c:pt idx="5">
                  <c:v>-549.38034194368311</c:v>
                </c:pt>
                <c:pt idx="6">
                  <c:v>-1011.5190314853554</c:v>
                </c:pt>
                <c:pt idx="7">
                  <c:v>-476.54787737762217</c:v>
                </c:pt>
                <c:pt idx="8">
                  <c:v>-0.55278760840593766</c:v>
                </c:pt>
                <c:pt idx="9">
                  <c:v>0.16869155249375456</c:v>
                </c:pt>
                <c:pt idx="10">
                  <c:v>0.17232733715014573</c:v>
                </c:pt>
                <c:pt idx="11">
                  <c:v>0.17082941861792125</c:v>
                </c:pt>
                <c:pt idx="12">
                  <c:v>0.17100918503093518</c:v>
                </c:pt>
                <c:pt idx="13">
                  <c:v>0.17031147385370005</c:v>
                </c:pt>
                <c:pt idx="14">
                  <c:v>0.17036151438746699</c:v>
                </c:pt>
                <c:pt idx="15">
                  <c:v>0.17117696715318095</c:v>
                </c:pt>
                <c:pt idx="16">
                  <c:v>0.17124141110694313</c:v>
                </c:pt>
                <c:pt idx="17">
                  <c:v>0.17224723052527879</c:v>
                </c:pt>
                <c:pt idx="18">
                  <c:v>0.17240563242163989</c:v>
                </c:pt>
                <c:pt idx="19">
                  <c:v>0.17163306126923067</c:v>
                </c:pt>
                <c:pt idx="20">
                  <c:v>0.17134988910668722</c:v>
                </c:pt>
                <c:pt idx="21">
                  <c:v>0.17242832510290862</c:v>
                </c:pt>
                <c:pt idx="22">
                  <c:v>0.1702920775870275</c:v>
                </c:pt>
                <c:pt idx="23">
                  <c:v>0.17168624958606502</c:v>
                </c:pt>
                <c:pt idx="24">
                  <c:v>0.16958052149799291</c:v>
                </c:pt>
                <c:pt idx="25">
                  <c:v>0.17042100067207402</c:v>
                </c:pt>
                <c:pt idx="26">
                  <c:v>0.17140566816633107</c:v>
                </c:pt>
                <c:pt idx="27">
                  <c:v>0.17075252302447094</c:v>
                </c:pt>
                <c:pt idx="28">
                  <c:v>0.17151827124063637</c:v>
                </c:pt>
                <c:pt idx="29">
                  <c:v>0.17140657055366801</c:v>
                </c:pt>
                <c:pt idx="30">
                  <c:v>0.17131554156096473</c:v>
                </c:pt>
                <c:pt idx="31">
                  <c:v>0.17152237744831969</c:v>
                </c:pt>
                <c:pt idx="32">
                  <c:v>0.17214516362645926</c:v>
                </c:pt>
                <c:pt idx="33">
                  <c:v>0.16966875490554076</c:v>
                </c:pt>
                <c:pt idx="34">
                  <c:v>0.17221855994226104</c:v>
                </c:pt>
                <c:pt idx="35">
                  <c:v>0.16956589616950246</c:v>
                </c:pt>
                <c:pt idx="36">
                  <c:v>0.17127791675339721</c:v>
                </c:pt>
                <c:pt idx="37">
                  <c:v>0.16942927953520953</c:v>
                </c:pt>
                <c:pt idx="38">
                  <c:v>0.17005801568604631</c:v>
                </c:pt>
                <c:pt idx="39">
                  <c:v>0.17130858147792835</c:v>
                </c:pt>
                <c:pt idx="40">
                  <c:v>0.17158551576228864</c:v>
                </c:pt>
                <c:pt idx="41">
                  <c:v>0.1706748890729578</c:v>
                </c:pt>
                <c:pt idx="42">
                  <c:v>0.16921986007841561</c:v>
                </c:pt>
                <c:pt idx="43">
                  <c:v>0.17105254687881924</c:v>
                </c:pt>
                <c:pt idx="44">
                  <c:v>0.16990437234862049</c:v>
                </c:pt>
                <c:pt idx="45">
                  <c:v>0.16984021601502189</c:v>
                </c:pt>
                <c:pt idx="46">
                  <c:v>0.16672745667065111</c:v>
                </c:pt>
                <c:pt idx="47">
                  <c:v>0.12231858227861836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E9A-A72F-2D42E8F9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71055"/>
        <c:axId val="222871471"/>
      </c:lineChart>
      <c:catAx>
        <c:axId val="2228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71471"/>
        <c:crosses val="autoZero"/>
        <c:auto val="1"/>
        <c:lblAlgn val="ctr"/>
        <c:lblOffset val="100"/>
        <c:noMultiLvlLbl val="0"/>
      </c:catAx>
      <c:valAx>
        <c:axId val="2228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7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</a:t>
            </a:r>
            <a:r>
              <a:rPr lang="en-US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(3)'!$B$3:$B$51</c:f>
              <c:numCache>
                <c:formatCode>0.000</c:formatCode>
                <c:ptCount val="49"/>
                <c:pt idx="0">
                  <c:v>3104</c:v>
                </c:pt>
                <c:pt idx="1">
                  <c:v>2568.359928939878</c:v>
                </c:pt>
                <c:pt idx="2">
                  <c:v>1729.0332160526816</c:v>
                </c:pt>
                <c:pt idx="3">
                  <c:v>1055.4414671372081</c:v>
                </c:pt>
                <c:pt idx="4">
                  <c:v>369.66840221033658</c:v>
                </c:pt>
                <c:pt idx="5">
                  <c:v>0.67892273028180972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418-96D1-E1E20C6E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4191"/>
        <c:axId val="102825023"/>
      </c:lineChart>
      <c:catAx>
        <c:axId val="1028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5023"/>
        <c:crosses val="autoZero"/>
        <c:auto val="1"/>
        <c:lblAlgn val="ctr"/>
        <c:lblOffset val="100"/>
        <c:noMultiLvlLbl val="0"/>
      </c:catAx>
      <c:valAx>
        <c:axId val="1028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</a:t>
            </a:r>
            <a:r>
              <a:rPr lang="en-US"/>
              <a:t>L(t)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(3)'!$C$3:$C$51</c:f>
              <c:numCache>
                <c:formatCode>0.000</c:formatCode>
                <c:ptCount val="49"/>
                <c:pt idx="0">
                  <c:v>1300</c:v>
                </c:pt>
                <c:pt idx="1">
                  <c:v>1079.3052537726089</c:v>
                </c:pt>
                <c:pt idx="2">
                  <c:v>729.9969951866675</c:v>
                </c:pt>
                <c:pt idx="3">
                  <c:v>448.96250224059202</c:v>
                </c:pt>
                <c:pt idx="4">
                  <c:v>163.0952906666802</c:v>
                </c:pt>
                <c:pt idx="5">
                  <c:v>26.4423612766</c:v>
                </c:pt>
                <c:pt idx="6">
                  <c:v>7.3885400466232367</c:v>
                </c:pt>
                <c:pt idx="7">
                  <c:v>5.9658456687275487</c:v>
                </c:pt>
                <c:pt idx="8">
                  <c:v>5.9050268479198911</c:v>
                </c:pt>
                <c:pt idx="9">
                  <c:v>5.9043251180190284</c:v>
                </c:pt>
                <c:pt idx="10">
                  <c:v>5.8999655440871726</c:v>
                </c:pt>
                <c:pt idx="11">
                  <c:v>5.8863032206822981</c:v>
                </c:pt>
                <c:pt idx="12">
                  <c:v>5.8824208708917558</c:v>
                </c:pt>
                <c:pt idx="13">
                  <c:v>5.8893732331464337</c:v>
                </c:pt>
                <c:pt idx="14">
                  <c:v>5.8993292562004696</c:v>
                </c:pt>
                <c:pt idx="15">
                  <c:v>5.9035317335630877</c:v>
                </c:pt>
                <c:pt idx="16">
                  <c:v>5.9142077386105809</c:v>
                </c:pt>
                <c:pt idx="17">
                  <c:v>5.9200051109163008</c:v>
                </c:pt>
                <c:pt idx="18">
                  <c:v>5.922567334558158</c:v>
                </c:pt>
                <c:pt idx="19">
                  <c:v>5.9220426255354202</c:v>
                </c:pt>
                <c:pt idx="20">
                  <c:v>5.9225508008739007</c:v>
                </c:pt>
                <c:pt idx="21">
                  <c:v>5.9233972292103863</c:v>
                </c:pt>
                <c:pt idx="22">
                  <c:v>5.9231055388030507</c:v>
                </c:pt>
                <c:pt idx="23">
                  <c:v>5.9211193727120648</c:v>
                </c:pt>
                <c:pt idx="24">
                  <c:v>5.9153643590395539</c:v>
                </c:pt>
                <c:pt idx="25">
                  <c:v>5.9126884259311696</c:v>
                </c:pt>
                <c:pt idx="26">
                  <c:v>5.9075029986417045</c:v>
                </c:pt>
                <c:pt idx="27">
                  <c:v>5.9065970296548036</c:v>
                </c:pt>
                <c:pt idx="28">
                  <c:v>5.9120062560151112</c:v>
                </c:pt>
                <c:pt idx="29">
                  <c:v>5.9150704755648755</c:v>
                </c:pt>
                <c:pt idx="30">
                  <c:v>5.9105406356421266</c:v>
                </c:pt>
                <c:pt idx="31">
                  <c:v>5.9018911548002633</c:v>
                </c:pt>
                <c:pt idx="32">
                  <c:v>5.9057292711707046</c:v>
                </c:pt>
                <c:pt idx="33">
                  <c:v>5.9007875358320536</c:v>
                </c:pt>
                <c:pt idx="34">
                  <c:v>5.8946112370328239</c:v>
                </c:pt>
                <c:pt idx="35">
                  <c:v>5.9066385069149687</c:v>
                </c:pt>
                <c:pt idx="36">
                  <c:v>5.9122981368821588</c:v>
                </c:pt>
                <c:pt idx="37">
                  <c:v>5.916393387743824</c:v>
                </c:pt>
                <c:pt idx="38">
                  <c:v>5.9081513228397329</c:v>
                </c:pt>
                <c:pt idx="39">
                  <c:v>5.8928247236511337</c:v>
                </c:pt>
                <c:pt idx="40">
                  <c:v>5.8837534965638527</c:v>
                </c:pt>
                <c:pt idx="41">
                  <c:v>5.8797663400595113</c:v>
                </c:pt>
                <c:pt idx="42">
                  <c:v>5.8862704829047905</c:v>
                </c:pt>
                <c:pt idx="43">
                  <c:v>5.8791152501225712</c:v>
                </c:pt>
                <c:pt idx="44">
                  <c:v>5.8736375259009215</c:v>
                </c:pt>
                <c:pt idx="45">
                  <c:v>5.8714052106715293</c:v>
                </c:pt>
                <c:pt idx="46">
                  <c:v>5.8724011062876045</c:v>
                </c:pt>
                <c:pt idx="47">
                  <c:v>5.8824625887731159</c:v>
                </c:pt>
                <c:pt idx="48">
                  <c:v>6.012099552844707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A-4963-BE97-D69A874F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67407"/>
        <c:axId val="222869391"/>
      </c:lineChart>
      <c:catAx>
        <c:axId val="2221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69391"/>
        <c:crosses val="autoZero"/>
        <c:auto val="1"/>
        <c:lblAlgn val="ctr"/>
        <c:lblOffset val="100"/>
        <c:noMultiLvlLbl val="0"/>
      </c:catAx>
      <c:valAx>
        <c:axId val="2228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1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en-US"/>
              <a:t> </a:t>
            </a:r>
            <a:r>
              <a:rPr lang="en-US">
                <a:latin typeface="Symbol" panose="05050102010706020507" pitchFamily="18" charset="2"/>
              </a:rPr>
              <a:t>p(</a:t>
            </a:r>
            <a:r>
              <a:rPr lang="en-US">
                <a:latin typeface="+mn-lt"/>
              </a:rPr>
              <a:t>t</a:t>
            </a:r>
            <a:r>
              <a:rPr lang="en-US">
                <a:latin typeface="Symbol" panose="05050102010706020507" pitchFamily="18" charset="2"/>
              </a:rPr>
              <a:t>)</a:t>
            </a:r>
            <a:r>
              <a:rPr lang="ru-RU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(3)'!$G$4:$G$51</c:f>
              <c:numCache>
                <c:formatCode>0.000</c:formatCode>
                <c:ptCount val="48"/>
                <c:pt idx="0">
                  <c:v>-1352.6748091833999</c:v>
                </c:pt>
                <c:pt idx="1">
                  <c:v>-3317.2678444938956</c:v>
                </c:pt>
                <c:pt idx="2">
                  <c:v>-2137.0635968165425</c:v>
                </c:pt>
                <c:pt idx="3">
                  <c:v>-2210.2272330511987</c:v>
                </c:pt>
                <c:pt idx="4">
                  <c:v>-619.02525280026862</c:v>
                </c:pt>
                <c:pt idx="5">
                  <c:v>-1.3724193146980364</c:v>
                </c:pt>
                <c:pt idx="6">
                  <c:v>5.7824021526208948E-2</c:v>
                </c:pt>
                <c:pt idx="7">
                  <c:v>6.5534718280232385E-2</c:v>
                </c:pt>
                <c:pt idx="8">
                  <c:v>6.5549434566346668E-2</c:v>
                </c:pt>
                <c:pt idx="9">
                  <c:v>6.5644215071591017E-2</c:v>
                </c:pt>
                <c:pt idx="10">
                  <c:v>6.4718322841701703E-2</c:v>
                </c:pt>
                <c:pt idx="11">
                  <c:v>6.4625877418372057E-2</c:v>
                </c:pt>
                <c:pt idx="12">
                  <c:v>6.5104407620738269E-2</c:v>
                </c:pt>
                <c:pt idx="13">
                  <c:v>6.5587916608432967E-2</c:v>
                </c:pt>
                <c:pt idx="14">
                  <c:v>6.5146388450870341E-2</c:v>
                </c:pt>
                <c:pt idx="15">
                  <c:v>6.5798831457665061E-2</c:v>
                </c:pt>
                <c:pt idx="16">
                  <c:v>6.5923851502187478E-2</c:v>
                </c:pt>
                <c:pt idx="17">
                  <c:v>6.5955637101278178E-2</c:v>
                </c:pt>
                <c:pt idx="18">
                  <c:v>6.5821101658070674E-2</c:v>
                </c:pt>
                <c:pt idx="19">
                  <c:v>6.5866948116050678E-2</c:v>
                </c:pt>
                <c:pt idx="20">
                  <c:v>6.5944258170397008E-2</c:v>
                </c:pt>
                <c:pt idx="21">
                  <c:v>6.5943977887223754E-2</c:v>
                </c:pt>
                <c:pt idx="22">
                  <c:v>6.5937751704466169E-2</c:v>
                </c:pt>
                <c:pt idx="23">
                  <c:v>6.5593836750694759E-2</c:v>
                </c:pt>
                <c:pt idx="24">
                  <c:v>6.5798126431379542E-2</c:v>
                </c:pt>
                <c:pt idx="25">
                  <c:v>6.5434970412487664E-2</c:v>
                </c:pt>
                <c:pt idx="26">
                  <c:v>6.5271529749606122E-2</c:v>
                </c:pt>
                <c:pt idx="27">
                  <c:v>6.5695939706043802E-2</c:v>
                </c:pt>
                <c:pt idx="28">
                  <c:v>6.5979258363257867E-2</c:v>
                </c:pt>
                <c:pt idx="29">
                  <c:v>6.5672869838975689E-2</c:v>
                </c:pt>
                <c:pt idx="30">
                  <c:v>6.4905647405072417E-2</c:v>
                </c:pt>
                <c:pt idx="31">
                  <c:v>6.5859036312885533E-2</c:v>
                </c:pt>
                <c:pt idx="32">
                  <c:v>6.5505598779484642E-2</c:v>
                </c:pt>
                <c:pt idx="33">
                  <c:v>6.4608924150436897E-2</c:v>
                </c:pt>
                <c:pt idx="34">
                  <c:v>6.5711900503507018E-2</c:v>
                </c:pt>
                <c:pt idx="35">
                  <c:v>6.5640891738384943E-2</c:v>
                </c:pt>
                <c:pt idx="36">
                  <c:v>6.6019769078300497E-2</c:v>
                </c:pt>
                <c:pt idx="37">
                  <c:v>6.5724818556794573E-2</c:v>
                </c:pt>
                <c:pt idx="38">
                  <c:v>6.4973305859876207E-2</c:v>
                </c:pt>
                <c:pt idx="39">
                  <c:v>6.482613318049843E-2</c:v>
                </c:pt>
                <c:pt idx="40">
                  <c:v>6.4539827673117806E-2</c:v>
                </c:pt>
                <c:pt idx="41">
                  <c:v>6.5490885397681137E-2</c:v>
                </c:pt>
                <c:pt idx="42">
                  <c:v>6.4754233332910804E-2</c:v>
                </c:pt>
                <c:pt idx="43">
                  <c:v>6.4603819615094288E-2</c:v>
                </c:pt>
                <c:pt idx="44">
                  <c:v>6.4696877074656725E-2</c:v>
                </c:pt>
                <c:pt idx="45">
                  <c:v>6.4423413684890504E-2</c:v>
                </c:pt>
                <c:pt idx="46">
                  <c:v>6.4592384208667794E-2</c:v>
                </c:pt>
                <c:pt idx="47">
                  <c:v>6.7014560761032169E-2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F-416D-BFE9-BA67A54C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625231"/>
        <c:axId val="2026623983"/>
      </c:lineChart>
      <c:catAx>
        <c:axId val="20266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623983"/>
        <c:crosses val="autoZero"/>
        <c:auto val="1"/>
        <c:lblAlgn val="ctr"/>
        <c:lblOffset val="100"/>
        <c:noMultiLvlLbl val="0"/>
      </c:catAx>
      <c:valAx>
        <c:axId val="20266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6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𝑇 𝑎𝑥(𝑡)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задача'!$E$5:$E$64</c:f>
              <c:numCache>
                <c:formatCode>0.00</c:formatCode>
                <c:ptCount val="60"/>
                <c:pt idx="0">
                  <c:v>8.6151935243851785</c:v>
                </c:pt>
                <c:pt idx="1">
                  <c:v>8.6254145588746827</c:v>
                </c:pt>
                <c:pt idx="2">
                  <c:v>8.6254145588746862</c:v>
                </c:pt>
                <c:pt idx="3">
                  <c:v>8.6254145588746827</c:v>
                </c:pt>
                <c:pt idx="4">
                  <c:v>8.6254145588746827</c:v>
                </c:pt>
                <c:pt idx="5">
                  <c:v>8.6254145588746827</c:v>
                </c:pt>
                <c:pt idx="6">
                  <c:v>8.6254145588746827</c:v>
                </c:pt>
                <c:pt idx="7">
                  <c:v>8.6254145588746827</c:v>
                </c:pt>
                <c:pt idx="8">
                  <c:v>8.6254145588746827</c:v>
                </c:pt>
                <c:pt idx="9">
                  <c:v>8.6254145588746862</c:v>
                </c:pt>
                <c:pt idx="10">
                  <c:v>8.6254145588746862</c:v>
                </c:pt>
                <c:pt idx="11">
                  <c:v>8.6254145588746827</c:v>
                </c:pt>
                <c:pt idx="12">
                  <c:v>8.6254145588746862</c:v>
                </c:pt>
                <c:pt idx="13">
                  <c:v>8.6254145588746827</c:v>
                </c:pt>
                <c:pt idx="14">
                  <c:v>8.6254145588746827</c:v>
                </c:pt>
                <c:pt idx="15">
                  <c:v>8.6254145588746862</c:v>
                </c:pt>
                <c:pt idx="16">
                  <c:v>8.6254145588746827</c:v>
                </c:pt>
                <c:pt idx="17">
                  <c:v>8.6254145588746827</c:v>
                </c:pt>
                <c:pt idx="18">
                  <c:v>8.6254145588746862</c:v>
                </c:pt>
                <c:pt idx="19">
                  <c:v>8.6254145588746862</c:v>
                </c:pt>
                <c:pt idx="20">
                  <c:v>8.6254145588746827</c:v>
                </c:pt>
                <c:pt idx="21">
                  <c:v>8.6254145588746862</c:v>
                </c:pt>
                <c:pt idx="22">
                  <c:v>8.6254145588746862</c:v>
                </c:pt>
                <c:pt idx="23">
                  <c:v>8.6254145588746827</c:v>
                </c:pt>
                <c:pt idx="24">
                  <c:v>8.6254145588746827</c:v>
                </c:pt>
                <c:pt idx="25">
                  <c:v>8.6254145588746862</c:v>
                </c:pt>
                <c:pt idx="26">
                  <c:v>8.6254145588746827</c:v>
                </c:pt>
                <c:pt idx="27">
                  <c:v>8.6254145588746862</c:v>
                </c:pt>
                <c:pt idx="28">
                  <c:v>8.6254145588746827</c:v>
                </c:pt>
                <c:pt idx="29">
                  <c:v>8.6254145588746862</c:v>
                </c:pt>
                <c:pt idx="30">
                  <c:v>8.6254145588746862</c:v>
                </c:pt>
                <c:pt idx="31">
                  <c:v>8.6254145588746827</c:v>
                </c:pt>
                <c:pt idx="32">
                  <c:v>8.6254145588746827</c:v>
                </c:pt>
                <c:pt idx="33">
                  <c:v>8.6254145588746827</c:v>
                </c:pt>
                <c:pt idx="34">
                  <c:v>8.6254145588746862</c:v>
                </c:pt>
                <c:pt idx="35">
                  <c:v>8.6254145588746827</c:v>
                </c:pt>
                <c:pt idx="36">
                  <c:v>8.6254145588746862</c:v>
                </c:pt>
                <c:pt idx="37">
                  <c:v>8.6254145588746827</c:v>
                </c:pt>
                <c:pt idx="38">
                  <c:v>8.6254145588746827</c:v>
                </c:pt>
                <c:pt idx="39">
                  <c:v>8.6254145588746827</c:v>
                </c:pt>
                <c:pt idx="40">
                  <c:v>8.6254145588746827</c:v>
                </c:pt>
                <c:pt idx="41">
                  <c:v>8.6254145588746827</c:v>
                </c:pt>
                <c:pt idx="42">
                  <c:v>8.6254145588746827</c:v>
                </c:pt>
                <c:pt idx="43">
                  <c:v>8.6254145588746827</c:v>
                </c:pt>
                <c:pt idx="44">
                  <c:v>8.6254145588746827</c:v>
                </c:pt>
                <c:pt idx="45">
                  <c:v>8.6254145588746827</c:v>
                </c:pt>
                <c:pt idx="46">
                  <c:v>8.6254145588746827</c:v>
                </c:pt>
                <c:pt idx="47">
                  <c:v>8.6254145588746827</c:v>
                </c:pt>
                <c:pt idx="48">
                  <c:v>8.6254145588746827</c:v>
                </c:pt>
                <c:pt idx="49">
                  <c:v>8.6254145588746827</c:v>
                </c:pt>
                <c:pt idx="50">
                  <c:v>8.6254145588746827</c:v>
                </c:pt>
                <c:pt idx="51">
                  <c:v>8.6254145588746827</c:v>
                </c:pt>
                <c:pt idx="52">
                  <c:v>8.6254145588746827</c:v>
                </c:pt>
                <c:pt idx="53">
                  <c:v>8.6254145556963451</c:v>
                </c:pt>
                <c:pt idx="54">
                  <c:v>8.6254145588758657</c:v>
                </c:pt>
                <c:pt idx="55">
                  <c:v>8.6254145588758657</c:v>
                </c:pt>
                <c:pt idx="56">
                  <c:v>8.6254145620542086</c:v>
                </c:pt>
                <c:pt idx="57">
                  <c:v>8.6254145588758657</c:v>
                </c:pt>
                <c:pt idx="58">
                  <c:v>0</c:v>
                </c:pt>
                <c:pt idx="59">
                  <c:v>0.17391304347826086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1-4B4B-9582-4B29419D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37119"/>
        <c:axId val="207447103"/>
      </c:lineChart>
      <c:catAx>
        <c:axId val="2074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47103"/>
        <c:crosses val="autoZero"/>
        <c:auto val="1"/>
        <c:lblAlgn val="ctr"/>
        <c:lblOffset val="100"/>
        <c:noMultiLvlLbl val="0"/>
      </c:catAx>
      <c:valAx>
        <c:axId val="2074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3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</a:t>
            </a:r>
            <a:r>
              <a:rPr lang="en-US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(4)'!$B$3:$B$51</c:f>
              <c:numCache>
                <c:formatCode>0.000</c:formatCode>
                <c:ptCount val="49"/>
                <c:pt idx="0">
                  <c:v>3104</c:v>
                </c:pt>
                <c:pt idx="1">
                  <c:v>2962.4374199063323</c:v>
                </c:pt>
                <c:pt idx="2">
                  <c:v>2825.8309937079534</c:v>
                </c:pt>
                <c:pt idx="3">
                  <c:v>2693.0042554922807</c:v>
                </c:pt>
                <c:pt idx="4">
                  <c:v>2561.0074408302771</c:v>
                </c:pt>
                <c:pt idx="5">
                  <c:v>2430.3065954518306</c:v>
                </c:pt>
                <c:pt idx="6">
                  <c:v>2303.3158376002489</c:v>
                </c:pt>
                <c:pt idx="7">
                  <c:v>2181.9529337061049</c:v>
                </c:pt>
                <c:pt idx="8">
                  <c:v>2061.8735841868165</c:v>
                </c:pt>
                <c:pt idx="9">
                  <c:v>1941.2863539539135</c:v>
                </c:pt>
                <c:pt idx="10">
                  <c:v>1821.5084100715565</c:v>
                </c:pt>
                <c:pt idx="11">
                  <c:v>1707.5796433627586</c:v>
                </c:pt>
                <c:pt idx="12">
                  <c:v>1595.4865009150737</c:v>
                </c:pt>
                <c:pt idx="13">
                  <c:v>1485.9480900607825</c:v>
                </c:pt>
                <c:pt idx="14">
                  <c:v>1379.7812892099403</c:v>
                </c:pt>
                <c:pt idx="15">
                  <c:v>1280.5524597241606</c:v>
                </c:pt>
                <c:pt idx="16">
                  <c:v>1186.4230396717305</c:v>
                </c:pt>
                <c:pt idx="17">
                  <c:v>1096.6741243906445</c:v>
                </c:pt>
                <c:pt idx="18">
                  <c:v>1007.8305714059554</c:v>
                </c:pt>
                <c:pt idx="19">
                  <c:v>924.73263286897759</c:v>
                </c:pt>
                <c:pt idx="20">
                  <c:v>847.39595839722062</c:v>
                </c:pt>
                <c:pt idx="21">
                  <c:v>773.52132289498638</c:v>
                </c:pt>
                <c:pt idx="22">
                  <c:v>695.11679230436016</c:v>
                </c:pt>
                <c:pt idx="23">
                  <c:v>620.81780686280717</c:v>
                </c:pt>
                <c:pt idx="24">
                  <c:v>555.61897493891104</c:v>
                </c:pt>
                <c:pt idx="25">
                  <c:v>503.11321000864478</c:v>
                </c:pt>
                <c:pt idx="26">
                  <c:v>449.91831163064779</c:v>
                </c:pt>
                <c:pt idx="27">
                  <c:v>388.18131189522268</c:v>
                </c:pt>
                <c:pt idx="28">
                  <c:v>341.75906671019374</c:v>
                </c:pt>
                <c:pt idx="29">
                  <c:v>306.00899953169443</c:v>
                </c:pt>
                <c:pt idx="30">
                  <c:v>264.97520273172034</c:v>
                </c:pt>
                <c:pt idx="31">
                  <c:v>233.9181227438427</c:v>
                </c:pt>
                <c:pt idx="32">
                  <c:v>189.08056807725748</c:v>
                </c:pt>
                <c:pt idx="33">
                  <c:v>142.31955632203309</c:v>
                </c:pt>
                <c:pt idx="34">
                  <c:v>120.07180888508788</c:v>
                </c:pt>
                <c:pt idx="35">
                  <c:v>96.90946038418744</c:v>
                </c:pt>
                <c:pt idx="36">
                  <c:v>67.844584628984876</c:v>
                </c:pt>
                <c:pt idx="37">
                  <c:v>51.546312644154234</c:v>
                </c:pt>
                <c:pt idx="38">
                  <c:v>33.643437056031935</c:v>
                </c:pt>
                <c:pt idx="39">
                  <c:v>29.089544108453666</c:v>
                </c:pt>
                <c:pt idx="40">
                  <c:v>41.275902333644886</c:v>
                </c:pt>
                <c:pt idx="41">
                  <c:v>40.662480218428456</c:v>
                </c:pt>
                <c:pt idx="42">
                  <c:v>54.620589312657451</c:v>
                </c:pt>
                <c:pt idx="43">
                  <c:v>45.651330922703529</c:v>
                </c:pt>
                <c:pt idx="44">
                  <c:v>13.290362499464567</c:v>
                </c:pt>
                <c:pt idx="45">
                  <c:v>1.9923584940530756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9-4570-B4F4-28EC6A3C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4191"/>
        <c:axId val="102825023"/>
      </c:lineChart>
      <c:catAx>
        <c:axId val="1028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5023"/>
        <c:crosses val="autoZero"/>
        <c:auto val="1"/>
        <c:lblAlgn val="ctr"/>
        <c:lblOffset val="100"/>
        <c:noMultiLvlLbl val="0"/>
      </c:catAx>
      <c:valAx>
        <c:axId val="1028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</a:t>
            </a:r>
            <a:r>
              <a:rPr lang="en-US"/>
              <a:t>L(t)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(4)'!$C$3:$C$51</c:f>
              <c:numCache>
                <c:formatCode>0.000</c:formatCode>
                <c:ptCount val="49"/>
                <c:pt idx="0">
                  <c:v>1300</c:v>
                </c:pt>
                <c:pt idx="1">
                  <c:v>1270.0409857084167</c:v>
                </c:pt>
                <c:pt idx="2">
                  <c:v>1237.5449882631103</c:v>
                </c:pt>
                <c:pt idx="3">
                  <c:v>1204.0155555912436</c:v>
                </c:pt>
                <c:pt idx="4">
                  <c:v>1171.6609307876329</c:v>
                </c:pt>
                <c:pt idx="5">
                  <c:v>1140.0581434291998</c:v>
                </c:pt>
                <c:pt idx="6">
                  <c:v>1107.7001755433596</c:v>
                </c:pt>
                <c:pt idx="7">
                  <c:v>1073.2483989677437</c:v>
                </c:pt>
                <c:pt idx="8">
                  <c:v>1038.1589071476562</c:v>
                </c:pt>
                <c:pt idx="9">
                  <c:v>1004.1230203331678</c:v>
                </c:pt>
                <c:pt idx="10">
                  <c:v>970.1975886870456</c:v>
                </c:pt>
                <c:pt idx="11">
                  <c:v>934.07315189265989</c:v>
                </c:pt>
                <c:pt idx="12">
                  <c:v>897.34773749785666</c:v>
                </c:pt>
                <c:pt idx="13">
                  <c:v>862.5949401934339</c:v>
                </c:pt>
                <c:pt idx="14">
                  <c:v>829.33415758610181</c:v>
                </c:pt>
                <c:pt idx="15">
                  <c:v>797.2275878912418</c:v>
                </c:pt>
                <c:pt idx="16">
                  <c:v>765.49218246851262</c:v>
                </c:pt>
                <c:pt idx="17">
                  <c:v>734.47340424267679</c:v>
                </c:pt>
                <c:pt idx="18">
                  <c:v>705.63870242402868</c:v>
                </c:pt>
                <c:pt idx="19">
                  <c:v>678.36898420827913</c:v>
                </c:pt>
                <c:pt idx="20">
                  <c:v>649.23729189592234</c:v>
                </c:pt>
                <c:pt idx="21">
                  <c:v>619.63426770540832</c:v>
                </c:pt>
                <c:pt idx="22">
                  <c:v>592.98531497545741</c:v>
                </c:pt>
                <c:pt idx="23">
                  <c:v>570.36245510648484</c:v>
                </c:pt>
                <c:pt idx="24">
                  <c:v>546.04059232544523</c:v>
                </c:pt>
                <c:pt idx="25">
                  <c:v>519.36543015115171</c:v>
                </c:pt>
                <c:pt idx="26">
                  <c:v>497.13799140543705</c:v>
                </c:pt>
                <c:pt idx="27">
                  <c:v>481.79966853137626</c:v>
                </c:pt>
                <c:pt idx="28">
                  <c:v>463.34530053874295</c:v>
                </c:pt>
                <c:pt idx="29">
                  <c:v>444.55087633501091</c:v>
                </c:pt>
                <c:pt idx="30">
                  <c:v>421.81570599127303</c:v>
                </c:pt>
                <c:pt idx="31">
                  <c:v>404.79156442937006</c:v>
                </c:pt>
                <c:pt idx="32">
                  <c:v>400.86117791598446</c:v>
                </c:pt>
                <c:pt idx="33">
                  <c:v>380.6962504177103</c:v>
                </c:pt>
                <c:pt idx="34">
                  <c:v>378.7426327874262</c:v>
                </c:pt>
                <c:pt idx="35">
                  <c:v>360.97793549957333</c:v>
                </c:pt>
                <c:pt idx="36">
                  <c:v>340.77223968775661</c:v>
                </c:pt>
                <c:pt idx="37">
                  <c:v>349.51758710208844</c:v>
                </c:pt>
                <c:pt idx="38">
                  <c:v>342.31793963806365</c:v>
                </c:pt>
                <c:pt idx="39">
                  <c:v>361.75663223864376</c:v>
                </c:pt>
                <c:pt idx="40">
                  <c:v>327.80578017376541</c:v>
                </c:pt>
                <c:pt idx="41">
                  <c:v>314.89192414527133</c:v>
                </c:pt>
                <c:pt idx="42">
                  <c:v>334.1356000669274</c:v>
                </c:pt>
                <c:pt idx="43">
                  <c:v>275.60815127724601</c:v>
                </c:pt>
                <c:pt idx="44">
                  <c:v>305.2217716860207</c:v>
                </c:pt>
                <c:pt idx="45">
                  <c:v>298.1536715119625</c:v>
                </c:pt>
                <c:pt idx="46">
                  <c:v>268.4781076968884</c:v>
                </c:pt>
                <c:pt idx="47">
                  <c:v>248.77585778025545</c:v>
                </c:pt>
                <c:pt idx="48">
                  <c:v>245.50511667171739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A-4106-BA6F-26AC29A9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67407"/>
        <c:axId val="222869391"/>
      </c:lineChart>
      <c:catAx>
        <c:axId val="2221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69391"/>
        <c:crosses val="autoZero"/>
        <c:auto val="1"/>
        <c:lblAlgn val="ctr"/>
        <c:lblOffset val="100"/>
        <c:noMultiLvlLbl val="0"/>
      </c:catAx>
      <c:valAx>
        <c:axId val="2228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1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Динамика</a:t>
            </a:r>
            <a:r>
              <a:rPr lang="en-US" sz="1800" b="0" i="0" baseline="0">
                <a:effectLst/>
              </a:rPr>
              <a:t> </a:t>
            </a:r>
            <a:r>
              <a:rPr lang="en-US" sz="1800" b="0" i="0" baseline="0">
                <a:effectLst/>
                <a:latin typeface="Symbol" panose="05050102010706020507" pitchFamily="18" charset="2"/>
              </a:rPr>
              <a:t>p</a:t>
            </a:r>
            <a:r>
              <a:rPr lang="en-US" sz="1800" b="0" i="0" baseline="0">
                <a:effectLst/>
              </a:rPr>
              <a:t>(t)</a:t>
            </a:r>
            <a:r>
              <a:rPr lang="ru-RU" sz="1800" b="0" i="0" baseline="0">
                <a:effectLst/>
              </a:rPr>
              <a:t> 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(4)'!$G$4:$G$51</c:f>
              <c:numCache>
                <c:formatCode>0.000</c:formatCode>
                <c:ptCount val="48"/>
                <c:pt idx="0">
                  <c:v>-99.032936861464577</c:v>
                </c:pt>
                <c:pt idx="1">
                  <c:v>-97.542016556757218</c:v>
                </c:pt>
                <c:pt idx="2">
                  <c:v>-84.766519368223499</c:v>
                </c:pt>
                <c:pt idx="3">
                  <c:v>-84.921341488255777</c:v>
                </c:pt>
                <c:pt idx="4">
                  <c:v>-86.593310281468888</c:v>
                </c:pt>
                <c:pt idx="5">
                  <c:v>-80.095475139359081</c:v>
                </c:pt>
                <c:pt idx="6">
                  <c:v>-72.226040232501546</c:v>
                </c:pt>
                <c:pt idx="7">
                  <c:v>-70.005012871361586</c:v>
                </c:pt>
                <c:pt idx="8">
                  <c:v>-73.165182086612731</c:v>
                </c:pt>
                <c:pt idx="9">
                  <c:v>-72.676803545006948</c:v>
                </c:pt>
                <c:pt idx="10">
                  <c:v>-61.00400839404346</c:v>
                </c:pt>
                <c:pt idx="11">
                  <c:v>-59.53956075971486</c:v>
                </c:pt>
                <c:pt idx="12">
                  <c:v>-57.239436509208957</c:v>
                </c:pt>
                <c:pt idx="13">
                  <c:v>-54.946432288979807</c:v>
                </c:pt>
                <c:pt idx="14">
                  <c:v>-46.096954759243097</c:v>
                </c:pt>
                <c:pt idx="15">
                  <c:v>-41.480395937871975</c:v>
                </c:pt>
                <c:pt idx="16">
                  <c:v>-39.205781819414085</c:v>
                </c:pt>
                <c:pt idx="17">
                  <c:v>-37.666823494173009</c:v>
                </c:pt>
                <c:pt idx="18">
                  <c:v>-31.310403862804279</c:v>
                </c:pt>
                <c:pt idx="19">
                  <c:v>-29.567340390135392</c:v>
                </c:pt>
                <c:pt idx="20">
                  <c:v>-27.666219496608079</c:v>
                </c:pt>
                <c:pt idx="21">
                  <c:v>-28.9030268699785</c:v>
                </c:pt>
                <c:pt idx="22">
                  <c:v>-24.310769040183509</c:v>
                </c:pt>
                <c:pt idx="23">
                  <c:v>-19.023752770707443</c:v>
                </c:pt>
                <c:pt idx="24">
                  <c:v>-12.692821412360626</c:v>
                </c:pt>
                <c:pt idx="25">
                  <c:v>-12.565800428876845</c:v>
                </c:pt>
                <c:pt idx="26">
                  <c:v>-14.976267085194891</c:v>
                </c:pt>
                <c:pt idx="27">
                  <c:v>-8.1517123550782209</c:v>
                </c:pt>
                <c:pt idx="28">
                  <c:v>-4.5992268350696746</c:v>
                </c:pt>
                <c:pt idx="29">
                  <c:v>-7.2905544751501852</c:v>
                </c:pt>
                <c:pt idx="30">
                  <c:v>-2.6528589346297493</c:v>
                </c:pt>
                <c:pt idx="31">
                  <c:v>-5.4755158727394546</c:v>
                </c:pt>
                <c:pt idx="32">
                  <c:v>-7.3703651981797824</c:v>
                </c:pt>
                <c:pt idx="33">
                  <c:v>1.1177677618054482</c:v>
                </c:pt>
                <c:pt idx="34">
                  <c:v>-0.5781513895677759</c:v>
                </c:pt>
                <c:pt idx="35">
                  <c:v>-1.9988866343175675</c:v>
                </c:pt>
                <c:pt idx="36">
                  <c:v>2.0366739323435663</c:v>
                </c:pt>
                <c:pt idx="37">
                  <c:v>1.9842097184554375</c:v>
                </c:pt>
                <c:pt idx="38">
                  <c:v>2.0687230019750364</c:v>
                </c:pt>
                <c:pt idx="39">
                  <c:v>-1.9704608647150019</c:v>
                </c:pt>
                <c:pt idx="40">
                  <c:v>2.3331088514390488</c:v>
                </c:pt>
                <c:pt idx="41">
                  <c:v>0.89068858294935094</c:v>
                </c:pt>
                <c:pt idx="42">
                  <c:v>-11.33850499066696</c:v>
                </c:pt>
                <c:pt idx="43">
                  <c:v>-4.4287795677957593</c:v>
                </c:pt>
                <c:pt idx="44">
                  <c:v>2.5578863578498439</c:v>
                </c:pt>
                <c:pt idx="45">
                  <c:v>-0.5480983312293195</c:v>
                </c:pt>
                <c:pt idx="46">
                  <c:v>1.2022107319984028</c:v>
                </c:pt>
                <c:pt idx="47">
                  <c:v>2.6944312473299292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6-46F1-A5AC-0E4CE74F6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87583"/>
        <c:axId val="94487999"/>
      </c:lineChart>
      <c:catAx>
        <c:axId val="944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87999"/>
        <c:crosses val="autoZero"/>
        <c:auto val="1"/>
        <c:lblAlgn val="ctr"/>
        <c:lblOffset val="100"/>
        <c:noMultiLvlLbl val="0"/>
      </c:catAx>
      <c:valAx>
        <c:axId val="944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8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</a:t>
            </a:r>
            <a:r>
              <a:rPr lang="en-US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(5)'!$B$3:$B$51</c:f>
              <c:numCache>
                <c:formatCode>0.000</c:formatCode>
                <c:ptCount val="49"/>
                <c:pt idx="0">
                  <c:v>3104</c:v>
                </c:pt>
                <c:pt idx="1">
                  <c:v>2949.0831776182649</c:v>
                </c:pt>
                <c:pt idx="2">
                  <c:v>2795.2414117784047</c:v>
                </c:pt>
                <c:pt idx="3">
                  <c:v>2642.8000739681752</c:v>
                </c:pt>
                <c:pt idx="4">
                  <c:v>2492.3514034024133</c:v>
                </c:pt>
                <c:pt idx="5">
                  <c:v>2344.310494289427</c:v>
                </c:pt>
                <c:pt idx="6">
                  <c:v>2199.269824538615</c:v>
                </c:pt>
                <c:pt idx="7">
                  <c:v>2057.7597362219135</c:v>
                </c:pt>
                <c:pt idx="8">
                  <c:v>1919.2129123512404</c:v>
                </c:pt>
                <c:pt idx="9">
                  <c:v>1783.9935311879281</c:v>
                </c:pt>
                <c:pt idx="10">
                  <c:v>1651.9913294878156</c:v>
                </c:pt>
                <c:pt idx="11">
                  <c:v>1523.7816414225274</c:v>
                </c:pt>
                <c:pt idx="12">
                  <c:v>1399.283145445442</c:v>
                </c:pt>
                <c:pt idx="13">
                  <c:v>1279.3468705711975</c:v>
                </c:pt>
                <c:pt idx="14">
                  <c:v>1164.0290209953596</c:v>
                </c:pt>
                <c:pt idx="15">
                  <c:v>1053.8570080477521</c:v>
                </c:pt>
                <c:pt idx="16">
                  <c:v>948.76039540138777</c:v>
                </c:pt>
                <c:pt idx="17">
                  <c:v>848.42495954167441</c:v>
                </c:pt>
                <c:pt idx="18">
                  <c:v>753.42294825801446</c:v>
                </c:pt>
                <c:pt idx="19">
                  <c:v>662.98568198743624</c:v>
                </c:pt>
                <c:pt idx="20">
                  <c:v>578.41187467137968</c:v>
                </c:pt>
                <c:pt idx="21">
                  <c:v>500.20062473247435</c:v>
                </c:pt>
                <c:pt idx="22">
                  <c:v>428.4150327509185</c:v>
                </c:pt>
                <c:pt idx="23">
                  <c:v>366.68500445940612</c:v>
                </c:pt>
                <c:pt idx="24">
                  <c:v>308.56697978128437</c:v>
                </c:pt>
                <c:pt idx="25">
                  <c:v>262.11476039317074</c:v>
                </c:pt>
                <c:pt idx="26">
                  <c:v>212.62695617455827</c:v>
                </c:pt>
                <c:pt idx="27">
                  <c:v>173.57027903963882</c:v>
                </c:pt>
                <c:pt idx="28">
                  <c:v>130.68672346690613</c:v>
                </c:pt>
                <c:pt idx="29">
                  <c:v>100.55207601173585</c:v>
                </c:pt>
                <c:pt idx="30">
                  <c:v>71.673037625732988</c:v>
                </c:pt>
                <c:pt idx="31">
                  <c:v>56.191105381985885</c:v>
                </c:pt>
                <c:pt idx="32">
                  <c:v>40.557601675944717</c:v>
                </c:pt>
                <c:pt idx="33">
                  <c:v>33.104153404564741</c:v>
                </c:pt>
                <c:pt idx="34">
                  <c:v>23.353989959759833</c:v>
                </c:pt>
                <c:pt idx="35">
                  <c:v>14.046900014777542</c:v>
                </c:pt>
                <c:pt idx="36">
                  <c:v>9.5305229794734174</c:v>
                </c:pt>
                <c:pt idx="37">
                  <c:v>1.9286660197580117</c:v>
                </c:pt>
                <c:pt idx="38">
                  <c:v>1.4072004378181393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C-426D-809A-04FC2281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24191"/>
        <c:axId val="102825023"/>
      </c:lineChart>
      <c:catAx>
        <c:axId val="1028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5023"/>
        <c:crosses val="autoZero"/>
        <c:auto val="1"/>
        <c:lblAlgn val="ctr"/>
        <c:lblOffset val="100"/>
        <c:noMultiLvlLbl val="0"/>
      </c:catAx>
      <c:valAx>
        <c:axId val="1028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</a:t>
            </a:r>
            <a:r>
              <a:rPr lang="en-US"/>
              <a:t>L(t)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(5)'!$C$3:$C$51</c:f>
              <c:numCache>
                <c:formatCode>0.000</c:formatCode>
                <c:ptCount val="49"/>
                <c:pt idx="0">
                  <c:v>1300</c:v>
                </c:pt>
                <c:pt idx="1">
                  <c:v>1258.0552629095441</c:v>
                </c:pt>
                <c:pt idx="2">
                  <c:v>1214.8039204855677</c:v>
                </c:pt>
                <c:pt idx="3">
                  <c:v>1170.3188897025477</c:v>
                </c:pt>
                <c:pt idx="4">
                  <c:v>1124.9693631335772</c:v>
                </c:pt>
                <c:pt idx="5">
                  <c:v>1078.9973967391957</c:v>
                </c:pt>
                <c:pt idx="6">
                  <c:v>1032.881415931751</c:v>
                </c:pt>
                <c:pt idx="7">
                  <c:v>986.72639987173352</c:v>
                </c:pt>
                <c:pt idx="8">
                  <c:v>940.78167276972727</c:v>
                </c:pt>
                <c:pt idx="9">
                  <c:v>894.90182542563514</c:v>
                </c:pt>
                <c:pt idx="10">
                  <c:v>849.23130752720044</c:v>
                </c:pt>
                <c:pt idx="11">
                  <c:v>803.77264333733979</c:v>
                </c:pt>
                <c:pt idx="12">
                  <c:v>758.95760111920492</c:v>
                </c:pt>
                <c:pt idx="13">
                  <c:v>714.93369658986785</c:v>
                </c:pt>
                <c:pt idx="14">
                  <c:v>672.27927876261253</c:v>
                </c:pt>
                <c:pt idx="15">
                  <c:v>630.94665796935408</c:v>
                </c:pt>
                <c:pt idx="16">
                  <c:v>590.99671969616088</c:v>
                </c:pt>
                <c:pt idx="17">
                  <c:v>553.03831519690686</c:v>
                </c:pt>
                <c:pt idx="18">
                  <c:v>515.64460703686552</c:v>
                </c:pt>
                <c:pt idx="19">
                  <c:v>481.56884587788682</c:v>
                </c:pt>
                <c:pt idx="20">
                  <c:v>447.45585123654291</c:v>
                </c:pt>
                <c:pt idx="21">
                  <c:v>417.0784477690629</c:v>
                </c:pt>
                <c:pt idx="22">
                  <c:v>386.96860808328591</c:v>
                </c:pt>
                <c:pt idx="23">
                  <c:v>359.81273612649437</c:v>
                </c:pt>
                <c:pt idx="24">
                  <c:v>333.96120216004556</c:v>
                </c:pt>
                <c:pt idx="25">
                  <c:v>311.75000214674895</c:v>
                </c:pt>
                <c:pt idx="26">
                  <c:v>290.5384561018875</c:v>
                </c:pt>
                <c:pt idx="27">
                  <c:v>273.96993229366581</c:v>
                </c:pt>
                <c:pt idx="28">
                  <c:v>256.84659482150931</c:v>
                </c:pt>
                <c:pt idx="29">
                  <c:v>244.00327256247027</c:v>
                </c:pt>
                <c:pt idx="30">
                  <c:v>232.06476956585649</c:v>
                </c:pt>
                <c:pt idx="31">
                  <c:v>224.44978506106503</c:v>
                </c:pt>
                <c:pt idx="32">
                  <c:v>217.51169480035333</c:v>
                </c:pt>
                <c:pt idx="33">
                  <c:v>214.38604109866048</c:v>
                </c:pt>
                <c:pt idx="34">
                  <c:v>205.20373231325803</c:v>
                </c:pt>
                <c:pt idx="35">
                  <c:v>201.80518059073634</c:v>
                </c:pt>
                <c:pt idx="36">
                  <c:v>195.87848671815917</c:v>
                </c:pt>
                <c:pt idx="37">
                  <c:v>194.59291467164084</c:v>
                </c:pt>
                <c:pt idx="38">
                  <c:v>196.02478539238925</c:v>
                </c:pt>
                <c:pt idx="39">
                  <c:v>199.53889569872186</c:v>
                </c:pt>
                <c:pt idx="40">
                  <c:v>198.87321410420486</c:v>
                </c:pt>
                <c:pt idx="41">
                  <c:v>198.70417680339835</c:v>
                </c:pt>
                <c:pt idx="42">
                  <c:v>192.6232975100132</c:v>
                </c:pt>
                <c:pt idx="43">
                  <c:v>189.17710988826613</c:v>
                </c:pt>
                <c:pt idx="44">
                  <c:v>184.53880543614846</c:v>
                </c:pt>
                <c:pt idx="45">
                  <c:v>181.56318401494914</c:v>
                </c:pt>
                <c:pt idx="46">
                  <c:v>180.44083887765819</c:v>
                </c:pt>
                <c:pt idx="47">
                  <c:v>178.66903240732898</c:v>
                </c:pt>
                <c:pt idx="48">
                  <c:v>178.98508827415591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E-45D8-8EDD-B5705418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67407"/>
        <c:axId val="222869391"/>
      </c:lineChart>
      <c:catAx>
        <c:axId val="22216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869391"/>
        <c:crosses val="autoZero"/>
        <c:auto val="1"/>
        <c:lblAlgn val="ctr"/>
        <c:lblOffset val="100"/>
        <c:noMultiLvlLbl val="0"/>
      </c:catAx>
      <c:valAx>
        <c:axId val="2228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16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Динамика</a:t>
            </a:r>
            <a:r>
              <a:rPr lang="en-US" sz="1800" b="0" i="0" baseline="0">
                <a:effectLst/>
              </a:rPr>
              <a:t> </a:t>
            </a:r>
            <a:r>
              <a:rPr lang="en-US" sz="1800" b="0" i="0" baseline="0">
                <a:effectLst/>
                <a:latin typeface="Symbol" panose="05050102010706020507" pitchFamily="18" charset="2"/>
              </a:rPr>
              <a:t>p</a:t>
            </a:r>
            <a:r>
              <a:rPr lang="en-US" sz="1800" b="0" i="0" baseline="0">
                <a:effectLst/>
              </a:rPr>
              <a:t>(t)</a:t>
            </a:r>
            <a:r>
              <a:rPr lang="ru-RU" sz="1800" b="0" i="0" baseline="0">
                <a:effectLst/>
              </a:rPr>
              <a:t> 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задача (5)'!$G$4:$G$51</c:f>
              <c:numCache>
                <c:formatCode>0.000</c:formatCode>
                <c:ptCount val="48"/>
                <c:pt idx="0">
                  <c:v>-114.85637475481556</c:v>
                </c:pt>
                <c:pt idx="1">
                  <c:v>-115.310914257139</c:v>
                </c:pt>
                <c:pt idx="2">
                  <c:v>-118.69255835113648</c:v>
                </c:pt>
                <c:pt idx="3">
                  <c:v>-110.42255781125142</c:v>
                </c:pt>
                <c:pt idx="4">
                  <c:v>-110.9547763016345</c:v>
                </c:pt>
                <c:pt idx="5">
                  <c:v>-107.30793893524972</c:v>
                </c:pt>
                <c:pt idx="6">
                  <c:v>-95.125374459911029</c:v>
                </c:pt>
                <c:pt idx="7">
                  <c:v>-93.539170858713504</c:v>
                </c:pt>
                <c:pt idx="8">
                  <c:v>-91.879009372631572</c:v>
                </c:pt>
                <c:pt idx="9">
                  <c:v>-86.831254292372876</c:v>
                </c:pt>
                <c:pt idx="10">
                  <c:v>-81.254329740601094</c:v>
                </c:pt>
                <c:pt idx="11">
                  <c:v>-74.272430266741964</c:v>
                </c:pt>
                <c:pt idx="12">
                  <c:v>-71.138242484077324</c:v>
                </c:pt>
                <c:pt idx="13">
                  <c:v>-64.368885378370052</c:v>
                </c:pt>
                <c:pt idx="14">
                  <c:v>-60.069104232902433</c:v>
                </c:pt>
                <c:pt idx="15">
                  <c:v>-53.559368406418798</c:v>
                </c:pt>
                <c:pt idx="16">
                  <c:v>-48.091018753895348</c:v>
                </c:pt>
                <c:pt idx="17">
                  <c:v>-44.347089929303976</c:v>
                </c:pt>
                <c:pt idx="18">
                  <c:v>-38.14646155663614</c:v>
                </c:pt>
                <c:pt idx="19">
                  <c:v>-35.131924687860746</c:v>
                </c:pt>
                <c:pt idx="20">
                  <c:v>-28.41236252649847</c:v>
                </c:pt>
                <c:pt idx="21">
                  <c:v>-23.963034315390299</c:v>
                </c:pt>
                <c:pt idx="22">
                  <c:v>-17.643446458005442</c:v>
                </c:pt>
                <c:pt idx="23">
                  <c:v>-16.038071915547604</c:v>
                </c:pt>
                <c:pt idx="24">
                  <c:v>-9.4654096620027595</c:v>
                </c:pt>
                <c:pt idx="25">
                  <c:v>-10.318715824668709</c:v>
                </c:pt>
                <c:pt idx="26">
                  <c:v>-5.7865607276669957</c:v>
                </c:pt>
                <c:pt idx="27">
                  <c:v>-6.983259679914644</c:v>
                </c:pt>
                <c:pt idx="28">
                  <c:v>-2.6075940117295922</c:v>
                </c:pt>
                <c:pt idx="29">
                  <c:v>-1.9409414935257403</c:v>
                </c:pt>
                <c:pt idx="30">
                  <c:v>0.82812685670072983</c:v>
                </c:pt>
                <c:pt idx="31">
                  <c:v>0.77206295325687391</c:v>
                </c:pt>
                <c:pt idx="32">
                  <c:v>1.8005356577794462</c:v>
                </c:pt>
                <c:pt idx="33">
                  <c:v>1.2710765745069326</c:v>
                </c:pt>
                <c:pt idx="34">
                  <c:v>1.7035907081484822</c:v>
                </c:pt>
                <c:pt idx="35">
                  <c:v>1.850604265780583</c:v>
                </c:pt>
                <c:pt idx="36">
                  <c:v>1.9116861320361291</c:v>
                </c:pt>
                <c:pt idx="37">
                  <c:v>2.1514442411255299</c:v>
                </c:pt>
                <c:pt idx="38">
                  <c:v>2.1448755564537909</c:v>
                </c:pt>
                <c:pt idx="39">
                  <c:v>2.1985402714580227</c:v>
                </c:pt>
                <c:pt idx="40">
                  <c:v>2.1914988419395893</c:v>
                </c:pt>
                <c:pt idx="41">
                  <c:v>1.9759806671127611</c:v>
                </c:pt>
                <c:pt idx="42">
                  <c:v>2.0603920028889777</c:v>
                </c:pt>
                <c:pt idx="43">
                  <c:v>1.9466868611287484</c:v>
                </c:pt>
                <c:pt idx="44">
                  <c:v>1.9637920108387927</c:v>
                </c:pt>
                <c:pt idx="45">
                  <c:v>1.9873974016771887</c:v>
                </c:pt>
                <c:pt idx="46">
                  <c:v>1.9546120281598642</c:v>
                </c:pt>
                <c:pt idx="47">
                  <c:v>1.981704036638644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0-4D43-9022-7A88A886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623151"/>
        <c:axId val="2026623567"/>
      </c:lineChart>
      <c:catAx>
        <c:axId val="20266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623567"/>
        <c:crosses val="autoZero"/>
        <c:auto val="1"/>
        <c:lblAlgn val="ctr"/>
        <c:lblOffset val="100"/>
        <c:noMultiLvlLbl val="0"/>
      </c:catAx>
      <c:valAx>
        <c:axId val="20266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62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𝐽(𝑡)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задача'!$F$5:$F$64</c:f>
              <c:numCache>
                <c:formatCode>0.00</c:formatCode>
                <c:ptCount val="60"/>
                <c:pt idx="0">
                  <c:v>189.53375696438206</c:v>
                </c:pt>
                <c:pt idx="1">
                  <c:v>112.90396815901211</c:v>
                </c:pt>
                <c:pt idx="2">
                  <c:v>111.58225140611</c:v>
                </c:pt>
                <c:pt idx="3">
                  <c:v>111.58225140610924</c:v>
                </c:pt>
                <c:pt idx="4">
                  <c:v>111.58225140610996</c:v>
                </c:pt>
                <c:pt idx="5">
                  <c:v>111.58225140610946</c:v>
                </c:pt>
                <c:pt idx="6">
                  <c:v>111.58225140610969</c:v>
                </c:pt>
                <c:pt idx="7">
                  <c:v>111.58225140610996</c:v>
                </c:pt>
                <c:pt idx="8">
                  <c:v>111.58225140610973</c:v>
                </c:pt>
                <c:pt idx="9">
                  <c:v>111.58225140611</c:v>
                </c:pt>
                <c:pt idx="10">
                  <c:v>111.58225140610978</c:v>
                </c:pt>
                <c:pt idx="11">
                  <c:v>111.58225140610951</c:v>
                </c:pt>
                <c:pt idx="12">
                  <c:v>111.58225140611013</c:v>
                </c:pt>
                <c:pt idx="13">
                  <c:v>111.58225140610939</c:v>
                </c:pt>
                <c:pt idx="14">
                  <c:v>111.58225140610973</c:v>
                </c:pt>
                <c:pt idx="15">
                  <c:v>111.58225140611</c:v>
                </c:pt>
                <c:pt idx="16">
                  <c:v>111.58225140610938</c:v>
                </c:pt>
                <c:pt idx="17">
                  <c:v>111.58225140610998</c:v>
                </c:pt>
                <c:pt idx="18">
                  <c:v>111.58225140610989</c:v>
                </c:pt>
                <c:pt idx="19">
                  <c:v>111.58225140610978</c:v>
                </c:pt>
                <c:pt idx="20">
                  <c:v>111.58225140610951</c:v>
                </c:pt>
                <c:pt idx="21">
                  <c:v>111.58225140611</c:v>
                </c:pt>
                <c:pt idx="22">
                  <c:v>111.5822514061099</c:v>
                </c:pt>
                <c:pt idx="23">
                  <c:v>111.58225140610939</c:v>
                </c:pt>
                <c:pt idx="24">
                  <c:v>111.58225140610973</c:v>
                </c:pt>
                <c:pt idx="25">
                  <c:v>111.58225140611</c:v>
                </c:pt>
                <c:pt idx="26">
                  <c:v>111.58225140610951</c:v>
                </c:pt>
                <c:pt idx="27">
                  <c:v>111.58225140611</c:v>
                </c:pt>
                <c:pt idx="28">
                  <c:v>111.58225140610951</c:v>
                </c:pt>
                <c:pt idx="29">
                  <c:v>111.58225140611</c:v>
                </c:pt>
                <c:pt idx="30">
                  <c:v>111.58225140610978</c:v>
                </c:pt>
                <c:pt idx="31">
                  <c:v>111.58225140610951</c:v>
                </c:pt>
                <c:pt idx="32">
                  <c:v>111.58225140610986</c:v>
                </c:pt>
                <c:pt idx="33">
                  <c:v>111.58225140610962</c:v>
                </c:pt>
                <c:pt idx="34">
                  <c:v>111.58225140611</c:v>
                </c:pt>
                <c:pt idx="35">
                  <c:v>111.58225140610951</c:v>
                </c:pt>
                <c:pt idx="36">
                  <c:v>111.58225140611</c:v>
                </c:pt>
                <c:pt idx="37">
                  <c:v>111.58225140610963</c:v>
                </c:pt>
                <c:pt idx="38">
                  <c:v>111.58225140610962</c:v>
                </c:pt>
                <c:pt idx="39">
                  <c:v>111.58225140610986</c:v>
                </c:pt>
                <c:pt idx="40">
                  <c:v>111.58225140610975</c:v>
                </c:pt>
                <c:pt idx="41">
                  <c:v>111.58225140610962</c:v>
                </c:pt>
                <c:pt idx="42">
                  <c:v>111.58225140610986</c:v>
                </c:pt>
                <c:pt idx="43">
                  <c:v>111.58225140610962</c:v>
                </c:pt>
                <c:pt idx="44">
                  <c:v>111.58225140610973</c:v>
                </c:pt>
                <c:pt idx="45">
                  <c:v>111.58225140610986</c:v>
                </c:pt>
                <c:pt idx="46">
                  <c:v>111.58225140610962</c:v>
                </c:pt>
                <c:pt idx="47">
                  <c:v>111.58225140610973</c:v>
                </c:pt>
                <c:pt idx="48">
                  <c:v>111.58225140610973</c:v>
                </c:pt>
                <c:pt idx="49">
                  <c:v>111.58225140610973</c:v>
                </c:pt>
                <c:pt idx="50">
                  <c:v>111.58225140610973</c:v>
                </c:pt>
                <c:pt idx="51">
                  <c:v>111.58225140610973</c:v>
                </c:pt>
                <c:pt idx="52">
                  <c:v>111.58225140610973</c:v>
                </c:pt>
                <c:pt idx="53">
                  <c:v>111.58225092641851</c:v>
                </c:pt>
                <c:pt idx="54">
                  <c:v>111.58225181745257</c:v>
                </c:pt>
                <c:pt idx="55">
                  <c:v>111.58225140613543</c:v>
                </c:pt>
                <c:pt idx="56">
                  <c:v>111.58225188582654</c:v>
                </c:pt>
                <c:pt idx="57">
                  <c:v>111.5822509949714</c:v>
                </c:pt>
                <c:pt idx="58">
                  <c:v>-669.49350843681191</c:v>
                </c:pt>
                <c:pt idx="59">
                  <c:v>1.1666666666666667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D-456B-814F-5A85B4FB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1695"/>
        <c:axId val="207442943"/>
      </c:lineChart>
      <c:catAx>
        <c:axId val="20744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42943"/>
        <c:crosses val="autoZero"/>
        <c:auto val="1"/>
        <c:lblAlgn val="ctr"/>
        <c:lblOffset val="100"/>
        <c:noMultiLvlLbl val="0"/>
      </c:catAx>
      <c:valAx>
        <c:axId val="2074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𝐶𝐹(𝑡)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задача'!$G$5:$G$64</c:f>
              <c:numCache>
                <c:formatCode>0.00</c:formatCode>
                <c:ptCount val="60"/>
                <c:pt idx="0">
                  <c:v>5.0057209185006002E-4</c:v>
                </c:pt>
                <c:pt idx="1">
                  <c:v>76.855152136230913</c:v>
                </c:pt>
                <c:pt idx="2">
                  <c:v>78.176868889133104</c:v>
                </c:pt>
                <c:pt idx="3">
                  <c:v>78.176868889133786</c:v>
                </c:pt>
                <c:pt idx="4">
                  <c:v>78.176868889133061</c:v>
                </c:pt>
                <c:pt idx="5">
                  <c:v>78.176868889133559</c:v>
                </c:pt>
                <c:pt idx="6">
                  <c:v>78.176868889133331</c:v>
                </c:pt>
                <c:pt idx="7">
                  <c:v>78.176868889133061</c:v>
                </c:pt>
                <c:pt idx="8">
                  <c:v>78.176868889133289</c:v>
                </c:pt>
                <c:pt idx="9">
                  <c:v>78.176868889133104</c:v>
                </c:pt>
                <c:pt idx="10">
                  <c:v>78.176868889133331</c:v>
                </c:pt>
                <c:pt idx="11">
                  <c:v>78.176868889133516</c:v>
                </c:pt>
                <c:pt idx="12">
                  <c:v>78.176868889132976</c:v>
                </c:pt>
                <c:pt idx="13">
                  <c:v>78.17686888913363</c:v>
                </c:pt>
                <c:pt idx="14">
                  <c:v>78.176868889133289</c:v>
                </c:pt>
                <c:pt idx="15">
                  <c:v>78.176868889133104</c:v>
                </c:pt>
                <c:pt idx="16">
                  <c:v>78.176868889133644</c:v>
                </c:pt>
                <c:pt idx="17">
                  <c:v>78.176868889133047</c:v>
                </c:pt>
                <c:pt idx="18">
                  <c:v>78.176868889133218</c:v>
                </c:pt>
                <c:pt idx="19">
                  <c:v>78.176868889133331</c:v>
                </c:pt>
                <c:pt idx="20">
                  <c:v>78.176868889133516</c:v>
                </c:pt>
                <c:pt idx="21">
                  <c:v>78.176868889133104</c:v>
                </c:pt>
                <c:pt idx="22">
                  <c:v>78.176868889133203</c:v>
                </c:pt>
                <c:pt idx="23">
                  <c:v>78.17686888913363</c:v>
                </c:pt>
                <c:pt idx="24">
                  <c:v>78.176868889133289</c:v>
                </c:pt>
                <c:pt idx="25">
                  <c:v>78.176868889133104</c:v>
                </c:pt>
                <c:pt idx="26">
                  <c:v>78.176868889133516</c:v>
                </c:pt>
                <c:pt idx="27">
                  <c:v>78.176868889133104</c:v>
                </c:pt>
                <c:pt idx="28">
                  <c:v>78.176868889133516</c:v>
                </c:pt>
                <c:pt idx="29">
                  <c:v>78.176868889133104</c:v>
                </c:pt>
                <c:pt idx="30">
                  <c:v>78.176868889133331</c:v>
                </c:pt>
                <c:pt idx="31">
                  <c:v>78.176868889133516</c:v>
                </c:pt>
                <c:pt idx="32">
                  <c:v>78.176868889133161</c:v>
                </c:pt>
                <c:pt idx="33">
                  <c:v>78.176868889133402</c:v>
                </c:pt>
                <c:pt idx="34">
                  <c:v>78.176868889133104</c:v>
                </c:pt>
                <c:pt idx="35">
                  <c:v>78.176868889133516</c:v>
                </c:pt>
                <c:pt idx="36">
                  <c:v>78.176868889133104</c:v>
                </c:pt>
                <c:pt idx="37">
                  <c:v>78.176868889133388</c:v>
                </c:pt>
                <c:pt idx="38">
                  <c:v>78.176868889133402</c:v>
                </c:pt>
                <c:pt idx="39">
                  <c:v>78.176868889133161</c:v>
                </c:pt>
                <c:pt idx="40">
                  <c:v>78.176868889133274</c:v>
                </c:pt>
                <c:pt idx="41">
                  <c:v>78.176868889133402</c:v>
                </c:pt>
                <c:pt idx="42">
                  <c:v>78.176868889133161</c:v>
                </c:pt>
                <c:pt idx="43">
                  <c:v>78.176868889133402</c:v>
                </c:pt>
                <c:pt idx="44">
                  <c:v>78.176868889133289</c:v>
                </c:pt>
                <c:pt idx="45">
                  <c:v>78.176868889133161</c:v>
                </c:pt>
                <c:pt idx="46">
                  <c:v>78.176868889133402</c:v>
                </c:pt>
                <c:pt idx="47">
                  <c:v>78.176868889133289</c:v>
                </c:pt>
                <c:pt idx="48">
                  <c:v>78.176868889133289</c:v>
                </c:pt>
                <c:pt idx="49">
                  <c:v>78.176868889133289</c:v>
                </c:pt>
                <c:pt idx="50">
                  <c:v>78.176868889133289</c:v>
                </c:pt>
                <c:pt idx="51">
                  <c:v>78.176868889133289</c:v>
                </c:pt>
                <c:pt idx="52">
                  <c:v>78.176868889133289</c:v>
                </c:pt>
                <c:pt idx="53">
                  <c:v>78.176869298901067</c:v>
                </c:pt>
                <c:pt idx="54">
                  <c:v>78.176868477816498</c:v>
                </c:pt>
                <c:pt idx="55">
                  <c:v>78.176868889133644</c:v>
                </c:pt>
                <c:pt idx="56">
                  <c:v>78.17686847936605</c:v>
                </c:pt>
                <c:pt idx="57">
                  <c:v>78.176869300297668</c:v>
                </c:pt>
                <c:pt idx="58">
                  <c:v>669.49350843681191</c:v>
                </c:pt>
                <c:pt idx="59">
                  <c:v>2.6594202898550723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8-43E3-99F6-D3EA7249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79375"/>
        <c:axId val="212178543"/>
      </c:lineChart>
      <c:catAx>
        <c:axId val="21217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78543"/>
        <c:crosses val="autoZero"/>
        <c:auto val="1"/>
        <c:lblAlgn val="ctr"/>
        <c:lblOffset val="100"/>
        <c:noMultiLvlLbl val="0"/>
      </c:catAx>
      <c:valAx>
        <c:axId val="2121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7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</a:t>
            </a:r>
            <a:r>
              <a:rPr lang="ru-RU" baseline="0"/>
              <a:t>а 𝑀(𝑡)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(1)'!$B$4:$B$64</c:f>
              <c:numCache>
                <c:formatCode>0.00</c:formatCode>
                <c:ptCount val="61"/>
                <c:pt idx="0">
                  <c:v>590</c:v>
                </c:pt>
                <c:pt idx="1">
                  <c:v>668.17229402907094</c:v>
                </c:pt>
                <c:pt idx="2">
                  <c:v>685.71924241990644</c:v>
                </c:pt>
                <c:pt idx="3">
                  <c:v>685.71924221246343</c:v>
                </c:pt>
                <c:pt idx="4">
                  <c:v>685.71924225287353</c:v>
                </c:pt>
                <c:pt idx="5">
                  <c:v>685.71924221152108</c:v>
                </c:pt>
                <c:pt idx="6">
                  <c:v>685.71924220983703</c:v>
                </c:pt>
                <c:pt idx="7">
                  <c:v>685.71924237781207</c:v>
                </c:pt>
                <c:pt idx="8">
                  <c:v>685.7192424197633</c:v>
                </c:pt>
                <c:pt idx="9">
                  <c:v>685.7192424197633</c:v>
                </c:pt>
                <c:pt idx="10">
                  <c:v>685.71924220983692</c:v>
                </c:pt>
                <c:pt idx="11">
                  <c:v>685.7192424197633</c:v>
                </c:pt>
                <c:pt idx="12">
                  <c:v>685.71924220998005</c:v>
                </c:pt>
                <c:pt idx="13">
                  <c:v>685.71924237875442</c:v>
                </c:pt>
                <c:pt idx="14">
                  <c:v>685.7192423787543</c:v>
                </c:pt>
                <c:pt idx="15">
                  <c:v>685.71924237875419</c:v>
                </c:pt>
                <c:pt idx="16">
                  <c:v>685.7192423787543</c:v>
                </c:pt>
                <c:pt idx="17">
                  <c:v>685.71924237476628</c:v>
                </c:pt>
                <c:pt idx="18">
                  <c:v>685.71924221138011</c:v>
                </c:pt>
                <c:pt idx="19">
                  <c:v>685.71924270603301</c:v>
                </c:pt>
                <c:pt idx="20">
                  <c:v>685.71924221731012</c:v>
                </c:pt>
                <c:pt idx="21">
                  <c:v>685.71924220322182</c:v>
                </c:pt>
                <c:pt idx="22">
                  <c:v>685.71924233634684</c:v>
                </c:pt>
                <c:pt idx="23">
                  <c:v>685.71924218465108</c:v>
                </c:pt>
                <c:pt idx="24">
                  <c:v>685.7192423828036</c:v>
                </c:pt>
                <c:pt idx="25">
                  <c:v>685.71924270166573</c:v>
                </c:pt>
                <c:pt idx="26">
                  <c:v>685.71924260787273</c:v>
                </c:pt>
                <c:pt idx="27">
                  <c:v>685.7192423264305</c:v>
                </c:pt>
                <c:pt idx="28">
                  <c:v>685.71924238358179</c:v>
                </c:pt>
                <c:pt idx="29">
                  <c:v>685.71924233000698</c:v>
                </c:pt>
                <c:pt idx="30">
                  <c:v>685.71924076170865</c:v>
                </c:pt>
                <c:pt idx="31">
                  <c:v>685.71924252266888</c:v>
                </c:pt>
                <c:pt idx="32">
                  <c:v>685.71924214331727</c:v>
                </c:pt>
                <c:pt idx="33">
                  <c:v>685.71924254626197</c:v>
                </c:pt>
                <c:pt idx="34">
                  <c:v>685.7192406036288</c:v>
                </c:pt>
                <c:pt idx="35">
                  <c:v>685.71923678943915</c:v>
                </c:pt>
                <c:pt idx="36">
                  <c:v>685.71924261913989</c:v>
                </c:pt>
                <c:pt idx="37">
                  <c:v>685.71924095092754</c:v>
                </c:pt>
                <c:pt idx="38">
                  <c:v>685.71923687728372</c:v>
                </c:pt>
                <c:pt idx="39">
                  <c:v>685.71924242832142</c:v>
                </c:pt>
                <c:pt idx="40">
                  <c:v>685.7192420095862</c:v>
                </c:pt>
                <c:pt idx="41">
                  <c:v>685.71924274246999</c:v>
                </c:pt>
                <c:pt idx="42">
                  <c:v>685.71924200552201</c:v>
                </c:pt>
                <c:pt idx="43">
                  <c:v>685.71924300436456</c:v>
                </c:pt>
                <c:pt idx="44">
                  <c:v>685.71924216605589</c:v>
                </c:pt>
                <c:pt idx="45">
                  <c:v>685.71924137412998</c:v>
                </c:pt>
                <c:pt idx="46">
                  <c:v>685.71924277556138</c:v>
                </c:pt>
                <c:pt idx="47">
                  <c:v>218.5857260812264</c:v>
                </c:pt>
                <c:pt idx="48">
                  <c:v>284.74106340282196</c:v>
                </c:pt>
                <c:pt idx="49">
                  <c:v>355.27442806710411</c:v>
                </c:pt>
                <c:pt idx="50">
                  <c:v>429.06460942757764</c:v>
                </c:pt>
                <c:pt idx="51">
                  <c:v>505.12569268736149</c:v>
                </c:pt>
                <c:pt idx="52">
                  <c:v>580.47148678339715</c:v>
                </c:pt>
                <c:pt idx="53">
                  <c:v>578.40441084457234</c:v>
                </c:pt>
                <c:pt idx="54">
                  <c:v>576.92543079247378</c:v>
                </c:pt>
                <c:pt idx="55">
                  <c:v>575.44898551774736</c:v>
                </c:pt>
                <c:pt idx="56">
                  <c:v>573.97504614510513</c:v>
                </c:pt>
                <c:pt idx="57">
                  <c:v>572.50359702614162</c:v>
                </c:pt>
                <c:pt idx="58">
                  <c:v>571.03467529308386</c:v>
                </c:pt>
                <c:pt idx="59">
                  <c:v>4.1335048684683322</c:v>
                </c:pt>
                <c:pt idx="60">
                  <c:v>1.1249141646501633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2-4A9F-B5CB-89E062D9E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652911"/>
        <c:axId val="265650831"/>
      </c:lineChart>
      <c:catAx>
        <c:axId val="2656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650831"/>
        <c:crosses val="autoZero"/>
        <c:auto val="1"/>
        <c:lblAlgn val="ctr"/>
        <c:lblOffset val="100"/>
        <c:noMultiLvlLbl val="0"/>
      </c:catAx>
      <c:valAx>
        <c:axId val="2656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6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𝜋(𝑡)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(1)'!$D$5:$D$64</c:f>
              <c:numCache>
                <c:formatCode>0.00</c:formatCode>
                <c:ptCount val="60"/>
                <c:pt idx="0">
                  <c:v>198.14954044454868</c:v>
                </c:pt>
                <c:pt idx="1">
                  <c:v>201.25551646436114</c:v>
                </c:pt>
                <c:pt idx="2">
                  <c:v>201.255516427831</c:v>
                </c:pt>
                <c:pt idx="3">
                  <c:v>201.25551643494705</c:v>
                </c:pt>
                <c:pt idx="4">
                  <c:v>201.25551642766501</c:v>
                </c:pt>
                <c:pt idx="5">
                  <c:v>201.25551642736838</c:v>
                </c:pt>
                <c:pt idx="6">
                  <c:v>201.25551645694844</c:v>
                </c:pt>
                <c:pt idx="7">
                  <c:v>201.25551646433593</c:v>
                </c:pt>
                <c:pt idx="8">
                  <c:v>201.25551646433593</c:v>
                </c:pt>
                <c:pt idx="9">
                  <c:v>201.25551642736838</c:v>
                </c:pt>
                <c:pt idx="10">
                  <c:v>201.25551646433593</c:v>
                </c:pt>
                <c:pt idx="11">
                  <c:v>201.25551642739359</c:v>
                </c:pt>
                <c:pt idx="12">
                  <c:v>201.25551645711431</c:v>
                </c:pt>
                <c:pt idx="13">
                  <c:v>201.25551645711431</c:v>
                </c:pt>
                <c:pt idx="14">
                  <c:v>201.25551645711431</c:v>
                </c:pt>
                <c:pt idx="15">
                  <c:v>201.25551645711431</c:v>
                </c:pt>
                <c:pt idx="16">
                  <c:v>201.25551645641201</c:v>
                </c:pt>
                <c:pt idx="17">
                  <c:v>201.25551642764017</c:v>
                </c:pt>
                <c:pt idx="18">
                  <c:v>201.25551651474714</c:v>
                </c:pt>
                <c:pt idx="19">
                  <c:v>201.25551642868444</c:v>
                </c:pt>
                <c:pt idx="20">
                  <c:v>201.25551642620357</c:v>
                </c:pt>
                <c:pt idx="21">
                  <c:v>201.25551644964645</c:v>
                </c:pt>
                <c:pt idx="22">
                  <c:v>201.25551642293323</c:v>
                </c:pt>
                <c:pt idx="23">
                  <c:v>201.25551645782744</c:v>
                </c:pt>
                <c:pt idx="24">
                  <c:v>201.25551651397816</c:v>
                </c:pt>
                <c:pt idx="25">
                  <c:v>201.2555164974614</c:v>
                </c:pt>
                <c:pt idx="26">
                  <c:v>201.25551644790025</c:v>
                </c:pt>
                <c:pt idx="27">
                  <c:v>201.25551645796435</c:v>
                </c:pt>
                <c:pt idx="28">
                  <c:v>201.25551644853007</c:v>
                </c:pt>
                <c:pt idx="29">
                  <c:v>201.25551617235695</c:v>
                </c:pt>
                <c:pt idx="30">
                  <c:v>201.25551648245724</c:v>
                </c:pt>
                <c:pt idx="31">
                  <c:v>201.25551641565448</c:v>
                </c:pt>
                <c:pt idx="32">
                  <c:v>201.25551648661195</c:v>
                </c:pt>
                <c:pt idx="33">
                  <c:v>201.25551614451945</c:v>
                </c:pt>
                <c:pt idx="34">
                  <c:v>201.25551547285096</c:v>
                </c:pt>
                <c:pt idx="35">
                  <c:v>201.25551649944555</c:v>
                </c:pt>
                <c:pt idx="36">
                  <c:v>201.25551620567788</c:v>
                </c:pt>
                <c:pt idx="37">
                  <c:v>201.25551548832016</c:v>
                </c:pt>
                <c:pt idx="38">
                  <c:v>201.25551646584299</c:v>
                </c:pt>
                <c:pt idx="39">
                  <c:v>201.25551639210479</c:v>
                </c:pt>
                <c:pt idx="40">
                  <c:v>201.25551652116368</c:v>
                </c:pt>
                <c:pt idx="41">
                  <c:v>201.25551639138908</c:v>
                </c:pt>
                <c:pt idx="42">
                  <c:v>201.25551656728254</c:v>
                </c:pt>
                <c:pt idx="43">
                  <c:v>201.25551641965868</c:v>
                </c:pt>
                <c:pt idx="44">
                  <c:v>201.25551628020267</c:v>
                </c:pt>
                <c:pt idx="45">
                  <c:v>201.25551652699104</c:v>
                </c:pt>
                <c:pt idx="46">
                  <c:v>101.35217440680658</c:v>
                </c:pt>
                <c:pt idx="47">
                  <c:v>118.77637123453836</c:v>
                </c:pt>
                <c:pt idx="48">
                  <c:v>135.6433042916189</c:v>
                </c:pt>
                <c:pt idx="49">
                  <c:v>151.90553820891515</c:v>
                </c:pt>
                <c:pt idx="50">
                  <c:v>167.53273046711703</c:v>
                </c:pt>
                <c:pt idx="51">
                  <c:v>182.10779100930179</c:v>
                </c:pt>
                <c:pt idx="52">
                  <c:v>181.71841873084546</c:v>
                </c:pt>
                <c:pt idx="53">
                  <c:v>181.43948359299293</c:v>
                </c:pt>
                <c:pt idx="54">
                  <c:v>181.16074107585862</c:v>
                </c:pt>
                <c:pt idx="55">
                  <c:v>180.88218616615853</c:v>
                </c:pt>
                <c:pt idx="56">
                  <c:v>180.60381633346253</c:v>
                </c:pt>
                <c:pt idx="57">
                  <c:v>180.32563903731631</c:v>
                </c:pt>
                <c:pt idx="58">
                  <c:v>9.3724053532477907</c:v>
                </c:pt>
                <c:pt idx="59">
                  <c:v>4.2927107159460816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1-49DF-BEB6-1BC2DC9D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21455"/>
        <c:axId val="99423535"/>
      </c:lineChart>
      <c:catAx>
        <c:axId val="994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23535"/>
        <c:crosses val="autoZero"/>
        <c:auto val="1"/>
        <c:lblAlgn val="ctr"/>
        <c:lblOffset val="100"/>
        <c:noMultiLvlLbl val="0"/>
      </c:catAx>
      <c:valAx>
        <c:axId val="994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2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𝑇 𝑎𝑥(𝑡)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(1)'!$E$5:$E$64</c:f>
              <c:numCache>
                <c:formatCode>0.00</c:formatCode>
                <c:ptCount val="60"/>
                <c:pt idx="0">
                  <c:v>8.6151974106325504</c:v>
                </c:pt>
                <c:pt idx="1">
                  <c:v>8.7502398462765711</c:v>
                </c:pt>
                <c:pt idx="2">
                  <c:v>8.7502398446883038</c:v>
                </c:pt>
                <c:pt idx="3">
                  <c:v>8.7502398449976972</c:v>
                </c:pt>
                <c:pt idx="4">
                  <c:v>8.7502398446810883</c:v>
                </c:pt>
                <c:pt idx="5">
                  <c:v>8.7502398446681902</c:v>
                </c:pt>
                <c:pt idx="6">
                  <c:v>8.7502398459542796</c:v>
                </c:pt>
                <c:pt idx="7">
                  <c:v>8.7502398462754751</c:v>
                </c:pt>
                <c:pt idx="8">
                  <c:v>8.7502398462754751</c:v>
                </c:pt>
                <c:pt idx="9">
                  <c:v>8.7502398446681902</c:v>
                </c:pt>
                <c:pt idx="10">
                  <c:v>8.7502398462754751</c:v>
                </c:pt>
                <c:pt idx="11">
                  <c:v>8.7502398446692862</c:v>
                </c:pt>
                <c:pt idx="12">
                  <c:v>8.7502398459614916</c:v>
                </c:pt>
                <c:pt idx="13">
                  <c:v>8.7502398459614916</c:v>
                </c:pt>
                <c:pt idx="14">
                  <c:v>8.7502398459614916</c:v>
                </c:pt>
                <c:pt idx="15">
                  <c:v>8.7502398459614916</c:v>
                </c:pt>
                <c:pt idx="16">
                  <c:v>8.7502398459309578</c:v>
                </c:pt>
                <c:pt idx="17">
                  <c:v>8.7502398446800083</c:v>
                </c:pt>
                <c:pt idx="18">
                  <c:v>8.7502398484672668</c:v>
                </c:pt>
                <c:pt idx="19">
                  <c:v>8.7502398447254102</c:v>
                </c:pt>
                <c:pt idx="20">
                  <c:v>8.7502398446175462</c:v>
                </c:pt>
                <c:pt idx="21">
                  <c:v>8.750239845636802</c:v>
                </c:pt>
                <c:pt idx="22">
                  <c:v>8.7502398444753577</c:v>
                </c:pt>
                <c:pt idx="23">
                  <c:v>8.7502398459924979</c:v>
                </c:pt>
                <c:pt idx="24">
                  <c:v>8.750239848433834</c:v>
                </c:pt>
                <c:pt idx="25">
                  <c:v>8.7502398477157133</c:v>
                </c:pt>
                <c:pt idx="26">
                  <c:v>8.7502398455608805</c:v>
                </c:pt>
                <c:pt idx="27">
                  <c:v>8.7502398459984505</c:v>
                </c:pt>
                <c:pt idx="28">
                  <c:v>8.7502398455882648</c:v>
                </c:pt>
                <c:pt idx="29">
                  <c:v>8.7502398335807374</c:v>
                </c:pt>
                <c:pt idx="30">
                  <c:v>8.7502398470633587</c:v>
                </c:pt>
                <c:pt idx="31">
                  <c:v>8.7502398441588909</c:v>
                </c:pt>
                <c:pt idx="32">
                  <c:v>8.7502398472439982</c:v>
                </c:pt>
                <c:pt idx="33">
                  <c:v>8.7502398323704114</c:v>
                </c:pt>
                <c:pt idx="34">
                  <c:v>8.7502398031674335</c:v>
                </c:pt>
                <c:pt idx="35">
                  <c:v>8.7502398478019803</c:v>
                </c:pt>
                <c:pt idx="36">
                  <c:v>8.7502398350294737</c:v>
                </c:pt>
                <c:pt idx="37">
                  <c:v>8.7502398038400067</c:v>
                </c:pt>
                <c:pt idx="38">
                  <c:v>8.7502398463409996</c:v>
                </c:pt>
                <c:pt idx="39">
                  <c:v>8.7502398431349917</c:v>
                </c:pt>
                <c:pt idx="40">
                  <c:v>8.7502398487462472</c:v>
                </c:pt>
                <c:pt idx="41">
                  <c:v>8.7502398431038735</c:v>
                </c:pt>
                <c:pt idx="42">
                  <c:v>8.7502398507514147</c:v>
                </c:pt>
                <c:pt idx="43">
                  <c:v>8.7502398443329863</c:v>
                </c:pt>
                <c:pt idx="44">
                  <c:v>8.7502398382696818</c:v>
                </c:pt>
                <c:pt idx="45">
                  <c:v>8.7502398489996107</c:v>
                </c:pt>
                <c:pt idx="46">
                  <c:v>4.4066162785568084</c:v>
                </c:pt>
                <c:pt idx="47">
                  <c:v>5.1641900536755809</c:v>
                </c:pt>
                <c:pt idx="48">
                  <c:v>5.8975349692008221</c:v>
                </c:pt>
                <c:pt idx="49">
                  <c:v>6.6045886177789193</c:v>
                </c:pt>
                <c:pt idx="50">
                  <c:v>7.2840317594398707</c:v>
                </c:pt>
                <c:pt idx="51">
                  <c:v>7.9177300438826865</c:v>
                </c:pt>
                <c:pt idx="52">
                  <c:v>7.9008008143845849</c:v>
                </c:pt>
                <c:pt idx="53">
                  <c:v>7.8886731996953445</c:v>
                </c:pt>
                <c:pt idx="54">
                  <c:v>7.8765539598199403</c:v>
                </c:pt>
                <c:pt idx="55">
                  <c:v>7.8644428767895018</c:v>
                </c:pt>
                <c:pt idx="56">
                  <c:v>7.8523398405853273</c:v>
                </c:pt>
                <c:pt idx="57">
                  <c:v>7.8402451755354914</c:v>
                </c:pt>
                <c:pt idx="58">
                  <c:v>0.407495884923817</c:v>
                </c:pt>
                <c:pt idx="59">
                  <c:v>0.1866395963454818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6-4DF8-813F-48CE62BA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78895"/>
        <c:axId val="258576815"/>
      </c:lineChart>
      <c:catAx>
        <c:axId val="2585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576815"/>
        <c:crosses val="autoZero"/>
        <c:auto val="1"/>
        <c:lblAlgn val="ctr"/>
        <c:lblOffset val="100"/>
        <c:noMultiLvlLbl val="0"/>
      </c:catAx>
      <c:valAx>
        <c:axId val="2585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57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</a:t>
            </a:r>
            <a:r>
              <a:rPr lang="ru-RU"/>
              <a:t>𝐽(𝑡)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задача (1)'!$F$5:$F$64</c:f>
              <c:numCache>
                <c:formatCode>0.00</c:formatCode>
                <c:ptCount val="60"/>
                <c:pt idx="0">
                  <c:v>189.53434303391609</c:v>
                </c:pt>
                <c:pt idx="1">
                  <c:v>131.83348879415323</c:v>
                </c:pt>
                <c:pt idx="2">
                  <c:v>114.28654016130089</c:v>
                </c:pt>
                <c:pt idx="3">
                  <c:v>114.28654041588902</c:v>
                </c:pt>
                <c:pt idx="4">
                  <c:v>114.28654032723439</c:v>
                </c:pt>
                <c:pt idx="5">
                  <c:v>114.28654036662212</c:v>
                </c:pt>
                <c:pt idx="6">
                  <c:v>114.28654056427703</c:v>
                </c:pt>
                <c:pt idx="7">
                  <c:v>114.28654044524512</c:v>
                </c:pt>
                <c:pt idx="8">
                  <c:v>114.28654040329388</c:v>
                </c:pt>
                <c:pt idx="9">
                  <c:v>114.28654015837976</c:v>
                </c:pt>
                <c:pt idx="10">
                  <c:v>114.28654061322027</c:v>
                </c:pt>
                <c:pt idx="11">
                  <c:v>114.28654015854676</c:v>
                </c:pt>
                <c:pt idx="12">
                  <c:v>114.28654056523342</c:v>
                </c:pt>
                <c:pt idx="13">
                  <c:v>114.28654039645893</c:v>
                </c:pt>
                <c:pt idx="14">
                  <c:v>114.28654039645892</c:v>
                </c:pt>
                <c:pt idx="15">
                  <c:v>114.28654039645916</c:v>
                </c:pt>
                <c:pt idx="16">
                  <c:v>114.28654039180635</c:v>
                </c:pt>
                <c:pt idx="17">
                  <c:v>114.28654020517718</c:v>
                </c:pt>
                <c:pt idx="18">
                  <c:v>114.2865409456584</c:v>
                </c:pt>
                <c:pt idx="19">
                  <c:v>114.2865398808288</c:v>
                </c:pt>
                <c:pt idx="20">
                  <c:v>114.28654035311533</c:v>
                </c:pt>
                <c:pt idx="21">
                  <c:v>114.28654052251615</c:v>
                </c:pt>
                <c:pt idx="22">
                  <c:v>114.28654021241275</c:v>
                </c:pt>
                <c:pt idx="23">
                  <c:v>114.28654059528645</c:v>
                </c:pt>
                <c:pt idx="24">
                  <c:v>114.28654076913975</c:v>
                </c:pt>
                <c:pt idx="25">
                  <c:v>114.28654034085244</c:v>
                </c:pt>
                <c:pt idx="26">
                  <c:v>114.28654010629619</c:v>
                </c:pt>
                <c:pt idx="27">
                  <c:v>114.2865404544149</c:v>
                </c:pt>
                <c:pt idx="28">
                  <c:v>114.28654033475968</c:v>
                </c:pt>
                <c:pt idx="29">
                  <c:v>114.28653855865311</c:v>
                </c:pt>
                <c:pt idx="30">
                  <c:v>114.28654218140504</c:v>
                </c:pt>
                <c:pt idx="31">
                  <c:v>114.28653997786793</c:v>
                </c:pt>
                <c:pt idx="32">
                  <c:v>114.28654082732169</c:v>
                </c:pt>
                <c:pt idx="33">
                  <c:v>114.28653815797163</c:v>
                </c:pt>
                <c:pt idx="34">
                  <c:v>114.28653565071687</c:v>
                </c:pt>
                <c:pt idx="35">
                  <c:v>114.28654626622405</c:v>
                </c:pt>
                <c:pt idx="36">
                  <c:v>114.28653849027557</c:v>
                </c:pt>
                <c:pt idx="37">
                  <c:v>114.28653540590346</c:v>
                </c:pt>
                <c:pt idx="38">
                  <c:v>114.28654595575793</c:v>
                </c:pt>
                <c:pt idx="39">
                  <c:v>114.28653991619581</c:v>
                </c:pt>
                <c:pt idx="40">
                  <c:v>114.28654118996212</c:v>
                </c:pt>
                <c:pt idx="41">
                  <c:v>114.28653959730568</c:v>
                </c:pt>
                <c:pt idx="42">
                  <c:v>114.28654149956998</c:v>
                </c:pt>
                <c:pt idx="43">
                  <c:v>114.28653952270065</c:v>
                </c:pt>
                <c:pt idx="44">
                  <c:v>114.28653943709574</c:v>
                </c:pt>
                <c:pt idx="45">
                  <c:v>114.28654186402497</c:v>
                </c:pt>
                <c:pt idx="46">
                  <c:v>-430.70256234746387</c:v>
                </c:pt>
                <c:pt idx="47">
                  <c:v>113.61218122206589</c:v>
                </c:pt>
                <c:pt idx="48">
                  <c:v>129.74576934213283</c:v>
                </c:pt>
                <c:pt idx="49">
                  <c:v>145.30094959840312</c:v>
                </c:pt>
                <c:pt idx="50">
                  <c:v>160.24869870767742</c:v>
                </c:pt>
                <c:pt idx="51">
                  <c:v>172.09104189326851</c:v>
                </c:pt>
                <c:pt idx="52">
                  <c:v>94.333659201937238</c:v>
                </c:pt>
                <c:pt idx="53">
                  <c:v>94.675258413313728</c:v>
                </c:pt>
                <c:pt idx="54">
                  <c:v>94.431718978231473</c:v>
                </c:pt>
                <c:pt idx="55">
                  <c:v>94.18856831820861</c:v>
                </c:pt>
                <c:pt idx="56">
                  <c:v>93.945817052060093</c:v>
                </c:pt>
                <c:pt idx="57">
                  <c:v>93.703524149122885</c:v>
                </c:pt>
                <c:pt idx="58">
                  <c:v>-566.21225294653743</c:v>
                </c:pt>
                <c:pt idx="59">
                  <c:v>-2.8211050097098083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0-441D-9A8A-589CE1B2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94111"/>
        <c:axId val="222494527"/>
      </c:lineChart>
      <c:catAx>
        <c:axId val="22249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94527"/>
        <c:crosses val="autoZero"/>
        <c:auto val="1"/>
        <c:lblAlgn val="ctr"/>
        <c:lblOffset val="100"/>
        <c:noMultiLvlLbl val="0"/>
      </c:catAx>
      <c:valAx>
        <c:axId val="2224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9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</xdr:row>
      <xdr:rowOff>110490</xdr:rowOff>
    </xdr:from>
    <xdr:to>
      <xdr:col>15</xdr:col>
      <xdr:colOff>373380</xdr:colOff>
      <xdr:row>16</xdr:row>
      <xdr:rowOff>110490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423789</xdr:colOff>
      <xdr:row>1</xdr:row>
      <xdr:rowOff>121041</xdr:rowOff>
    </xdr:from>
    <xdr:to>
      <xdr:col>23</xdr:col>
      <xdr:colOff>118989</xdr:colOff>
      <xdr:row>16</xdr:row>
      <xdr:rowOff>121040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71510</xdr:colOff>
      <xdr:row>16</xdr:row>
      <xdr:rowOff>155622</xdr:rowOff>
    </xdr:from>
    <xdr:to>
      <xdr:col>15</xdr:col>
      <xdr:colOff>376310</xdr:colOff>
      <xdr:row>31</xdr:row>
      <xdr:rowOff>155623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430823</xdr:colOff>
      <xdr:row>16</xdr:row>
      <xdr:rowOff>150348</xdr:rowOff>
    </xdr:from>
    <xdr:to>
      <xdr:col>23</xdr:col>
      <xdr:colOff>126023</xdr:colOff>
      <xdr:row>31</xdr:row>
      <xdr:rowOff>150348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91440</xdr:colOff>
      <xdr:row>32</xdr:row>
      <xdr:rowOff>85872</xdr:rowOff>
    </xdr:from>
    <xdr:to>
      <xdr:col>15</xdr:col>
      <xdr:colOff>396240</xdr:colOff>
      <xdr:row>47</xdr:row>
      <xdr:rowOff>85872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11430</xdr:rowOff>
    </xdr:from>
    <xdr:to>
      <xdr:col>15</xdr:col>
      <xdr:colOff>342900</xdr:colOff>
      <xdr:row>17</xdr:row>
      <xdr:rowOff>11430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477171</xdr:colOff>
      <xdr:row>2</xdr:row>
      <xdr:rowOff>2497</xdr:rowOff>
    </xdr:from>
    <xdr:to>
      <xdr:col>23</xdr:col>
      <xdr:colOff>177625</xdr:colOff>
      <xdr:row>17</xdr:row>
      <xdr:rowOff>2496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</xdr:colOff>
      <xdr:row>17</xdr:row>
      <xdr:rowOff>85527</xdr:rowOff>
    </xdr:from>
    <xdr:to>
      <xdr:col>15</xdr:col>
      <xdr:colOff>335280</xdr:colOff>
      <xdr:row>32</xdr:row>
      <xdr:rowOff>85528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477170</xdr:colOff>
      <xdr:row>17</xdr:row>
      <xdr:rowOff>78697</xdr:rowOff>
    </xdr:from>
    <xdr:to>
      <xdr:col>23</xdr:col>
      <xdr:colOff>177624</xdr:colOff>
      <xdr:row>32</xdr:row>
      <xdr:rowOff>78697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35998</xdr:colOff>
      <xdr:row>32</xdr:row>
      <xdr:rowOff>180384</xdr:rowOff>
    </xdr:from>
    <xdr:to>
      <xdr:col>15</xdr:col>
      <xdr:colOff>340798</xdr:colOff>
      <xdr:row>47</xdr:row>
      <xdr:rowOff>180384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3810</xdr:rowOff>
    </xdr:from>
    <xdr:to>
      <xdr:col>15</xdr:col>
      <xdr:colOff>335280</xdr:colOff>
      <xdr:row>17</xdr:row>
      <xdr:rowOff>3810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17</xdr:row>
      <xdr:rowOff>11430</xdr:rowOff>
    </xdr:from>
    <xdr:to>
      <xdr:col>15</xdr:col>
      <xdr:colOff>335280</xdr:colOff>
      <xdr:row>32</xdr:row>
      <xdr:rowOff>11430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480060</xdr:colOff>
      <xdr:row>2</xdr:row>
      <xdr:rowOff>11430</xdr:rowOff>
    </xdr:from>
    <xdr:to>
      <xdr:col>23</xdr:col>
      <xdr:colOff>175260</xdr:colOff>
      <xdr:row>17</xdr:row>
      <xdr:rowOff>11430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480060</xdr:colOff>
      <xdr:row>17</xdr:row>
      <xdr:rowOff>11430</xdr:rowOff>
    </xdr:from>
    <xdr:to>
      <xdr:col>23</xdr:col>
      <xdr:colOff>175260</xdr:colOff>
      <xdr:row>32</xdr:row>
      <xdr:rowOff>11430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46653</xdr:colOff>
      <xdr:row>32</xdr:row>
      <xdr:rowOff>97971</xdr:rowOff>
    </xdr:from>
    <xdr:to>
      <xdr:col>15</xdr:col>
      <xdr:colOff>373224</xdr:colOff>
      <xdr:row>47</xdr:row>
      <xdr:rowOff>41987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3810</xdr:rowOff>
    </xdr:from>
    <xdr:to>
      <xdr:col>15</xdr:col>
      <xdr:colOff>373380</xdr:colOff>
      <xdr:row>17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17</xdr:row>
      <xdr:rowOff>41910</xdr:rowOff>
    </xdr:from>
    <xdr:to>
      <xdr:col>15</xdr:col>
      <xdr:colOff>381000</xdr:colOff>
      <xdr:row>32</xdr:row>
      <xdr:rowOff>41910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464820</xdr:colOff>
      <xdr:row>1</xdr:row>
      <xdr:rowOff>179070</xdr:rowOff>
    </xdr:from>
    <xdr:to>
      <xdr:col>23</xdr:col>
      <xdr:colOff>160020</xdr:colOff>
      <xdr:row>16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17</xdr:row>
      <xdr:rowOff>41910</xdr:rowOff>
    </xdr:from>
    <xdr:to>
      <xdr:col>23</xdr:col>
      <xdr:colOff>144780</xdr:colOff>
      <xdr:row>32</xdr:row>
      <xdr:rowOff>41910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</xdr:colOff>
      <xdr:row>32</xdr:row>
      <xdr:rowOff>72390</xdr:rowOff>
    </xdr:from>
    <xdr:to>
      <xdr:col>15</xdr:col>
      <xdr:colOff>373380</xdr:colOff>
      <xdr:row>47</xdr:row>
      <xdr:rowOff>72390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87586</xdr:colOff>
      <xdr:row>0</xdr:row>
      <xdr:rowOff>165539</xdr:rowOff>
    </xdr:from>
    <xdr:to>
      <xdr:col>16</xdr:col>
      <xdr:colOff>367862</xdr:colOff>
      <xdr:row>15</xdr:row>
      <xdr:rowOff>149773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52552</xdr:colOff>
      <xdr:row>16</xdr:row>
      <xdr:rowOff>16641</xdr:rowOff>
    </xdr:from>
    <xdr:to>
      <xdr:col>16</xdr:col>
      <xdr:colOff>332828</xdr:colOff>
      <xdr:row>31</xdr:row>
      <xdr:rowOff>876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52552</xdr:colOff>
      <xdr:row>31</xdr:row>
      <xdr:rowOff>16641</xdr:rowOff>
    </xdr:from>
    <xdr:to>
      <xdr:col>16</xdr:col>
      <xdr:colOff>332828</xdr:colOff>
      <xdr:row>46</xdr:row>
      <xdr:rowOff>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87586</xdr:colOff>
      <xdr:row>0</xdr:row>
      <xdr:rowOff>165539</xdr:rowOff>
    </xdr:from>
    <xdr:to>
      <xdr:col>16</xdr:col>
      <xdr:colOff>367862</xdr:colOff>
      <xdr:row>15</xdr:row>
      <xdr:rowOff>149773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52552</xdr:colOff>
      <xdr:row>16</xdr:row>
      <xdr:rowOff>16641</xdr:rowOff>
    </xdr:from>
    <xdr:to>
      <xdr:col>16</xdr:col>
      <xdr:colOff>332828</xdr:colOff>
      <xdr:row>31</xdr:row>
      <xdr:rowOff>876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52552</xdr:colOff>
      <xdr:row>31</xdr:row>
      <xdr:rowOff>51675</xdr:rowOff>
    </xdr:from>
    <xdr:to>
      <xdr:col>16</xdr:col>
      <xdr:colOff>332828</xdr:colOff>
      <xdr:row>46</xdr:row>
      <xdr:rowOff>35909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87586</xdr:colOff>
      <xdr:row>0</xdr:row>
      <xdr:rowOff>165539</xdr:rowOff>
    </xdr:from>
    <xdr:to>
      <xdr:col>16</xdr:col>
      <xdr:colOff>367862</xdr:colOff>
      <xdr:row>15</xdr:row>
      <xdr:rowOff>149773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52552</xdr:colOff>
      <xdr:row>16</xdr:row>
      <xdr:rowOff>16641</xdr:rowOff>
    </xdr:from>
    <xdr:to>
      <xdr:col>16</xdr:col>
      <xdr:colOff>332828</xdr:colOff>
      <xdr:row>31</xdr:row>
      <xdr:rowOff>876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78827</xdr:colOff>
      <xdr:row>31</xdr:row>
      <xdr:rowOff>51675</xdr:rowOff>
    </xdr:from>
    <xdr:to>
      <xdr:col>16</xdr:col>
      <xdr:colOff>359103</xdr:colOff>
      <xdr:row>46</xdr:row>
      <xdr:rowOff>35909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87586</xdr:colOff>
      <xdr:row>0</xdr:row>
      <xdr:rowOff>165539</xdr:rowOff>
    </xdr:from>
    <xdr:to>
      <xdr:col>16</xdr:col>
      <xdr:colOff>367862</xdr:colOff>
      <xdr:row>15</xdr:row>
      <xdr:rowOff>149773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52552</xdr:colOff>
      <xdr:row>16</xdr:row>
      <xdr:rowOff>16641</xdr:rowOff>
    </xdr:from>
    <xdr:to>
      <xdr:col>16</xdr:col>
      <xdr:colOff>332828</xdr:colOff>
      <xdr:row>31</xdr:row>
      <xdr:rowOff>876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52552</xdr:colOff>
      <xdr:row>31</xdr:row>
      <xdr:rowOff>69193</xdr:rowOff>
    </xdr:from>
    <xdr:to>
      <xdr:col>16</xdr:col>
      <xdr:colOff>332828</xdr:colOff>
      <xdr:row>46</xdr:row>
      <xdr:rowOff>53427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87586</xdr:colOff>
      <xdr:row>0</xdr:row>
      <xdr:rowOff>165539</xdr:rowOff>
    </xdr:from>
    <xdr:to>
      <xdr:col>16</xdr:col>
      <xdr:colOff>367862</xdr:colOff>
      <xdr:row>15</xdr:row>
      <xdr:rowOff>149773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52552</xdr:colOff>
      <xdr:row>16</xdr:row>
      <xdr:rowOff>16641</xdr:rowOff>
    </xdr:from>
    <xdr:to>
      <xdr:col>16</xdr:col>
      <xdr:colOff>332828</xdr:colOff>
      <xdr:row>31</xdr:row>
      <xdr:rowOff>876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26276</xdr:colOff>
      <xdr:row>31</xdr:row>
      <xdr:rowOff>69193</xdr:rowOff>
    </xdr:from>
    <xdr:to>
      <xdr:col>16</xdr:col>
      <xdr:colOff>306552</xdr:colOff>
      <xdr:row>46</xdr:row>
      <xdr:rowOff>53427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16" sqref="G16"/>
    </sheetView>
  </sheetViews>
  <sheetFormatPr defaultRowHeight="14.4" x14ac:dyDescent="0.3"/>
  <sheetData>
    <row r="1" spans="1:9" x14ac:dyDescent="0.3">
      <c r="A1" s="7" t="s">
        <v>13</v>
      </c>
      <c r="B1" s="7">
        <f>1/(константы!B8+5)</f>
        <v>0.16666666666666666</v>
      </c>
    </row>
    <row r="2" spans="1:9" x14ac:dyDescent="0.3">
      <c r="A2" s="4" t="s">
        <v>0</v>
      </c>
      <c r="B2" s="1">
        <v>4</v>
      </c>
    </row>
    <row r="3" spans="1:9" x14ac:dyDescent="0.3">
      <c r="A3" s="5" t="s">
        <v>1</v>
      </c>
      <c r="B3" s="2">
        <v>18</v>
      </c>
    </row>
    <row r="4" spans="1:9" x14ac:dyDescent="0.3">
      <c r="A4" s="6" t="s">
        <v>2</v>
      </c>
      <c r="B4" s="3">
        <v>10</v>
      </c>
      <c r="D4" s="18"/>
      <c r="E4" s="18"/>
      <c r="F4" s="19"/>
      <c r="G4" s="18"/>
      <c r="H4" s="18"/>
      <c r="I4" s="19"/>
    </row>
    <row r="5" spans="1:9" x14ac:dyDescent="0.3">
      <c r="A5" s="4" t="s">
        <v>3</v>
      </c>
      <c r="B5" s="1">
        <v>20</v>
      </c>
      <c r="D5" s="18"/>
      <c r="E5" s="18"/>
      <c r="F5" s="19"/>
      <c r="G5" s="18"/>
      <c r="H5" s="18"/>
      <c r="I5" s="19"/>
    </row>
    <row r="6" spans="1:9" x14ac:dyDescent="0.3">
      <c r="A6" s="5" t="s">
        <v>4</v>
      </c>
      <c r="B6" s="2">
        <v>10</v>
      </c>
      <c r="D6" s="18"/>
      <c r="E6" s="18"/>
      <c r="F6" s="19"/>
      <c r="G6" s="18"/>
      <c r="H6" s="18"/>
      <c r="I6" s="19"/>
    </row>
    <row r="7" spans="1:9" x14ac:dyDescent="0.3">
      <c r="A7" s="6" t="s">
        <v>5</v>
      </c>
      <c r="B7" s="3">
        <v>4</v>
      </c>
      <c r="D7" s="18"/>
      <c r="E7" s="18"/>
      <c r="F7" s="19"/>
      <c r="G7" s="18"/>
      <c r="H7" s="18"/>
      <c r="I7" s="19"/>
    </row>
    <row r="8" spans="1:9" x14ac:dyDescent="0.3">
      <c r="A8" s="4" t="s">
        <v>6</v>
      </c>
      <c r="B8" s="1">
        <v>1</v>
      </c>
      <c r="D8" s="18"/>
      <c r="E8" s="18"/>
      <c r="F8" s="19"/>
      <c r="G8" s="18"/>
      <c r="H8" s="18"/>
      <c r="I8" s="19"/>
    </row>
    <row r="9" spans="1:9" x14ac:dyDescent="0.3">
      <c r="A9" s="5" t="s">
        <v>7</v>
      </c>
      <c r="B9" s="2">
        <v>18</v>
      </c>
    </row>
    <row r="10" spans="1:9" x14ac:dyDescent="0.3">
      <c r="A10" s="6" t="s">
        <v>8</v>
      </c>
      <c r="B10" s="3">
        <v>20</v>
      </c>
    </row>
    <row r="11" spans="1:9" x14ac:dyDescent="0.3">
      <c r="A11" s="7" t="s">
        <v>18</v>
      </c>
      <c r="B11" s="7">
        <v>3.0000000000000001E-3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tabSelected="1" zoomScale="87" workbookViewId="0">
      <selection activeCell="R32" sqref="R32"/>
    </sheetView>
  </sheetViews>
  <sheetFormatPr defaultRowHeight="14.4" x14ac:dyDescent="0.3"/>
  <cols>
    <col min="2" max="3" width="10.44140625" bestFit="1" customWidth="1"/>
    <col min="4" max="5" width="11.109375" bestFit="1" customWidth="1"/>
    <col min="6" max="6" width="11.44140625" bestFit="1" customWidth="1"/>
    <col min="7" max="7" width="10.109375" bestFit="1" customWidth="1"/>
    <col min="8" max="8" width="10" bestFit="1" customWidth="1"/>
    <col min="9" max="9" width="9" bestFit="1" customWidth="1"/>
  </cols>
  <sheetData>
    <row r="2" spans="1:23" x14ac:dyDescent="0.3">
      <c r="B2" s="7" t="s">
        <v>25</v>
      </c>
      <c r="C2" s="7" t="s">
        <v>26</v>
      </c>
      <c r="D2" s="7" t="s">
        <v>28</v>
      </c>
      <c r="E2" s="7" t="s">
        <v>27</v>
      </c>
      <c r="F2" s="7" t="s">
        <v>29</v>
      </c>
      <c r="G2" s="15" t="s">
        <v>30</v>
      </c>
      <c r="H2" s="16" t="s">
        <v>32</v>
      </c>
      <c r="I2" s="16" t="s">
        <v>31</v>
      </c>
      <c r="R2" s="12" t="s">
        <v>23</v>
      </c>
      <c r="S2" s="12"/>
      <c r="T2" s="12"/>
      <c r="U2" s="13" t="s">
        <v>24</v>
      </c>
      <c r="V2" s="13"/>
      <c r="W2" s="13"/>
    </row>
    <row r="3" spans="1:23" x14ac:dyDescent="0.3">
      <c r="A3" s="7">
        <v>0</v>
      </c>
      <c r="B3" s="9">
        <f>1000+100*константы!B5+10*константы!B6+константы!B7</f>
        <v>3104</v>
      </c>
      <c r="C3" s="9">
        <f>1000+100*константы!B8+10*константы!B9+константы!B10</f>
        <v>1300</v>
      </c>
      <c r="D3" s="9"/>
      <c r="E3" s="9"/>
      <c r="F3" s="9"/>
      <c r="G3" s="9"/>
      <c r="H3" s="9"/>
      <c r="I3" s="9"/>
      <c r="R3" s="11" t="s">
        <v>22</v>
      </c>
      <c r="S3" s="1"/>
      <c r="T3" s="17">
        <f>(0.4+константы!B5/33-константы!B9/100)/100</f>
        <v>8.260606060606062E-3</v>
      </c>
      <c r="U3" s="11" t="s">
        <v>22</v>
      </c>
      <c r="V3" s="1"/>
      <c r="W3" s="17">
        <f>(0.4+константы!B5/33+константы!B6/100-константы!B8/100)/100</f>
        <v>1.0960606060606061E-2</v>
      </c>
    </row>
    <row r="4" spans="1:23" x14ac:dyDescent="0.3">
      <c r="A4" s="7">
        <v>1</v>
      </c>
      <c r="B4" s="9">
        <v>2949.0831776182649</v>
      </c>
      <c r="C4" s="9">
        <v>1258.0552629095441</v>
      </c>
      <c r="D4" s="9">
        <f>B4-B3</f>
        <v>-154.91682238173507</v>
      </c>
      <c r="E4" s="9">
        <f>C4-C3</f>
        <v>-41.944737090455874</v>
      </c>
      <c r="F4" s="9">
        <f>(константы!B$2/1000)*(D4^2+E4^2)</f>
        <v>103.03433130576607</v>
      </c>
      <c r="G4" s="9">
        <f>C4*I4-B4*H4-F4</f>
        <v>-114.85637475481556</v>
      </c>
      <c r="H4">
        <v>8.7185833307901247E-3</v>
      </c>
      <c r="I4">
        <v>1.1040678731650745E-2</v>
      </c>
      <c r="R4" s="10" t="s">
        <v>21</v>
      </c>
      <c r="S4" s="3"/>
      <c r="T4" s="17">
        <f>(0.4+константы!B5/33+константы!B9/100)/100</f>
        <v>1.1860606060606061E-2</v>
      </c>
      <c r="U4" s="10" t="s">
        <v>21</v>
      </c>
      <c r="V4" s="3"/>
      <c r="W4" s="17">
        <f>(0.4+константы!B5/33+константы!B6/100+константы!B8/100)/100</f>
        <v>1.1160606060606062E-2</v>
      </c>
    </row>
    <row r="5" spans="1:23" x14ac:dyDescent="0.3">
      <c r="A5" s="7">
        <v>2</v>
      </c>
      <c r="B5" s="9">
        <v>2795.2414117784047</v>
      </c>
      <c r="C5" s="9">
        <v>1214.8039204855677</v>
      </c>
      <c r="D5" s="9">
        <f t="shared" ref="D5:D51" si="0">B5-B4</f>
        <v>-153.84176583986027</v>
      </c>
      <c r="E5" s="9">
        <f>C5-C4</f>
        <v>-43.251342423976439</v>
      </c>
      <c r="F5" s="9">
        <f>(константы!B$2/1000)*(D5^2+E5^2)</f>
        <v>102.15187015280986</v>
      </c>
      <c r="G5" s="9">
        <f t="shared" ref="G5:G51" si="1">C5*I5-B5*H5-F5</f>
        <v>-115.310914257139</v>
      </c>
      <c r="H5">
        <v>9.5243452253791928E-3</v>
      </c>
      <c r="I5">
        <v>1.1083105563524277E-2</v>
      </c>
    </row>
    <row r="6" spans="1:23" x14ac:dyDescent="0.3">
      <c r="A6" s="7">
        <v>3</v>
      </c>
      <c r="B6" s="9">
        <v>2642.8000739681752</v>
      </c>
      <c r="C6" s="9">
        <v>1170.3188897025477</v>
      </c>
      <c r="D6" s="9">
        <f t="shared" si="0"/>
        <v>-152.44133781022947</v>
      </c>
      <c r="E6" s="9">
        <f>C6-C5</f>
        <v>-44.485030783019965</v>
      </c>
      <c r="F6" s="9">
        <f>(константы!B$2/1000)*(D6^2+E6^2)</f>
        <v>100.86911774855493</v>
      </c>
      <c r="G6" s="9">
        <f t="shared" si="1"/>
        <v>-118.69255835113648</v>
      </c>
      <c r="H6">
        <v>1.165795525986511E-2</v>
      </c>
      <c r="I6">
        <v>1.1096295663319803E-2</v>
      </c>
    </row>
    <row r="7" spans="1:23" x14ac:dyDescent="0.3">
      <c r="A7" s="7">
        <v>4</v>
      </c>
      <c r="B7" s="9">
        <v>2492.3514034024133</v>
      </c>
      <c r="C7" s="9">
        <v>1124.9693631335772</v>
      </c>
      <c r="D7" s="9">
        <f t="shared" si="0"/>
        <v>-150.44867056576186</v>
      </c>
      <c r="E7" s="9">
        <f>C7-C6</f>
        <v>-45.349526568970532</v>
      </c>
      <c r="F7" s="9">
        <f>(константы!B$2/1000)*(D7^2+E7^2)</f>
        <v>98.765528140139608</v>
      </c>
      <c r="G7" s="9">
        <f t="shared" si="1"/>
        <v>-110.42255781125142</v>
      </c>
      <c r="H7">
        <v>9.638167058320872E-3</v>
      </c>
      <c r="I7">
        <v>1.0991116672261726E-2</v>
      </c>
    </row>
    <row r="8" spans="1:23" x14ac:dyDescent="0.3">
      <c r="A8" s="7">
        <v>5</v>
      </c>
      <c r="B8" s="9">
        <v>2344.310494289427</v>
      </c>
      <c r="C8" s="9">
        <v>1078.9973967391957</v>
      </c>
      <c r="D8" s="9">
        <f t="shared" si="0"/>
        <v>-148.04090911298636</v>
      </c>
      <c r="E8" s="9">
        <f>C8-C7</f>
        <v>-45.971966394381525</v>
      </c>
      <c r="F8" s="9">
        <f>(константы!B$2/1000)*(D8^2+E8^2)</f>
        <v>96.118129860662521</v>
      </c>
      <c r="G8" s="9">
        <f t="shared" si="1"/>
        <v>-110.9547763016345</v>
      </c>
      <c r="H8">
        <v>1.1454372386852627E-2</v>
      </c>
      <c r="I8">
        <v>1.1136226081118198E-2</v>
      </c>
    </row>
    <row r="9" spans="1:23" x14ac:dyDescent="0.3">
      <c r="A9" s="7">
        <v>6</v>
      </c>
      <c r="B9" s="9">
        <v>2199.269824538615</v>
      </c>
      <c r="C9" s="9">
        <v>1032.881415931751</v>
      </c>
      <c r="D9" s="9">
        <f t="shared" si="0"/>
        <v>-145.04066975081196</v>
      </c>
      <c r="E9" s="9">
        <f>C9-C8</f>
        <v>-46.115980807444657</v>
      </c>
      <c r="F9" s="9">
        <f>(константы!B$2/1000)*(D9^2+E9^2)</f>
        <v>92.653918270386811</v>
      </c>
      <c r="G9" s="9">
        <f t="shared" si="1"/>
        <v>-107.30793893524972</v>
      </c>
      <c r="H9">
        <v>1.1835829340495011E-2</v>
      </c>
      <c r="I9">
        <v>1.1014005554368725E-2</v>
      </c>
    </row>
    <row r="10" spans="1:23" x14ac:dyDescent="0.3">
      <c r="A10" s="7">
        <v>7</v>
      </c>
      <c r="B10" s="9">
        <v>2057.7597362219135</v>
      </c>
      <c r="C10" s="9">
        <v>986.72639987173352</v>
      </c>
      <c r="D10" s="9">
        <f t="shared" si="0"/>
        <v>-141.51008831670151</v>
      </c>
      <c r="E10" s="9">
        <f>C10-C9</f>
        <v>-46.155016060017488</v>
      </c>
      <c r="F10" s="9">
        <f>(константы!B$2/1000)*(D10^2+E10^2)</f>
        <v>88.621562411604543</v>
      </c>
      <c r="G10" s="9">
        <f t="shared" si="1"/>
        <v>-95.125374459911029</v>
      </c>
      <c r="H10">
        <v>8.5003881954405346E-3</v>
      </c>
      <c r="I10">
        <v>1.1135756096072268E-2</v>
      </c>
    </row>
    <row r="11" spans="1:23" x14ac:dyDescent="0.3">
      <c r="A11" s="7">
        <v>8</v>
      </c>
      <c r="B11" s="9">
        <v>1919.2129123512404</v>
      </c>
      <c r="C11" s="9">
        <v>940.78167276972727</v>
      </c>
      <c r="D11" s="9">
        <f t="shared" si="0"/>
        <v>-138.54682387067305</v>
      </c>
      <c r="E11" s="9">
        <f>C11-C10</f>
        <v>-45.944727102006254</v>
      </c>
      <c r="F11" s="9">
        <f>(константы!B$2/1000)*(D11^2+E11^2)</f>
        <v>85.224561412516522</v>
      </c>
      <c r="G11" s="9">
        <f t="shared" si="1"/>
        <v>-93.539170858713504</v>
      </c>
      <c r="H11">
        <v>9.7841798150578325E-3</v>
      </c>
      <c r="I11">
        <v>1.1121937314981536E-2</v>
      </c>
    </row>
    <row r="12" spans="1:23" x14ac:dyDescent="0.3">
      <c r="A12" s="7">
        <v>9</v>
      </c>
      <c r="B12" s="9">
        <v>1783.9935311879281</v>
      </c>
      <c r="C12" s="9">
        <v>894.90182542563514</v>
      </c>
      <c r="D12" s="9">
        <f t="shared" si="0"/>
        <v>-135.21938116331239</v>
      </c>
      <c r="E12" s="9">
        <f>C12-C11</f>
        <v>-45.879847344092127</v>
      </c>
      <c r="F12" s="9">
        <f>(константы!B$2/1000)*(D12^2+E12^2)</f>
        <v>81.55696573802544</v>
      </c>
      <c r="G12" s="9">
        <f t="shared" si="1"/>
        <v>-91.879009372631572</v>
      </c>
      <c r="H12">
        <v>1.1383618274483476E-2</v>
      </c>
      <c r="I12">
        <v>1.1159053926206244E-2</v>
      </c>
    </row>
    <row r="13" spans="1:23" x14ac:dyDescent="0.3">
      <c r="A13" s="7">
        <v>10</v>
      </c>
      <c r="B13" s="9">
        <v>1651.9913294878156</v>
      </c>
      <c r="C13" s="9">
        <v>849.23130752720044</v>
      </c>
      <c r="D13" s="9">
        <f t="shared" si="0"/>
        <v>-132.00220170011244</v>
      </c>
      <c r="E13" s="9">
        <f>C13-C12</f>
        <v>-45.670517898434696</v>
      </c>
      <c r="F13" s="9">
        <f>(константы!B$2/1000)*(D13^2+E13^2)</f>
        <v>78.041509835153647</v>
      </c>
      <c r="G13" s="9">
        <f t="shared" si="1"/>
        <v>-86.831254292372876</v>
      </c>
      <c r="H13">
        <v>1.0981066927091282E-2</v>
      </c>
      <c r="I13">
        <v>1.1010996429334391E-2</v>
      </c>
    </row>
    <row r="14" spans="1:23" x14ac:dyDescent="0.3">
      <c r="A14" s="7">
        <v>11</v>
      </c>
      <c r="B14" s="9">
        <v>1523.7816414225274</v>
      </c>
      <c r="C14" s="9">
        <v>803.77264333733979</v>
      </c>
      <c r="D14" s="9">
        <f t="shared" si="0"/>
        <v>-128.20968806528822</v>
      </c>
      <c r="E14" s="9">
        <f>C14-C13</f>
        <v>-45.458664189860656</v>
      </c>
      <c r="F14" s="9">
        <f>(константы!B$2/1000)*(D14^2+E14^2)</f>
        <v>74.016857054900115</v>
      </c>
      <c r="G14" s="9">
        <f t="shared" si="1"/>
        <v>-81.254329740601094</v>
      </c>
      <c r="H14">
        <v>1.0559618518631551E-2</v>
      </c>
      <c r="I14">
        <v>1.1014408398693807E-2</v>
      </c>
    </row>
    <row r="15" spans="1:23" x14ac:dyDescent="0.3">
      <c r="A15" s="7">
        <v>12</v>
      </c>
      <c r="B15" s="9">
        <v>1399.283145445442</v>
      </c>
      <c r="C15" s="9">
        <v>758.95760111920492</v>
      </c>
      <c r="D15" s="9">
        <f t="shared" si="0"/>
        <v>-124.49849597708544</v>
      </c>
      <c r="E15" s="9">
        <f>C15-C14</f>
        <v>-44.815042218134863</v>
      </c>
      <c r="F15" s="9">
        <f>(константы!B$2/1000)*(D15^2+E15^2)</f>
        <v>70.03305403827828</v>
      </c>
      <c r="G15" s="9">
        <f t="shared" si="1"/>
        <v>-74.272430266741964</v>
      </c>
      <c r="H15">
        <v>9.0388445692312393E-3</v>
      </c>
      <c r="I15">
        <v>1.1079046601763969E-2</v>
      </c>
    </row>
    <row r="16" spans="1:23" x14ac:dyDescent="0.3">
      <c r="A16" s="7">
        <v>13</v>
      </c>
      <c r="B16" s="9">
        <v>1279.3468705711975</v>
      </c>
      <c r="C16" s="9">
        <v>714.93369658986785</v>
      </c>
      <c r="D16" s="9">
        <f t="shared" si="0"/>
        <v>-119.93627487424442</v>
      </c>
      <c r="E16" s="9">
        <f>C16-C15</f>
        <v>-44.023904529337074</v>
      </c>
      <c r="F16" s="9">
        <f>(константы!B$2/1000)*(D16^2+E16^2)</f>
        <v>65.291256802874003</v>
      </c>
      <c r="G16" s="9">
        <f t="shared" si="1"/>
        <v>-71.138242484077324</v>
      </c>
      <c r="H16">
        <v>1.077473738822596E-2</v>
      </c>
      <c r="I16">
        <v>1.1102625202185124E-2</v>
      </c>
    </row>
    <row r="17" spans="1:9" x14ac:dyDescent="0.3">
      <c r="A17" s="7">
        <v>14</v>
      </c>
      <c r="B17" s="9">
        <v>1164.0290209953596</v>
      </c>
      <c r="C17" s="9">
        <v>672.27927876261253</v>
      </c>
      <c r="D17" s="9">
        <f t="shared" si="0"/>
        <v>-115.31784957583795</v>
      </c>
      <c r="E17" s="9">
        <f>C17-C16</f>
        <v>-42.654417827255315</v>
      </c>
      <c r="F17" s="9">
        <f>(константы!B$2/1000)*(D17^2+E17^2)</f>
        <v>60.470423163910667</v>
      </c>
      <c r="G17" s="9">
        <f t="shared" si="1"/>
        <v>-64.368885378370052</v>
      </c>
      <c r="H17">
        <v>9.7905520798364214E-3</v>
      </c>
      <c r="I17">
        <v>1.1153139439069796E-2</v>
      </c>
    </row>
    <row r="18" spans="1:9" x14ac:dyDescent="0.3">
      <c r="A18" s="7">
        <v>15</v>
      </c>
      <c r="B18" s="9">
        <v>1053.8570080477521</v>
      </c>
      <c r="C18" s="9">
        <v>630.94665796935408</v>
      </c>
      <c r="D18" s="9">
        <f t="shared" si="0"/>
        <v>-110.17201294760753</v>
      </c>
      <c r="E18" s="9">
        <f>C18-C17</f>
        <v>-41.332620793258457</v>
      </c>
      <c r="F18" s="9">
        <f>(константы!B$2/1000)*(D18^2+E18^2)</f>
        <v>55.38503191426841</v>
      </c>
      <c r="G18" s="9">
        <f t="shared" si="1"/>
        <v>-60.069104232902433</v>
      </c>
      <c r="H18">
        <v>1.104039490951262E-2</v>
      </c>
      <c r="I18">
        <v>1.1016660664693137E-2</v>
      </c>
    </row>
    <row r="19" spans="1:9" x14ac:dyDescent="0.3">
      <c r="A19" s="7">
        <v>16</v>
      </c>
      <c r="B19" s="9">
        <v>948.76039540138777</v>
      </c>
      <c r="C19" s="9">
        <v>590.99671969616088</v>
      </c>
      <c r="D19" s="9">
        <f t="shared" si="0"/>
        <v>-105.09661264636429</v>
      </c>
      <c r="E19" s="9">
        <f>C19-C18</f>
        <v>-39.949938273193197</v>
      </c>
      <c r="F19" s="9">
        <f>(константы!B$2/1000)*(D19^2+E19^2)</f>
        <v>50.565182231087547</v>
      </c>
      <c r="G19" s="9">
        <f t="shared" si="1"/>
        <v>-53.559368406418798</v>
      </c>
      <c r="H19">
        <v>1.0097958922086247E-2</v>
      </c>
      <c r="I19">
        <v>1.1144490493484299E-2</v>
      </c>
    </row>
    <row r="20" spans="1:9" x14ac:dyDescent="0.3">
      <c r="A20" s="7">
        <v>17</v>
      </c>
      <c r="B20" s="9">
        <v>848.42495954167441</v>
      </c>
      <c r="C20" s="9">
        <v>553.03831519690686</v>
      </c>
      <c r="D20" s="9">
        <f t="shared" si="0"/>
        <v>-100.33543585971336</v>
      </c>
      <c r="E20" s="9">
        <f>C20-C19</f>
        <v>-37.958404499254016</v>
      </c>
      <c r="F20" s="9">
        <f>(константы!B$2/1000)*(D20^2+E20^2)</f>
        <v>46.032160645150569</v>
      </c>
      <c r="G20" s="9">
        <f t="shared" si="1"/>
        <v>-48.091018753895348</v>
      </c>
      <c r="H20">
        <v>9.6067452009643856E-3</v>
      </c>
      <c r="I20">
        <v>1.1015049287392803E-2</v>
      </c>
    </row>
    <row r="21" spans="1:9" x14ac:dyDescent="0.3">
      <c r="A21" s="7">
        <v>18</v>
      </c>
      <c r="B21" s="9">
        <v>753.42294825801446</v>
      </c>
      <c r="C21" s="9">
        <v>515.64460703686552</v>
      </c>
      <c r="D21" s="9">
        <f t="shared" si="0"/>
        <v>-95.002011283659954</v>
      </c>
      <c r="E21" s="9">
        <f>C21-C20</f>
        <v>-37.393708160041342</v>
      </c>
      <c r="F21" s="9">
        <f>(константы!B$2/1000)*(D21^2+E21^2)</f>
        <v>41.694686231595981</v>
      </c>
      <c r="G21" s="9">
        <f t="shared" si="1"/>
        <v>-44.347089929303976</v>
      </c>
      <c r="H21">
        <v>1.1126530350657676E-2</v>
      </c>
      <c r="I21">
        <v>1.1113428754539629E-2</v>
      </c>
    </row>
    <row r="22" spans="1:9" x14ac:dyDescent="0.3">
      <c r="A22" s="7">
        <v>19</v>
      </c>
      <c r="B22" s="9">
        <v>662.98568198743624</v>
      </c>
      <c r="C22" s="9">
        <v>481.56884587788682</v>
      </c>
      <c r="D22" s="9">
        <f t="shared" si="0"/>
        <v>-90.43726627057822</v>
      </c>
      <c r="E22" s="9">
        <f>C22-C21</f>
        <v>-34.075761158978707</v>
      </c>
      <c r="F22" s="9">
        <f>(константы!B$2/1000)*(D22^2+E22^2)</f>
        <v>37.360226516236906</v>
      </c>
      <c r="G22" s="9">
        <f t="shared" si="1"/>
        <v>-38.14646155663614</v>
      </c>
      <c r="H22">
        <v>9.1553032013916447E-3</v>
      </c>
      <c r="I22">
        <v>1.0971639759514144E-2</v>
      </c>
    </row>
    <row r="23" spans="1:9" x14ac:dyDescent="0.3">
      <c r="A23" s="7">
        <v>20</v>
      </c>
      <c r="B23" s="9">
        <v>578.41187467137968</v>
      </c>
      <c r="C23" s="9">
        <v>447.45585123654291</v>
      </c>
      <c r="D23" s="9">
        <f t="shared" si="0"/>
        <v>-84.573807316056559</v>
      </c>
      <c r="E23" s="9">
        <f>C23-C22</f>
        <v>-34.112994641343903</v>
      </c>
      <c r="F23" s="9">
        <f>(константы!B$2/1000)*(D23^2+E23^2)</f>
        <v>33.265701149335285</v>
      </c>
      <c r="G23" s="9">
        <f t="shared" si="1"/>
        <v>-35.131924687860746</v>
      </c>
      <c r="H23">
        <v>1.1725523239844967E-2</v>
      </c>
      <c r="I23">
        <v>1.0986465651417584E-2</v>
      </c>
    </row>
    <row r="24" spans="1:9" x14ac:dyDescent="0.3">
      <c r="A24" s="7">
        <v>21</v>
      </c>
      <c r="B24" s="9">
        <v>500.20062473247435</v>
      </c>
      <c r="C24" s="9">
        <v>417.0784477690629</v>
      </c>
      <c r="D24" s="9">
        <f t="shared" si="0"/>
        <v>-78.211249938905326</v>
      </c>
      <c r="E24" s="9">
        <f>C24-C23</f>
        <v>-30.377403467480008</v>
      </c>
      <c r="F24" s="9">
        <f>(константы!B$2/1000)*(D24^2+E24^2)</f>
        <v>28.159145033727938</v>
      </c>
      <c r="G24" s="9">
        <f t="shared" si="1"/>
        <v>-28.41236252649847</v>
      </c>
      <c r="H24">
        <v>9.7825318155461295E-3</v>
      </c>
      <c r="I24">
        <v>1.1125031891842403E-2</v>
      </c>
    </row>
    <row r="25" spans="1:9" x14ac:dyDescent="0.3">
      <c r="A25" s="7">
        <v>22</v>
      </c>
      <c r="B25" s="9">
        <v>428.4150327509185</v>
      </c>
      <c r="C25" s="9">
        <v>386.96860808328591</v>
      </c>
      <c r="D25" s="9">
        <f t="shared" si="0"/>
        <v>-71.785591981555854</v>
      </c>
      <c r="E25" s="9">
        <f>C25-C24</f>
        <v>-30.10983968577699</v>
      </c>
      <c r="F25" s="9">
        <f>(константы!B$2/1000)*(D25^2+E25^2)</f>
        <v>24.23909464818243</v>
      </c>
      <c r="G25" s="9">
        <f t="shared" si="1"/>
        <v>-23.963034315390299</v>
      </c>
      <c r="H25">
        <v>9.2967015594958343E-3</v>
      </c>
      <c r="I25">
        <v>1.1005820490127261E-2</v>
      </c>
    </row>
    <row r="26" spans="1:9" x14ac:dyDescent="0.3">
      <c r="A26" s="7">
        <v>23</v>
      </c>
      <c r="B26" s="9">
        <v>366.68500445940612</v>
      </c>
      <c r="C26" s="9">
        <v>359.81273612649437</v>
      </c>
      <c r="D26" s="9">
        <f t="shared" si="0"/>
        <v>-61.730028291512383</v>
      </c>
      <c r="E26" s="9">
        <f>C26-C25</f>
        <v>-27.155871956791543</v>
      </c>
      <c r="F26" s="9">
        <f>(константы!B$2/1000)*(D26^2+E26^2)</f>
        <v>18.192151098418307</v>
      </c>
      <c r="G26" s="9">
        <f t="shared" si="1"/>
        <v>-17.643446458005442</v>
      </c>
      <c r="H26">
        <v>9.3339463484603414E-3</v>
      </c>
      <c r="I26">
        <v>1.1037193517868587E-2</v>
      </c>
    </row>
    <row r="27" spans="1:9" x14ac:dyDescent="0.3">
      <c r="A27" s="7">
        <v>24</v>
      </c>
      <c r="B27" s="9">
        <v>308.56697978128437</v>
      </c>
      <c r="C27" s="9">
        <v>333.96120216004556</v>
      </c>
      <c r="D27" s="9">
        <f t="shared" si="0"/>
        <v>-58.118024678121742</v>
      </c>
      <c r="E27" s="9">
        <f>C27-C26</f>
        <v>-25.851533966448812</v>
      </c>
      <c r="F27" s="9">
        <f>(константы!B$2/1000)*(D27^2+E27^2)</f>
        <v>16.184026403620898</v>
      </c>
      <c r="G27" s="9">
        <f t="shared" si="1"/>
        <v>-16.038071915547604</v>
      </c>
      <c r="H27">
        <v>1.1575445417645804E-2</v>
      </c>
      <c r="I27">
        <v>1.1132295297097689E-2</v>
      </c>
    </row>
    <row r="28" spans="1:9" x14ac:dyDescent="0.3">
      <c r="A28" s="7">
        <v>25</v>
      </c>
      <c r="B28" s="9">
        <v>262.11476039317074</v>
      </c>
      <c r="C28" s="9">
        <v>311.75000214674895</v>
      </c>
      <c r="D28" s="9">
        <f t="shared" si="0"/>
        <v>-46.452219388113633</v>
      </c>
      <c r="E28" s="9">
        <f>C28-C27</f>
        <v>-22.211200013296605</v>
      </c>
      <c r="F28" s="9">
        <f>(константы!B$2/1000)*(D28^2+E28^2)</f>
        <v>10.604584368448428</v>
      </c>
      <c r="G28" s="9">
        <f t="shared" si="1"/>
        <v>-9.4654096620027595</v>
      </c>
      <c r="H28">
        <v>8.9129374065370654E-3</v>
      </c>
      <c r="I28">
        <v>1.1147994018372142E-2</v>
      </c>
    </row>
    <row r="29" spans="1:9" x14ac:dyDescent="0.3">
      <c r="A29" s="7">
        <v>26</v>
      </c>
      <c r="B29" s="9">
        <v>212.62695617455827</v>
      </c>
      <c r="C29" s="9">
        <v>290.5384561018875</v>
      </c>
      <c r="D29" s="9">
        <f t="shared" si="0"/>
        <v>-49.487804218612467</v>
      </c>
      <c r="E29" s="9">
        <f>C29-C28</f>
        <v>-21.21154604486145</v>
      </c>
      <c r="F29" s="9">
        <f>(константы!B$2/1000)*(D29^2+E29^2)</f>
        <v>11.595889807971981</v>
      </c>
      <c r="G29" s="9">
        <f t="shared" si="1"/>
        <v>-10.318715824668709</v>
      </c>
      <c r="H29">
        <v>9.1497000030518506E-3</v>
      </c>
      <c r="I29">
        <v>1.1091980346079897E-2</v>
      </c>
    </row>
    <row r="30" spans="1:9" x14ac:dyDescent="0.3">
      <c r="A30" s="7">
        <v>27</v>
      </c>
      <c r="B30" s="9">
        <v>173.57027903963882</v>
      </c>
      <c r="C30" s="9">
        <v>273.96993229366581</v>
      </c>
      <c r="D30" s="9">
        <f t="shared" si="0"/>
        <v>-39.056677134919454</v>
      </c>
      <c r="E30" s="9">
        <f>C30-C29</f>
        <v>-16.568523808221698</v>
      </c>
      <c r="F30" s="9">
        <f>(константы!B$2/1000)*(D30^2+E30^2)</f>
        <v>7.1997600400197976</v>
      </c>
      <c r="G30" s="9">
        <f t="shared" si="1"/>
        <v>-5.7865607276669957</v>
      </c>
      <c r="H30">
        <v>9.3860231330301826E-3</v>
      </c>
      <c r="I30">
        <v>1.1104627216406751E-2</v>
      </c>
    </row>
    <row r="31" spans="1:9" x14ac:dyDescent="0.3">
      <c r="A31" s="7">
        <v>28</v>
      </c>
      <c r="B31" s="9">
        <v>130.68672346690613</v>
      </c>
      <c r="C31" s="9">
        <v>256.84659482150931</v>
      </c>
      <c r="D31" s="9">
        <f t="shared" si="0"/>
        <v>-42.883555572732689</v>
      </c>
      <c r="E31" s="9">
        <f>C31-C30</f>
        <v>-17.123337472156493</v>
      </c>
      <c r="F31" s="9">
        <f>(константы!B$2/1000)*(D31^2+E31^2)</f>
        <v>8.5288320989800468</v>
      </c>
      <c r="G31" s="9">
        <f t="shared" si="1"/>
        <v>-6.983259679914644</v>
      </c>
      <c r="H31">
        <v>9.7516592913602096E-3</v>
      </c>
      <c r="I31">
        <v>1.0979257179479354E-2</v>
      </c>
    </row>
    <row r="32" spans="1:9" x14ac:dyDescent="0.3">
      <c r="A32" s="7">
        <v>29</v>
      </c>
      <c r="B32" s="9">
        <v>100.55207601173585</v>
      </c>
      <c r="C32" s="9">
        <v>244.00327256247027</v>
      </c>
      <c r="D32" s="9">
        <f t="shared" si="0"/>
        <v>-30.134647455170281</v>
      </c>
      <c r="E32" s="9">
        <f>C32-C31</f>
        <v>-12.843322259039041</v>
      </c>
      <c r="F32" s="9">
        <f>(константы!B$2/1000)*(D32^2+E32^2)</f>
        <v>4.2921916155877131</v>
      </c>
      <c r="G32" s="9">
        <f t="shared" si="1"/>
        <v>-2.6075940117295922</v>
      </c>
      <c r="H32">
        <v>9.8872347178563802E-3</v>
      </c>
      <c r="I32">
        <v>1.0978457594531083E-2</v>
      </c>
    </row>
    <row r="33" spans="1:9" x14ac:dyDescent="0.3">
      <c r="A33" s="7">
        <v>30</v>
      </c>
      <c r="B33" s="9">
        <v>71.673037625732988</v>
      </c>
      <c r="C33" s="9">
        <v>232.06476956585649</v>
      </c>
      <c r="D33" s="9">
        <f t="shared" si="0"/>
        <v>-28.879038386002861</v>
      </c>
      <c r="E33" s="9">
        <f>C33-C32</f>
        <v>-11.938502996613778</v>
      </c>
      <c r="F33" s="9">
        <f>(константы!B$2/1000)*(D33^2+E33^2)</f>
        <v>3.9061068476015319</v>
      </c>
      <c r="G33" s="9">
        <f t="shared" si="1"/>
        <v>-1.9409414935257403</v>
      </c>
      <c r="H33">
        <v>8.6154185613574637E-3</v>
      </c>
      <c r="I33">
        <v>1.1129042023987549E-2</v>
      </c>
    </row>
    <row r="34" spans="1:9" x14ac:dyDescent="0.3">
      <c r="A34" s="7">
        <v>31</v>
      </c>
      <c r="B34" s="9">
        <v>56.191105381985885</v>
      </c>
      <c r="C34" s="9">
        <v>224.44978506106503</v>
      </c>
      <c r="D34" s="9">
        <f t="shared" si="0"/>
        <v>-15.481932243747103</v>
      </c>
      <c r="E34" s="9">
        <f>C34-C33</f>
        <v>-7.6149845047914653</v>
      </c>
      <c r="F34" s="9">
        <f>(константы!B$2/1000)*(D34^2+E34^2)</f>
        <v>1.1907128600327612</v>
      </c>
      <c r="G34" s="9">
        <f t="shared" si="1"/>
        <v>0.82812685670072983</v>
      </c>
      <c r="H34">
        <v>8.3311935789056064E-3</v>
      </c>
      <c r="I34">
        <v>1.1080334482863857E-2</v>
      </c>
    </row>
    <row r="35" spans="1:9" x14ac:dyDescent="0.3">
      <c r="A35" s="7">
        <v>32</v>
      </c>
      <c r="B35" s="9">
        <v>40.557601675944717</v>
      </c>
      <c r="C35" s="9">
        <v>217.51169480035333</v>
      </c>
      <c r="D35" s="9">
        <f t="shared" si="0"/>
        <v>-15.633503706041168</v>
      </c>
      <c r="E35" s="9">
        <f>C35-C34</f>
        <v>-6.9380902607117036</v>
      </c>
      <c r="F35" s="9">
        <f>(константы!B$2/1000)*(D35^2+E35^2)</f>
        <v>1.1701741383703421</v>
      </c>
      <c r="G35" s="9">
        <f t="shared" si="1"/>
        <v>0.77206295325687391</v>
      </c>
      <c r="H35">
        <v>1.09690914639729E-2</v>
      </c>
      <c r="I35">
        <v>1.0974661091952269E-2</v>
      </c>
    </row>
    <row r="36" spans="1:9" x14ac:dyDescent="0.3">
      <c r="A36" s="7">
        <v>33</v>
      </c>
      <c r="B36" s="9">
        <v>33.104153404564741</v>
      </c>
      <c r="C36" s="9">
        <v>214.38604109866048</v>
      </c>
      <c r="D36" s="9">
        <f t="shared" si="0"/>
        <v>-7.4534482713799761</v>
      </c>
      <c r="E36" s="9">
        <f>C36-C35</f>
        <v>-3.1256537016928405</v>
      </c>
      <c r="F36" s="9">
        <f>(константы!B$2/1000)*(D36^2+E36^2)</f>
        <v>0.26129440878817328</v>
      </c>
      <c r="G36" s="9">
        <f t="shared" si="1"/>
        <v>1.8005356577794462</v>
      </c>
      <c r="H36">
        <v>9.4400775170140686E-3</v>
      </c>
      <c r="I36">
        <v>1.1075048677022614E-2</v>
      </c>
    </row>
    <row r="37" spans="1:9" x14ac:dyDescent="0.3">
      <c r="A37" s="7">
        <v>34</v>
      </c>
      <c r="B37" s="9">
        <v>23.353989959759833</v>
      </c>
      <c r="C37" s="9">
        <v>205.20373231325803</v>
      </c>
      <c r="D37" s="9">
        <f t="shared" si="0"/>
        <v>-9.7501634448049082</v>
      </c>
      <c r="E37" s="9">
        <f>C37-C36</f>
        <v>-9.182308785402455</v>
      </c>
      <c r="F37" s="9">
        <f>(константы!B$2/1000)*(D37^2+E37^2)</f>
        <v>0.71752192732355613</v>
      </c>
      <c r="G37" s="9">
        <f t="shared" si="1"/>
        <v>1.2710765745069326</v>
      </c>
      <c r="H37">
        <v>1.1851650135807367E-2</v>
      </c>
      <c r="I37">
        <v>1.1039671620838038E-2</v>
      </c>
    </row>
    <row r="38" spans="1:9" x14ac:dyDescent="0.3">
      <c r="A38" s="7">
        <v>35</v>
      </c>
      <c r="B38" s="9">
        <v>14.046900014777542</v>
      </c>
      <c r="C38" s="9">
        <v>201.80518059073634</v>
      </c>
      <c r="D38" s="9">
        <f t="shared" si="0"/>
        <v>-9.307089944982291</v>
      </c>
      <c r="E38" s="9">
        <f>C38-C37</f>
        <v>-3.3985517225216881</v>
      </c>
      <c r="F38" s="9">
        <f>(константы!B$2/1000)*(D38^2+E38^2)</f>
        <v>0.39268830821858242</v>
      </c>
      <c r="G38" s="9">
        <f t="shared" si="1"/>
        <v>1.7035907081484822</v>
      </c>
      <c r="H38">
        <v>8.8075753044221314E-3</v>
      </c>
      <c r="I38">
        <v>1.1000699484237189E-2</v>
      </c>
    </row>
    <row r="39" spans="1:9" x14ac:dyDescent="0.3">
      <c r="A39" s="7">
        <v>36</v>
      </c>
      <c r="B39" s="9">
        <v>9.5305229794734174</v>
      </c>
      <c r="C39" s="9">
        <v>195.87848671815917</v>
      </c>
      <c r="D39" s="9">
        <f t="shared" si="0"/>
        <v>-4.5163770353041244</v>
      </c>
      <c r="E39" s="9">
        <f>C39-C38</f>
        <v>-5.9266938725771752</v>
      </c>
      <c r="F39" s="9">
        <f>(константы!B$2/1000)*(D39^2+E39^2)</f>
        <v>0.22209344713706522</v>
      </c>
      <c r="G39" s="9">
        <f t="shared" si="1"/>
        <v>1.850604265780583</v>
      </c>
      <c r="H39">
        <v>1.0577087313455611E-2</v>
      </c>
      <c r="I39">
        <v>1.1096179692983795E-2</v>
      </c>
    </row>
    <row r="40" spans="1:9" x14ac:dyDescent="0.3">
      <c r="A40" s="7">
        <v>37</v>
      </c>
      <c r="B40" s="9">
        <v>1.9286660197580117</v>
      </c>
      <c r="C40" s="9">
        <v>194.59291467164084</v>
      </c>
      <c r="D40" s="9">
        <f t="shared" si="0"/>
        <v>-7.6018569597154055</v>
      </c>
      <c r="E40" s="9">
        <f>C40-C39</f>
        <v>-1.2855720465183254</v>
      </c>
      <c r="F40" s="9">
        <f>(константы!B$2/1000)*(D40^2+E40^2)</f>
        <v>0.23776369889105145</v>
      </c>
      <c r="G40" s="9">
        <f t="shared" si="1"/>
        <v>1.9116861320361291</v>
      </c>
      <c r="H40">
        <v>9.930302438428908E-3</v>
      </c>
      <c r="I40">
        <v>1.1144301278725547E-2</v>
      </c>
    </row>
    <row r="41" spans="1:9" x14ac:dyDescent="0.3">
      <c r="A41" s="7">
        <v>38</v>
      </c>
      <c r="B41" s="9">
        <v>1.4072004378181393</v>
      </c>
      <c r="C41" s="9">
        <v>196.02478539238925</v>
      </c>
      <c r="D41" s="9">
        <f t="shared" si="0"/>
        <v>-0.52146558193987236</v>
      </c>
      <c r="E41" s="9">
        <f>C41-C40</f>
        <v>1.4318707207484067</v>
      </c>
      <c r="F41" s="9">
        <f>(константы!B$2/1000)*(D41^2+E41^2)</f>
        <v>9.2887204563378064E-3</v>
      </c>
      <c r="G41" s="9">
        <f t="shared" si="1"/>
        <v>2.1514442411255299</v>
      </c>
      <c r="H41">
        <v>8.7607721182897426E-3</v>
      </c>
      <c r="I41">
        <v>1.1085644703512681E-2</v>
      </c>
    </row>
    <row r="42" spans="1:9" x14ac:dyDescent="0.3">
      <c r="A42" s="7">
        <v>39</v>
      </c>
      <c r="B42" s="9">
        <v>0</v>
      </c>
      <c r="C42" s="9">
        <v>199.53889569872186</v>
      </c>
      <c r="D42" s="9">
        <f t="shared" si="0"/>
        <v>-1.4072004378181393</v>
      </c>
      <c r="E42" s="9">
        <f>C42-C41</f>
        <v>3.5141103063326113</v>
      </c>
      <c r="F42" s="9">
        <f>(константы!B$2/1000)*(D42^2+E42^2)</f>
        <v>5.7316737269074568E-2</v>
      </c>
      <c r="G42" s="9">
        <f t="shared" si="1"/>
        <v>2.1448755564537909</v>
      </c>
      <c r="H42">
        <v>8.7720883816034424E-3</v>
      </c>
      <c r="I42">
        <v>1.1036406140324107E-2</v>
      </c>
    </row>
    <row r="43" spans="1:9" x14ac:dyDescent="0.3">
      <c r="A43" s="7">
        <v>40</v>
      </c>
      <c r="B43" s="9">
        <v>0</v>
      </c>
      <c r="C43" s="9">
        <v>198.87321410420486</v>
      </c>
      <c r="D43" s="9">
        <f t="shared" si="0"/>
        <v>0</v>
      </c>
      <c r="E43" s="9">
        <f>C43-C42</f>
        <v>-0.66568159451699671</v>
      </c>
      <c r="F43" s="9">
        <f>(константы!B$2/1000)*(D43^2+E43^2)</f>
        <v>1.772527941114765E-3</v>
      </c>
      <c r="G43" s="9">
        <f t="shared" si="1"/>
        <v>2.1985402714580227</v>
      </c>
      <c r="H43">
        <v>9.1100381481368457E-3</v>
      </c>
      <c r="I43">
        <v>1.1063897213660084E-2</v>
      </c>
    </row>
    <row r="44" spans="1:9" x14ac:dyDescent="0.3">
      <c r="A44" s="7">
        <v>41</v>
      </c>
      <c r="B44" s="9">
        <v>0</v>
      </c>
      <c r="C44" s="9">
        <v>198.70417680339835</v>
      </c>
      <c r="D44" s="9">
        <f t="shared" si="0"/>
        <v>0</v>
      </c>
      <c r="E44" s="9">
        <f>C44-C43</f>
        <v>-0.16903730080650803</v>
      </c>
      <c r="F44" s="9">
        <f>(константы!B$2/1000)*(D44^2+E44^2)</f>
        <v>1.1429443625579952E-4</v>
      </c>
      <c r="G44" s="9">
        <f t="shared" si="1"/>
        <v>2.1914988419395893</v>
      </c>
      <c r="H44">
        <v>1.0340324716940824E-2</v>
      </c>
      <c r="I44">
        <v>1.1029527268288217E-2</v>
      </c>
    </row>
    <row r="45" spans="1:9" x14ac:dyDescent="0.3">
      <c r="A45" s="7">
        <v>42</v>
      </c>
      <c r="B45" s="9">
        <v>0</v>
      </c>
      <c r="C45" s="9">
        <v>192.6232975100132</v>
      </c>
      <c r="D45" s="9">
        <f t="shared" si="0"/>
        <v>0</v>
      </c>
      <c r="E45" s="9">
        <f>C45-C44</f>
        <v>-6.0808792933851521</v>
      </c>
      <c r="F45" s="9">
        <f>(константы!B$2/1000)*(D45^2+E45^2)</f>
        <v>0.14790837192288123</v>
      </c>
      <c r="G45" s="9">
        <f t="shared" si="1"/>
        <v>1.9759806671127611</v>
      </c>
      <c r="H45">
        <v>9.6395953245643484E-3</v>
      </c>
      <c r="I45">
        <v>1.1026127506332591E-2</v>
      </c>
    </row>
    <row r="46" spans="1:9" x14ac:dyDescent="0.3">
      <c r="A46" s="7">
        <v>43</v>
      </c>
      <c r="B46" s="9">
        <v>0</v>
      </c>
      <c r="C46" s="9">
        <v>189.17710988826613</v>
      </c>
      <c r="D46" s="9">
        <f t="shared" si="0"/>
        <v>0</v>
      </c>
      <c r="E46" s="9">
        <f>C46-C45</f>
        <v>-3.4461876217470717</v>
      </c>
      <c r="F46" s="9">
        <f>(константы!B$2/1000)*(D46^2+E46^2)</f>
        <v>4.7504836497130956E-2</v>
      </c>
      <c r="G46" s="9">
        <f t="shared" si="1"/>
        <v>2.0603920028889777</v>
      </c>
      <c r="H46">
        <v>1.1404273201696829E-2</v>
      </c>
      <c r="I46">
        <v>1.1142451857051301E-2</v>
      </c>
    </row>
    <row r="47" spans="1:9" x14ac:dyDescent="0.3">
      <c r="A47" s="7">
        <v>44</v>
      </c>
      <c r="B47" s="9">
        <v>0</v>
      </c>
      <c r="C47" s="9">
        <v>184.53880543614846</v>
      </c>
      <c r="D47" s="9">
        <f t="shared" si="0"/>
        <v>0</v>
      </c>
      <c r="E47" s="9">
        <f>C47-C46</f>
        <v>-4.6383044521176657</v>
      </c>
      <c r="F47" s="9">
        <f>(константы!B$2/1000)*(D47^2+E47^2)</f>
        <v>8.6055472762138235E-2</v>
      </c>
      <c r="G47" s="9">
        <f t="shared" si="1"/>
        <v>1.9466868611287484</v>
      </c>
      <c r="H47">
        <v>1.182506241035188E-2</v>
      </c>
      <c r="I47">
        <v>1.101525681325724E-2</v>
      </c>
    </row>
    <row r="48" spans="1:9" x14ac:dyDescent="0.3">
      <c r="A48" s="7">
        <v>45</v>
      </c>
      <c r="B48" s="9">
        <v>0</v>
      </c>
      <c r="C48" s="9">
        <v>181.56318401494914</v>
      </c>
      <c r="D48" s="9">
        <f t="shared" si="0"/>
        <v>0</v>
      </c>
      <c r="E48" s="9">
        <f>C48-C47</f>
        <v>-2.975621421199321</v>
      </c>
      <c r="F48" s="9">
        <f>(константы!B$2/1000)*(D48^2+E48^2)</f>
        <v>3.5417291369201069E-2</v>
      </c>
      <c r="G48" s="9">
        <f t="shared" si="1"/>
        <v>1.9637920108387927</v>
      </c>
      <c r="H48">
        <v>9.9122843104342793E-3</v>
      </c>
      <c r="I48">
        <v>1.1011094088564714E-2</v>
      </c>
    </row>
    <row r="49" spans="1:9" x14ac:dyDescent="0.3">
      <c r="A49" s="7">
        <v>46</v>
      </c>
      <c r="B49" s="9">
        <v>0</v>
      </c>
      <c r="C49" s="9">
        <v>180.44083887765819</v>
      </c>
      <c r="D49" s="9">
        <f t="shared" si="0"/>
        <v>0</v>
      </c>
      <c r="E49" s="9">
        <f>C49-C48</f>
        <v>-1.1223451372909494</v>
      </c>
      <c r="F49" s="9">
        <f>(константы!B$2/1000)*(D49^2+E49^2)</f>
        <v>5.0386344288025605E-3</v>
      </c>
      <c r="G49" s="9">
        <f t="shared" si="1"/>
        <v>1.9873974016771887</v>
      </c>
      <c r="H49">
        <v>9.5207196264534451E-3</v>
      </c>
      <c r="I49">
        <v>1.104204596087527E-2</v>
      </c>
    </row>
    <row r="50" spans="1:9" x14ac:dyDescent="0.3">
      <c r="A50" s="7">
        <v>47</v>
      </c>
      <c r="B50" s="9">
        <v>0</v>
      </c>
      <c r="C50" s="9">
        <v>178.66903240732898</v>
      </c>
      <c r="D50" s="9">
        <f t="shared" si="0"/>
        <v>0</v>
      </c>
      <c r="E50" s="9">
        <f>C50-C49</f>
        <v>-1.77180647032921</v>
      </c>
      <c r="F50" s="9">
        <f>(константы!B$2/1000)*(D50^2+E50^2)</f>
        <v>1.2557192673201815E-2</v>
      </c>
      <c r="G50" s="9">
        <f t="shared" si="1"/>
        <v>1.9546120281598642</v>
      </c>
      <c r="H50">
        <v>8.3263594470046089E-3</v>
      </c>
      <c r="I50">
        <v>1.1010129703665272E-2</v>
      </c>
    </row>
    <row r="51" spans="1:9" x14ac:dyDescent="0.3">
      <c r="A51" s="7">
        <v>48</v>
      </c>
      <c r="B51" s="9">
        <v>0</v>
      </c>
      <c r="C51" s="9">
        <v>178.98508827415591</v>
      </c>
      <c r="D51" s="9">
        <f t="shared" si="0"/>
        <v>0</v>
      </c>
      <c r="E51" s="9">
        <f>C51-C50</f>
        <v>0.31605586682692888</v>
      </c>
      <c r="F51" s="9">
        <f>(константы!B$2/1000)*(D51^2+E51^2)</f>
        <v>3.995652438228856E-4</v>
      </c>
      <c r="G51" s="9">
        <f t="shared" si="1"/>
        <v>1.981704036638644</v>
      </c>
      <c r="H51">
        <v>1.1090823694570758E-2</v>
      </c>
      <c r="I51">
        <v>1.1074127018036438E-2</v>
      </c>
    </row>
    <row r="52" spans="1:9" x14ac:dyDescent="0.3">
      <c r="G52" s="9">
        <f>SUM(G3:G51)</f>
        <v>-1705.7635743789833</v>
      </c>
    </row>
  </sheetData>
  <mergeCells count="2">
    <mergeCell ref="R2:T2"/>
    <mergeCell ref="U2:W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4" sqref="E14"/>
    </sheetView>
  </sheetViews>
  <sheetFormatPr defaultRowHeight="14.4" x14ac:dyDescent="0.3"/>
  <cols>
    <col min="1" max="1" width="17.77734375" customWidth="1"/>
  </cols>
  <sheetData>
    <row r="1" spans="1:2" x14ac:dyDescent="0.3">
      <c r="A1" s="14" t="s">
        <v>33</v>
      </c>
      <c r="B1" s="7">
        <f>'5 задача (1)'!$G$52</f>
        <v>-9586.9590051145242</v>
      </c>
    </row>
    <row r="2" spans="1:2" x14ac:dyDescent="0.3">
      <c r="A2" s="14" t="s">
        <v>34</v>
      </c>
      <c r="B2" s="7">
        <f>'5 задача (2)'!G52</f>
        <v>-5768.562105377674</v>
      </c>
    </row>
    <row r="3" spans="1:2" x14ac:dyDescent="0.3">
      <c r="A3" s="14" t="s">
        <v>35</v>
      </c>
      <c r="B3" s="7">
        <f>'5 задача (3)'!$G$52</f>
        <v>-9634.8908894414562</v>
      </c>
    </row>
    <row r="4" spans="1:2" x14ac:dyDescent="0.3">
      <c r="A4" s="14" t="s">
        <v>36</v>
      </c>
      <c r="B4" s="7">
        <f>'5 задача (4)'!$G$52</f>
        <v>-1458.737849013504</v>
      </c>
    </row>
    <row r="5" spans="1:2" x14ac:dyDescent="0.3">
      <c r="A5" s="14" t="s">
        <v>37</v>
      </c>
      <c r="B5" s="7">
        <f>'5 задача (5)'!$G$52</f>
        <v>-1705.7635743789833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zoomScale="65" workbookViewId="0">
      <selection activeCell="T38" sqref="T38"/>
    </sheetView>
  </sheetViews>
  <sheetFormatPr defaultRowHeight="14.4" x14ac:dyDescent="0.3"/>
  <cols>
    <col min="1" max="1" width="9" bestFit="1" customWidth="1"/>
    <col min="2" max="2" width="11.88671875" bestFit="1" customWidth="1"/>
    <col min="3" max="3" width="12.5546875" bestFit="1" customWidth="1"/>
    <col min="4" max="4" width="12.21875" bestFit="1" customWidth="1"/>
    <col min="5" max="5" width="12.6640625" customWidth="1"/>
    <col min="6" max="6" width="12.5546875" bestFit="1" customWidth="1"/>
    <col min="7" max="7" width="11.88671875" bestFit="1" customWidth="1"/>
    <col min="8" max="8" width="12.88671875" bestFit="1" customWidth="1"/>
  </cols>
  <sheetData>
    <row r="2" spans="1:8" x14ac:dyDescent="0.3">
      <c r="A2" t="s">
        <v>19</v>
      </c>
      <c r="B2">
        <v>1</v>
      </c>
    </row>
    <row r="3" spans="1:8" x14ac:dyDescent="0.3">
      <c r="A3" s="7" t="s">
        <v>16</v>
      </c>
      <c r="B3" s="7" t="s">
        <v>11</v>
      </c>
      <c r="C3" s="7" t="s">
        <v>10</v>
      </c>
      <c r="D3" s="7" t="s">
        <v>9</v>
      </c>
      <c r="E3" s="7" t="s">
        <v>12</v>
      </c>
      <c r="F3" s="7" t="s">
        <v>15</v>
      </c>
      <c r="G3" s="7" t="s">
        <v>14</v>
      </c>
      <c r="H3" s="7" t="s">
        <v>17</v>
      </c>
    </row>
    <row r="4" spans="1:8" x14ac:dyDescent="0.3">
      <c r="A4" s="7">
        <v>0</v>
      </c>
      <c r="B4" s="8">
        <f>100*константы!B2+10*константы!B3+константы!B4</f>
        <v>590</v>
      </c>
      <c r="C4" s="8"/>
      <c r="D4" s="8"/>
      <c r="E4" s="8"/>
      <c r="F4" s="8"/>
      <c r="G4" s="8"/>
      <c r="H4" s="8"/>
    </row>
    <row r="5" spans="1:8" x14ac:dyDescent="0.3">
      <c r="A5" s="7">
        <v>1</v>
      </c>
      <c r="B5" s="8">
        <v>668.17179168375606</v>
      </c>
      <c r="C5" s="8">
        <f>(B5-B4)/$B$2</f>
        <v>78.171791683756055</v>
      </c>
      <c r="D5" s="8">
        <f>B5^0.6*константы!B$2</f>
        <v>198.14945106085909</v>
      </c>
      <c r="E5" s="8">
        <f>D5/(5+константы!B$9)</f>
        <v>8.6151935243851785</v>
      </c>
      <c r="F5" s="8">
        <f>C5+B5*константы!B$1</f>
        <v>189.53375696438206</v>
      </c>
      <c r="G5" s="8">
        <f>D5-F5-E5</f>
        <v>5.0057209185006002E-4</v>
      </c>
      <c r="H5" s="8">
        <f>G5/(1+константы!B$12)</f>
        <v>5.0057209185006002E-4</v>
      </c>
    </row>
    <row r="6" spans="1:8" x14ac:dyDescent="0.3">
      <c r="A6" s="7">
        <v>2</v>
      </c>
      <c r="B6" s="8">
        <v>669.49350843665843</v>
      </c>
      <c r="C6" s="8">
        <f t="shared" ref="C6:C64" si="0">(B6-B5)/$B$2</f>
        <v>1.3217167529023754</v>
      </c>
      <c r="D6" s="8">
        <f>B6^0.6*константы!B$2</f>
        <v>198.3845348541177</v>
      </c>
      <c r="E6" s="8">
        <f>D6/(5+константы!B$9)</f>
        <v>8.6254145588746827</v>
      </c>
      <c r="F6" s="8">
        <f>C6+B6*константы!B$1</f>
        <v>112.90396815901211</v>
      </c>
      <c r="G6" s="8">
        <f t="shared" ref="G6:G64" si="1">D6-F6-E6</f>
        <v>76.855152136230913</v>
      </c>
      <c r="H6" s="8">
        <f>G6/((1+константы!B$12)^A6)</f>
        <v>76.855152136230913</v>
      </c>
    </row>
    <row r="7" spans="1:8" x14ac:dyDescent="0.3">
      <c r="A7" s="7">
        <v>3</v>
      </c>
      <c r="B7" s="8">
        <v>669.49350843665866</v>
      </c>
      <c r="C7" s="8">
        <f t="shared" si="0"/>
        <v>2.2737367544323206E-13</v>
      </c>
      <c r="D7" s="8">
        <f>B7^0.6*константы!B$2</f>
        <v>198.38453485411779</v>
      </c>
      <c r="E7" s="8">
        <f>D7/(5+константы!B$9)</f>
        <v>8.6254145588746862</v>
      </c>
      <c r="F7" s="8">
        <f>C7+B7*константы!B$1</f>
        <v>111.58225140611</v>
      </c>
      <c r="G7" s="8">
        <f t="shared" si="1"/>
        <v>78.176868889133104</v>
      </c>
      <c r="H7" s="8">
        <f>G7/((1+константы!B$12)^A7)</f>
        <v>78.176868889133104</v>
      </c>
    </row>
    <row r="8" spans="1:8" x14ac:dyDescent="0.3">
      <c r="A8" s="7">
        <v>4</v>
      </c>
      <c r="B8" s="8">
        <v>669.4935084366582</v>
      </c>
      <c r="C8" s="8">
        <f t="shared" si="0"/>
        <v>-4.5474735088646412E-13</v>
      </c>
      <c r="D8" s="8">
        <f>B8^0.6*константы!B$2</f>
        <v>198.3845348541177</v>
      </c>
      <c r="E8" s="8">
        <f>D8/(5+константы!B$9)</f>
        <v>8.6254145588746827</v>
      </c>
      <c r="F8" s="8">
        <f>C8+B8*константы!B$1</f>
        <v>111.58225140610924</v>
      </c>
      <c r="G8" s="8">
        <f t="shared" si="1"/>
        <v>78.176868889133786</v>
      </c>
      <c r="H8" s="8">
        <f>G8/((1+константы!B$12)^A8)</f>
        <v>78.176868889133786</v>
      </c>
    </row>
    <row r="9" spans="1:8" x14ac:dyDescent="0.3">
      <c r="A9" s="7">
        <v>5</v>
      </c>
      <c r="B9" s="8">
        <v>669.49350843665843</v>
      </c>
      <c r="C9" s="8">
        <f t="shared" si="0"/>
        <v>2.2737367544323206E-13</v>
      </c>
      <c r="D9" s="8">
        <f>B9^0.6*константы!B$2</f>
        <v>198.3845348541177</v>
      </c>
      <c r="E9" s="8">
        <f>D9/(5+константы!B$9)</f>
        <v>8.6254145588746827</v>
      </c>
      <c r="F9" s="8">
        <f>C9+B9*константы!B$1</f>
        <v>111.58225140610996</v>
      </c>
      <c r="G9" s="8">
        <f t="shared" si="1"/>
        <v>78.176868889133061</v>
      </c>
      <c r="H9" s="8">
        <f>G9/((1+константы!B$12)^A9)</f>
        <v>78.176868889133061</v>
      </c>
    </row>
    <row r="10" spans="1:8" x14ac:dyDescent="0.3">
      <c r="A10" s="7">
        <v>6</v>
      </c>
      <c r="B10" s="8">
        <v>669.4935084366582</v>
      </c>
      <c r="C10" s="8">
        <f t="shared" si="0"/>
        <v>-2.2737367544323206E-13</v>
      </c>
      <c r="D10" s="8">
        <f>B10^0.6*константы!B$2</f>
        <v>198.3845348541177</v>
      </c>
      <c r="E10" s="8">
        <f>D10/(5+константы!B$9)</f>
        <v>8.6254145588746827</v>
      </c>
      <c r="F10" s="8">
        <f>C10+B10*константы!B$1</f>
        <v>111.58225140610946</v>
      </c>
      <c r="G10" s="8">
        <f t="shared" si="1"/>
        <v>78.176868889133559</v>
      </c>
      <c r="H10" s="8">
        <f>G10/((1+константы!B$12)^A10)</f>
        <v>78.176868889133559</v>
      </c>
    </row>
    <row r="11" spans="1:8" x14ac:dyDescent="0.3">
      <c r="A11" s="7">
        <v>7</v>
      </c>
      <c r="B11" s="8">
        <v>669.4935084366582</v>
      </c>
      <c r="C11" s="8">
        <f t="shared" si="0"/>
        <v>0</v>
      </c>
      <c r="D11" s="8">
        <f>B11^0.6*константы!B$2</f>
        <v>198.3845348541177</v>
      </c>
      <c r="E11" s="8">
        <f>D11/(5+константы!B$9)</f>
        <v>8.6254145588746827</v>
      </c>
      <c r="F11" s="8">
        <f>C11+B11*константы!B$1</f>
        <v>111.58225140610969</v>
      </c>
      <c r="G11" s="8">
        <f t="shared" si="1"/>
        <v>78.176868889133331</v>
      </c>
      <c r="H11" s="8">
        <f>G11/((1+константы!B$12)^A11)</f>
        <v>78.176868889133331</v>
      </c>
    </row>
    <row r="12" spans="1:8" x14ac:dyDescent="0.3">
      <c r="A12" s="7">
        <v>8</v>
      </c>
      <c r="B12" s="8">
        <v>669.49350843665843</v>
      </c>
      <c r="C12" s="8">
        <f t="shared" si="0"/>
        <v>2.2737367544323206E-13</v>
      </c>
      <c r="D12" s="8">
        <f>B12^0.6*константы!B$2</f>
        <v>198.3845348541177</v>
      </c>
      <c r="E12" s="8">
        <f>D12/(5+константы!B$9)</f>
        <v>8.6254145588746827</v>
      </c>
      <c r="F12" s="8">
        <f>C12+B12*константы!B$1</f>
        <v>111.58225140610996</v>
      </c>
      <c r="G12" s="8">
        <f t="shared" si="1"/>
        <v>78.176868889133061</v>
      </c>
      <c r="H12" s="8">
        <f>G12/((1+константы!B$12)^A12)</f>
        <v>78.176868889133061</v>
      </c>
    </row>
    <row r="13" spans="1:8" x14ac:dyDescent="0.3">
      <c r="A13" s="7">
        <v>9</v>
      </c>
      <c r="B13" s="8">
        <v>669.49350843665843</v>
      </c>
      <c r="C13" s="8">
        <f t="shared" si="0"/>
        <v>0</v>
      </c>
      <c r="D13" s="8">
        <f>B13^0.6*константы!B$2</f>
        <v>198.3845348541177</v>
      </c>
      <c r="E13" s="8">
        <f>D13/(5+константы!B$9)</f>
        <v>8.6254145588746827</v>
      </c>
      <c r="F13" s="8">
        <f>C13+B13*константы!B$1</f>
        <v>111.58225140610973</v>
      </c>
      <c r="G13" s="8">
        <f t="shared" si="1"/>
        <v>78.176868889133289</v>
      </c>
      <c r="H13" s="8">
        <f>G13/((1+константы!B$12)^A13)</f>
        <v>78.176868889133289</v>
      </c>
    </row>
    <row r="14" spans="1:8" x14ac:dyDescent="0.3">
      <c r="A14" s="7">
        <v>10</v>
      </c>
      <c r="B14" s="8">
        <v>669.49350843665866</v>
      </c>
      <c r="C14" s="8">
        <f t="shared" si="0"/>
        <v>2.2737367544323206E-13</v>
      </c>
      <c r="D14" s="8">
        <f>B14^0.6*константы!B$2</f>
        <v>198.38453485411779</v>
      </c>
      <c r="E14" s="8">
        <f>D14/(5+константы!B$9)</f>
        <v>8.6254145588746862</v>
      </c>
      <c r="F14" s="8">
        <f>C14+B14*константы!B$1</f>
        <v>111.58225140611</v>
      </c>
      <c r="G14" s="8">
        <f t="shared" si="1"/>
        <v>78.176868889133104</v>
      </c>
      <c r="H14" s="8">
        <f>G14/((1+константы!B$12)^A14)</f>
        <v>78.176868889133104</v>
      </c>
    </row>
    <row r="15" spans="1:8" x14ac:dyDescent="0.3">
      <c r="A15" s="7">
        <v>11</v>
      </c>
      <c r="B15" s="8">
        <v>669.49350843665866</v>
      </c>
      <c r="C15" s="8">
        <f t="shared" si="0"/>
        <v>0</v>
      </c>
      <c r="D15" s="8">
        <f>B15^0.6*константы!B$2</f>
        <v>198.38453485411779</v>
      </c>
      <c r="E15" s="8">
        <f>D15/(5+константы!B$9)</f>
        <v>8.6254145588746862</v>
      </c>
      <c r="F15" s="8">
        <f>C15+B15*константы!B$1</f>
        <v>111.58225140610978</v>
      </c>
      <c r="G15" s="8">
        <f t="shared" si="1"/>
        <v>78.176868889133331</v>
      </c>
      <c r="H15" s="8">
        <f>G15/((1+константы!B$12)^A15)</f>
        <v>78.176868889133331</v>
      </c>
    </row>
    <row r="16" spans="1:8" x14ac:dyDescent="0.3">
      <c r="A16" s="7">
        <v>12</v>
      </c>
      <c r="B16" s="8">
        <v>669.49350843665843</v>
      </c>
      <c r="C16" s="8">
        <f t="shared" si="0"/>
        <v>-2.2737367544323206E-13</v>
      </c>
      <c r="D16" s="8">
        <f>B16^0.6*константы!B$2</f>
        <v>198.3845348541177</v>
      </c>
      <c r="E16" s="8">
        <f>D16/(5+константы!B$9)</f>
        <v>8.6254145588746827</v>
      </c>
      <c r="F16" s="8">
        <f>C16+B16*константы!B$1</f>
        <v>111.58225140610951</v>
      </c>
      <c r="G16" s="8">
        <f t="shared" si="1"/>
        <v>78.176868889133516</v>
      </c>
      <c r="H16" s="8">
        <f>G16/((1+константы!B$12)^A16)</f>
        <v>78.176868889133516</v>
      </c>
    </row>
    <row r="17" spans="1:8" x14ac:dyDescent="0.3">
      <c r="A17" s="7">
        <v>13</v>
      </c>
      <c r="B17" s="8">
        <v>669.49350843665877</v>
      </c>
      <c r="C17" s="8">
        <f t="shared" si="0"/>
        <v>3.4106051316484809E-13</v>
      </c>
      <c r="D17" s="8">
        <f>B17^0.6*константы!B$2</f>
        <v>198.38453485411779</v>
      </c>
      <c r="E17" s="8">
        <f>D17/(5+константы!B$9)</f>
        <v>8.6254145588746862</v>
      </c>
      <c r="F17" s="8">
        <f>C17+B17*константы!B$1</f>
        <v>111.58225140611013</v>
      </c>
      <c r="G17" s="8">
        <f t="shared" si="1"/>
        <v>78.176868889132976</v>
      </c>
      <c r="H17" s="8">
        <f>G17/((1+константы!B$12)^A17)</f>
        <v>78.176868889132976</v>
      </c>
    </row>
    <row r="18" spans="1:8" x14ac:dyDescent="0.3">
      <c r="A18" s="7">
        <v>14</v>
      </c>
      <c r="B18" s="8">
        <v>669.49350843665843</v>
      </c>
      <c r="C18" s="8">
        <f t="shared" si="0"/>
        <v>-3.4106051316484809E-13</v>
      </c>
      <c r="D18" s="8">
        <f>B18^0.6*константы!B$2</f>
        <v>198.3845348541177</v>
      </c>
      <c r="E18" s="8">
        <f>D18/(5+константы!B$9)</f>
        <v>8.6254145588746827</v>
      </c>
      <c r="F18" s="8">
        <f>C18+B18*константы!B$1</f>
        <v>111.58225140610939</v>
      </c>
      <c r="G18" s="8">
        <f t="shared" si="1"/>
        <v>78.17686888913363</v>
      </c>
      <c r="H18" s="8">
        <f>G18/((1+константы!B$12)^A18)</f>
        <v>78.17686888913363</v>
      </c>
    </row>
    <row r="19" spans="1:8" x14ac:dyDescent="0.3">
      <c r="A19" s="7">
        <v>15</v>
      </c>
      <c r="B19" s="8">
        <v>669.49350843665843</v>
      </c>
      <c r="C19" s="8">
        <f t="shared" si="0"/>
        <v>0</v>
      </c>
      <c r="D19" s="8">
        <f>B19^0.6*константы!B$2</f>
        <v>198.3845348541177</v>
      </c>
      <c r="E19" s="8">
        <f>D19/(5+константы!B$9)</f>
        <v>8.6254145588746827</v>
      </c>
      <c r="F19" s="8">
        <f>C19+B19*константы!B$1</f>
        <v>111.58225140610973</v>
      </c>
      <c r="G19" s="8">
        <f t="shared" si="1"/>
        <v>78.176868889133289</v>
      </c>
      <c r="H19" s="8">
        <f>G19/((1+константы!B$12)^A19)</f>
        <v>78.176868889133289</v>
      </c>
    </row>
    <row r="20" spans="1:8" x14ac:dyDescent="0.3">
      <c r="A20" s="7">
        <v>16</v>
      </c>
      <c r="B20" s="8">
        <v>669.49350843665866</v>
      </c>
      <c r="C20" s="8">
        <f t="shared" si="0"/>
        <v>2.2737367544323206E-13</v>
      </c>
      <c r="D20" s="8">
        <f>B20^0.6*константы!B$2</f>
        <v>198.38453485411779</v>
      </c>
      <c r="E20" s="8">
        <f>D20/(5+константы!B$9)</f>
        <v>8.6254145588746862</v>
      </c>
      <c r="F20" s="8">
        <f>C20+B20*константы!B$1</f>
        <v>111.58225140611</v>
      </c>
      <c r="G20" s="8">
        <f t="shared" si="1"/>
        <v>78.176868889133104</v>
      </c>
      <c r="H20" s="8">
        <f>G20/((1+константы!B$12)^A20)</f>
        <v>78.176868889133104</v>
      </c>
    </row>
    <row r="21" spans="1:8" x14ac:dyDescent="0.3">
      <c r="A21" s="7">
        <v>17</v>
      </c>
      <c r="B21" s="8">
        <v>669.49350843665832</v>
      </c>
      <c r="C21" s="8">
        <f t="shared" si="0"/>
        <v>-3.4106051316484809E-13</v>
      </c>
      <c r="D21" s="8">
        <f>B21^0.6*константы!B$2</f>
        <v>198.3845348541177</v>
      </c>
      <c r="E21" s="8">
        <f>D21/(5+константы!B$9)</f>
        <v>8.6254145588746827</v>
      </c>
      <c r="F21" s="8">
        <f>C21+B21*константы!B$1</f>
        <v>111.58225140610938</v>
      </c>
      <c r="G21" s="8">
        <f t="shared" si="1"/>
        <v>78.176868889133644</v>
      </c>
      <c r="H21" s="8">
        <f>G21/((1+константы!B$12)^A21)</f>
        <v>78.176868889133644</v>
      </c>
    </row>
    <row r="22" spans="1:8" x14ac:dyDescent="0.3">
      <c r="A22" s="7">
        <v>18</v>
      </c>
      <c r="B22" s="8">
        <v>669.49350843665854</v>
      </c>
      <c r="C22" s="8">
        <f t="shared" si="0"/>
        <v>2.2737367544323206E-13</v>
      </c>
      <c r="D22" s="8">
        <f>B22^0.6*константы!B$2</f>
        <v>198.3845348541177</v>
      </c>
      <c r="E22" s="8">
        <f>D22/(5+константы!B$9)</f>
        <v>8.6254145588746827</v>
      </c>
      <c r="F22" s="8">
        <f>C22+B22*константы!B$1</f>
        <v>111.58225140610998</v>
      </c>
      <c r="G22" s="8">
        <f t="shared" si="1"/>
        <v>78.176868889133047</v>
      </c>
      <c r="H22" s="8">
        <f>G22/((1+константы!B$12)^A22)</f>
        <v>78.176868889133047</v>
      </c>
    </row>
    <row r="23" spans="1:8" x14ac:dyDescent="0.3">
      <c r="A23" s="7">
        <v>19</v>
      </c>
      <c r="B23" s="8">
        <v>669.49350843665866</v>
      </c>
      <c r="C23" s="8">
        <f t="shared" si="0"/>
        <v>1.1368683772161603E-13</v>
      </c>
      <c r="D23" s="8">
        <f>B23^0.6*константы!B$2</f>
        <v>198.38453485411779</v>
      </c>
      <c r="E23" s="8">
        <f>D23/(5+константы!B$9)</f>
        <v>8.6254145588746862</v>
      </c>
      <c r="F23" s="8">
        <f>C23+B23*константы!B$1</f>
        <v>111.58225140610989</v>
      </c>
      <c r="G23" s="8">
        <f t="shared" si="1"/>
        <v>78.176868889133218</v>
      </c>
      <c r="H23" s="8">
        <f>G23/((1+константы!B$12)^A23)</f>
        <v>78.176868889133218</v>
      </c>
    </row>
    <row r="24" spans="1:8" x14ac:dyDescent="0.3">
      <c r="A24" s="7">
        <v>20</v>
      </c>
      <c r="B24" s="8">
        <v>669.49350843665866</v>
      </c>
      <c r="C24" s="8">
        <f t="shared" si="0"/>
        <v>0</v>
      </c>
      <c r="D24" s="8">
        <f>B24^0.6*константы!B$2</f>
        <v>198.38453485411779</v>
      </c>
      <c r="E24" s="8">
        <f>D24/(5+константы!B$9)</f>
        <v>8.6254145588746862</v>
      </c>
      <c r="F24" s="8">
        <f>C24+B24*константы!B$1</f>
        <v>111.58225140610978</v>
      </c>
      <c r="G24" s="8">
        <f t="shared" si="1"/>
        <v>78.176868889133331</v>
      </c>
      <c r="H24" s="8">
        <f>G24/((1+константы!B$12)^A24)</f>
        <v>78.176868889133331</v>
      </c>
    </row>
    <row r="25" spans="1:8" x14ac:dyDescent="0.3">
      <c r="A25" s="7">
        <v>21</v>
      </c>
      <c r="B25" s="8">
        <v>669.49350843665843</v>
      </c>
      <c r="C25" s="8">
        <f t="shared" si="0"/>
        <v>-2.2737367544323206E-13</v>
      </c>
      <c r="D25" s="8">
        <f>B25^0.6*константы!B$2</f>
        <v>198.3845348541177</v>
      </c>
      <c r="E25" s="8">
        <f>D25/(5+константы!B$9)</f>
        <v>8.6254145588746827</v>
      </c>
      <c r="F25" s="8">
        <f>C25+B25*константы!B$1</f>
        <v>111.58225140610951</v>
      </c>
      <c r="G25" s="8">
        <f t="shared" si="1"/>
        <v>78.176868889133516</v>
      </c>
      <c r="H25" s="8">
        <f>G25/((1+константы!B$12)^A25)</f>
        <v>78.176868889133516</v>
      </c>
    </row>
    <row r="26" spans="1:8" x14ac:dyDescent="0.3">
      <c r="A26" s="7">
        <v>22</v>
      </c>
      <c r="B26" s="8">
        <v>669.49350843665866</v>
      </c>
      <c r="C26" s="8">
        <f t="shared" si="0"/>
        <v>2.2737367544323206E-13</v>
      </c>
      <c r="D26" s="8">
        <f>B26^0.6*константы!B$2</f>
        <v>198.38453485411779</v>
      </c>
      <c r="E26" s="8">
        <f>D26/(5+константы!B$9)</f>
        <v>8.6254145588746862</v>
      </c>
      <c r="F26" s="8">
        <f>C26+B26*константы!B$1</f>
        <v>111.58225140611</v>
      </c>
      <c r="G26" s="8">
        <f t="shared" si="1"/>
        <v>78.176868889133104</v>
      </c>
      <c r="H26" s="8">
        <f>G26/((1+константы!B$12)^A26)</f>
        <v>78.176868889133104</v>
      </c>
    </row>
    <row r="27" spans="1:8" x14ac:dyDescent="0.3">
      <c r="A27" s="7">
        <v>23</v>
      </c>
      <c r="B27" s="8">
        <v>669.49350843665877</v>
      </c>
      <c r="C27" s="8">
        <f t="shared" si="0"/>
        <v>1.1368683772161603E-13</v>
      </c>
      <c r="D27" s="8">
        <f>B27^0.6*константы!B$2</f>
        <v>198.38453485411779</v>
      </c>
      <c r="E27" s="8">
        <f>D27/(5+константы!B$9)</f>
        <v>8.6254145588746862</v>
      </c>
      <c r="F27" s="8">
        <f>C27+B27*константы!B$1</f>
        <v>111.5822514061099</v>
      </c>
      <c r="G27" s="8">
        <f t="shared" si="1"/>
        <v>78.176868889133203</v>
      </c>
      <c r="H27" s="8">
        <f>G27/((1+константы!B$12)^A27)</f>
        <v>78.176868889133203</v>
      </c>
    </row>
    <row r="28" spans="1:8" x14ac:dyDescent="0.3">
      <c r="A28" s="7">
        <v>24</v>
      </c>
      <c r="B28" s="8">
        <v>669.49350843665843</v>
      </c>
      <c r="C28" s="8">
        <f t="shared" si="0"/>
        <v>-3.4106051316484809E-13</v>
      </c>
      <c r="D28" s="8">
        <f>B28^0.6*константы!B$2</f>
        <v>198.3845348541177</v>
      </c>
      <c r="E28" s="8">
        <f>D28/(5+константы!B$9)</f>
        <v>8.6254145588746827</v>
      </c>
      <c r="F28" s="8">
        <f>C28+B28*константы!B$1</f>
        <v>111.58225140610939</v>
      </c>
      <c r="G28" s="8">
        <f t="shared" si="1"/>
        <v>78.17686888913363</v>
      </c>
      <c r="H28" s="8">
        <f>G28/((1+константы!B$12)^A28)</f>
        <v>78.17686888913363</v>
      </c>
    </row>
    <row r="29" spans="1:8" x14ac:dyDescent="0.3">
      <c r="A29" s="7">
        <v>25</v>
      </c>
      <c r="B29" s="8">
        <v>669.49350843665843</v>
      </c>
      <c r="C29" s="8">
        <f t="shared" si="0"/>
        <v>0</v>
      </c>
      <c r="D29" s="8">
        <f>B29^0.6*константы!B$2</f>
        <v>198.3845348541177</v>
      </c>
      <c r="E29" s="8">
        <f>D29/(5+константы!B$9)</f>
        <v>8.6254145588746827</v>
      </c>
      <c r="F29" s="8">
        <f>C29+B29*константы!B$1</f>
        <v>111.58225140610973</v>
      </c>
      <c r="G29" s="8">
        <f t="shared" si="1"/>
        <v>78.176868889133289</v>
      </c>
      <c r="H29" s="8">
        <f>G29/((1+константы!B$12)^A29)</f>
        <v>78.176868889133289</v>
      </c>
    </row>
    <row r="30" spans="1:8" x14ac:dyDescent="0.3">
      <c r="A30" s="7">
        <v>26</v>
      </c>
      <c r="B30" s="8">
        <v>669.49350843665866</v>
      </c>
      <c r="C30" s="8">
        <f t="shared" si="0"/>
        <v>2.2737367544323206E-13</v>
      </c>
      <c r="D30" s="8">
        <f>B30^0.6*константы!B$2</f>
        <v>198.38453485411779</v>
      </c>
      <c r="E30" s="8">
        <f>D30/(5+константы!B$9)</f>
        <v>8.6254145588746862</v>
      </c>
      <c r="F30" s="8">
        <f>C30+B30*константы!B$1</f>
        <v>111.58225140611</v>
      </c>
      <c r="G30" s="8">
        <f t="shared" si="1"/>
        <v>78.176868889133104</v>
      </c>
      <c r="H30" s="8">
        <f>G30/((1+константы!B$12)^A30)</f>
        <v>78.176868889133104</v>
      </c>
    </row>
    <row r="31" spans="1:8" x14ac:dyDescent="0.3">
      <c r="A31" s="7">
        <v>27</v>
      </c>
      <c r="B31" s="8">
        <v>669.49350843665843</v>
      </c>
      <c r="C31" s="8">
        <f t="shared" si="0"/>
        <v>-2.2737367544323206E-13</v>
      </c>
      <c r="D31" s="8">
        <f>B31^0.6*константы!B$2</f>
        <v>198.3845348541177</v>
      </c>
      <c r="E31" s="8">
        <f>D31/(5+константы!B$9)</f>
        <v>8.6254145588746827</v>
      </c>
      <c r="F31" s="8">
        <f>C31+B31*константы!B$1</f>
        <v>111.58225140610951</v>
      </c>
      <c r="G31" s="8">
        <f t="shared" si="1"/>
        <v>78.176868889133516</v>
      </c>
      <c r="H31" s="8">
        <f>G31/((1+константы!B$12)^A31)</f>
        <v>78.176868889133516</v>
      </c>
    </row>
    <row r="32" spans="1:8" x14ac:dyDescent="0.3">
      <c r="A32" s="7">
        <v>28</v>
      </c>
      <c r="B32" s="8">
        <v>669.49350843665866</v>
      </c>
      <c r="C32" s="8">
        <f t="shared" si="0"/>
        <v>2.2737367544323206E-13</v>
      </c>
      <c r="D32" s="8">
        <f>B32^0.6*константы!B$2</f>
        <v>198.38453485411779</v>
      </c>
      <c r="E32" s="8">
        <f>D32/(5+константы!B$9)</f>
        <v>8.6254145588746862</v>
      </c>
      <c r="F32" s="8">
        <f>C32+B32*константы!B$1</f>
        <v>111.58225140611</v>
      </c>
      <c r="G32" s="8">
        <f t="shared" si="1"/>
        <v>78.176868889133104</v>
      </c>
      <c r="H32" s="8">
        <f>G32/((1+константы!B$12)^A32)</f>
        <v>78.176868889133104</v>
      </c>
    </row>
    <row r="33" spans="1:8" x14ac:dyDescent="0.3">
      <c r="A33" s="7">
        <v>29</v>
      </c>
      <c r="B33" s="8">
        <v>669.49350843665843</v>
      </c>
      <c r="C33" s="8">
        <f t="shared" si="0"/>
        <v>-2.2737367544323206E-13</v>
      </c>
      <c r="D33" s="8">
        <f>B33^0.6*константы!B$2</f>
        <v>198.3845348541177</v>
      </c>
      <c r="E33" s="8">
        <f>D33/(5+константы!B$9)</f>
        <v>8.6254145588746827</v>
      </c>
      <c r="F33" s="8">
        <f>C33+B33*константы!B$1</f>
        <v>111.58225140610951</v>
      </c>
      <c r="G33" s="8">
        <f t="shared" si="1"/>
        <v>78.176868889133516</v>
      </c>
      <c r="H33" s="8">
        <f>G33/((1+константы!B$12)^A33)</f>
        <v>78.176868889133516</v>
      </c>
    </row>
    <row r="34" spans="1:8" x14ac:dyDescent="0.3">
      <c r="A34" s="7">
        <v>30</v>
      </c>
      <c r="B34" s="8">
        <v>669.49350843665866</v>
      </c>
      <c r="C34" s="8">
        <f t="shared" si="0"/>
        <v>2.2737367544323206E-13</v>
      </c>
      <c r="D34" s="8">
        <f>B34^0.6*константы!B$2</f>
        <v>198.38453485411779</v>
      </c>
      <c r="E34" s="8">
        <f>D34/(5+константы!B$9)</f>
        <v>8.6254145588746862</v>
      </c>
      <c r="F34" s="8">
        <f>C34+B34*константы!B$1</f>
        <v>111.58225140611</v>
      </c>
      <c r="G34" s="8">
        <f t="shared" si="1"/>
        <v>78.176868889133104</v>
      </c>
      <c r="H34" s="8">
        <f>G34/((1+константы!B$12)^A34)</f>
        <v>78.176868889133104</v>
      </c>
    </row>
    <row r="35" spans="1:8" x14ac:dyDescent="0.3">
      <c r="A35" s="7">
        <v>31</v>
      </c>
      <c r="B35" s="8">
        <v>669.49350843665866</v>
      </c>
      <c r="C35" s="8">
        <f t="shared" si="0"/>
        <v>0</v>
      </c>
      <c r="D35" s="8">
        <f>B35^0.6*константы!B$2</f>
        <v>198.38453485411779</v>
      </c>
      <c r="E35" s="8">
        <f>D35/(5+константы!B$9)</f>
        <v>8.6254145588746862</v>
      </c>
      <c r="F35" s="8">
        <f>C35+B35*константы!B$1</f>
        <v>111.58225140610978</v>
      </c>
      <c r="G35" s="8">
        <f t="shared" si="1"/>
        <v>78.176868889133331</v>
      </c>
      <c r="H35" s="8">
        <f>G35/((1+константы!B$12)^A35)</f>
        <v>78.176868889133331</v>
      </c>
    </row>
    <row r="36" spans="1:8" x14ac:dyDescent="0.3">
      <c r="A36" s="7">
        <v>32</v>
      </c>
      <c r="B36" s="8">
        <v>669.49350843665843</v>
      </c>
      <c r="C36" s="8">
        <f t="shared" si="0"/>
        <v>-2.2737367544323206E-13</v>
      </c>
      <c r="D36" s="8">
        <f>B36^0.6*константы!B$2</f>
        <v>198.3845348541177</v>
      </c>
      <c r="E36" s="8">
        <f>D36/(5+константы!B$9)</f>
        <v>8.6254145588746827</v>
      </c>
      <c r="F36" s="8">
        <f>C36+B36*константы!B$1</f>
        <v>111.58225140610951</v>
      </c>
      <c r="G36" s="8">
        <f t="shared" si="1"/>
        <v>78.176868889133516</v>
      </c>
      <c r="H36" s="8">
        <f>G36/((1+константы!B$12)^A36)</f>
        <v>78.176868889133516</v>
      </c>
    </row>
    <row r="37" spans="1:8" x14ac:dyDescent="0.3">
      <c r="A37" s="7">
        <v>33</v>
      </c>
      <c r="B37" s="8">
        <v>669.49350843665854</v>
      </c>
      <c r="C37" s="8">
        <f t="shared" si="0"/>
        <v>1.1368683772161603E-13</v>
      </c>
      <c r="D37" s="8">
        <f>B37^0.6*константы!B$2</f>
        <v>198.3845348541177</v>
      </c>
      <c r="E37" s="8">
        <f>D37/(5+константы!B$9)</f>
        <v>8.6254145588746827</v>
      </c>
      <c r="F37" s="8">
        <f>C37+B37*константы!B$1</f>
        <v>111.58225140610986</v>
      </c>
      <c r="G37" s="8">
        <f t="shared" si="1"/>
        <v>78.176868889133161</v>
      </c>
      <c r="H37" s="8">
        <f>G37/((1+константы!B$12)^A37)</f>
        <v>78.176868889133161</v>
      </c>
    </row>
    <row r="38" spans="1:8" x14ac:dyDescent="0.3">
      <c r="A38" s="7">
        <v>34</v>
      </c>
      <c r="B38" s="8">
        <v>669.49350843665843</v>
      </c>
      <c r="C38" s="8">
        <f t="shared" si="0"/>
        <v>-1.1368683772161603E-13</v>
      </c>
      <c r="D38" s="8">
        <f>B38^0.6*константы!B$2</f>
        <v>198.3845348541177</v>
      </c>
      <c r="E38" s="8">
        <f>D38/(5+константы!B$9)</f>
        <v>8.6254145588746827</v>
      </c>
      <c r="F38" s="8">
        <f>C38+B38*константы!B$1</f>
        <v>111.58225140610962</v>
      </c>
      <c r="G38" s="8">
        <f t="shared" si="1"/>
        <v>78.176868889133402</v>
      </c>
      <c r="H38" s="8">
        <f>G38/((1+константы!B$12)^A38)</f>
        <v>78.176868889133402</v>
      </c>
    </row>
    <row r="39" spans="1:8" x14ac:dyDescent="0.3">
      <c r="A39" s="7">
        <v>35</v>
      </c>
      <c r="B39" s="8">
        <v>669.49350843665866</v>
      </c>
      <c r="C39" s="8">
        <f t="shared" si="0"/>
        <v>2.2737367544323206E-13</v>
      </c>
      <c r="D39" s="8">
        <f>B39^0.6*константы!B$2</f>
        <v>198.38453485411779</v>
      </c>
      <c r="E39" s="8">
        <f>D39/(5+константы!B$9)</f>
        <v>8.6254145588746862</v>
      </c>
      <c r="F39" s="8">
        <f>C39+B39*константы!B$1</f>
        <v>111.58225140611</v>
      </c>
      <c r="G39" s="8">
        <f t="shared" si="1"/>
        <v>78.176868889133104</v>
      </c>
      <c r="H39" s="8">
        <f>G39/((1+константы!B$12)^A39)</f>
        <v>78.176868889133104</v>
      </c>
    </row>
    <row r="40" spans="1:8" x14ac:dyDescent="0.3">
      <c r="A40" s="7">
        <v>36</v>
      </c>
      <c r="B40" s="8">
        <v>669.49350843665843</v>
      </c>
      <c r="C40" s="8">
        <f t="shared" si="0"/>
        <v>-2.2737367544323206E-13</v>
      </c>
      <c r="D40" s="8">
        <f>B40^0.6*константы!B$2</f>
        <v>198.3845348541177</v>
      </c>
      <c r="E40" s="8">
        <f>D40/(5+константы!B$9)</f>
        <v>8.6254145588746827</v>
      </c>
      <c r="F40" s="8">
        <f>C40+B40*константы!B$1</f>
        <v>111.58225140610951</v>
      </c>
      <c r="G40" s="8">
        <f t="shared" si="1"/>
        <v>78.176868889133516</v>
      </c>
      <c r="H40" s="8">
        <f>G40/((1+константы!B$12)^A40)</f>
        <v>78.176868889133516</v>
      </c>
    </row>
    <row r="41" spans="1:8" x14ac:dyDescent="0.3">
      <c r="A41" s="7">
        <v>37</v>
      </c>
      <c r="B41" s="8">
        <v>669.49350843665866</v>
      </c>
      <c r="C41" s="8">
        <f t="shared" si="0"/>
        <v>2.2737367544323206E-13</v>
      </c>
      <c r="D41" s="8">
        <f>B41^0.6*константы!B$2</f>
        <v>198.38453485411779</v>
      </c>
      <c r="E41" s="8">
        <f>D41/(5+константы!B$9)</f>
        <v>8.6254145588746862</v>
      </c>
      <c r="F41" s="8">
        <f>C41+B41*константы!B$1</f>
        <v>111.58225140611</v>
      </c>
      <c r="G41" s="8">
        <f t="shared" si="1"/>
        <v>78.176868889133104</v>
      </c>
      <c r="H41" s="8">
        <f>G41/((1+константы!B$12)^A41)</f>
        <v>78.176868889133104</v>
      </c>
    </row>
    <row r="42" spans="1:8" x14ac:dyDescent="0.3">
      <c r="A42" s="7">
        <v>38</v>
      </c>
      <c r="B42" s="8">
        <v>669.49350843665854</v>
      </c>
      <c r="C42" s="8">
        <f t="shared" si="0"/>
        <v>-1.1368683772161603E-13</v>
      </c>
      <c r="D42" s="8">
        <f>B42^0.6*константы!B$2</f>
        <v>198.3845348541177</v>
      </c>
      <c r="E42" s="8">
        <f>D42/(5+константы!B$9)</f>
        <v>8.6254145588746827</v>
      </c>
      <c r="F42" s="8">
        <f>C42+B42*константы!B$1</f>
        <v>111.58225140610963</v>
      </c>
      <c r="G42" s="8">
        <f t="shared" si="1"/>
        <v>78.176868889133388</v>
      </c>
      <c r="H42" s="8">
        <f>G42/((1+константы!B$12)^A42)</f>
        <v>78.176868889133388</v>
      </c>
    </row>
    <row r="43" spans="1:8" x14ac:dyDescent="0.3">
      <c r="A43" s="7">
        <v>39</v>
      </c>
      <c r="B43" s="8">
        <v>669.49350843665843</v>
      </c>
      <c r="C43" s="8">
        <f t="shared" si="0"/>
        <v>-1.1368683772161603E-13</v>
      </c>
      <c r="D43" s="8">
        <f>B43^0.6*константы!B$2</f>
        <v>198.3845348541177</v>
      </c>
      <c r="E43" s="8">
        <f>D43/(5+константы!B$9)</f>
        <v>8.6254145588746827</v>
      </c>
      <c r="F43" s="8">
        <f>C43+B43*константы!B$1</f>
        <v>111.58225140610962</v>
      </c>
      <c r="G43" s="8">
        <f t="shared" si="1"/>
        <v>78.176868889133402</v>
      </c>
      <c r="H43" s="8">
        <f>G43/((1+константы!B$12)^A43)</f>
        <v>78.176868889133402</v>
      </c>
    </row>
    <row r="44" spans="1:8" x14ac:dyDescent="0.3">
      <c r="A44" s="7">
        <v>40</v>
      </c>
      <c r="B44" s="8">
        <v>669.49350843665854</v>
      </c>
      <c r="C44" s="8">
        <f t="shared" si="0"/>
        <v>1.1368683772161603E-13</v>
      </c>
      <c r="D44" s="8">
        <f>B44^0.6*константы!B$2</f>
        <v>198.3845348541177</v>
      </c>
      <c r="E44" s="8">
        <f>D44/(5+константы!B$9)</f>
        <v>8.6254145588746827</v>
      </c>
      <c r="F44" s="8">
        <f>C44+B44*константы!B$1</f>
        <v>111.58225140610986</v>
      </c>
      <c r="G44" s="8">
        <f t="shared" si="1"/>
        <v>78.176868889133161</v>
      </c>
      <c r="H44" s="8">
        <f>G44/((1+константы!B$12)^A44)</f>
        <v>78.176868889133161</v>
      </c>
    </row>
    <row r="45" spans="1:8" x14ac:dyDescent="0.3">
      <c r="A45" s="7">
        <v>41</v>
      </c>
      <c r="B45" s="8">
        <v>669.49350843665854</v>
      </c>
      <c r="C45" s="8">
        <f t="shared" si="0"/>
        <v>0</v>
      </c>
      <c r="D45" s="8">
        <f>B45^0.6*константы!B$2</f>
        <v>198.3845348541177</v>
      </c>
      <c r="E45" s="8">
        <f>D45/(5+константы!B$9)</f>
        <v>8.6254145588746827</v>
      </c>
      <c r="F45" s="8">
        <f>C45+B45*константы!B$1</f>
        <v>111.58225140610975</v>
      </c>
      <c r="G45" s="8">
        <f t="shared" si="1"/>
        <v>78.176868889133274</v>
      </c>
      <c r="H45" s="8">
        <f>G45/((1+константы!B$12)^A45)</f>
        <v>78.176868889133274</v>
      </c>
    </row>
    <row r="46" spans="1:8" x14ac:dyDescent="0.3">
      <c r="A46" s="7">
        <v>42</v>
      </c>
      <c r="B46" s="8">
        <v>669.49350843665843</v>
      </c>
      <c r="C46" s="8">
        <f t="shared" si="0"/>
        <v>-1.1368683772161603E-13</v>
      </c>
      <c r="D46" s="8">
        <f>B46^0.6*константы!B$2</f>
        <v>198.3845348541177</v>
      </c>
      <c r="E46" s="8">
        <f>D46/(5+константы!B$9)</f>
        <v>8.6254145588746827</v>
      </c>
      <c r="F46" s="8">
        <f>C46+B46*константы!B$1</f>
        <v>111.58225140610962</v>
      </c>
      <c r="G46" s="8">
        <f t="shared" si="1"/>
        <v>78.176868889133402</v>
      </c>
      <c r="H46" s="8">
        <f>G46/((1+константы!B$12)^A46)</f>
        <v>78.176868889133402</v>
      </c>
    </row>
    <row r="47" spans="1:8" x14ac:dyDescent="0.3">
      <c r="A47" s="7">
        <v>43</v>
      </c>
      <c r="B47" s="8">
        <v>669.49350843665854</v>
      </c>
      <c r="C47" s="8">
        <f t="shared" si="0"/>
        <v>1.1368683772161603E-13</v>
      </c>
      <c r="D47" s="8">
        <f>B47^0.6*константы!B$2</f>
        <v>198.3845348541177</v>
      </c>
      <c r="E47" s="8">
        <f>D47/(5+константы!B$9)</f>
        <v>8.6254145588746827</v>
      </c>
      <c r="F47" s="8">
        <f>C47+B47*константы!B$1</f>
        <v>111.58225140610986</v>
      </c>
      <c r="G47" s="8">
        <f t="shared" si="1"/>
        <v>78.176868889133161</v>
      </c>
      <c r="H47" s="8">
        <f>G47/((1+константы!B$12)^A47)</f>
        <v>78.176868889133161</v>
      </c>
    </row>
    <row r="48" spans="1:8" x14ac:dyDescent="0.3">
      <c r="A48" s="7">
        <v>44</v>
      </c>
      <c r="B48" s="8">
        <v>669.49350843665843</v>
      </c>
      <c r="C48" s="8">
        <f t="shared" si="0"/>
        <v>-1.1368683772161603E-13</v>
      </c>
      <c r="D48" s="8">
        <f>B48^0.6*константы!B$2</f>
        <v>198.3845348541177</v>
      </c>
      <c r="E48" s="8">
        <f>D48/(5+константы!B$9)</f>
        <v>8.6254145588746827</v>
      </c>
      <c r="F48" s="8">
        <f>C48+B48*константы!B$1</f>
        <v>111.58225140610962</v>
      </c>
      <c r="G48" s="8">
        <f t="shared" si="1"/>
        <v>78.176868889133402</v>
      </c>
      <c r="H48" s="8">
        <f>G48/((1+константы!B$12)^A48)</f>
        <v>78.176868889133402</v>
      </c>
    </row>
    <row r="49" spans="1:8" x14ac:dyDescent="0.3">
      <c r="A49" s="7">
        <v>45</v>
      </c>
      <c r="B49" s="8">
        <v>669.49350843665843</v>
      </c>
      <c r="C49" s="8">
        <f t="shared" si="0"/>
        <v>0</v>
      </c>
      <c r="D49" s="8">
        <f>B49^0.6*константы!B$2</f>
        <v>198.3845348541177</v>
      </c>
      <c r="E49" s="8">
        <f>D49/(5+константы!B$9)</f>
        <v>8.6254145588746827</v>
      </c>
      <c r="F49" s="8">
        <f>C49+B49*константы!B$1</f>
        <v>111.58225140610973</v>
      </c>
      <c r="G49" s="8">
        <f t="shared" si="1"/>
        <v>78.176868889133289</v>
      </c>
      <c r="H49" s="8">
        <f>G49/((1+константы!B$12)^A49)</f>
        <v>78.176868889133289</v>
      </c>
    </row>
    <row r="50" spans="1:8" x14ac:dyDescent="0.3">
      <c r="A50" s="7">
        <v>46</v>
      </c>
      <c r="B50" s="8">
        <v>669.49350843665854</v>
      </c>
      <c r="C50" s="8">
        <f t="shared" si="0"/>
        <v>1.1368683772161603E-13</v>
      </c>
      <c r="D50" s="8">
        <f>B50^0.6*константы!B$2</f>
        <v>198.3845348541177</v>
      </c>
      <c r="E50" s="8">
        <f>D50/(5+константы!B$9)</f>
        <v>8.6254145588746827</v>
      </c>
      <c r="F50" s="8">
        <f>C50+B50*константы!B$1</f>
        <v>111.58225140610986</v>
      </c>
      <c r="G50" s="8">
        <f t="shared" si="1"/>
        <v>78.176868889133161</v>
      </c>
      <c r="H50" s="8">
        <f>G50/((1+константы!B$12)^A50)</f>
        <v>78.176868889133161</v>
      </c>
    </row>
    <row r="51" spans="1:8" x14ac:dyDescent="0.3">
      <c r="A51" s="7">
        <v>47</v>
      </c>
      <c r="B51" s="8">
        <v>669.49350843665843</v>
      </c>
      <c r="C51" s="8">
        <f t="shared" si="0"/>
        <v>-1.1368683772161603E-13</v>
      </c>
      <c r="D51" s="8">
        <f>B51^0.6*константы!B$2</f>
        <v>198.3845348541177</v>
      </c>
      <c r="E51" s="8">
        <f>D51/(5+константы!B$9)</f>
        <v>8.6254145588746827</v>
      </c>
      <c r="F51" s="8">
        <f>C51+B51*константы!B$1</f>
        <v>111.58225140610962</v>
      </c>
      <c r="G51" s="8">
        <f t="shared" si="1"/>
        <v>78.176868889133402</v>
      </c>
      <c r="H51" s="8">
        <f>G51/((1+константы!B$12)^A51)</f>
        <v>78.176868889133402</v>
      </c>
    </row>
    <row r="52" spans="1:8" x14ac:dyDescent="0.3">
      <c r="A52" s="7">
        <v>48</v>
      </c>
      <c r="B52" s="8">
        <v>669.49350843665843</v>
      </c>
      <c r="C52" s="8">
        <f t="shared" si="0"/>
        <v>0</v>
      </c>
      <c r="D52" s="8">
        <f>B52^0.6*константы!B$2</f>
        <v>198.3845348541177</v>
      </c>
      <c r="E52" s="8">
        <f>D52/(5+константы!B$9)</f>
        <v>8.6254145588746827</v>
      </c>
      <c r="F52" s="8">
        <f>C52+B52*константы!B$1</f>
        <v>111.58225140610973</v>
      </c>
      <c r="G52" s="8">
        <f t="shared" si="1"/>
        <v>78.176868889133289</v>
      </c>
      <c r="H52" s="8">
        <f>G52/((1+константы!B$12)^A52)</f>
        <v>78.176868889133289</v>
      </c>
    </row>
    <row r="53" spans="1:8" x14ac:dyDescent="0.3">
      <c r="A53" s="7">
        <v>49</v>
      </c>
      <c r="B53" s="8">
        <v>669.49350843665843</v>
      </c>
      <c r="C53" s="8">
        <f t="shared" si="0"/>
        <v>0</v>
      </c>
      <c r="D53" s="8">
        <f>B53^0.6*константы!B$2</f>
        <v>198.3845348541177</v>
      </c>
      <c r="E53" s="8">
        <f>D53/(5+константы!B$9)</f>
        <v>8.6254145588746827</v>
      </c>
      <c r="F53" s="8">
        <f>C53+B53*константы!B$1</f>
        <v>111.58225140610973</v>
      </c>
      <c r="G53" s="8">
        <f t="shared" si="1"/>
        <v>78.176868889133289</v>
      </c>
      <c r="H53" s="8">
        <f>G53/((1+константы!B$12)^A53)</f>
        <v>78.176868889133289</v>
      </c>
    </row>
    <row r="54" spans="1:8" x14ac:dyDescent="0.3">
      <c r="A54" s="7">
        <v>50</v>
      </c>
      <c r="B54" s="8">
        <v>669.49350843665843</v>
      </c>
      <c r="C54" s="8">
        <f t="shared" si="0"/>
        <v>0</v>
      </c>
      <c r="D54" s="8">
        <f>B54^0.6*константы!B$2</f>
        <v>198.3845348541177</v>
      </c>
      <c r="E54" s="8">
        <f>D54/(5+константы!B$9)</f>
        <v>8.6254145588746827</v>
      </c>
      <c r="F54" s="8">
        <f>C54+B54*константы!B$1</f>
        <v>111.58225140610973</v>
      </c>
      <c r="G54" s="8">
        <f t="shared" si="1"/>
        <v>78.176868889133289</v>
      </c>
      <c r="H54" s="8">
        <f>G54/((1+константы!B$12)^A54)</f>
        <v>78.176868889133289</v>
      </c>
    </row>
    <row r="55" spans="1:8" x14ac:dyDescent="0.3">
      <c r="A55" s="7">
        <v>51</v>
      </c>
      <c r="B55" s="8">
        <v>669.49350843665843</v>
      </c>
      <c r="C55" s="8">
        <f t="shared" si="0"/>
        <v>0</v>
      </c>
      <c r="D55" s="8">
        <f>B55^0.6*константы!B$2</f>
        <v>198.3845348541177</v>
      </c>
      <c r="E55" s="8">
        <f>D55/(5+константы!B$9)</f>
        <v>8.6254145588746827</v>
      </c>
      <c r="F55" s="8">
        <f>C55+B55*константы!B$1</f>
        <v>111.58225140610973</v>
      </c>
      <c r="G55" s="8">
        <f t="shared" si="1"/>
        <v>78.176868889133289</v>
      </c>
      <c r="H55" s="8">
        <f>G55/((1+константы!B$12)^A55)</f>
        <v>78.176868889133289</v>
      </c>
    </row>
    <row r="56" spans="1:8" x14ac:dyDescent="0.3">
      <c r="A56" s="7">
        <v>52</v>
      </c>
      <c r="B56" s="8">
        <v>669.49350843665843</v>
      </c>
      <c r="C56" s="8">
        <f t="shared" si="0"/>
        <v>0</v>
      </c>
      <c r="D56" s="8">
        <f>B56^0.6*константы!B$2</f>
        <v>198.3845348541177</v>
      </c>
      <c r="E56" s="8">
        <f>D56/(5+константы!B$9)</f>
        <v>8.6254145588746827</v>
      </c>
      <c r="F56" s="8">
        <f>C56+B56*константы!B$1</f>
        <v>111.58225140610973</v>
      </c>
      <c r="G56" s="8">
        <f t="shared" si="1"/>
        <v>78.176868889133289</v>
      </c>
      <c r="H56" s="8">
        <f>G56/((1+константы!B$12)^A56)</f>
        <v>78.176868889133289</v>
      </c>
    </row>
    <row r="57" spans="1:8" x14ac:dyDescent="0.3">
      <c r="A57" s="7">
        <v>53</v>
      </c>
      <c r="B57" s="8">
        <v>669.49350843665843</v>
      </c>
      <c r="C57" s="8">
        <f t="shared" si="0"/>
        <v>0</v>
      </c>
      <c r="D57" s="8">
        <f>B57^0.6*константы!B$2</f>
        <v>198.3845348541177</v>
      </c>
      <c r="E57" s="8">
        <f>D57/(5+константы!B$9)</f>
        <v>8.6254145588746827</v>
      </c>
      <c r="F57" s="8">
        <f>C57+B57*константы!B$1</f>
        <v>111.58225140610973</v>
      </c>
      <c r="G57" s="8">
        <f t="shared" si="1"/>
        <v>78.176868889133289</v>
      </c>
      <c r="H57" s="8">
        <f>G57/((1+константы!B$12)^A57)</f>
        <v>78.176868889133289</v>
      </c>
    </row>
    <row r="58" spans="1:8" x14ac:dyDescent="0.3">
      <c r="A58" s="7">
        <v>54</v>
      </c>
      <c r="B58" s="8">
        <v>669.49350802549452</v>
      </c>
      <c r="C58" s="8">
        <f t="shared" si="0"/>
        <v>-4.1116391003015451E-7</v>
      </c>
      <c r="D58" s="8">
        <f>B58^0.6*константы!B$2</f>
        <v>198.38453478101593</v>
      </c>
      <c r="E58" s="8">
        <f>D58/(5+константы!B$9)</f>
        <v>8.6254145556963451</v>
      </c>
      <c r="F58" s="8">
        <f>C58+B58*константы!B$1</f>
        <v>111.58225092641851</v>
      </c>
      <c r="G58" s="8">
        <f t="shared" si="1"/>
        <v>78.176869298901067</v>
      </c>
      <c r="H58" s="8">
        <f>G58/((1+константы!B$12)^A58)</f>
        <v>78.176869298901067</v>
      </c>
    </row>
    <row r="59" spans="1:8" x14ac:dyDescent="0.3">
      <c r="A59" s="7">
        <v>55</v>
      </c>
      <c r="B59" s="8">
        <v>669.49350843681179</v>
      </c>
      <c r="C59" s="8">
        <f t="shared" si="0"/>
        <v>4.1131727357424097E-7</v>
      </c>
      <c r="D59" s="8">
        <f>B59^0.6*константы!B$2</f>
        <v>198.38453485414493</v>
      </c>
      <c r="E59" s="8">
        <f>D59/(5+константы!B$9)</f>
        <v>8.6254145588758657</v>
      </c>
      <c r="F59" s="8">
        <f>C59+B59*константы!B$1</f>
        <v>111.58225181745257</v>
      </c>
      <c r="G59" s="8">
        <f t="shared" si="1"/>
        <v>78.176868477816498</v>
      </c>
      <c r="H59" s="8">
        <f>G59/((1+константы!B$12)^A59)</f>
        <v>78.176868477816498</v>
      </c>
    </row>
    <row r="60" spans="1:8" x14ac:dyDescent="0.3">
      <c r="A60" s="7">
        <v>56</v>
      </c>
      <c r="B60" s="8">
        <v>669.49350843681191</v>
      </c>
      <c r="C60" s="8">
        <f t="shared" si="0"/>
        <v>1.1368683772161603E-13</v>
      </c>
      <c r="D60" s="8">
        <f>B60^0.6*константы!B$2</f>
        <v>198.38453485414493</v>
      </c>
      <c r="E60" s="8">
        <f>D60/(5+константы!B$9)</f>
        <v>8.6254145588758657</v>
      </c>
      <c r="F60" s="8">
        <f>C60+B60*константы!B$1</f>
        <v>111.58225140613543</v>
      </c>
      <c r="G60" s="8">
        <f t="shared" si="1"/>
        <v>78.176868889133644</v>
      </c>
      <c r="H60" s="8">
        <f>G60/((1+константы!B$12)^A60)</f>
        <v>78.176868889133644</v>
      </c>
    </row>
    <row r="61" spans="1:8" x14ac:dyDescent="0.3">
      <c r="A61" s="7">
        <v>57</v>
      </c>
      <c r="B61" s="8">
        <v>669.49350884797582</v>
      </c>
      <c r="C61" s="8">
        <f t="shared" si="0"/>
        <v>4.1116391003015451E-7</v>
      </c>
      <c r="D61" s="8">
        <f>B61^0.6*константы!B$2</f>
        <v>198.38453492724679</v>
      </c>
      <c r="E61" s="8">
        <f>D61/(5+константы!B$9)</f>
        <v>8.6254145620542086</v>
      </c>
      <c r="F61" s="8">
        <f>C61+B61*константы!B$1</f>
        <v>111.58225188582654</v>
      </c>
      <c r="G61" s="8">
        <f t="shared" si="1"/>
        <v>78.17686847936605</v>
      </c>
      <c r="H61" s="8">
        <f>G61/((1+константы!B$12)^A61)</f>
        <v>78.17686847936605</v>
      </c>
    </row>
    <row r="62" spans="1:8" x14ac:dyDescent="0.3">
      <c r="A62" s="7">
        <v>58</v>
      </c>
      <c r="B62" s="8">
        <v>669.49350843681191</v>
      </c>
      <c r="C62" s="8">
        <f t="shared" si="0"/>
        <v>-4.1116391003015451E-7</v>
      </c>
      <c r="D62" s="8">
        <f>B62^0.6*константы!B$2</f>
        <v>198.38453485414493</v>
      </c>
      <c r="E62" s="8">
        <f>D62/(5+константы!B$9)</f>
        <v>8.6254145588758657</v>
      </c>
      <c r="F62" s="8">
        <f>C62+B62*константы!B$1</f>
        <v>111.5822509949714</v>
      </c>
      <c r="G62" s="8">
        <f t="shared" si="1"/>
        <v>78.176869300297668</v>
      </c>
      <c r="H62" s="8">
        <f>G62/((1+константы!B$12)^A62)</f>
        <v>78.176869300297668</v>
      </c>
    </row>
    <row r="63" spans="1:8" x14ac:dyDescent="0.3">
      <c r="A63" s="7">
        <v>59</v>
      </c>
      <c r="B63" s="8">
        <v>0</v>
      </c>
      <c r="C63" s="8">
        <f t="shared" si="0"/>
        <v>-669.49350843681191</v>
      </c>
      <c r="D63" s="8">
        <f>B63^0.6*константы!B$2</f>
        <v>0</v>
      </c>
      <c r="E63" s="8">
        <f>D63/(5+константы!B$9)</f>
        <v>0</v>
      </c>
      <c r="F63" s="8">
        <f>C63+B63*константы!B$1</f>
        <v>-669.49350843681191</v>
      </c>
      <c r="G63" s="8">
        <f t="shared" si="1"/>
        <v>669.49350843681191</v>
      </c>
      <c r="H63" s="8">
        <f>G63/((1+константы!B$12)^A63)</f>
        <v>669.49350843681191</v>
      </c>
    </row>
    <row r="64" spans="1:8" x14ac:dyDescent="0.3">
      <c r="A64" s="7">
        <v>60</v>
      </c>
      <c r="B64" s="8">
        <v>1</v>
      </c>
      <c r="C64" s="8">
        <f t="shared" si="0"/>
        <v>1</v>
      </c>
      <c r="D64" s="8">
        <f>B64^0.6*константы!B$2</f>
        <v>4</v>
      </c>
      <c r="E64" s="8">
        <f>D64/(5+константы!B$9)</f>
        <v>0.17391304347826086</v>
      </c>
      <c r="F64" s="8">
        <f>C64+B64*константы!B$1</f>
        <v>1.1666666666666667</v>
      </c>
      <c r="G64" s="8">
        <f t="shared" si="1"/>
        <v>2.6594202898550723</v>
      </c>
      <c r="H64" s="8">
        <f>G64/((1+константы!B$12)^A64)</f>
        <v>2.6594202898550723</v>
      </c>
    </row>
    <row r="65" spans="2:8" x14ac:dyDescent="0.3">
      <c r="B65" s="8"/>
      <c r="C65" s="8"/>
      <c r="D65" s="8"/>
      <c r="E65" s="8"/>
      <c r="F65" s="8"/>
      <c r="G65" s="8"/>
      <c r="H65" s="8">
        <f>SUM(H4:H63)</f>
        <v>5124.2538189364468</v>
      </c>
    </row>
  </sheetData>
  <dataValidations count="1">
    <dataValidation type="decimal" operator="greaterThanOrEqual" allowBlank="1" showInputMessage="1" showErrorMessage="1" sqref="G4:G64">
      <formula1>0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7" zoomScale="58" workbookViewId="0">
      <selection activeCell="H65" sqref="H65"/>
    </sheetView>
  </sheetViews>
  <sheetFormatPr defaultRowHeight="14.4" x14ac:dyDescent="0.3"/>
  <cols>
    <col min="2" max="2" width="11" customWidth="1"/>
    <col min="3" max="3" width="13.44140625" customWidth="1"/>
    <col min="4" max="4" width="12.109375" bestFit="1" customWidth="1"/>
    <col min="5" max="5" width="10.109375" customWidth="1"/>
    <col min="6" max="6" width="12.44140625" customWidth="1"/>
    <col min="7" max="7" width="12.21875" customWidth="1"/>
    <col min="8" max="8" width="12.77734375" bestFit="1" customWidth="1"/>
  </cols>
  <sheetData>
    <row r="1" spans="1:8" x14ac:dyDescent="0.3">
      <c r="A1" t="s">
        <v>20</v>
      </c>
    </row>
    <row r="2" spans="1:8" x14ac:dyDescent="0.3">
      <c r="A2" t="s">
        <v>19</v>
      </c>
      <c r="B2">
        <v>1</v>
      </c>
    </row>
    <row r="3" spans="1:8" x14ac:dyDescent="0.3">
      <c r="A3" s="7" t="s">
        <v>16</v>
      </c>
      <c r="B3" s="7" t="s">
        <v>11</v>
      </c>
      <c r="C3" s="7" t="s">
        <v>10</v>
      </c>
      <c r="D3" s="7" t="s">
        <v>9</v>
      </c>
      <c r="E3" s="7" t="s">
        <v>12</v>
      </c>
      <c r="F3" s="7" t="s">
        <v>15</v>
      </c>
      <c r="G3" s="7" t="s">
        <v>14</v>
      </c>
      <c r="H3" s="7" t="s">
        <v>17</v>
      </c>
    </row>
    <row r="4" spans="1:8" x14ac:dyDescent="0.3">
      <c r="A4" s="7">
        <v>0</v>
      </c>
      <c r="B4" s="8">
        <f>100*константы!B2+10*константы!B3+константы!B4</f>
        <v>590</v>
      </c>
      <c r="C4" s="8"/>
      <c r="D4" s="8"/>
      <c r="E4" s="8"/>
      <c r="F4" s="8"/>
      <c r="G4" s="8"/>
      <c r="H4" s="8"/>
    </row>
    <row r="5" spans="1:8" x14ac:dyDescent="0.3">
      <c r="A5" s="7">
        <v>1</v>
      </c>
      <c r="B5" s="8">
        <v>668.17229402907094</v>
      </c>
      <c r="C5" s="8">
        <f>(B5-B4)/$B$2</f>
        <v>78.17229402907094</v>
      </c>
      <c r="D5" s="8">
        <f>B5^0.6*константы!B$2</f>
        <v>198.14954044454868</v>
      </c>
      <c r="E5" s="8">
        <f>D5/(5+константы!B$9)</f>
        <v>8.6151974106325504</v>
      </c>
      <c r="F5" s="8">
        <f>C5+B5*константы!B$1</f>
        <v>189.53434303391609</v>
      </c>
      <c r="G5" s="8">
        <f>D5-F5-E5</f>
        <v>3.907985046680551E-14</v>
      </c>
      <c r="H5" s="8">
        <f>G5/(1+константы!B$12)</f>
        <v>3.907985046680551E-14</v>
      </c>
    </row>
    <row r="6" spans="1:8" x14ac:dyDescent="0.3">
      <c r="A6" s="7">
        <v>2</v>
      </c>
      <c r="B6" s="8">
        <v>685.71924241990644</v>
      </c>
      <c r="C6" s="8">
        <f t="shared" ref="C6:C64" si="0">(B6-B5)/$B$2</f>
        <v>17.546948390835496</v>
      </c>
      <c r="D6" s="8">
        <f>B6^0.6*константы!B$2</f>
        <v>201.25551646436114</v>
      </c>
      <c r="E6" s="8">
        <f>D6/(5+константы!B$9)</f>
        <v>8.7502398462765711</v>
      </c>
      <c r="F6" s="8">
        <f>C6+B6*константы!B$1</f>
        <v>131.83348879415323</v>
      </c>
      <c r="G6" s="8">
        <f t="shared" ref="G6:G64" si="1">D6-F6-E6</f>
        <v>60.671787823931339</v>
      </c>
      <c r="H6" s="8">
        <f>G6/((1+константы!B$12)^A6)</f>
        <v>60.671787823931339</v>
      </c>
    </row>
    <row r="7" spans="1:8" x14ac:dyDescent="0.3">
      <c r="A7" s="7">
        <v>3</v>
      </c>
      <c r="B7" s="8">
        <v>685.71924221246343</v>
      </c>
      <c r="C7" s="8">
        <f t="shared" si="0"/>
        <v>-2.0744300854858011E-7</v>
      </c>
      <c r="D7" s="8">
        <f>B7^0.6*константы!B$2</f>
        <v>201.255516427831</v>
      </c>
      <c r="E7" s="8">
        <f>D7/(5+константы!B$9)</f>
        <v>8.7502398446883038</v>
      </c>
      <c r="F7" s="8">
        <f>C7+B7*константы!B$1</f>
        <v>114.28654016130089</v>
      </c>
      <c r="G7" s="8">
        <f t="shared" si="1"/>
        <v>78.218736421841797</v>
      </c>
      <c r="H7" s="8">
        <f>G7/((1+константы!B$12)^A7)</f>
        <v>78.218736421841797</v>
      </c>
    </row>
    <row r="8" spans="1:8" x14ac:dyDescent="0.3">
      <c r="A8" s="7">
        <v>4</v>
      </c>
      <c r="B8" s="8">
        <v>685.71924225287353</v>
      </c>
      <c r="C8" s="8">
        <f t="shared" si="0"/>
        <v>4.0410100154986139E-8</v>
      </c>
      <c r="D8" s="8">
        <f>B8^0.6*константы!B$2</f>
        <v>201.25551643494705</v>
      </c>
      <c r="E8" s="8">
        <f>D8/(5+константы!B$9)</f>
        <v>8.7502398449976972</v>
      </c>
      <c r="F8" s="8">
        <f>C8+B8*константы!B$1</f>
        <v>114.28654041588902</v>
      </c>
      <c r="G8" s="8">
        <f t="shared" si="1"/>
        <v>78.218736174060339</v>
      </c>
      <c r="H8" s="8">
        <f>G8/((1+константы!B$12)^A8)</f>
        <v>78.218736174060339</v>
      </c>
    </row>
    <row r="9" spans="1:8" x14ac:dyDescent="0.3">
      <c r="A9" s="7">
        <v>5</v>
      </c>
      <c r="B9" s="8">
        <v>685.71924221152108</v>
      </c>
      <c r="C9" s="8">
        <f t="shared" si="0"/>
        <v>-4.1352450352860615E-8</v>
      </c>
      <c r="D9" s="8">
        <f>B9^0.6*константы!B$2</f>
        <v>201.25551642766501</v>
      </c>
      <c r="E9" s="8">
        <f>D9/(5+константы!B$9)</f>
        <v>8.7502398446810883</v>
      </c>
      <c r="F9" s="8">
        <f>C9+B9*константы!B$1</f>
        <v>114.28654032723439</v>
      </c>
      <c r="G9" s="8">
        <f t="shared" si="1"/>
        <v>78.218736255749533</v>
      </c>
      <c r="H9" s="8">
        <f>G9/((1+константы!B$12)^A9)</f>
        <v>78.218736255749533</v>
      </c>
    </row>
    <row r="10" spans="1:8" x14ac:dyDescent="0.3">
      <c r="A10" s="7">
        <v>6</v>
      </c>
      <c r="B10" s="8">
        <v>685.71924220983703</v>
      </c>
      <c r="C10" s="8">
        <f t="shared" si="0"/>
        <v>-1.6840431271702982E-9</v>
      </c>
      <c r="D10" s="8">
        <f>B10^0.6*константы!B$2</f>
        <v>201.25551642736838</v>
      </c>
      <c r="E10" s="8">
        <f>D10/(5+константы!B$9)</f>
        <v>8.7502398446681902</v>
      </c>
      <c r="F10" s="8">
        <f>C10+B10*константы!B$1</f>
        <v>114.28654036662212</v>
      </c>
      <c r="G10" s="8">
        <f t="shared" si="1"/>
        <v>78.218736216078071</v>
      </c>
      <c r="H10" s="8">
        <f>G10/((1+константы!B$12)^A10)</f>
        <v>78.218736216078071</v>
      </c>
    </row>
    <row r="11" spans="1:8" x14ac:dyDescent="0.3">
      <c r="A11" s="7">
        <v>7</v>
      </c>
      <c r="B11" s="8">
        <v>685.71924237781207</v>
      </c>
      <c r="C11" s="8">
        <f t="shared" si="0"/>
        <v>1.67975031217793E-7</v>
      </c>
      <c r="D11" s="8">
        <f>B11^0.6*константы!B$2</f>
        <v>201.25551645694844</v>
      </c>
      <c r="E11" s="8">
        <f>D11/(5+константы!B$9)</f>
        <v>8.7502398459542796</v>
      </c>
      <c r="F11" s="8">
        <f>C11+B11*константы!B$1</f>
        <v>114.28654056427703</v>
      </c>
      <c r="G11" s="8">
        <f t="shared" si="1"/>
        <v>78.218736046717126</v>
      </c>
      <c r="H11" s="8">
        <f>G11/((1+константы!B$12)^A11)</f>
        <v>78.218736046717126</v>
      </c>
    </row>
    <row r="12" spans="1:8" x14ac:dyDescent="0.3">
      <c r="A12" s="7">
        <v>8</v>
      </c>
      <c r="B12" s="8">
        <v>685.7192424197633</v>
      </c>
      <c r="C12" s="8">
        <f t="shared" si="0"/>
        <v>4.1951238927140366E-8</v>
      </c>
      <c r="D12" s="8">
        <f>B12^0.6*константы!B$2</f>
        <v>201.25551646433593</v>
      </c>
      <c r="E12" s="8">
        <f>D12/(5+константы!B$9)</f>
        <v>8.7502398462754751</v>
      </c>
      <c r="F12" s="8">
        <f>C12+B12*константы!B$1</f>
        <v>114.28654044524512</v>
      </c>
      <c r="G12" s="8">
        <f t="shared" si="1"/>
        <v>78.218736172815326</v>
      </c>
      <c r="H12" s="8">
        <f>G12/((1+константы!B$12)^A12)</f>
        <v>78.218736172815326</v>
      </c>
    </row>
    <row r="13" spans="1:8" x14ac:dyDescent="0.3">
      <c r="A13" s="7">
        <v>9</v>
      </c>
      <c r="B13" s="8">
        <v>685.7192424197633</v>
      </c>
      <c r="C13" s="8">
        <f t="shared" si="0"/>
        <v>0</v>
      </c>
      <c r="D13" s="8">
        <f>B13^0.6*константы!B$2</f>
        <v>201.25551646433593</v>
      </c>
      <c r="E13" s="8">
        <f>D13/(5+константы!B$9)</f>
        <v>8.7502398462754751</v>
      </c>
      <c r="F13" s="8">
        <f>C13+B13*константы!B$1</f>
        <v>114.28654040329388</v>
      </c>
      <c r="G13" s="8">
        <f t="shared" si="1"/>
        <v>78.218736214766565</v>
      </c>
      <c r="H13" s="8">
        <f>G13/((1+константы!B$12)^A13)</f>
        <v>78.218736214766565</v>
      </c>
    </row>
    <row r="14" spans="1:8" x14ac:dyDescent="0.3">
      <c r="A14" s="7">
        <v>10</v>
      </c>
      <c r="B14" s="8">
        <v>685.71924220983692</v>
      </c>
      <c r="C14" s="8">
        <f t="shared" si="0"/>
        <v>-2.0992638383177109E-7</v>
      </c>
      <c r="D14" s="8">
        <f>B14^0.6*константы!B$2</f>
        <v>201.25551642736838</v>
      </c>
      <c r="E14" s="8">
        <f>D14/(5+константы!B$9)</f>
        <v>8.7502398446681902</v>
      </c>
      <c r="F14" s="8">
        <f>C14+B14*константы!B$1</f>
        <v>114.28654015837976</v>
      </c>
      <c r="G14" s="8">
        <f t="shared" si="1"/>
        <v>78.218736424320426</v>
      </c>
      <c r="H14" s="8">
        <f>G14/((1+константы!B$12)^A14)</f>
        <v>78.218736424320426</v>
      </c>
    </row>
    <row r="15" spans="1:8" x14ac:dyDescent="0.3">
      <c r="A15" s="7">
        <v>11</v>
      </c>
      <c r="B15" s="8">
        <v>685.7192424197633</v>
      </c>
      <c r="C15" s="8">
        <f t="shared" si="0"/>
        <v>2.0992638383177109E-7</v>
      </c>
      <c r="D15" s="8">
        <f>B15^0.6*константы!B$2</f>
        <v>201.25551646433593</v>
      </c>
      <c r="E15" s="8">
        <f>D15/(5+константы!B$9)</f>
        <v>8.7502398462754751</v>
      </c>
      <c r="F15" s="8">
        <f>C15+B15*константы!B$1</f>
        <v>114.28654061322027</v>
      </c>
      <c r="G15" s="8">
        <f t="shared" si="1"/>
        <v>78.218736004840181</v>
      </c>
      <c r="H15" s="8">
        <f>G15/((1+константы!B$12)^A15)</f>
        <v>78.218736004840181</v>
      </c>
    </row>
    <row r="16" spans="1:8" x14ac:dyDescent="0.3">
      <c r="A16" s="7">
        <v>12</v>
      </c>
      <c r="B16" s="8">
        <v>685.71924220998005</v>
      </c>
      <c r="C16" s="8">
        <f t="shared" si="0"/>
        <v>-2.0978325210307958E-7</v>
      </c>
      <c r="D16" s="8">
        <f>B16^0.6*константы!B$2</f>
        <v>201.25551642739359</v>
      </c>
      <c r="E16" s="8">
        <f>D16/(5+константы!B$9)</f>
        <v>8.7502398446692862</v>
      </c>
      <c r="F16" s="8">
        <f>C16+B16*константы!B$1</f>
        <v>114.28654015854676</v>
      </c>
      <c r="G16" s="8">
        <f t="shared" si="1"/>
        <v>78.21873642417755</v>
      </c>
      <c r="H16" s="8">
        <f>G16/((1+константы!B$12)^A16)</f>
        <v>78.21873642417755</v>
      </c>
    </row>
    <row r="17" spans="1:8" x14ac:dyDescent="0.3">
      <c r="A17" s="7">
        <v>13</v>
      </c>
      <c r="B17" s="8">
        <v>685.71924237875442</v>
      </c>
      <c r="C17" s="8">
        <f t="shared" si="0"/>
        <v>1.6877436337381369E-7</v>
      </c>
      <c r="D17" s="8">
        <f>B17^0.6*константы!B$2</f>
        <v>201.25551645711431</v>
      </c>
      <c r="E17" s="8">
        <f>D17/(5+константы!B$9)</f>
        <v>8.7502398459614916</v>
      </c>
      <c r="F17" s="8">
        <f>C17+B17*константы!B$1</f>
        <v>114.28654056523342</v>
      </c>
      <c r="G17" s="8">
        <f t="shared" si="1"/>
        <v>78.2187360459194</v>
      </c>
      <c r="H17" s="8">
        <f>G17/((1+константы!B$12)^A17)</f>
        <v>78.2187360459194</v>
      </c>
    </row>
    <row r="18" spans="1:8" x14ac:dyDescent="0.3">
      <c r="A18" s="7">
        <v>14</v>
      </c>
      <c r="B18" s="8">
        <v>685.7192423787543</v>
      </c>
      <c r="C18" s="8">
        <f t="shared" si="0"/>
        <v>-1.1368683772161603E-13</v>
      </c>
      <c r="D18" s="8">
        <f>B18^0.6*константы!B$2</f>
        <v>201.25551645711431</v>
      </c>
      <c r="E18" s="8">
        <f>D18/(5+константы!B$9)</f>
        <v>8.7502398459614916</v>
      </c>
      <c r="F18" s="8">
        <f>C18+B18*константы!B$1</f>
        <v>114.28654039645893</v>
      </c>
      <c r="G18" s="8">
        <f t="shared" si="1"/>
        <v>78.218736214693891</v>
      </c>
      <c r="H18" s="8">
        <f>G18/((1+константы!B$12)^A18)</f>
        <v>78.218736214693891</v>
      </c>
    </row>
    <row r="19" spans="1:8" x14ac:dyDescent="0.3">
      <c r="A19" s="7">
        <v>15</v>
      </c>
      <c r="B19" s="8">
        <v>685.71924237875419</v>
      </c>
      <c r="C19" s="8">
        <f t="shared" si="0"/>
        <v>-1.1368683772161603E-13</v>
      </c>
      <c r="D19" s="8">
        <f>B19^0.6*константы!B$2</f>
        <v>201.25551645711431</v>
      </c>
      <c r="E19" s="8">
        <f>D19/(5+константы!B$9)</f>
        <v>8.7502398459614916</v>
      </c>
      <c r="F19" s="8">
        <f>C19+B19*константы!B$1</f>
        <v>114.28654039645892</v>
      </c>
      <c r="G19" s="8">
        <f t="shared" si="1"/>
        <v>78.218736214693905</v>
      </c>
      <c r="H19" s="8">
        <f>G19/((1+константы!B$12)^A19)</f>
        <v>78.218736214693905</v>
      </c>
    </row>
    <row r="20" spans="1:8" x14ac:dyDescent="0.3">
      <c r="A20" s="7">
        <v>16</v>
      </c>
      <c r="B20" s="8">
        <v>685.7192423787543</v>
      </c>
      <c r="C20" s="8">
        <f t="shared" si="0"/>
        <v>1.1368683772161603E-13</v>
      </c>
      <c r="D20" s="8">
        <f>B20^0.6*константы!B$2</f>
        <v>201.25551645711431</v>
      </c>
      <c r="E20" s="8">
        <f>D20/(5+константы!B$9)</f>
        <v>8.7502398459614916</v>
      </c>
      <c r="F20" s="8">
        <f>C20+B20*константы!B$1</f>
        <v>114.28654039645916</v>
      </c>
      <c r="G20" s="8">
        <f t="shared" si="1"/>
        <v>78.218736214693664</v>
      </c>
      <c r="H20" s="8">
        <f>G20/((1+константы!B$12)^A20)</f>
        <v>78.218736214693664</v>
      </c>
    </row>
    <row r="21" spans="1:8" x14ac:dyDescent="0.3">
      <c r="A21" s="7">
        <v>17</v>
      </c>
      <c r="B21" s="8">
        <v>685.71924237476628</v>
      </c>
      <c r="C21" s="8">
        <f t="shared" si="0"/>
        <v>-3.9880205804365687E-9</v>
      </c>
      <c r="D21" s="8">
        <f>B21^0.6*константы!B$2</f>
        <v>201.25551645641201</v>
      </c>
      <c r="E21" s="8">
        <f>D21/(5+константы!B$9)</f>
        <v>8.7502398459309578</v>
      </c>
      <c r="F21" s="8">
        <f>C21+B21*константы!B$1</f>
        <v>114.28654039180635</v>
      </c>
      <c r="G21" s="8">
        <f t="shared" si="1"/>
        <v>78.218736218674692</v>
      </c>
      <c r="H21" s="8">
        <f>G21/((1+константы!B$12)^A21)</f>
        <v>78.218736218674692</v>
      </c>
    </row>
    <row r="22" spans="1:8" x14ac:dyDescent="0.3">
      <c r="A22" s="7">
        <v>18</v>
      </c>
      <c r="B22" s="8">
        <v>685.71924221138011</v>
      </c>
      <c r="C22" s="8">
        <f t="shared" si="0"/>
        <v>-1.6338617569999769E-7</v>
      </c>
      <c r="D22" s="8">
        <f>B22^0.6*константы!B$2</f>
        <v>201.25551642764017</v>
      </c>
      <c r="E22" s="8">
        <f>D22/(5+константы!B$9)</f>
        <v>8.7502398446800083</v>
      </c>
      <c r="F22" s="8">
        <f>C22+B22*константы!B$1</f>
        <v>114.28654020517718</v>
      </c>
      <c r="G22" s="8">
        <f t="shared" si="1"/>
        <v>78.218736377782989</v>
      </c>
      <c r="H22" s="8">
        <f>G22/((1+константы!B$12)^A22)</f>
        <v>78.218736377782989</v>
      </c>
    </row>
    <row r="23" spans="1:8" x14ac:dyDescent="0.3">
      <c r="A23" s="7">
        <v>19</v>
      </c>
      <c r="B23" s="8">
        <v>685.71924270603301</v>
      </c>
      <c r="C23" s="8">
        <f t="shared" si="0"/>
        <v>4.9465290885564173E-7</v>
      </c>
      <c r="D23" s="8">
        <f>B23^0.6*константы!B$2</f>
        <v>201.25551651474714</v>
      </c>
      <c r="E23" s="8">
        <f>D23/(5+константы!B$9)</f>
        <v>8.7502398484672668</v>
      </c>
      <c r="F23" s="8">
        <f>C23+B23*константы!B$1</f>
        <v>114.2865409456584</v>
      </c>
      <c r="G23" s="8">
        <f t="shared" si="1"/>
        <v>78.218735720621481</v>
      </c>
      <c r="H23" s="8">
        <f>G23/((1+константы!B$12)^A23)</f>
        <v>78.218735720621481</v>
      </c>
    </row>
    <row r="24" spans="1:8" x14ac:dyDescent="0.3">
      <c r="A24" s="7">
        <v>20</v>
      </c>
      <c r="B24" s="8">
        <v>685.71924221731012</v>
      </c>
      <c r="C24" s="8">
        <f t="shared" si="0"/>
        <v>-4.8872288971324451E-7</v>
      </c>
      <c r="D24" s="8">
        <f>B24^0.6*константы!B$2</f>
        <v>201.25551642868444</v>
      </c>
      <c r="E24" s="8">
        <f>D24/(5+константы!B$9)</f>
        <v>8.7502398447254102</v>
      </c>
      <c r="F24" s="8">
        <f>C24+B24*константы!B$1</f>
        <v>114.2865398808288</v>
      </c>
      <c r="G24" s="8">
        <f t="shared" si="1"/>
        <v>78.218736703130233</v>
      </c>
      <c r="H24" s="8">
        <f>G24/((1+константы!B$12)^A24)</f>
        <v>78.218736703130233</v>
      </c>
    </row>
    <row r="25" spans="1:8" x14ac:dyDescent="0.3">
      <c r="A25" s="7">
        <v>21</v>
      </c>
      <c r="B25" s="8">
        <v>685.71924220322182</v>
      </c>
      <c r="C25" s="8">
        <f t="shared" si="0"/>
        <v>-1.4088300304138102E-8</v>
      </c>
      <c r="D25" s="8">
        <f>B25^0.6*константы!B$2</f>
        <v>201.25551642620357</v>
      </c>
      <c r="E25" s="8">
        <f>D25/(5+константы!B$9)</f>
        <v>8.7502398446175462</v>
      </c>
      <c r="F25" s="8">
        <f>C25+B25*константы!B$1</f>
        <v>114.28654035311533</v>
      </c>
      <c r="G25" s="8">
        <f t="shared" si="1"/>
        <v>78.218736228470704</v>
      </c>
      <c r="H25" s="8">
        <f>G25/((1+константы!B$12)^A25)</f>
        <v>78.218736228470704</v>
      </c>
    </row>
    <row r="26" spans="1:8" x14ac:dyDescent="0.3">
      <c r="A26" s="7">
        <v>22</v>
      </c>
      <c r="B26" s="8">
        <v>685.71924233634684</v>
      </c>
      <c r="C26" s="8">
        <f t="shared" si="0"/>
        <v>1.3312501323525794E-7</v>
      </c>
      <c r="D26" s="8">
        <f>B26^0.6*константы!B$2</f>
        <v>201.25551644964645</v>
      </c>
      <c r="E26" s="8">
        <f>D26/(5+константы!B$9)</f>
        <v>8.750239845636802</v>
      </c>
      <c r="F26" s="8">
        <f>C26+B26*константы!B$1</f>
        <v>114.28654052251615</v>
      </c>
      <c r="G26" s="8">
        <f t="shared" si="1"/>
        <v>78.218736081493503</v>
      </c>
      <c r="H26" s="8">
        <f>G26/((1+константы!B$12)^A26)</f>
        <v>78.218736081493503</v>
      </c>
    </row>
    <row r="27" spans="1:8" x14ac:dyDescent="0.3">
      <c r="A27" s="7">
        <v>23</v>
      </c>
      <c r="B27" s="8">
        <v>685.71924218465108</v>
      </c>
      <c r="C27" s="8">
        <f t="shared" si="0"/>
        <v>-1.5169575817708392E-7</v>
      </c>
      <c r="D27" s="8">
        <f>B27^0.6*константы!B$2</f>
        <v>201.25551642293323</v>
      </c>
      <c r="E27" s="8">
        <f>D27/(5+константы!B$9)</f>
        <v>8.7502398444753577</v>
      </c>
      <c r="F27" s="8">
        <f>C27+B27*константы!B$1</f>
        <v>114.28654021241275</v>
      </c>
      <c r="G27" s="8">
        <f t="shared" si="1"/>
        <v>78.218736366045121</v>
      </c>
      <c r="H27" s="8">
        <f>G27/((1+константы!B$12)^A27)</f>
        <v>78.218736366045121</v>
      </c>
    </row>
    <row r="28" spans="1:8" x14ac:dyDescent="0.3">
      <c r="A28" s="7">
        <v>24</v>
      </c>
      <c r="B28" s="8">
        <v>685.7192423828036</v>
      </c>
      <c r="C28" s="8">
        <f t="shared" si="0"/>
        <v>1.9815252016996965E-7</v>
      </c>
      <c r="D28" s="8">
        <f>B28^0.6*константы!B$2</f>
        <v>201.25551645782744</v>
      </c>
      <c r="E28" s="8">
        <f>D28/(5+константы!B$9)</f>
        <v>8.7502398459924979</v>
      </c>
      <c r="F28" s="8">
        <f>C28+B28*константы!B$1</f>
        <v>114.28654059528645</v>
      </c>
      <c r="G28" s="8">
        <f t="shared" si="1"/>
        <v>78.21873601654849</v>
      </c>
      <c r="H28" s="8">
        <f>G28/((1+константы!B$12)^A28)</f>
        <v>78.21873601654849</v>
      </c>
    </row>
    <row r="29" spans="1:8" x14ac:dyDescent="0.3">
      <c r="A29" s="7">
        <v>25</v>
      </c>
      <c r="B29" s="8">
        <v>685.71924270166573</v>
      </c>
      <c r="C29" s="8">
        <f t="shared" si="0"/>
        <v>3.1886213491816306E-7</v>
      </c>
      <c r="D29" s="8">
        <f>B29^0.6*константы!B$2</f>
        <v>201.25551651397816</v>
      </c>
      <c r="E29" s="8">
        <f>D29/(5+константы!B$9)</f>
        <v>8.750239848433834</v>
      </c>
      <c r="F29" s="8">
        <f>C29+B29*константы!B$1</f>
        <v>114.28654076913975</v>
      </c>
      <c r="G29" s="8">
        <f t="shared" si="1"/>
        <v>78.218735896404581</v>
      </c>
      <c r="H29" s="8">
        <f>G29/((1+константы!B$12)^A29)</f>
        <v>78.218735896404581</v>
      </c>
    </row>
    <row r="30" spans="1:8" x14ac:dyDescent="0.3">
      <c r="A30" s="7">
        <v>26</v>
      </c>
      <c r="B30" s="8">
        <v>685.71924260787273</v>
      </c>
      <c r="C30" s="8">
        <f t="shared" si="0"/>
        <v>-9.3793005362385884E-8</v>
      </c>
      <c r="D30" s="8">
        <f>B30^0.6*константы!B$2</f>
        <v>201.2555164974614</v>
      </c>
      <c r="E30" s="8">
        <f>D30/(5+константы!B$9)</f>
        <v>8.7502398477157133</v>
      </c>
      <c r="F30" s="8">
        <f>C30+B30*константы!B$1</f>
        <v>114.28654034085244</v>
      </c>
      <c r="G30" s="8">
        <f t="shared" si="1"/>
        <v>78.218736308893241</v>
      </c>
      <c r="H30" s="8">
        <f>G30/((1+константы!B$12)^A30)</f>
        <v>78.218736308893241</v>
      </c>
    </row>
    <row r="31" spans="1:8" x14ac:dyDescent="0.3">
      <c r="A31" s="7">
        <v>27</v>
      </c>
      <c r="B31" s="8">
        <v>685.7192423264305</v>
      </c>
      <c r="C31" s="8">
        <f t="shared" si="0"/>
        <v>-2.8144222596893087E-7</v>
      </c>
      <c r="D31" s="8">
        <f>B31^0.6*константы!B$2</f>
        <v>201.25551644790025</v>
      </c>
      <c r="E31" s="8">
        <f>D31/(5+константы!B$9)</f>
        <v>8.7502398455608805</v>
      </c>
      <c r="F31" s="8">
        <f>C31+B31*константы!B$1</f>
        <v>114.28654010629619</v>
      </c>
      <c r="G31" s="8">
        <f t="shared" si="1"/>
        <v>78.218736496043178</v>
      </c>
      <c r="H31" s="8">
        <f>G31/((1+константы!B$12)^A31)</f>
        <v>78.218736496043178</v>
      </c>
    </row>
    <row r="32" spans="1:8" x14ac:dyDescent="0.3">
      <c r="A32" s="7">
        <v>28</v>
      </c>
      <c r="B32" s="8">
        <v>685.71924238358179</v>
      </c>
      <c r="C32" s="8">
        <f t="shared" si="0"/>
        <v>5.7151282817358151E-8</v>
      </c>
      <c r="D32" s="8">
        <f>B32^0.6*константы!B$2</f>
        <v>201.25551645796435</v>
      </c>
      <c r="E32" s="8">
        <f>D32/(5+константы!B$9)</f>
        <v>8.7502398459984505</v>
      </c>
      <c r="F32" s="8">
        <f>C32+B32*константы!B$1</f>
        <v>114.2865404544149</v>
      </c>
      <c r="G32" s="8">
        <f t="shared" si="1"/>
        <v>78.218736157550993</v>
      </c>
      <c r="H32" s="8">
        <f>G32/((1+константы!B$12)^A32)</f>
        <v>78.218736157550993</v>
      </c>
    </row>
    <row r="33" spans="1:8" x14ac:dyDescent="0.3">
      <c r="A33" s="7">
        <v>29</v>
      </c>
      <c r="B33" s="8">
        <v>685.71924233000698</v>
      </c>
      <c r="C33" s="8">
        <f t="shared" si="0"/>
        <v>-5.3574808589473832E-8</v>
      </c>
      <c r="D33" s="8">
        <f>B33^0.6*константы!B$2</f>
        <v>201.25551644853007</v>
      </c>
      <c r="E33" s="8">
        <f>D33/(5+константы!B$9)</f>
        <v>8.7502398455882648</v>
      </c>
      <c r="F33" s="8">
        <f>C33+B33*константы!B$1</f>
        <v>114.28654033475968</v>
      </c>
      <c r="G33" s="8">
        <f t="shared" si="1"/>
        <v>78.218736268182127</v>
      </c>
      <c r="H33" s="8">
        <f>G33/((1+константы!B$12)^A33)</f>
        <v>78.218736268182127</v>
      </c>
    </row>
    <row r="34" spans="1:8" x14ac:dyDescent="0.3">
      <c r="A34" s="7">
        <v>30</v>
      </c>
      <c r="B34" s="8">
        <v>685.71924076170865</v>
      </c>
      <c r="C34" s="8">
        <f t="shared" si="0"/>
        <v>-1.5682983303122455E-6</v>
      </c>
      <c r="D34" s="8">
        <f>B34^0.6*константы!B$2</f>
        <v>201.25551617235695</v>
      </c>
      <c r="E34" s="8">
        <f>D34/(5+константы!B$9)</f>
        <v>8.7502398335807374</v>
      </c>
      <c r="F34" s="8">
        <f>C34+B34*константы!B$1</f>
        <v>114.28653855865311</v>
      </c>
      <c r="G34" s="8">
        <f t="shared" si="1"/>
        <v>78.218737780123107</v>
      </c>
      <c r="H34" s="8">
        <f>G34/((1+константы!B$12)^A34)</f>
        <v>78.218737780123107</v>
      </c>
    </row>
    <row r="35" spans="1:8" x14ac:dyDescent="0.3">
      <c r="A35" s="7">
        <v>31</v>
      </c>
      <c r="B35" s="8">
        <v>685.71924252266888</v>
      </c>
      <c r="C35" s="8">
        <f t="shared" si="0"/>
        <v>1.760960230967612E-6</v>
      </c>
      <c r="D35" s="8">
        <f>B35^0.6*константы!B$2</f>
        <v>201.25551648245724</v>
      </c>
      <c r="E35" s="8">
        <f>D35/(5+константы!B$9)</f>
        <v>8.7502398470633587</v>
      </c>
      <c r="F35" s="8">
        <f>C35+B35*константы!B$1</f>
        <v>114.28654218140504</v>
      </c>
      <c r="G35" s="8">
        <f t="shared" si="1"/>
        <v>78.218734453988844</v>
      </c>
      <c r="H35" s="8">
        <f>G35/((1+константы!B$12)^A35)</f>
        <v>78.218734453988844</v>
      </c>
    </row>
    <row r="36" spans="1:8" x14ac:dyDescent="0.3">
      <c r="A36" s="7">
        <v>32</v>
      </c>
      <c r="B36" s="8">
        <v>685.71924214331727</v>
      </c>
      <c r="C36" s="8">
        <f t="shared" si="0"/>
        <v>-3.7935160435154103E-7</v>
      </c>
      <c r="D36" s="8">
        <f>B36^0.6*константы!B$2</f>
        <v>201.25551641565448</v>
      </c>
      <c r="E36" s="8">
        <f>D36/(5+константы!B$9)</f>
        <v>8.7502398441588909</v>
      </c>
      <c r="F36" s="8">
        <f>C36+B36*константы!B$1</f>
        <v>114.28653997786793</v>
      </c>
      <c r="G36" s="8">
        <f t="shared" si="1"/>
        <v>78.218736593627654</v>
      </c>
      <c r="H36" s="8">
        <f>G36/((1+константы!B$12)^A36)</f>
        <v>78.218736593627654</v>
      </c>
    </row>
    <row r="37" spans="1:8" x14ac:dyDescent="0.3">
      <c r="A37" s="7">
        <v>33</v>
      </c>
      <c r="B37" s="8">
        <v>685.71924254626197</v>
      </c>
      <c r="C37" s="8">
        <f t="shared" si="0"/>
        <v>4.0294469272339484E-7</v>
      </c>
      <c r="D37" s="8">
        <f>B37^0.6*константы!B$2</f>
        <v>201.25551648661195</v>
      </c>
      <c r="E37" s="8">
        <f>D37/(5+константы!B$9)</f>
        <v>8.7502398472439982</v>
      </c>
      <c r="F37" s="8">
        <f>C37+B37*константы!B$1</f>
        <v>114.28654082732169</v>
      </c>
      <c r="G37" s="8">
        <f t="shared" si="1"/>
        <v>78.218735812046262</v>
      </c>
      <c r="H37" s="8">
        <f>G37/((1+константы!B$12)^A37)</f>
        <v>78.218735812046262</v>
      </c>
    </row>
    <row r="38" spans="1:8" x14ac:dyDescent="0.3">
      <c r="A38" s="7">
        <v>34</v>
      </c>
      <c r="B38" s="8">
        <v>685.7192406036288</v>
      </c>
      <c r="C38" s="8">
        <f t="shared" si="0"/>
        <v>-1.9426331618888071E-6</v>
      </c>
      <c r="D38" s="8">
        <f>B38^0.6*константы!B$2</f>
        <v>201.25551614451945</v>
      </c>
      <c r="E38" s="8">
        <f>D38/(5+константы!B$9)</f>
        <v>8.7502398323704114</v>
      </c>
      <c r="F38" s="8">
        <f>C38+B38*константы!B$1</f>
        <v>114.28653815797163</v>
      </c>
      <c r="G38" s="8">
        <f t="shared" si="1"/>
        <v>78.218738154177402</v>
      </c>
      <c r="H38" s="8">
        <f>G38/((1+константы!B$12)^A38)</f>
        <v>78.218738154177402</v>
      </c>
    </row>
    <row r="39" spans="1:8" x14ac:dyDescent="0.3">
      <c r="A39" s="7">
        <v>35</v>
      </c>
      <c r="B39" s="8">
        <v>685.71923678943915</v>
      </c>
      <c r="C39" s="8">
        <f t="shared" si="0"/>
        <v>-3.814189653894573E-6</v>
      </c>
      <c r="D39" s="8">
        <f>B39^0.6*константы!B$2</f>
        <v>201.25551547285096</v>
      </c>
      <c r="E39" s="8">
        <f>D39/(5+константы!B$9)</f>
        <v>8.7502398031674335</v>
      </c>
      <c r="F39" s="8">
        <f>C39+B39*константы!B$1</f>
        <v>114.28653565071687</v>
      </c>
      <c r="G39" s="8">
        <f t="shared" si="1"/>
        <v>78.218740018966656</v>
      </c>
      <c r="H39" s="8">
        <f>G39/((1+константы!B$12)^A39)</f>
        <v>78.218740018966656</v>
      </c>
    </row>
    <row r="40" spans="1:8" x14ac:dyDescent="0.3">
      <c r="A40" s="7">
        <v>36</v>
      </c>
      <c r="B40" s="8">
        <v>685.71924261913989</v>
      </c>
      <c r="C40" s="8">
        <f t="shared" si="0"/>
        <v>5.8297007399232825E-6</v>
      </c>
      <c r="D40" s="8">
        <f>B40^0.6*константы!B$2</f>
        <v>201.25551649944555</v>
      </c>
      <c r="E40" s="8">
        <f>D40/(5+константы!B$9)</f>
        <v>8.7502398478019803</v>
      </c>
      <c r="F40" s="8">
        <f>C40+B40*константы!B$1</f>
        <v>114.28654626622405</v>
      </c>
      <c r="G40" s="8">
        <f t="shared" si="1"/>
        <v>78.218730385419519</v>
      </c>
      <c r="H40" s="8">
        <f>G40/((1+константы!B$12)^A40)</f>
        <v>78.218730385419519</v>
      </c>
    </row>
    <row r="41" spans="1:8" x14ac:dyDescent="0.3">
      <c r="A41" s="7">
        <v>37</v>
      </c>
      <c r="B41" s="8">
        <v>685.71924095092754</v>
      </c>
      <c r="C41" s="8">
        <f t="shared" si="0"/>
        <v>-1.6682123487044009E-6</v>
      </c>
      <c r="D41" s="8">
        <f>B41^0.6*константы!B$2</f>
        <v>201.25551620567788</v>
      </c>
      <c r="E41" s="8">
        <f>D41/(5+константы!B$9)</f>
        <v>8.7502398350294737</v>
      </c>
      <c r="F41" s="8">
        <f>C41+B41*константы!B$1</f>
        <v>114.28653849027557</v>
      </c>
      <c r="G41" s="8">
        <f t="shared" si="1"/>
        <v>78.218737880372828</v>
      </c>
      <c r="H41" s="8">
        <f>G41/((1+константы!B$12)^A41)</f>
        <v>78.218737880372828</v>
      </c>
    </row>
    <row r="42" spans="1:8" x14ac:dyDescent="0.3">
      <c r="A42" s="7">
        <v>38</v>
      </c>
      <c r="B42" s="8">
        <v>685.71923687728372</v>
      </c>
      <c r="C42" s="8">
        <f t="shared" si="0"/>
        <v>-4.0736438222666038E-6</v>
      </c>
      <c r="D42" s="8">
        <f>B42^0.6*константы!B$2</f>
        <v>201.25551548832016</v>
      </c>
      <c r="E42" s="8">
        <f>D42/(5+константы!B$9)</f>
        <v>8.7502398038400067</v>
      </c>
      <c r="F42" s="8">
        <f>C42+B42*константы!B$1</f>
        <v>114.28653540590346</v>
      </c>
      <c r="G42" s="8">
        <f t="shared" si="1"/>
        <v>78.218740278576689</v>
      </c>
      <c r="H42" s="8">
        <f>G42/((1+константы!B$12)^A42)</f>
        <v>78.218740278576689</v>
      </c>
    </row>
    <row r="43" spans="1:8" x14ac:dyDescent="0.3">
      <c r="A43" s="7">
        <v>39</v>
      </c>
      <c r="B43" s="8">
        <v>685.71924242832142</v>
      </c>
      <c r="C43" s="8">
        <f t="shared" si="0"/>
        <v>5.5510377023892943E-6</v>
      </c>
      <c r="D43" s="8">
        <f>B43^0.6*константы!B$2</f>
        <v>201.25551646584299</v>
      </c>
      <c r="E43" s="8">
        <f>D43/(5+константы!B$9)</f>
        <v>8.7502398463409996</v>
      </c>
      <c r="F43" s="8">
        <f>C43+B43*константы!B$1</f>
        <v>114.28654595575793</v>
      </c>
      <c r="G43" s="8">
        <f t="shared" si="1"/>
        <v>78.218730663744054</v>
      </c>
      <c r="H43" s="8">
        <f>G43/((1+константы!B$12)^A43)</f>
        <v>78.218730663744054</v>
      </c>
    </row>
    <row r="44" spans="1:8" x14ac:dyDescent="0.3">
      <c r="A44" s="7">
        <v>40</v>
      </c>
      <c r="B44" s="8">
        <v>685.7192420095862</v>
      </c>
      <c r="C44" s="8">
        <f t="shared" si="0"/>
        <v>-4.187352260487387E-7</v>
      </c>
      <c r="D44" s="8">
        <f>B44^0.6*константы!B$2</f>
        <v>201.25551639210479</v>
      </c>
      <c r="E44" s="8">
        <f>D44/(5+константы!B$9)</f>
        <v>8.7502398431349917</v>
      </c>
      <c r="F44" s="8">
        <f>C44+B44*константы!B$1</f>
        <v>114.28653991619581</v>
      </c>
      <c r="G44" s="8">
        <f t="shared" si="1"/>
        <v>78.218736632773997</v>
      </c>
      <c r="H44" s="8">
        <f>G44/((1+константы!B$12)^A44)</f>
        <v>78.218736632773997</v>
      </c>
    </row>
    <row r="45" spans="1:8" x14ac:dyDescent="0.3">
      <c r="A45" s="7">
        <v>41</v>
      </c>
      <c r="B45" s="8">
        <v>685.71924274246999</v>
      </c>
      <c r="C45" s="8">
        <f t="shared" si="0"/>
        <v>7.3288379098812584E-7</v>
      </c>
      <c r="D45" s="8">
        <f>B45^0.6*константы!B$2</f>
        <v>201.25551652116368</v>
      </c>
      <c r="E45" s="8">
        <f>D45/(5+константы!B$9)</f>
        <v>8.7502398487462472</v>
      </c>
      <c r="F45" s="8">
        <f>C45+B45*константы!B$1</f>
        <v>114.28654118996212</v>
      </c>
      <c r="G45" s="8">
        <f t="shared" si="1"/>
        <v>78.218735482455315</v>
      </c>
      <c r="H45" s="8">
        <f>G45/((1+константы!B$12)^A45)</f>
        <v>78.218735482455315</v>
      </c>
    </row>
    <row r="46" spans="1:8" x14ac:dyDescent="0.3">
      <c r="A46" s="7">
        <v>42</v>
      </c>
      <c r="B46" s="8">
        <v>685.71924200552201</v>
      </c>
      <c r="C46" s="8">
        <f t="shared" si="0"/>
        <v>-7.3694798174983589E-7</v>
      </c>
      <c r="D46" s="8">
        <f>B46^0.6*константы!B$2</f>
        <v>201.25551639138908</v>
      </c>
      <c r="E46" s="8">
        <f>D46/(5+константы!B$9)</f>
        <v>8.7502398431038735</v>
      </c>
      <c r="F46" s="8">
        <f>C46+B46*константы!B$1</f>
        <v>114.28653959730568</v>
      </c>
      <c r="G46" s="8">
        <f t="shared" si="1"/>
        <v>78.218736950979533</v>
      </c>
      <c r="H46" s="8">
        <f>G46/((1+константы!B$12)^A46)</f>
        <v>78.218736950979533</v>
      </c>
    </row>
    <row r="47" spans="1:8" x14ac:dyDescent="0.3">
      <c r="A47" s="7">
        <v>43</v>
      </c>
      <c r="B47" s="8">
        <v>685.71924300436456</v>
      </c>
      <c r="C47" s="8">
        <f t="shared" si="0"/>
        <v>9.9884255178039894E-7</v>
      </c>
      <c r="D47" s="8">
        <f>B47^0.6*константы!B$2</f>
        <v>201.25551656728254</v>
      </c>
      <c r="E47" s="8">
        <f>D47/(5+константы!B$9)</f>
        <v>8.7502398507514147</v>
      </c>
      <c r="F47" s="8">
        <f>C47+B47*константы!B$1</f>
        <v>114.28654149956998</v>
      </c>
      <c r="G47" s="8">
        <f t="shared" si="1"/>
        <v>78.21873521696115</v>
      </c>
      <c r="H47" s="8">
        <f>G47/((1+константы!B$12)^A47)</f>
        <v>78.21873521696115</v>
      </c>
    </row>
    <row r="48" spans="1:8" x14ac:dyDescent="0.3">
      <c r="A48" s="7">
        <v>44</v>
      </c>
      <c r="B48" s="8">
        <v>685.71924216605589</v>
      </c>
      <c r="C48" s="8">
        <f t="shared" si="0"/>
        <v>-8.3830866515199887E-7</v>
      </c>
      <c r="D48" s="8">
        <f>B48^0.6*константы!B$2</f>
        <v>201.25551641965868</v>
      </c>
      <c r="E48" s="8">
        <f>D48/(5+константы!B$9)</f>
        <v>8.7502398443329863</v>
      </c>
      <c r="F48" s="8">
        <f>C48+B48*константы!B$1</f>
        <v>114.28653952270065</v>
      </c>
      <c r="G48" s="8">
        <f t="shared" si="1"/>
        <v>78.218737052625045</v>
      </c>
      <c r="H48" s="8">
        <f>G48/((1+константы!B$12)^A48)</f>
        <v>78.218737052625045</v>
      </c>
    </row>
    <row r="49" spans="1:8" x14ac:dyDescent="0.3">
      <c r="A49" s="7">
        <v>45</v>
      </c>
      <c r="B49" s="8">
        <v>685.71924137412998</v>
      </c>
      <c r="C49" s="8">
        <f t="shared" si="0"/>
        <v>-7.9192591329046991E-7</v>
      </c>
      <c r="D49" s="8">
        <f>B49^0.6*константы!B$2</f>
        <v>201.25551628020267</v>
      </c>
      <c r="E49" s="8">
        <f>D49/(5+константы!B$9)</f>
        <v>8.7502398382696818</v>
      </c>
      <c r="F49" s="8">
        <f>C49+B49*константы!B$1</f>
        <v>114.28653943709574</v>
      </c>
      <c r="G49" s="8">
        <f t="shared" si="1"/>
        <v>78.218737004837251</v>
      </c>
      <c r="H49" s="8">
        <f>G49/((1+константы!B$12)^A49)</f>
        <v>78.218737004837251</v>
      </c>
    </row>
    <row r="50" spans="1:8" x14ac:dyDescent="0.3">
      <c r="A50" s="7">
        <v>46</v>
      </c>
      <c r="B50" s="8">
        <v>685.71924277556138</v>
      </c>
      <c r="C50" s="8">
        <f t="shared" si="0"/>
        <v>1.4014314047017251E-6</v>
      </c>
      <c r="D50" s="8">
        <f>B50^0.6*константы!B$2</f>
        <v>201.25551652699104</v>
      </c>
      <c r="E50" s="8">
        <f>D50/(5+константы!B$9)</f>
        <v>8.7502398489996107</v>
      </c>
      <c r="F50" s="8">
        <f>C50+B50*константы!B$1</f>
        <v>114.28654186402497</v>
      </c>
      <c r="G50" s="8">
        <f t="shared" si="1"/>
        <v>78.218734813966464</v>
      </c>
      <c r="H50" s="8">
        <f>G50/((1+константы!B$12)^A50)</f>
        <v>78.218734813966464</v>
      </c>
    </row>
    <row r="51" spans="1:8" x14ac:dyDescent="0.3">
      <c r="A51" s="7">
        <v>47</v>
      </c>
      <c r="B51" s="8">
        <v>218.5857260812264</v>
      </c>
      <c r="C51" s="8">
        <f t="shared" si="0"/>
        <v>-467.13351669433496</v>
      </c>
      <c r="D51" s="8">
        <f>B51^0.6*константы!B$2</f>
        <v>101.35217440680658</v>
      </c>
      <c r="E51" s="8">
        <f>D51/(5+константы!B$9)</f>
        <v>4.4066162785568084</v>
      </c>
      <c r="F51" s="8">
        <f>C51+B51*константы!B$1</f>
        <v>-430.70256234746387</v>
      </c>
      <c r="G51" s="8">
        <f t="shared" si="1"/>
        <v>527.64812047571365</v>
      </c>
      <c r="H51" s="8">
        <f>G51/((1+константы!B$12)^A51)</f>
        <v>527.64812047571365</v>
      </c>
    </row>
    <row r="52" spans="1:8" x14ac:dyDescent="0.3">
      <c r="A52" s="7">
        <v>48</v>
      </c>
      <c r="B52" s="8">
        <v>284.74106340282196</v>
      </c>
      <c r="C52" s="8">
        <f t="shared" si="0"/>
        <v>66.155337321595567</v>
      </c>
      <c r="D52" s="8">
        <f>B52^0.6*константы!B$2</f>
        <v>118.77637123453836</v>
      </c>
      <c r="E52" s="8">
        <f>D52/(5+константы!B$9)</f>
        <v>5.1641900536755809</v>
      </c>
      <c r="F52" s="8">
        <f>C52+B52*константы!B$1</f>
        <v>113.61218122206589</v>
      </c>
      <c r="G52" s="8">
        <f t="shared" si="1"/>
        <v>-4.1203106704301717E-8</v>
      </c>
      <c r="H52" s="8">
        <f>G52/((1+0.005)^A52)</f>
        <v>-3.2430899818757663E-8</v>
      </c>
    </row>
    <row r="53" spans="1:8" x14ac:dyDescent="0.3">
      <c r="A53" s="7">
        <v>49</v>
      </c>
      <c r="B53" s="8">
        <v>355.27442806710411</v>
      </c>
      <c r="C53" s="8">
        <f t="shared" si="0"/>
        <v>70.533364664282146</v>
      </c>
      <c r="D53" s="8">
        <f>B53^0.6*константы!B$2</f>
        <v>135.6433042916189</v>
      </c>
      <c r="E53" s="8">
        <f>D53/(5+константы!B$9)</f>
        <v>5.8975349692008221</v>
      </c>
      <c r="F53" s="8">
        <f>C53+B53*константы!B$1</f>
        <v>129.74576934213283</v>
      </c>
      <c r="G53" s="8">
        <f t="shared" si="1"/>
        <v>-1.9714749832644429E-8</v>
      </c>
      <c r="H53" s="8">
        <f t="shared" ref="H53:H64" si="2">G53/((1+0.005)^A53)</f>
        <v>-1.5440247033064636E-8</v>
      </c>
    </row>
    <row r="54" spans="1:8" x14ac:dyDescent="0.3">
      <c r="A54" s="7">
        <v>50</v>
      </c>
      <c r="B54" s="8">
        <v>429.06460942757764</v>
      </c>
      <c r="C54" s="8">
        <f t="shared" si="0"/>
        <v>73.790181360473525</v>
      </c>
      <c r="D54" s="8">
        <f>B54^0.6*константы!B$2</f>
        <v>151.90553820891515</v>
      </c>
      <c r="E54" s="8">
        <f>D54/(5+константы!B$9)</f>
        <v>6.6045886177789193</v>
      </c>
      <c r="F54" s="8">
        <f>C54+B54*константы!B$1</f>
        <v>145.30094959840312</v>
      </c>
      <c r="G54" s="8">
        <f t="shared" si="1"/>
        <v>-7.2668946415888058E-9</v>
      </c>
      <c r="H54" s="8">
        <f t="shared" si="2"/>
        <v>-5.6629897536427446E-9</v>
      </c>
    </row>
    <row r="55" spans="1:8" x14ac:dyDescent="0.3">
      <c r="A55" s="7">
        <v>51</v>
      </c>
      <c r="B55" s="8">
        <v>505.12569268736149</v>
      </c>
      <c r="C55" s="8">
        <f t="shared" si="0"/>
        <v>76.061083259783857</v>
      </c>
      <c r="D55" s="8">
        <f>B55^0.6*константы!B$2</f>
        <v>167.53273046711703</v>
      </c>
      <c r="E55" s="8">
        <f>D55/(5+константы!B$9)</f>
        <v>7.2840317594398707</v>
      </c>
      <c r="F55" s="8">
        <f>C55+B55*константы!B$1</f>
        <v>160.24869870767742</v>
      </c>
      <c r="G55" s="8">
        <f t="shared" si="1"/>
        <v>-2.5668356329333619E-13</v>
      </c>
      <c r="H55" s="8">
        <f t="shared" si="2"/>
        <v>-1.9903475106834655E-13</v>
      </c>
    </row>
    <row r="56" spans="1:8" x14ac:dyDescent="0.3">
      <c r="A56" s="7">
        <v>52</v>
      </c>
      <c r="B56" s="8">
        <v>580.47148678339715</v>
      </c>
      <c r="C56" s="8">
        <f t="shared" si="0"/>
        <v>75.345794096035661</v>
      </c>
      <c r="D56" s="8">
        <f>B56^0.6*константы!B$2</f>
        <v>182.10779100930179</v>
      </c>
      <c r="E56" s="8">
        <f>D56/(5+константы!B$9)</f>
        <v>7.9177300438826865</v>
      </c>
      <c r="F56" s="8">
        <f>C56+B56*константы!B$1</f>
        <v>172.09104189326851</v>
      </c>
      <c r="G56" s="8">
        <f t="shared" si="1"/>
        <v>2.099019072150595</v>
      </c>
      <c r="H56" s="8">
        <f t="shared" si="2"/>
        <v>1.6195008241592734</v>
      </c>
    </row>
    <row r="57" spans="1:8" x14ac:dyDescent="0.3">
      <c r="A57" s="7">
        <v>53</v>
      </c>
      <c r="B57" s="8">
        <v>578.40441084457234</v>
      </c>
      <c r="C57" s="8">
        <f t="shared" si="0"/>
        <v>-2.0670759388248143</v>
      </c>
      <c r="D57" s="8">
        <f>B57^0.6*константы!B$2</f>
        <v>181.71841873084546</v>
      </c>
      <c r="E57" s="8">
        <f>D57/(5+константы!B$9)</f>
        <v>7.9008008143845849</v>
      </c>
      <c r="F57" s="8">
        <f>C57+B57*константы!B$1</f>
        <v>94.333659201937238</v>
      </c>
      <c r="G57" s="8">
        <f t="shared" si="1"/>
        <v>79.483958714523638</v>
      </c>
      <c r="H57" s="8">
        <f t="shared" si="2"/>
        <v>61.020844812562864</v>
      </c>
    </row>
    <row r="58" spans="1:8" x14ac:dyDescent="0.3">
      <c r="A58" s="7">
        <v>54</v>
      </c>
      <c r="B58" s="8">
        <v>576.92543079247378</v>
      </c>
      <c r="C58" s="8">
        <f t="shared" si="0"/>
        <v>-1.4789800520985636</v>
      </c>
      <c r="D58" s="8">
        <f>B58^0.6*константы!B$2</f>
        <v>181.43948359299293</v>
      </c>
      <c r="E58" s="8">
        <f>D58/(5+константы!B$9)</f>
        <v>7.8886731996953445</v>
      </c>
      <c r="F58" s="8">
        <f>C58+B58*константы!B$1</f>
        <v>94.675258413313728</v>
      </c>
      <c r="G58" s="8">
        <f t="shared" si="1"/>
        <v>78.875551979983854</v>
      </c>
      <c r="H58" s="8">
        <f t="shared" si="2"/>
        <v>60.252500730042009</v>
      </c>
    </row>
    <row r="59" spans="1:8" x14ac:dyDescent="0.3">
      <c r="A59" s="7">
        <v>55</v>
      </c>
      <c r="B59" s="8">
        <v>575.44898551774736</v>
      </c>
      <c r="C59" s="8">
        <f t="shared" si="0"/>
        <v>-1.4764452747264158</v>
      </c>
      <c r="D59" s="8">
        <f>B59^0.6*константы!B$2</f>
        <v>181.16074107585862</v>
      </c>
      <c r="E59" s="8">
        <f>D59/(5+константы!B$9)</f>
        <v>7.8765539598199403</v>
      </c>
      <c r="F59" s="8">
        <f>C59+B59*константы!B$1</f>
        <v>94.431718978231473</v>
      </c>
      <c r="G59" s="8">
        <f t="shared" si="1"/>
        <v>78.852468137807207</v>
      </c>
      <c r="H59" s="8">
        <f t="shared" si="2"/>
        <v>59.935191183200985</v>
      </c>
    </row>
    <row r="60" spans="1:8" x14ac:dyDescent="0.3">
      <c r="A60" s="7">
        <v>56</v>
      </c>
      <c r="B60" s="8">
        <v>573.97504614510513</v>
      </c>
      <c r="C60" s="8">
        <f t="shared" si="0"/>
        <v>-1.473939372642235</v>
      </c>
      <c r="D60" s="8">
        <f>B60^0.6*константы!B$2</f>
        <v>180.88218616615853</v>
      </c>
      <c r="E60" s="8">
        <f>D60/(5+константы!B$9)</f>
        <v>7.8644428767895018</v>
      </c>
      <c r="F60" s="8">
        <f>C60+B60*константы!B$1</f>
        <v>94.18856831820861</v>
      </c>
      <c r="G60" s="8">
        <f t="shared" si="1"/>
        <v>78.829174971160427</v>
      </c>
      <c r="H60" s="8">
        <f t="shared" si="2"/>
        <v>59.619389269220925</v>
      </c>
    </row>
    <row r="61" spans="1:8" x14ac:dyDescent="0.3">
      <c r="A61" s="7">
        <v>57</v>
      </c>
      <c r="B61" s="8">
        <v>572.50359702614162</v>
      </c>
      <c r="C61" s="8">
        <f t="shared" si="0"/>
        <v>-1.4714491189635055</v>
      </c>
      <c r="D61" s="8">
        <f>B61^0.6*константы!B$2</f>
        <v>180.60381633346253</v>
      </c>
      <c r="E61" s="8">
        <f>D61/(5+константы!B$9)</f>
        <v>7.8523398405853273</v>
      </c>
      <c r="F61" s="8">
        <f>C61+B61*константы!B$1</f>
        <v>93.945817052060093</v>
      </c>
      <c r="G61" s="8">
        <f t="shared" si="1"/>
        <v>78.805659440817109</v>
      </c>
      <c r="H61" s="8">
        <f t="shared" si="2"/>
        <v>59.305078815766272</v>
      </c>
    </row>
    <row r="62" spans="1:8" x14ac:dyDescent="0.3">
      <c r="A62" s="7">
        <v>58</v>
      </c>
      <c r="B62" s="8">
        <v>571.03467529308386</v>
      </c>
      <c r="C62" s="8">
        <f t="shared" si="0"/>
        <v>-1.4689217330577549</v>
      </c>
      <c r="D62" s="8">
        <f>B62^0.6*константы!B$2</f>
        <v>180.32563903731631</v>
      </c>
      <c r="E62" s="8">
        <f>D62/(5+константы!B$9)</f>
        <v>7.8402451755354914</v>
      </c>
      <c r="F62" s="8">
        <f>C62+B62*константы!B$1</f>
        <v>93.703524149122885</v>
      </c>
      <c r="G62" s="8">
        <f t="shared" si="1"/>
        <v>78.781869712657937</v>
      </c>
      <c r="H62" s="8">
        <f t="shared" si="2"/>
        <v>58.992214818034626</v>
      </c>
    </row>
    <row r="63" spans="1:8" x14ac:dyDescent="0.3">
      <c r="A63" s="7">
        <v>59</v>
      </c>
      <c r="B63" s="8">
        <v>4.1335048684683322</v>
      </c>
      <c r="C63" s="8">
        <f t="shared" si="0"/>
        <v>-566.90117042461554</v>
      </c>
      <c r="D63" s="8">
        <f>B63^0.6*константы!B$2</f>
        <v>9.3724053532477907</v>
      </c>
      <c r="E63" s="8">
        <f>D63/(5+константы!B$9)</f>
        <v>0.407495884923817</v>
      </c>
      <c r="F63" s="8">
        <f>C63+B63*константы!B$1</f>
        <v>-566.21225294653743</v>
      </c>
      <c r="G63" s="8">
        <f t="shared" si="1"/>
        <v>575.17716241486141</v>
      </c>
      <c r="H63" s="8">
        <f t="shared" si="2"/>
        <v>428.55245790974277</v>
      </c>
    </row>
    <row r="64" spans="1:8" x14ac:dyDescent="0.3">
      <c r="A64" s="7">
        <v>60</v>
      </c>
      <c r="B64" s="8">
        <v>1.1249141646501633</v>
      </c>
      <c r="C64" s="8">
        <f t="shared" si="0"/>
        <v>-3.008590703818169</v>
      </c>
      <c r="D64" s="8">
        <f>B64^0.6*константы!B$2</f>
        <v>4.2927107159460816</v>
      </c>
      <c r="E64" s="8">
        <f>D64/(5+константы!B$9)</f>
        <v>0.1866395963454818</v>
      </c>
      <c r="F64" s="8">
        <f>C64+B64*константы!B$1</f>
        <v>-2.8211050097098083</v>
      </c>
      <c r="G64" s="8">
        <f t="shared" si="1"/>
        <v>6.9271761293104079</v>
      </c>
      <c r="H64" s="8">
        <f t="shared" si="2"/>
        <v>5.1356157807582727</v>
      </c>
    </row>
    <row r="65" spans="2:8" x14ac:dyDescent="0.3">
      <c r="B65" s="8"/>
      <c r="C65" s="8"/>
      <c r="D65" s="8"/>
      <c r="E65" s="8"/>
      <c r="F65" s="8"/>
      <c r="G65" s="8"/>
      <c r="H65" s="8">
        <f>SUM(H4:H63)</f>
        <v>4819.2414796696921</v>
      </c>
    </row>
  </sheetData>
  <dataValidations count="1">
    <dataValidation type="decimal" operator="greaterThanOrEqual" allowBlank="1" showInputMessage="1" showErrorMessage="1" sqref="G4:G64">
      <formula1>0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topLeftCell="A2" zoomScale="49" workbookViewId="0">
      <selection activeCell="H65" sqref="H65"/>
    </sheetView>
  </sheetViews>
  <sheetFormatPr defaultRowHeight="14.4" x14ac:dyDescent="0.3"/>
  <cols>
    <col min="2" max="2" width="13.5546875" bestFit="1" customWidth="1"/>
    <col min="3" max="3" width="14.21875" bestFit="1" customWidth="1"/>
    <col min="4" max="4" width="12.44140625" bestFit="1" customWidth="1"/>
    <col min="5" max="5" width="10.109375" customWidth="1"/>
    <col min="6" max="6" width="14.21875" bestFit="1" customWidth="1"/>
    <col min="7" max="8" width="13.5546875" bestFit="1" customWidth="1"/>
  </cols>
  <sheetData>
    <row r="2" spans="1:8" x14ac:dyDescent="0.3">
      <c r="A2" t="s">
        <v>19</v>
      </c>
      <c r="B2">
        <v>1</v>
      </c>
    </row>
    <row r="3" spans="1:8" x14ac:dyDescent="0.3">
      <c r="A3" s="7" t="s">
        <v>16</v>
      </c>
      <c r="B3" s="7" t="s">
        <v>11</v>
      </c>
      <c r="C3" s="7" t="s">
        <v>10</v>
      </c>
      <c r="D3" s="7" t="s">
        <v>9</v>
      </c>
      <c r="E3" s="7" t="s">
        <v>12</v>
      </c>
      <c r="F3" s="7" t="s">
        <v>15</v>
      </c>
      <c r="G3" s="7" t="s">
        <v>14</v>
      </c>
      <c r="H3" s="7" t="s">
        <v>17</v>
      </c>
    </row>
    <row r="4" spans="1:8" x14ac:dyDescent="0.3">
      <c r="A4" s="7">
        <v>0</v>
      </c>
      <c r="B4" s="8">
        <f>100*константы!B2+10*константы!B3+константы!B4</f>
        <v>590</v>
      </c>
      <c r="C4" s="8"/>
      <c r="D4" s="8"/>
      <c r="E4" s="8"/>
      <c r="F4" s="8"/>
      <c r="G4" s="8"/>
      <c r="H4" s="8"/>
    </row>
    <row r="5" spans="1:8" x14ac:dyDescent="0.3">
      <c r="A5" s="7">
        <v>1</v>
      </c>
      <c r="B5" s="8">
        <v>672.51101260044038</v>
      </c>
      <c r="C5" s="8">
        <f>(B5-B4)/$B$2</f>
        <v>82.511012600440381</v>
      </c>
      <c r="D5" s="8">
        <f>B5^0.6*константы!B$2</f>
        <v>198.92054095311778</v>
      </c>
      <c r="E5" s="8">
        <f>D5/(5+константы!B$9)/2</f>
        <v>4.3243595859373434</v>
      </c>
      <c r="F5" s="8">
        <f>C5+B5*константы!B$1</f>
        <v>194.59618136718044</v>
      </c>
      <c r="G5" s="8">
        <f>D5-F5-E5</f>
        <v>0</v>
      </c>
      <c r="H5" s="8">
        <f>G5/(1+константы!B$12)</f>
        <v>0</v>
      </c>
    </row>
    <row r="6" spans="1:8" x14ac:dyDescent="0.3">
      <c r="A6" s="7">
        <v>2</v>
      </c>
      <c r="B6" s="8">
        <v>755.26232734498876</v>
      </c>
      <c r="C6" s="8">
        <f t="shared" ref="C6:C64" si="0">(B6-B5)/$B$2</f>
        <v>82.751314744548381</v>
      </c>
      <c r="D6" s="8">
        <f>B6^0.6*константы!B$2</f>
        <v>213.26455697402133</v>
      </c>
      <c r="E6" s="8">
        <f>D6/(5+константы!B$9)/2</f>
        <v>4.6361860211743764</v>
      </c>
      <c r="F6" s="8">
        <f>C6+B6*константы!B$1</f>
        <v>208.62836930204651</v>
      </c>
      <c r="G6" s="8">
        <f t="shared" ref="G6:G64" si="1">D6-F6-E6</f>
        <v>1.6508004474502513E-6</v>
      </c>
      <c r="H6" s="8">
        <f>G6/((1+константы!B$12)^A6)</f>
        <v>1.6508004474502513E-6</v>
      </c>
    </row>
    <row r="7" spans="1:8" x14ac:dyDescent="0.3">
      <c r="A7" s="7">
        <v>3</v>
      </c>
      <c r="B7" s="8">
        <v>744.8089056488169</v>
      </c>
      <c r="C7" s="8">
        <f t="shared" si="0"/>
        <v>-10.453421696171858</v>
      </c>
      <c r="D7" s="8">
        <f>B7^0.6*константы!B$2</f>
        <v>211.48857347740449</v>
      </c>
      <c r="E7" s="8">
        <f>D7/(5+константы!B$9)/2</f>
        <v>4.5975776842914016</v>
      </c>
      <c r="F7" s="8">
        <f>C7+B7*константы!B$1</f>
        <v>113.68139591196429</v>
      </c>
      <c r="G7" s="8">
        <f t="shared" si="1"/>
        <v>93.20959988114879</v>
      </c>
      <c r="H7" s="8">
        <f>G7/((1+константы!B$12)^A7)</f>
        <v>93.20959988114879</v>
      </c>
    </row>
    <row r="8" spans="1:8" x14ac:dyDescent="0.3">
      <c r="A8" s="7">
        <v>4</v>
      </c>
      <c r="B8" s="8">
        <v>744.80889853619453</v>
      </c>
      <c r="C8" s="8">
        <f t="shared" si="0"/>
        <v>-7.1126223701867275E-6</v>
      </c>
      <c r="D8" s="8">
        <f>B8^0.6*константы!B$2</f>
        <v>211.4885722656266</v>
      </c>
      <c r="E8" s="8">
        <f>D8/(5+константы!B$9)/2</f>
        <v>4.5975776579484045</v>
      </c>
      <c r="F8" s="8">
        <f>C8+B8*константы!B$1</f>
        <v>124.13480931007672</v>
      </c>
      <c r="G8" s="8">
        <f t="shared" si="1"/>
        <v>82.756185297601476</v>
      </c>
      <c r="H8" s="8">
        <f>G8/((1+константы!B$12)^A8)</f>
        <v>82.756185297601476</v>
      </c>
    </row>
    <row r="9" spans="1:8" x14ac:dyDescent="0.3">
      <c r="A9" s="7">
        <v>5</v>
      </c>
      <c r="B9" s="8">
        <v>744.80889853619453</v>
      </c>
      <c r="C9" s="8">
        <f t="shared" si="0"/>
        <v>0</v>
      </c>
      <c r="D9" s="8">
        <f>B9^0.6*константы!B$2</f>
        <v>211.4885722656266</v>
      </c>
      <c r="E9" s="8">
        <f>D9/(5+константы!B$9)/2</f>
        <v>4.5975776579484045</v>
      </c>
      <c r="F9" s="8">
        <f>C9+B9*константы!B$1</f>
        <v>124.13481642269909</v>
      </c>
      <c r="G9" s="8">
        <f t="shared" si="1"/>
        <v>82.756178184979106</v>
      </c>
      <c r="H9" s="8">
        <f>G9/((1+константы!B$12)^A9)</f>
        <v>82.756178184979106</v>
      </c>
    </row>
    <row r="10" spans="1:8" x14ac:dyDescent="0.3">
      <c r="A10" s="7">
        <v>6</v>
      </c>
      <c r="B10" s="8">
        <v>744.8089056488169</v>
      </c>
      <c r="C10" s="8">
        <f t="shared" si="0"/>
        <v>7.1126223701867275E-6</v>
      </c>
      <c r="D10" s="8">
        <f>B10^0.6*константы!B$2</f>
        <v>211.48857347740449</v>
      </c>
      <c r="E10" s="8">
        <f>D10/(5+константы!B$9)/2</f>
        <v>4.5975776842914016</v>
      </c>
      <c r="F10" s="8">
        <f>C10+B10*константы!B$1</f>
        <v>124.13482472075852</v>
      </c>
      <c r="G10" s="8">
        <f t="shared" si="1"/>
        <v>82.756171072354562</v>
      </c>
      <c r="H10" s="8">
        <f>G10/((1+константы!B$12)^A10)</f>
        <v>82.756171072354562</v>
      </c>
    </row>
    <row r="11" spans="1:8" x14ac:dyDescent="0.3">
      <c r="A11" s="7">
        <v>7</v>
      </c>
      <c r="B11" s="8">
        <v>744.80890564881838</v>
      </c>
      <c r="C11" s="8">
        <f t="shared" si="0"/>
        <v>1.4779288903810084E-12</v>
      </c>
      <c r="D11" s="8">
        <f>B11^0.6*константы!B$2</f>
        <v>211.48857347740486</v>
      </c>
      <c r="E11" s="8">
        <f>D11/(5+константы!B$9)/2</f>
        <v>4.5975776842914096</v>
      </c>
      <c r="F11" s="8">
        <f>C11+B11*константы!B$1</f>
        <v>124.13481760813787</v>
      </c>
      <c r="G11" s="8">
        <f t="shared" si="1"/>
        <v>82.756178184975582</v>
      </c>
      <c r="H11" s="8">
        <f>G11/((1+константы!B$12)^A11)</f>
        <v>82.756178184975582</v>
      </c>
    </row>
    <row r="12" spans="1:8" x14ac:dyDescent="0.3">
      <c r="A12" s="7">
        <v>8</v>
      </c>
      <c r="B12" s="8">
        <v>744.80890565482207</v>
      </c>
      <c r="C12" s="8">
        <f t="shared" si="0"/>
        <v>6.0036882132408209E-9</v>
      </c>
      <c r="D12" s="8">
        <f>B12^0.6*константы!B$2</f>
        <v>211.48857347842764</v>
      </c>
      <c r="E12" s="8">
        <f>D12/(5+константы!B$9)/2</f>
        <v>4.5975776843136442</v>
      </c>
      <c r="F12" s="8">
        <f>C12+B12*константы!B$1</f>
        <v>124.13481761514069</v>
      </c>
      <c r="G12" s="8">
        <f t="shared" si="1"/>
        <v>82.7561781789733</v>
      </c>
      <c r="H12" s="8">
        <f>G12/((1+константы!B$12)^A12)</f>
        <v>82.7561781789733</v>
      </c>
    </row>
    <row r="13" spans="1:8" x14ac:dyDescent="0.3">
      <c r="A13" s="7">
        <v>9</v>
      </c>
      <c r="B13" s="8">
        <v>744.80890564881838</v>
      </c>
      <c r="C13" s="8">
        <f t="shared" si="0"/>
        <v>-6.0036882132408209E-9</v>
      </c>
      <c r="D13" s="8">
        <f>B13^0.6*константы!B$2</f>
        <v>211.48857347740486</v>
      </c>
      <c r="E13" s="8">
        <f>D13/(5+константы!B$9)/2</f>
        <v>4.5975776842914096</v>
      </c>
      <c r="F13" s="8">
        <f>C13+B13*константы!B$1</f>
        <v>124.1348176021327</v>
      </c>
      <c r="G13" s="8">
        <f t="shared" si="1"/>
        <v>82.756178190980748</v>
      </c>
      <c r="H13" s="8">
        <f>G13/((1+константы!B$12)^A13)</f>
        <v>82.756178190980748</v>
      </c>
    </row>
    <row r="14" spans="1:8" x14ac:dyDescent="0.3">
      <c r="A14" s="7">
        <v>10</v>
      </c>
      <c r="B14" s="8">
        <v>744.80889853619442</v>
      </c>
      <c r="C14" s="8">
        <f t="shared" si="0"/>
        <v>-7.1126239618024556E-6</v>
      </c>
      <c r="D14" s="8">
        <f>B14^0.6*константы!B$2</f>
        <v>211.4885722656266</v>
      </c>
      <c r="E14" s="8">
        <f>D14/(5+константы!B$9)/2</f>
        <v>4.5975776579484045</v>
      </c>
      <c r="F14" s="8">
        <f>C14+B14*константы!B$1</f>
        <v>124.1348093100751</v>
      </c>
      <c r="G14" s="8">
        <f t="shared" si="1"/>
        <v>82.756185297603096</v>
      </c>
      <c r="H14" s="8">
        <f>G14/((1+константы!B$12)^A14)</f>
        <v>82.756185297603096</v>
      </c>
    </row>
    <row r="15" spans="1:8" x14ac:dyDescent="0.3">
      <c r="A15" s="7">
        <v>11</v>
      </c>
      <c r="B15" s="8">
        <v>744.80889853619408</v>
      </c>
      <c r="C15" s="8">
        <f t="shared" si="0"/>
        <v>-3.4106051316484809E-13</v>
      </c>
      <c r="D15" s="8">
        <f>B15^0.6*константы!B$2</f>
        <v>211.48857226562652</v>
      </c>
      <c r="E15" s="8">
        <f>D15/(5+константы!B$9)/2</f>
        <v>4.5975776579484027</v>
      </c>
      <c r="F15" s="8">
        <f>C15+B15*константы!B$1</f>
        <v>124.13481642269866</v>
      </c>
      <c r="G15" s="8">
        <f t="shared" si="1"/>
        <v>82.756178184979447</v>
      </c>
      <c r="H15" s="8">
        <f>G15/((1+константы!B$12)^A15)</f>
        <v>82.756178184979447</v>
      </c>
    </row>
    <row r="16" spans="1:8" x14ac:dyDescent="0.3">
      <c r="A16" s="7">
        <v>12</v>
      </c>
      <c r="B16" s="8">
        <v>744.8089056488169</v>
      </c>
      <c r="C16" s="8">
        <f t="shared" si="0"/>
        <v>7.1126228249340784E-6</v>
      </c>
      <c r="D16" s="8">
        <f>B16^0.6*константы!B$2</f>
        <v>211.48857347740449</v>
      </c>
      <c r="E16" s="8">
        <f>D16/(5+константы!B$9)/2</f>
        <v>4.5975776842914016</v>
      </c>
      <c r="F16" s="8">
        <f>C16+B16*константы!B$1</f>
        <v>124.13482472075897</v>
      </c>
      <c r="G16" s="8">
        <f t="shared" si="1"/>
        <v>82.756171072354107</v>
      </c>
      <c r="H16" s="8">
        <f>G16/((1+константы!B$12)^A16)</f>
        <v>82.756171072354107</v>
      </c>
    </row>
    <row r="17" spans="1:8" x14ac:dyDescent="0.3">
      <c r="A17" s="7">
        <v>13</v>
      </c>
      <c r="B17" s="8">
        <v>744.8089056488169</v>
      </c>
      <c r="C17" s="8">
        <f t="shared" si="0"/>
        <v>0</v>
      </c>
      <c r="D17" s="8">
        <f>B17^0.6*константы!B$2</f>
        <v>211.48857347740449</v>
      </c>
      <c r="E17" s="8">
        <f>D17/(5+константы!B$9)/2</f>
        <v>4.5975776842914016</v>
      </c>
      <c r="F17" s="8">
        <f>C17+B17*константы!B$1</f>
        <v>124.13481760813615</v>
      </c>
      <c r="G17" s="8">
        <f t="shared" si="1"/>
        <v>82.756178184976932</v>
      </c>
      <c r="H17" s="8">
        <f>G17/((1+константы!B$12)^A17)</f>
        <v>82.756178184976932</v>
      </c>
    </row>
    <row r="18" spans="1:8" x14ac:dyDescent="0.3">
      <c r="A18" s="7">
        <v>14</v>
      </c>
      <c r="B18" s="8">
        <v>744.80890799950419</v>
      </c>
      <c r="C18" s="8">
        <f t="shared" si="0"/>
        <v>2.3506872821599245E-6</v>
      </c>
      <c r="D18" s="8">
        <f>B18^0.6*константы!B$2</f>
        <v>211.48857387789124</v>
      </c>
      <c r="E18" s="8">
        <f>D18/(5+константы!B$9)/2</f>
        <v>4.5975776929976355</v>
      </c>
      <c r="F18" s="8">
        <f>C18+B18*константы!B$1</f>
        <v>124.13482035060464</v>
      </c>
      <c r="G18" s="8">
        <f t="shared" si="1"/>
        <v>82.756175834288968</v>
      </c>
      <c r="H18" s="8">
        <f>G18/((1+константы!B$12)^A18)</f>
        <v>82.756175834288968</v>
      </c>
    </row>
    <row r="19" spans="1:8" x14ac:dyDescent="0.3">
      <c r="A19" s="7">
        <v>15</v>
      </c>
      <c r="B19" s="8">
        <v>744.80890564881736</v>
      </c>
      <c r="C19" s="8">
        <f t="shared" si="0"/>
        <v>-2.3506868274125736E-6</v>
      </c>
      <c r="D19" s="8">
        <f>B19^0.6*константы!B$2</f>
        <v>211.48857347740457</v>
      </c>
      <c r="E19" s="8">
        <f>D19/(5+константы!B$9)/2</f>
        <v>4.5975776842914033</v>
      </c>
      <c r="F19" s="8">
        <f>C19+B19*константы!B$1</f>
        <v>124.13481525744939</v>
      </c>
      <c r="G19" s="8">
        <f t="shared" si="1"/>
        <v>82.756180535663773</v>
      </c>
      <c r="H19" s="8">
        <f>G19/((1+константы!B$12)^A19)</f>
        <v>82.756180535663773</v>
      </c>
    </row>
    <row r="20" spans="1:8" x14ac:dyDescent="0.3">
      <c r="A20" s="7">
        <v>16</v>
      </c>
      <c r="B20" s="8">
        <v>744.80889582749614</v>
      </c>
      <c r="C20" s="8">
        <f t="shared" si="0"/>
        <v>-9.8213212140763062E-6</v>
      </c>
      <c r="D20" s="8">
        <f>B20^0.6*константы!B$2</f>
        <v>211.48857180414541</v>
      </c>
      <c r="E20" s="8">
        <f>D20/(5+константы!B$9)/2</f>
        <v>4.5975776479162045</v>
      </c>
      <c r="F20" s="8">
        <f>C20+B20*константы!B$1</f>
        <v>124.13480614992814</v>
      </c>
      <c r="G20" s="8">
        <f t="shared" si="1"/>
        <v>82.756188006301059</v>
      </c>
      <c r="H20" s="8">
        <f>G20/((1+константы!B$12)^A20)</f>
        <v>82.756188006301059</v>
      </c>
    </row>
    <row r="21" spans="1:8" x14ac:dyDescent="0.3">
      <c r="A21" s="7">
        <v>17</v>
      </c>
      <c r="B21" s="8">
        <v>744.80889440939882</v>
      </c>
      <c r="C21" s="8">
        <f t="shared" si="0"/>
        <v>-1.4180973266775254E-6</v>
      </c>
      <c r="D21" s="8">
        <f>B21^0.6*константы!B$2</f>
        <v>211.48857156254405</v>
      </c>
      <c r="E21" s="8">
        <f>D21/(5+константы!B$9)/2</f>
        <v>4.5975776426640014</v>
      </c>
      <c r="F21" s="8">
        <f>C21+B21*константы!B$1</f>
        <v>124.13481431680248</v>
      </c>
      <c r="G21" s="8">
        <f t="shared" si="1"/>
        <v>82.75617960307757</v>
      </c>
      <c r="H21" s="8">
        <f>G21/((1+константы!B$12)^A21)</f>
        <v>82.75617960307757</v>
      </c>
    </row>
    <row r="22" spans="1:8" x14ac:dyDescent="0.3">
      <c r="A22" s="7">
        <v>18</v>
      </c>
      <c r="B22" s="8">
        <v>744.80890799950453</v>
      </c>
      <c r="C22" s="8">
        <f t="shared" si="0"/>
        <v>1.3590105709226918E-5</v>
      </c>
      <c r="D22" s="8">
        <f>B22^0.6*константы!B$2</f>
        <v>211.48857387789124</v>
      </c>
      <c r="E22" s="8">
        <f>D22/(5+константы!B$9)/2</f>
        <v>4.5975776929976355</v>
      </c>
      <c r="F22" s="8">
        <f>C22+B22*константы!B$1</f>
        <v>124.13483159002313</v>
      </c>
      <c r="G22" s="8">
        <f t="shared" si="1"/>
        <v>82.756164594870484</v>
      </c>
      <c r="H22" s="8">
        <f>G22/((1+константы!B$12)^A22)</f>
        <v>82.756164594870484</v>
      </c>
    </row>
    <row r="23" spans="1:8" x14ac:dyDescent="0.3">
      <c r="A23" s="7">
        <v>19</v>
      </c>
      <c r="B23" s="8">
        <v>744.80889582749592</v>
      </c>
      <c r="C23" s="8">
        <f t="shared" si="0"/>
        <v>-1.2172008609923068E-5</v>
      </c>
      <c r="D23" s="8">
        <f>B23^0.6*константы!B$2</f>
        <v>211.48857180414541</v>
      </c>
      <c r="E23" s="8">
        <f>D23/(5+константы!B$9)/2</f>
        <v>4.5975776479162045</v>
      </c>
      <c r="F23" s="8">
        <f>C23+B23*константы!B$1</f>
        <v>124.1348037992407</v>
      </c>
      <c r="G23" s="8">
        <f t="shared" si="1"/>
        <v>82.756190356988498</v>
      </c>
      <c r="H23" s="8">
        <f>G23/((1+константы!B$12)^A23)</f>
        <v>82.756190356988498</v>
      </c>
    </row>
    <row r="24" spans="1:8" x14ac:dyDescent="0.3">
      <c r="A24" s="7">
        <v>20</v>
      </c>
      <c r="B24" s="8">
        <v>744.80889583078908</v>
      </c>
      <c r="C24" s="8">
        <f t="shared" si="0"/>
        <v>3.2931666282820515E-9</v>
      </c>
      <c r="D24" s="8">
        <f>B24^0.6*константы!B$2</f>
        <v>211.48857180470648</v>
      </c>
      <c r="E24" s="8">
        <f>D24/(5+константы!B$9)/2</f>
        <v>4.5975776479284018</v>
      </c>
      <c r="F24" s="8">
        <f>C24+B24*константы!B$1</f>
        <v>124.13481597509134</v>
      </c>
      <c r="G24" s="8">
        <f t="shared" si="1"/>
        <v>82.756178181686735</v>
      </c>
      <c r="H24" s="8">
        <f>G24/((1+константы!B$12)^A24)</f>
        <v>82.756178181686735</v>
      </c>
    </row>
    <row r="25" spans="1:8" x14ac:dyDescent="0.3">
      <c r="A25" s="7">
        <v>21</v>
      </c>
      <c r="B25" s="8">
        <v>744.80890942089491</v>
      </c>
      <c r="C25" s="8">
        <f t="shared" si="0"/>
        <v>1.3590105822913756E-5</v>
      </c>
      <c r="D25" s="8">
        <f>B25^0.6*константы!B$2</f>
        <v>211.48857412005367</v>
      </c>
      <c r="E25" s="8">
        <f>D25/(5+константы!B$9)/2</f>
        <v>4.597577698262036</v>
      </c>
      <c r="F25" s="8">
        <f>C25+B25*константы!B$1</f>
        <v>124.13483182692164</v>
      </c>
      <c r="G25" s="8">
        <f t="shared" si="1"/>
        <v>82.75616459487</v>
      </c>
      <c r="H25" s="8">
        <f>G25/((1+константы!B$12)^A25)</f>
        <v>82.75616459487</v>
      </c>
    </row>
    <row r="26" spans="1:8" x14ac:dyDescent="0.3">
      <c r="A26" s="7">
        <v>22</v>
      </c>
      <c r="B26" s="8">
        <v>744.80890942089491</v>
      </c>
      <c r="C26" s="8">
        <f t="shared" si="0"/>
        <v>0</v>
      </c>
      <c r="D26" s="8">
        <f>B26^0.6*константы!B$2</f>
        <v>211.48857412005367</v>
      </c>
      <c r="E26" s="8">
        <f>D26/(5+константы!B$9)/2</f>
        <v>4.597577698262036</v>
      </c>
      <c r="F26" s="8">
        <f>C26+B26*константы!B$1</f>
        <v>124.13481823681582</v>
      </c>
      <c r="G26" s="8">
        <f t="shared" si="1"/>
        <v>82.756178184975823</v>
      </c>
      <c r="H26" s="8">
        <f>G26/((1+константы!B$12)^A26)</f>
        <v>82.756178184975823</v>
      </c>
    </row>
    <row r="27" spans="1:8" x14ac:dyDescent="0.3">
      <c r="A27" s="7">
        <v>23</v>
      </c>
      <c r="B27" s="8">
        <v>744.80890941952714</v>
      </c>
      <c r="C27" s="8">
        <f t="shared" si="0"/>
        <v>-1.3677663446287625E-9</v>
      </c>
      <c r="D27" s="8">
        <f>B27^0.6*константы!B$2</f>
        <v>211.48857411982075</v>
      </c>
      <c r="E27" s="8">
        <f>D27/(5+константы!B$9)/2</f>
        <v>4.5975776982569725</v>
      </c>
      <c r="F27" s="8">
        <f>C27+B27*константы!B$1</f>
        <v>124.13481823522008</v>
      </c>
      <c r="G27" s="8">
        <f t="shared" si="1"/>
        <v>82.756178186343703</v>
      </c>
      <c r="H27" s="8">
        <f>G27/((1+константы!B$12)^A27)</f>
        <v>82.756178186343703</v>
      </c>
    </row>
    <row r="28" spans="1:8" x14ac:dyDescent="0.3">
      <c r="A28" s="7">
        <v>24</v>
      </c>
      <c r="B28" s="8">
        <v>744.80890995769914</v>
      </c>
      <c r="C28" s="8">
        <f t="shared" si="0"/>
        <v>5.381720029618009E-7</v>
      </c>
      <c r="D28" s="8">
        <f>B28^0.6*константы!B$2</f>
        <v>211.48857421150902</v>
      </c>
      <c r="E28" s="8">
        <f>D28/(5+константы!B$9)/2</f>
        <v>4.5975777002501959</v>
      </c>
      <c r="F28" s="8">
        <f>C28+B28*константы!B$1</f>
        <v>124.13481886445518</v>
      </c>
      <c r="G28" s="8">
        <f t="shared" si="1"/>
        <v>82.756177646803636</v>
      </c>
      <c r="H28" s="8">
        <f>G28/((1+константы!B$12)^A28)</f>
        <v>82.756177646803636</v>
      </c>
    </row>
    <row r="29" spans="1:8" x14ac:dyDescent="0.3">
      <c r="A29" s="7">
        <v>25</v>
      </c>
      <c r="B29" s="8">
        <v>744.80890799950453</v>
      </c>
      <c r="C29" s="8">
        <f t="shared" si="0"/>
        <v>-1.9581946162361419E-6</v>
      </c>
      <c r="D29" s="8">
        <f>B29^0.6*константы!B$2</f>
        <v>211.48857387789124</v>
      </c>
      <c r="E29" s="8">
        <f>D29/(5+константы!B$9)/2</f>
        <v>4.5975776929976355</v>
      </c>
      <c r="F29" s="8">
        <f>C29+B29*константы!B$1</f>
        <v>124.1348160417228</v>
      </c>
      <c r="G29" s="8">
        <f t="shared" si="1"/>
        <v>82.756180143170809</v>
      </c>
      <c r="H29" s="8">
        <f>G29/((1+константы!B$12)^A29)</f>
        <v>82.756180143170809</v>
      </c>
    </row>
    <row r="30" spans="1:8" x14ac:dyDescent="0.3">
      <c r="A30" s="7">
        <v>26</v>
      </c>
      <c r="B30" s="8">
        <v>744.80889440940859</v>
      </c>
      <c r="C30" s="8">
        <f t="shared" si="0"/>
        <v>-1.3590095932158874E-5</v>
      </c>
      <c r="D30" s="8">
        <f>B30^0.6*константы!B$2</f>
        <v>211.48857156254576</v>
      </c>
      <c r="E30" s="8">
        <f>D30/(5+константы!B$9)/2</f>
        <v>4.5975776426640378</v>
      </c>
      <c r="F30" s="8">
        <f>C30+B30*константы!B$1</f>
        <v>124.13480214480549</v>
      </c>
      <c r="G30" s="8">
        <f t="shared" si="1"/>
        <v>82.756191775076232</v>
      </c>
      <c r="H30" s="8">
        <f>G30/((1+константы!B$12)^A30)</f>
        <v>82.756191775076232</v>
      </c>
    </row>
    <row r="31" spans="1:8" x14ac:dyDescent="0.3">
      <c r="A31" s="7">
        <v>27</v>
      </c>
      <c r="B31" s="8">
        <v>744.8089020051026</v>
      </c>
      <c r="C31" s="8">
        <f t="shared" si="0"/>
        <v>7.5956940008836682E-6</v>
      </c>
      <c r="D31" s="8">
        <f>B31^0.6*константы!B$2</f>
        <v>211.4885728566247</v>
      </c>
      <c r="E31" s="8">
        <f>D31/(5+константы!B$9)/2</f>
        <v>4.5975776707961895</v>
      </c>
      <c r="F31" s="8">
        <f>C31+B31*константы!B$1</f>
        <v>124.13482459654443</v>
      </c>
      <c r="G31" s="8">
        <f t="shared" si="1"/>
        <v>82.756170589284082</v>
      </c>
      <c r="H31" s="8">
        <f>G31/((1+константы!B$12)^A31)</f>
        <v>82.756170589284082</v>
      </c>
    </row>
    <row r="32" spans="1:8" x14ac:dyDescent="0.3">
      <c r="A32" s="7">
        <v>28</v>
      </c>
      <c r="B32" s="8">
        <v>744.80890341912038</v>
      </c>
      <c r="C32" s="8">
        <f t="shared" si="0"/>
        <v>1.4140177881927229E-6</v>
      </c>
      <c r="D32" s="8">
        <f>B32^0.6*константы!B$2</f>
        <v>211.48857309753095</v>
      </c>
      <c r="E32" s="8">
        <f>D32/(5+константы!B$9)/2</f>
        <v>4.5975776760332812</v>
      </c>
      <c r="F32" s="8">
        <f>C32+B32*константы!B$1</f>
        <v>124.13481865053785</v>
      </c>
      <c r="G32" s="8">
        <f t="shared" si="1"/>
        <v>82.756176770959812</v>
      </c>
      <c r="H32" s="8">
        <f>G32/((1+константы!B$12)^A32)</f>
        <v>82.756176770959812</v>
      </c>
    </row>
    <row r="33" spans="1:8" x14ac:dyDescent="0.3">
      <c r="A33" s="7">
        <v>29</v>
      </c>
      <c r="B33" s="8">
        <v>744.80890799950453</v>
      </c>
      <c r="C33" s="8">
        <f t="shared" si="0"/>
        <v>4.5803841430824832E-6</v>
      </c>
      <c r="D33" s="8">
        <f>B33^0.6*константы!B$2</f>
        <v>211.48857387789124</v>
      </c>
      <c r="E33" s="8">
        <f>D33/(5+константы!B$9)/2</f>
        <v>4.5975776929976355</v>
      </c>
      <c r="F33" s="8">
        <f>C33+B33*константы!B$1</f>
        <v>124.13482258030156</v>
      </c>
      <c r="G33" s="8">
        <f t="shared" si="1"/>
        <v>82.75617360459205</v>
      </c>
      <c r="H33" s="8">
        <f>G33/((1+константы!B$12)^A33)</f>
        <v>82.75617360459205</v>
      </c>
    </row>
    <row r="34" spans="1:8" x14ac:dyDescent="0.3">
      <c r="A34" s="7">
        <v>30</v>
      </c>
      <c r="B34" s="8">
        <v>744.80890799350084</v>
      </c>
      <c r="C34" s="8">
        <f t="shared" si="0"/>
        <v>-6.0036882132408209E-9</v>
      </c>
      <c r="D34" s="8">
        <f>B34^0.6*константы!B$2</f>
        <v>211.48857387686846</v>
      </c>
      <c r="E34" s="8">
        <f>D34/(5+константы!B$9)/2</f>
        <v>4.5975776929754009</v>
      </c>
      <c r="F34" s="8">
        <f>C34+B34*константы!B$1</f>
        <v>124.13481799291311</v>
      </c>
      <c r="G34" s="8">
        <f t="shared" si="1"/>
        <v>82.756178190979938</v>
      </c>
      <c r="H34" s="8">
        <f>G34/((1+константы!B$12)^A34)</f>
        <v>82.756178190979938</v>
      </c>
    </row>
    <row r="35" spans="1:8" x14ac:dyDescent="0.3">
      <c r="A35" s="7">
        <v>31</v>
      </c>
      <c r="B35" s="8">
        <v>744.80891229171914</v>
      </c>
      <c r="C35" s="8">
        <f t="shared" si="0"/>
        <v>4.2982183003914542E-6</v>
      </c>
      <c r="D35" s="8">
        <f>B35^0.6*константы!B$2</f>
        <v>211.48857460915622</v>
      </c>
      <c r="E35" s="8">
        <f>D35/(5+константы!B$9)/2</f>
        <v>4.5975777088947005</v>
      </c>
      <c r="F35" s="8">
        <f>C35+B35*константы!B$1</f>
        <v>124.13482301350481</v>
      </c>
      <c r="G35" s="8">
        <f t="shared" si="1"/>
        <v>82.756173886756699</v>
      </c>
      <c r="H35" s="8">
        <f>G35/((1+константы!B$12)^A35)</f>
        <v>82.756173886756699</v>
      </c>
    </row>
    <row r="36" spans="1:8" x14ac:dyDescent="0.3">
      <c r="A36" s="7">
        <v>32</v>
      </c>
      <c r="B36" s="8">
        <v>744.80891230238331</v>
      </c>
      <c r="C36" s="8">
        <f t="shared" si="0"/>
        <v>1.0664166438800748E-8</v>
      </c>
      <c r="D36" s="8">
        <f>B36^0.6*константы!B$2</f>
        <v>211.48857461097307</v>
      </c>
      <c r="E36" s="8">
        <f>D36/(5+константы!B$9)/2</f>
        <v>4.5975777089341969</v>
      </c>
      <c r="F36" s="8">
        <f>C36+B36*константы!B$1</f>
        <v>124.13481872772805</v>
      </c>
      <c r="G36" s="8">
        <f t="shared" si="1"/>
        <v>82.756178174310833</v>
      </c>
      <c r="H36" s="8">
        <f>G36/((1+константы!B$12)^A36)</f>
        <v>82.756178174310833</v>
      </c>
    </row>
    <row r="37" spans="1:8" x14ac:dyDescent="0.3">
      <c r="A37" s="7">
        <v>33</v>
      </c>
      <c r="B37" s="8">
        <v>744.80890799950441</v>
      </c>
      <c r="C37" s="8">
        <f t="shared" si="0"/>
        <v>-4.3028788923038519E-6</v>
      </c>
      <c r="D37" s="8">
        <f>B37^0.6*константы!B$2</f>
        <v>211.48857387789124</v>
      </c>
      <c r="E37" s="8">
        <f>D37/(5+константы!B$9)/2</f>
        <v>4.5975776929976355</v>
      </c>
      <c r="F37" s="8">
        <f>C37+B37*константы!B$1</f>
        <v>124.13481369703851</v>
      </c>
      <c r="G37" s="8">
        <f t="shared" si="1"/>
        <v>82.756182487855099</v>
      </c>
      <c r="H37" s="8">
        <f>G37/((1+константы!B$12)^A37)</f>
        <v>82.756182487855099</v>
      </c>
    </row>
    <row r="38" spans="1:8" x14ac:dyDescent="0.3">
      <c r="A38" s="7">
        <v>34</v>
      </c>
      <c r="B38" s="8">
        <v>744.8089079962117</v>
      </c>
      <c r="C38" s="8">
        <f t="shared" si="0"/>
        <v>-3.2927118809311651E-9</v>
      </c>
      <c r="D38" s="8">
        <f>B38^0.6*константы!B$2</f>
        <v>211.48857387733037</v>
      </c>
      <c r="E38" s="8">
        <f>D38/(5+константы!B$9)/2</f>
        <v>4.5975776929854426</v>
      </c>
      <c r="F38" s="8">
        <f>C38+B38*константы!B$1</f>
        <v>124.1348179960759</v>
      </c>
      <c r="G38" s="8">
        <f t="shared" si="1"/>
        <v>82.756178188269033</v>
      </c>
      <c r="H38" s="8">
        <f>G38/((1+константы!B$12)^A38)</f>
        <v>82.756178188269033</v>
      </c>
    </row>
    <row r="39" spans="1:8" x14ac:dyDescent="0.3">
      <c r="A39" s="7">
        <v>35</v>
      </c>
      <c r="B39" s="8">
        <v>744.80890799950441</v>
      </c>
      <c r="C39" s="8">
        <f t="shared" si="0"/>
        <v>3.2927118809311651E-9</v>
      </c>
      <c r="D39" s="8">
        <f>B39^0.6*константы!B$2</f>
        <v>211.48857387789124</v>
      </c>
      <c r="E39" s="8">
        <f>D39/(5+константы!B$9)/2</f>
        <v>4.5975776929976355</v>
      </c>
      <c r="F39" s="8">
        <f>C39+B39*константы!B$1</f>
        <v>124.13481800321011</v>
      </c>
      <c r="G39" s="8">
        <f t="shared" si="1"/>
        <v>82.756178181683495</v>
      </c>
      <c r="H39" s="8">
        <f>G39/((1+константы!B$12)^A39)</f>
        <v>82.756178181683495</v>
      </c>
    </row>
    <row r="40" spans="1:8" x14ac:dyDescent="0.3">
      <c r="A40" s="7">
        <v>36</v>
      </c>
      <c r="B40" s="8">
        <v>744.80890799950464</v>
      </c>
      <c r="C40" s="8">
        <f t="shared" si="0"/>
        <v>2.2737367544323206E-13</v>
      </c>
      <c r="D40" s="8">
        <f>B40^0.6*константы!B$2</f>
        <v>211.48857387789124</v>
      </c>
      <c r="E40" s="8">
        <f>D40/(5+константы!B$9)/2</f>
        <v>4.5975776929976355</v>
      </c>
      <c r="F40" s="8">
        <f>C40+B40*константы!B$1</f>
        <v>124.13481799991766</v>
      </c>
      <c r="G40" s="8">
        <f t="shared" si="1"/>
        <v>82.756178184975951</v>
      </c>
      <c r="H40" s="8">
        <f>G40/((1+константы!B$12)^A40)</f>
        <v>82.756178184975951</v>
      </c>
    </row>
    <row r="41" spans="1:8" x14ac:dyDescent="0.3">
      <c r="A41" s="7">
        <v>37</v>
      </c>
      <c r="B41" s="8">
        <v>744.80890799950441</v>
      </c>
      <c r="C41" s="8">
        <f t="shared" si="0"/>
        <v>-2.2737367544323206E-13</v>
      </c>
      <c r="D41" s="8">
        <f>B41^0.6*константы!B$2</f>
        <v>211.48857387789124</v>
      </c>
      <c r="E41" s="8">
        <f>D41/(5+константы!B$9)/2</f>
        <v>4.5975776929976355</v>
      </c>
      <c r="F41" s="8">
        <f>C41+B41*константы!B$1</f>
        <v>124.13481799991717</v>
      </c>
      <c r="G41" s="8">
        <f t="shared" si="1"/>
        <v>82.756178184976434</v>
      </c>
      <c r="H41" s="8">
        <f>G41/((1+константы!B$12)^A41)</f>
        <v>82.756178184976434</v>
      </c>
    </row>
    <row r="42" spans="1:8" x14ac:dyDescent="0.3">
      <c r="A42" s="7">
        <v>38</v>
      </c>
      <c r="B42" s="8">
        <v>744.80890799484416</v>
      </c>
      <c r="C42" s="8">
        <f t="shared" si="0"/>
        <v>-4.6602508518844843E-9</v>
      </c>
      <c r="D42" s="8">
        <f>B42^0.6*константы!B$2</f>
        <v>211.48857387709725</v>
      </c>
      <c r="E42" s="8">
        <f>D42/(5+константы!B$9)/2</f>
        <v>4.5975776929803747</v>
      </c>
      <c r="F42" s="8">
        <f>C42+B42*константы!B$1</f>
        <v>124.13481799448044</v>
      </c>
      <c r="G42" s="8">
        <f t="shared" si="1"/>
        <v>82.756178189636429</v>
      </c>
      <c r="H42" s="8">
        <f>G42/((1+константы!B$12)^A42)</f>
        <v>82.756178189636429</v>
      </c>
    </row>
    <row r="43" spans="1:8" x14ac:dyDescent="0.3">
      <c r="A43" s="7">
        <v>39</v>
      </c>
      <c r="B43" s="8">
        <v>744.80890799484541</v>
      </c>
      <c r="C43" s="8">
        <f t="shared" si="0"/>
        <v>1.2505552149377763E-12</v>
      </c>
      <c r="D43" s="8">
        <f>B43^0.6*константы!B$2</f>
        <v>211.48857387709754</v>
      </c>
      <c r="E43" s="8">
        <f>D43/(5+константы!B$9)/2</f>
        <v>4.5975776929803809</v>
      </c>
      <c r="F43" s="8">
        <f>C43+B43*константы!B$1</f>
        <v>124.13481799914214</v>
      </c>
      <c r="G43" s="8">
        <f t="shared" si="1"/>
        <v>82.756178184975013</v>
      </c>
      <c r="H43" s="8">
        <f>G43/((1+константы!B$12)^A43)</f>
        <v>82.756178184975013</v>
      </c>
    </row>
    <row r="44" spans="1:8" x14ac:dyDescent="0.3">
      <c r="A44" s="7">
        <v>40</v>
      </c>
      <c r="B44" s="8">
        <v>744.80890799950453</v>
      </c>
      <c r="C44" s="8">
        <f t="shared" si="0"/>
        <v>4.6591139835072681E-9</v>
      </c>
      <c r="D44" s="8">
        <f>B44^0.6*константы!B$2</f>
        <v>211.48857387789124</v>
      </c>
      <c r="E44" s="8">
        <f>D44/(5+константы!B$9)/2</f>
        <v>4.5975776929976355</v>
      </c>
      <c r="F44" s="8">
        <f>C44+B44*константы!B$1</f>
        <v>124.13481800457653</v>
      </c>
      <c r="G44" s="8">
        <f t="shared" si="1"/>
        <v>82.756178180317079</v>
      </c>
      <c r="H44" s="8">
        <f>G44/((1+константы!B$12)^A44)</f>
        <v>82.756178180317079</v>
      </c>
    </row>
    <row r="45" spans="1:8" x14ac:dyDescent="0.3">
      <c r="A45" s="7">
        <v>41</v>
      </c>
      <c r="B45" s="8">
        <v>744.80890853630888</v>
      </c>
      <c r="C45" s="8">
        <f t="shared" si="0"/>
        <v>5.3680435030400986E-7</v>
      </c>
      <c r="D45" s="8">
        <f>B45^0.6*константы!B$2</f>
        <v>211.48857396934667</v>
      </c>
      <c r="E45" s="8">
        <f>D45/(5+константы!B$9)/2</f>
        <v>4.5975776949857972</v>
      </c>
      <c r="F45" s="8">
        <f>C45+B45*константы!B$1</f>
        <v>124.13481862618916</v>
      </c>
      <c r="G45" s="8">
        <f t="shared" si="1"/>
        <v>82.756177648171715</v>
      </c>
      <c r="H45" s="8">
        <f>G45/((1+константы!B$12)^A45)</f>
        <v>82.756177648171715</v>
      </c>
    </row>
    <row r="46" spans="1:8" x14ac:dyDescent="0.3">
      <c r="A46" s="7">
        <v>42</v>
      </c>
      <c r="B46" s="8">
        <v>744.80890799813676</v>
      </c>
      <c r="C46" s="8">
        <f t="shared" si="0"/>
        <v>-5.3817211664863862E-7</v>
      </c>
      <c r="D46" s="8">
        <f>B46^0.6*константы!B$2</f>
        <v>211.48857387765833</v>
      </c>
      <c r="E46" s="8">
        <f>D46/(5+константы!B$9)/2</f>
        <v>4.597577692992572</v>
      </c>
      <c r="F46" s="8">
        <f>C46+B46*константы!B$1</f>
        <v>124.13481746151734</v>
      </c>
      <c r="G46" s="8">
        <f t="shared" si="1"/>
        <v>82.756178723148409</v>
      </c>
      <c r="H46" s="8">
        <f>G46/((1+константы!B$12)^A46)</f>
        <v>82.756178723148409</v>
      </c>
    </row>
    <row r="47" spans="1:8" x14ac:dyDescent="0.3">
      <c r="A47" s="7">
        <v>43</v>
      </c>
      <c r="B47" s="8">
        <v>744.80890799950441</v>
      </c>
      <c r="C47" s="8">
        <f t="shared" si="0"/>
        <v>1.3676526577910408E-9</v>
      </c>
      <c r="D47" s="8">
        <f>B47^0.6*константы!B$2</f>
        <v>211.48857387789124</v>
      </c>
      <c r="E47" s="8">
        <f>D47/(5+константы!B$9)/2</f>
        <v>4.5975776929976355</v>
      </c>
      <c r="F47" s="8">
        <f>C47+B47*константы!B$1</f>
        <v>124.13481800128505</v>
      </c>
      <c r="G47" s="8">
        <f t="shared" si="1"/>
        <v>82.756178183608554</v>
      </c>
      <c r="H47" s="8">
        <f>G47/((1+константы!B$12)^A47)</f>
        <v>82.756178183608554</v>
      </c>
    </row>
    <row r="48" spans="1:8" x14ac:dyDescent="0.3">
      <c r="A48" s="7">
        <v>44</v>
      </c>
      <c r="B48" s="8">
        <v>744.80890799484416</v>
      </c>
      <c r="C48" s="8">
        <f t="shared" si="0"/>
        <v>-4.6602508518844843E-9</v>
      </c>
      <c r="D48" s="8">
        <f>B48^0.6*константы!B$2</f>
        <v>211.48857387709725</v>
      </c>
      <c r="E48" s="8">
        <f>D48/(5+константы!B$9)/2</f>
        <v>4.5975776929803747</v>
      </c>
      <c r="F48" s="8">
        <f>C48+B48*константы!B$1</f>
        <v>124.13481799448044</v>
      </c>
      <c r="G48" s="8">
        <f t="shared" si="1"/>
        <v>82.756178189636429</v>
      </c>
      <c r="H48" s="8">
        <f>G48/((1+константы!B$12)^A48)</f>
        <v>82.756178189636429</v>
      </c>
    </row>
    <row r="49" spans="1:8" x14ac:dyDescent="0.3">
      <c r="A49" s="7">
        <v>45</v>
      </c>
      <c r="B49" s="8">
        <v>744.8089107837086</v>
      </c>
      <c r="C49" s="8">
        <f t="shared" si="0"/>
        <v>2.7888644353879499E-6</v>
      </c>
      <c r="D49" s="8">
        <f>B49^0.6*константы!B$2</f>
        <v>211.48857435223636</v>
      </c>
      <c r="E49" s="8">
        <f>D49/(5+константы!B$9)/2</f>
        <v>4.5975777033094856</v>
      </c>
      <c r="F49" s="8">
        <f>C49+B49*константы!B$1</f>
        <v>124.13482125281587</v>
      </c>
      <c r="G49" s="8">
        <f t="shared" si="1"/>
        <v>82.756175396111004</v>
      </c>
      <c r="H49" s="8">
        <f>G49/((1+константы!B$12)^A49)</f>
        <v>82.756175396111004</v>
      </c>
    </row>
    <row r="50" spans="1:8" x14ac:dyDescent="0.3">
      <c r="A50" s="7">
        <v>46</v>
      </c>
      <c r="B50" s="8">
        <v>744.80890799950441</v>
      </c>
      <c r="C50" s="8">
        <f t="shared" si="0"/>
        <v>-2.7842041845360654E-6</v>
      </c>
      <c r="D50" s="8">
        <f>B50^0.6*константы!B$2</f>
        <v>211.48857387789124</v>
      </c>
      <c r="E50" s="8">
        <f>D50/(5+константы!B$9)/2</f>
        <v>4.5975776929976355</v>
      </c>
      <c r="F50" s="8">
        <f>C50+B50*константы!B$1</f>
        <v>124.13481521571322</v>
      </c>
      <c r="G50" s="8">
        <f t="shared" si="1"/>
        <v>82.756180969180392</v>
      </c>
      <c r="H50" s="8">
        <f>G50/((1+константы!B$12)^A50)</f>
        <v>82.756180969180392</v>
      </c>
    </row>
    <row r="51" spans="1:8" x14ac:dyDescent="0.3">
      <c r="A51" s="7">
        <v>47</v>
      </c>
      <c r="B51" s="8">
        <v>744.80890799020813</v>
      </c>
      <c r="C51" s="8">
        <f t="shared" si="0"/>
        <v>-9.2962864073342644E-9</v>
      </c>
      <c r="D51" s="8">
        <f>B51^0.6*константы!B$2</f>
        <v>211.48857387630747</v>
      </c>
      <c r="E51" s="8">
        <f>D51/(5+константы!B$9)/2</f>
        <v>4.5975776929632062</v>
      </c>
      <c r="F51" s="8">
        <f>C51+B51*константы!B$1</f>
        <v>124.13481798907173</v>
      </c>
      <c r="G51" s="8">
        <f t="shared" si="1"/>
        <v>82.756178194272536</v>
      </c>
      <c r="H51" s="8">
        <f>G51/((1+константы!B$12)^A51)</f>
        <v>82.756178194272536</v>
      </c>
    </row>
    <row r="52" spans="1:8" x14ac:dyDescent="0.3">
      <c r="A52" s="7">
        <v>48</v>
      </c>
      <c r="B52" s="8">
        <v>744.80890941160828</v>
      </c>
      <c r="C52" s="8">
        <f t="shared" si="0"/>
        <v>1.4214001566870138E-6</v>
      </c>
      <c r="D52" s="8">
        <f>B52^0.6*константы!B$2</f>
        <v>211.48857411847149</v>
      </c>
      <c r="E52" s="8">
        <f>D52/(5+константы!B$9)/2</f>
        <v>4.5975776982276413</v>
      </c>
      <c r="F52" s="8">
        <f>C52+B52*константы!B$1</f>
        <v>124.1348196566682</v>
      </c>
      <c r="G52" s="8">
        <f t="shared" si="1"/>
        <v>82.756176763575652</v>
      </c>
      <c r="H52" s="8">
        <f>G52/((1+константы!B$12)^A52)</f>
        <v>82.756176763575652</v>
      </c>
    </row>
    <row r="53" spans="1:8" x14ac:dyDescent="0.3">
      <c r="A53" s="7">
        <v>49</v>
      </c>
      <c r="B53" s="8">
        <v>744.80890941023085</v>
      </c>
      <c r="C53" s="8">
        <f t="shared" si="0"/>
        <v>-1.3774297258350998E-9</v>
      </c>
      <c r="D53" s="8">
        <f>B53^0.6*константы!B$2</f>
        <v>211.4885741182369</v>
      </c>
      <c r="E53" s="8">
        <f>D53/(5+константы!B$9)/2</f>
        <v>4.5975776982225414</v>
      </c>
      <c r="F53" s="8">
        <f>C53+B53*константы!B$1</f>
        <v>124.13481823366104</v>
      </c>
      <c r="G53" s="8">
        <f t="shared" si="1"/>
        <v>82.756178186353324</v>
      </c>
      <c r="H53" s="8">
        <f>G53/((1+константы!B$12)^A53)</f>
        <v>82.756178186353324</v>
      </c>
    </row>
    <row r="54" spans="1:8" x14ac:dyDescent="0.3">
      <c r="A54" s="7">
        <v>50</v>
      </c>
      <c r="B54" s="8">
        <v>744.80890799951419</v>
      </c>
      <c r="C54" s="8">
        <f t="shared" si="0"/>
        <v>-1.4107166634858004E-6</v>
      </c>
      <c r="D54" s="8">
        <f>B54^0.6*константы!B$2</f>
        <v>211.48857387789295</v>
      </c>
      <c r="E54" s="8">
        <f>D54/(5+константы!B$9)/2</f>
        <v>4.5975776929976728</v>
      </c>
      <c r="F54" s="8">
        <f>C54+B54*константы!B$1</f>
        <v>124.13481658920236</v>
      </c>
      <c r="G54" s="8">
        <f t="shared" si="1"/>
        <v>82.756179595692913</v>
      </c>
      <c r="H54" s="8">
        <f>G54/((1+константы!B$12)^A54)</f>
        <v>82.756179595692913</v>
      </c>
    </row>
    <row r="55" spans="1:8" x14ac:dyDescent="0.3">
      <c r="A55" s="7">
        <v>51</v>
      </c>
      <c r="B55" s="8">
        <v>744.80890799950578</v>
      </c>
      <c r="C55" s="8">
        <f t="shared" si="0"/>
        <v>-8.4128259913995862E-12</v>
      </c>
      <c r="D55" s="8">
        <f>B55^0.6*константы!B$2</f>
        <v>211.48857387789153</v>
      </c>
      <c r="E55" s="8">
        <f>D55/(5+константы!B$9)/2</f>
        <v>4.5975776929976417</v>
      </c>
      <c r="F55" s="8">
        <f>C55+B55*константы!B$1</f>
        <v>124.13481799990922</v>
      </c>
      <c r="G55" s="8">
        <f t="shared" si="1"/>
        <v>82.756178184984662</v>
      </c>
      <c r="H55" s="8">
        <f>G55/((1+константы!B$12)^A55)</f>
        <v>82.756178184984662</v>
      </c>
    </row>
    <row r="56" spans="1:8" x14ac:dyDescent="0.3">
      <c r="A56" s="7">
        <v>52</v>
      </c>
      <c r="B56" s="8">
        <v>744.80890941760345</v>
      </c>
      <c r="C56" s="8">
        <f t="shared" si="0"/>
        <v>1.4180976677380386E-6</v>
      </c>
      <c r="D56" s="8">
        <f>B56^0.6*константы!B$2</f>
        <v>211.48857411949297</v>
      </c>
      <c r="E56" s="8">
        <f>D56/(5+константы!B$9)/2</f>
        <v>4.5975776982498475</v>
      </c>
      <c r="F56" s="8">
        <f>C56+B56*константы!B$1</f>
        <v>124.1348196543649</v>
      </c>
      <c r="G56" s="8">
        <f t="shared" si="1"/>
        <v>82.756176766878212</v>
      </c>
      <c r="H56" s="8">
        <f>G56/((1+константы!B$12)^A56)</f>
        <v>82.756176766878212</v>
      </c>
    </row>
    <row r="57" spans="1:8" x14ac:dyDescent="0.3">
      <c r="A57" s="7">
        <v>53</v>
      </c>
      <c r="B57" s="8">
        <v>744.80890342739963</v>
      </c>
      <c r="C57" s="8">
        <f t="shared" si="0"/>
        <v>-5.99020381741866E-6</v>
      </c>
      <c r="D57" s="8">
        <f>B57^0.6*константы!B$2</f>
        <v>211.48857309894143</v>
      </c>
      <c r="E57" s="8">
        <f>D57/(5+константы!B$9)/2</f>
        <v>4.5975776760639437</v>
      </c>
      <c r="F57" s="8">
        <f>C57+B57*константы!B$1</f>
        <v>124.13481124769612</v>
      </c>
      <c r="G57" s="8">
        <f t="shared" si="1"/>
        <v>82.75618417518136</v>
      </c>
      <c r="H57" s="8">
        <f>G57/((1+константы!B$12)^A57)</f>
        <v>82.75618417518136</v>
      </c>
    </row>
    <row r="58" spans="1:8" x14ac:dyDescent="0.3">
      <c r="A58" s="7">
        <v>54</v>
      </c>
      <c r="B58" s="8">
        <v>744.80891305229409</v>
      </c>
      <c r="C58" s="8">
        <f t="shared" si="0"/>
        <v>9.6248944601029507E-6</v>
      </c>
      <c r="D58" s="8">
        <f>B58^0.6*константы!B$2</f>
        <v>211.48857473873537</v>
      </c>
      <c r="E58" s="8">
        <f>D58/(5+константы!B$9)/2</f>
        <v>4.5975777117116383</v>
      </c>
      <c r="F58" s="8">
        <f>C58+B58*константы!B$1</f>
        <v>124.13482846694347</v>
      </c>
      <c r="G58" s="8">
        <f t="shared" si="1"/>
        <v>82.756168560080255</v>
      </c>
      <c r="H58" s="8">
        <f>G58/((1+константы!B$12)^A58)</f>
        <v>82.756168560080255</v>
      </c>
    </row>
    <row r="59" spans="1:8" x14ac:dyDescent="0.3">
      <c r="A59" s="7">
        <v>55</v>
      </c>
      <c r="B59" s="8">
        <v>744.80889870159695</v>
      </c>
      <c r="C59" s="8">
        <f t="shared" si="0"/>
        <v>-1.4350697142617719E-5</v>
      </c>
      <c r="D59" s="8">
        <f>B59^0.6*константы!B$2</f>
        <v>211.4885722938061</v>
      </c>
      <c r="E59" s="8">
        <f>D59/(5+константы!B$9)/2</f>
        <v>4.5975776585610024</v>
      </c>
      <c r="F59" s="8">
        <f>C59+B59*константы!B$1</f>
        <v>124.13480209956901</v>
      </c>
      <c r="G59" s="8">
        <f t="shared" si="1"/>
        <v>82.756192535676078</v>
      </c>
      <c r="H59" s="8">
        <f>G59/((1+константы!B$12)^A59)</f>
        <v>82.756192535676078</v>
      </c>
    </row>
    <row r="60" spans="1:8" x14ac:dyDescent="0.3">
      <c r="A60" s="7">
        <v>56</v>
      </c>
      <c r="B60" s="8">
        <v>744.80890805607703</v>
      </c>
      <c r="C60" s="8">
        <f t="shared" si="0"/>
        <v>9.354480084766692E-6</v>
      </c>
      <c r="D60" s="8">
        <f>B60^0.6*константы!B$2</f>
        <v>211.48857388752958</v>
      </c>
      <c r="E60" s="8">
        <f>D60/(5+константы!B$9)/2</f>
        <v>4.5975776932071648</v>
      </c>
      <c r="F60" s="8">
        <f>C60+B60*константы!B$1</f>
        <v>124.13482736382625</v>
      </c>
      <c r="G60" s="8">
        <f t="shared" si="1"/>
        <v>82.756168830496165</v>
      </c>
      <c r="H60" s="8">
        <f>G60/((1+константы!B$12)^A60)</f>
        <v>82.756168830496165</v>
      </c>
    </row>
    <row r="61" spans="1:8" x14ac:dyDescent="0.3">
      <c r="A61" s="7">
        <v>57</v>
      </c>
      <c r="B61" s="8">
        <v>744.80890046446859</v>
      </c>
      <c r="C61" s="8">
        <f t="shared" si="0"/>
        <v>-7.5916084369964665E-6</v>
      </c>
      <c r="D61" s="8">
        <f>B61^0.6*константы!B$2</f>
        <v>211.48857259414677</v>
      </c>
      <c r="E61" s="8">
        <f>D61/(5+константы!B$9)/2</f>
        <v>4.5975776650901476</v>
      </c>
      <c r="F61" s="8">
        <f>C61+B61*константы!B$1</f>
        <v>124.13480915246966</v>
      </c>
      <c r="G61" s="8">
        <f t="shared" si="1"/>
        <v>82.756185776586975</v>
      </c>
      <c r="H61" s="8">
        <f>G61/((1+константы!B$12)^A61)</f>
        <v>82.756185776586975</v>
      </c>
    </row>
    <row r="62" spans="1:8" x14ac:dyDescent="0.3">
      <c r="A62" s="7">
        <v>58</v>
      </c>
      <c r="B62" s="8">
        <v>744.80889162165238</v>
      </c>
      <c r="C62" s="8">
        <f t="shared" si="0"/>
        <v>-8.8428162143827649E-6</v>
      </c>
      <c r="D62" s="8">
        <f>B62^0.6*константы!B$2</f>
        <v>211.48857108759543</v>
      </c>
      <c r="E62" s="8">
        <f>D62/(5+константы!B$9)/2</f>
        <v>4.5975776323390312</v>
      </c>
      <c r="F62" s="8">
        <f>C62+B62*константы!B$1</f>
        <v>124.13480642745918</v>
      </c>
      <c r="G62" s="8">
        <f t="shared" si="1"/>
        <v>82.756187027797225</v>
      </c>
      <c r="H62" s="8">
        <f>G62/((1+константы!B$12)^A62)</f>
        <v>82.756187027797225</v>
      </c>
    </row>
    <row r="63" spans="1:8" x14ac:dyDescent="0.3">
      <c r="A63" s="7">
        <v>59</v>
      </c>
      <c r="B63" s="8">
        <v>5.7451153917127344</v>
      </c>
      <c r="C63" s="8">
        <f t="shared" si="0"/>
        <v>-739.06377622993966</v>
      </c>
      <c r="D63" s="8">
        <f>B63^0.6*константы!B$2</f>
        <v>11.419293750857095</v>
      </c>
      <c r="E63" s="8">
        <f>D63/(5+константы!B$9)/2</f>
        <v>0.24824551632298034</v>
      </c>
      <c r="F63" s="8">
        <f>C63+B63*константы!B$1</f>
        <v>-738.10625699798754</v>
      </c>
      <c r="G63" s="8">
        <f t="shared" si="1"/>
        <v>749.27730523252171</v>
      </c>
      <c r="H63" s="8">
        <f>G63/((1+константы!B$12)^A63)</f>
        <v>749.27730523252171</v>
      </c>
    </row>
    <row r="64" spans="1:8" x14ac:dyDescent="0.3">
      <c r="A64" s="7">
        <v>60</v>
      </c>
      <c r="B64" s="8">
        <v>1.1633377655378725</v>
      </c>
      <c r="C64" s="8">
        <f t="shared" si="0"/>
        <v>-4.581777626174862</v>
      </c>
      <c r="D64" s="8">
        <f>B64^0.6*константы!B$2</f>
        <v>4.3800945705018295</v>
      </c>
      <c r="E64" s="8">
        <f>D64/(5+константы!B$9)/2</f>
        <v>9.5219447184822378E-2</v>
      </c>
      <c r="F64" s="8">
        <f>C64+B64*константы!B$1</f>
        <v>-4.3878879985852164</v>
      </c>
      <c r="G64" s="8">
        <f t="shared" si="1"/>
        <v>8.6727631219022232</v>
      </c>
      <c r="H64" s="8">
        <f>G64/((1+константы!B$12)^A64)</f>
        <v>8.6727631219022232</v>
      </c>
    </row>
    <row r="65" spans="2:8" x14ac:dyDescent="0.3">
      <c r="B65" s="8"/>
      <c r="C65" s="8"/>
      <c r="D65" s="8"/>
      <c r="E65" s="8"/>
      <c r="F65" s="8"/>
      <c r="G65" s="8"/>
      <c r="H65" s="8">
        <f>SUM(H4:H63)</f>
        <v>5394.0767209653695</v>
      </c>
    </row>
  </sheetData>
  <dataValidations count="1">
    <dataValidation type="decimal" operator="greaterThanOrEqual" allowBlank="1" showInputMessage="1" showErrorMessage="1" sqref="G4:G64">
      <formula1>0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zoomScale="57" workbookViewId="0">
      <selection activeCell="H65" sqref="H65"/>
    </sheetView>
  </sheetViews>
  <sheetFormatPr defaultRowHeight="14.4" x14ac:dyDescent="0.3"/>
  <cols>
    <col min="2" max="2" width="13.5546875" bestFit="1" customWidth="1"/>
    <col min="3" max="3" width="14.21875" bestFit="1" customWidth="1"/>
    <col min="4" max="4" width="13.5546875" bestFit="1" customWidth="1"/>
    <col min="5" max="5" width="10.109375" customWidth="1"/>
    <col min="6" max="6" width="14.21875" bestFit="1" customWidth="1"/>
    <col min="7" max="8" width="13.5546875" bestFit="1" customWidth="1"/>
  </cols>
  <sheetData>
    <row r="2" spans="1:8" x14ac:dyDescent="0.3">
      <c r="A2" t="s">
        <v>19</v>
      </c>
      <c r="B2">
        <v>1</v>
      </c>
    </row>
    <row r="3" spans="1:8" x14ac:dyDescent="0.3">
      <c r="A3" s="7" t="s">
        <v>16</v>
      </c>
      <c r="B3" s="7" t="s">
        <v>11</v>
      </c>
      <c r="C3" s="7" t="s">
        <v>10</v>
      </c>
      <c r="D3" s="7" t="s">
        <v>9</v>
      </c>
      <c r="E3" s="7" t="s">
        <v>12</v>
      </c>
      <c r="F3" s="7" t="s">
        <v>15</v>
      </c>
      <c r="G3" s="7" t="s">
        <v>14</v>
      </c>
      <c r="H3" s="7" t="s">
        <v>17</v>
      </c>
    </row>
    <row r="4" spans="1:8" x14ac:dyDescent="0.3">
      <c r="A4" s="7">
        <v>0</v>
      </c>
      <c r="B4" s="8">
        <f>100*константы!B2+10*константы!B3+константы!B4</f>
        <v>590</v>
      </c>
      <c r="C4" s="8"/>
      <c r="D4" s="8"/>
      <c r="E4" s="8"/>
      <c r="F4" s="8"/>
      <c r="G4" s="8"/>
      <c r="H4" s="8"/>
    </row>
    <row r="5" spans="1:8" x14ac:dyDescent="0.3">
      <c r="A5" s="7">
        <v>1</v>
      </c>
      <c r="B5" s="8">
        <v>124.4704074948979</v>
      </c>
      <c r="C5" s="8">
        <f>(B5-B4)/$B$2</f>
        <v>-465.52959250510207</v>
      </c>
      <c r="D5" s="8">
        <f>B5^0.6*константы!B$2</f>
        <v>72.293567759758417</v>
      </c>
      <c r="E5" s="8">
        <f>D5/(5+константы!B$9)</f>
        <v>3.1431985982503661</v>
      </c>
      <c r="F5" s="8">
        <f>C5+B5*константы!B$1*2</f>
        <v>-424.03945667346943</v>
      </c>
      <c r="G5" s="8">
        <f>D5-F5-E5</f>
        <v>493.18982583497746</v>
      </c>
      <c r="H5" s="8">
        <f>G5/(1+константы!B$12)</f>
        <v>493.18982583497746</v>
      </c>
    </row>
    <row r="6" spans="1:8" x14ac:dyDescent="0.3">
      <c r="A6" s="7">
        <v>2</v>
      </c>
      <c r="B6" s="8">
        <v>124.47040729234604</v>
      </c>
      <c r="C6" s="8">
        <f t="shared" ref="C6:C64" si="0">(B6-B5)/$B$2</f>
        <v>-2.0255185972928302E-7</v>
      </c>
      <c r="D6" s="8">
        <f>B6^0.6*константы!B$2</f>
        <v>72.293567689172022</v>
      </c>
      <c r="E6" s="8">
        <f>D6/(5+константы!B$9)</f>
        <v>3.1431985951813921</v>
      </c>
      <c r="F6" s="8">
        <f>C6+B6*константы!B$1*2</f>
        <v>41.490135561563484</v>
      </c>
      <c r="G6" s="8">
        <f t="shared" ref="G6:G64" si="1">D6-F6-E6</f>
        <v>27.660233532427146</v>
      </c>
      <c r="H6" s="8">
        <f>G6/((1+константы!B$12)^A6)</f>
        <v>27.660233532427146</v>
      </c>
    </row>
    <row r="7" spans="1:8" x14ac:dyDescent="0.3">
      <c r="A7" s="7">
        <v>3</v>
      </c>
      <c r="B7" s="8">
        <v>124.47040729234602</v>
      </c>
      <c r="C7" s="8">
        <f t="shared" si="0"/>
        <v>-1.4210854715202004E-14</v>
      </c>
      <c r="D7" s="8">
        <f>B7^0.6*константы!B$2</f>
        <v>72.293567689171994</v>
      </c>
      <c r="E7" s="8">
        <f>D7/(5+константы!B$9)</f>
        <v>3.1431985951813912</v>
      </c>
      <c r="F7" s="8">
        <f>C7+B7*константы!B$1*2</f>
        <v>41.490135764115323</v>
      </c>
      <c r="G7" s="8">
        <f t="shared" si="1"/>
        <v>27.660233329875279</v>
      </c>
      <c r="H7" s="8">
        <f>G7/((1+константы!B$12)^A7)</f>
        <v>27.660233329875279</v>
      </c>
    </row>
    <row r="8" spans="1:8" x14ac:dyDescent="0.3">
      <c r="A8" s="7">
        <v>4</v>
      </c>
      <c r="B8" s="8">
        <v>124.47040729234604</v>
      </c>
      <c r="C8" s="8">
        <f t="shared" si="0"/>
        <v>1.4210854715202004E-14</v>
      </c>
      <c r="D8" s="8">
        <f>B8^0.6*константы!B$2</f>
        <v>72.293567689172022</v>
      </c>
      <c r="E8" s="8">
        <f>D8/(5+константы!B$9)</f>
        <v>3.1431985951813921</v>
      </c>
      <c r="F8" s="8">
        <f>C8+B8*константы!B$1*2</f>
        <v>41.490135764115358</v>
      </c>
      <c r="G8" s="8">
        <f t="shared" si="1"/>
        <v>27.660233329875272</v>
      </c>
      <c r="H8" s="8">
        <f>G8/((1+константы!B$12)^A8)</f>
        <v>27.660233329875272</v>
      </c>
    </row>
    <row r="9" spans="1:8" x14ac:dyDescent="0.3">
      <c r="A9" s="7">
        <v>5</v>
      </c>
      <c r="B9" s="8">
        <v>124.470407292346</v>
      </c>
      <c r="C9" s="8">
        <f t="shared" si="0"/>
        <v>-4.2632564145606011E-14</v>
      </c>
      <c r="D9" s="8">
        <f>B9^0.6*константы!B$2</f>
        <v>72.293567689171994</v>
      </c>
      <c r="E9" s="8">
        <f>D9/(5+константы!B$9)</f>
        <v>3.1431985951813912</v>
      </c>
      <c r="F9" s="8">
        <f>C9+B9*константы!B$1*2</f>
        <v>41.490135764115287</v>
      </c>
      <c r="G9" s="8">
        <f t="shared" si="1"/>
        <v>27.660233329875314</v>
      </c>
      <c r="H9" s="8">
        <f>G9/((1+константы!B$12)^A9)</f>
        <v>27.660233329875314</v>
      </c>
    </row>
    <row r="10" spans="1:8" x14ac:dyDescent="0.3">
      <c r="A10" s="7">
        <v>6</v>
      </c>
      <c r="B10" s="8">
        <v>124.47040729234604</v>
      </c>
      <c r="C10" s="8">
        <f t="shared" si="0"/>
        <v>4.2632564145606011E-14</v>
      </c>
      <c r="D10" s="8">
        <f>B10^0.6*константы!B$2</f>
        <v>72.293567689172022</v>
      </c>
      <c r="E10" s="8">
        <f>D10/(5+константы!B$9)</f>
        <v>3.1431985951813921</v>
      </c>
      <c r="F10" s="8">
        <f>C10+B10*константы!B$1*2</f>
        <v>41.490135764115387</v>
      </c>
      <c r="G10" s="8">
        <f t="shared" si="1"/>
        <v>27.660233329875243</v>
      </c>
      <c r="H10" s="8">
        <f>G10/((1+константы!B$12)^A10)</f>
        <v>27.660233329875243</v>
      </c>
    </row>
    <row r="11" spans="1:8" x14ac:dyDescent="0.3">
      <c r="A11" s="7">
        <v>7</v>
      </c>
      <c r="B11" s="8">
        <v>124.47040729234601</v>
      </c>
      <c r="C11" s="8">
        <f t="shared" si="0"/>
        <v>-2.8421709430404007E-14</v>
      </c>
      <c r="D11" s="8">
        <f>B11^0.6*константы!B$2</f>
        <v>72.293567689171994</v>
      </c>
      <c r="E11" s="8">
        <f>D11/(5+константы!B$9)</f>
        <v>3.1431985951813912</v>
      </c>
      <c r="F11" s="8">
        <f>C11+B11*константы!B$1*2</f>
        <v>41.490135764115308</v>
      </c>
      <c r="G11" s="8">
        <f t="shared" si="1"/>
        <v>27.660233329875293</v>
      </c>
      <c r="H11" s="8">
        <f>G11/((1+константы!B$12)^A11)</f>
        <v>27.660233329875293</v>
      </c>
    </row>
    <row r="12" spans="1:8" x14ac:dyDescent="0.3">
      <c r="A12" s="7">
        <v>8</v>
      </c>
      <c r="B12" s="8">
        <v>124.47040729234601</v>
      </c>
      <c r="C12" s="8">
        <f t="shared" si="0"/>
        <v>0</v>
      </c>
      <c r="D12" s="8">
        <f>B12^0.6*константы!B$2</f>
        <v>72.293567689171994</v>
      </c>
      <c r="E12" s="8">
        <f>D12/(5+константы!B$9)</f>
        <v>3.1431985951813912</v>
      </c>
      <c r="F12" s="8">
        <f>C12+B12*константы!B$1*2</f>
        <v>41.490135764115337</v>
      </c>
      <c r="G12" s="8">
        <f t="shared" si="1"/>
        <v>27.660233329875265</v>
      </c>
      <c r="H12" s="8">
        <f>G12/((1+константы!B$12)^A12)</f>
        <v>27.660233329875265</v>
      </c>
    </row>
    <row r="13" spans="1:8" x14ac:dyDescent="0.3">
      <c r="A13" s="7">
        <v>9</v>
      </c>
      <c r="B13" s="8">
        <v>124.47040729234601</v>
      </c>
      <c r="C13" s="8">
        <f t="shared" si="0"/>
        <v>0</v>
      </c>
      <c r="D13" s="8">
        <f>B13^0.6*константы!B$2</f>
        <v>72.293567689171994</v>
      </c>
      <c r="E13" s="8">
        <f>D13/(5+константы!B$9)</f>
        <v>3.1431985951813912</v>
      </c>
      <c r="F13" s="8">
        <f>C13+B13*константы!B$1*2</f>
        <v>41.490135764115337</v>
      </c>
      <c r="G13" s="8">
        <f t="shared" si="1"/>
        <v>27.660233329875265</v>
      </c>
      <c r="H13" s="8">
        <f>G13/((1+константы!B$12)^A13)</f>
        <v>27.660233329875265</v>
      </c>
    </row>
    <row r="14" spans="1:8" x14ac:dyDescent="0.3">
      <c r="A14" s="7">
        <v>10</v>
      </c>
      <c r="B14" s="8">
        <v>124.47040729234604</v>
      </c>
      <c r="C14" s="8">
        <f t="shared" si="0"/>
        <v>2.8421709430404007E-14</v>
      </c>
      <c r="D14" s="8">
        <f>B14^0.6*константы!B$2</f>
        <v>72.293567689172022</v>
      </c>
      <c r="E14" s="8">
        <f>D14/(5+константы!B$9)</f>
        <v>3.1431985951813921</v>
      </c>
      <c r="F14" s="8">
        <f>C14+B14*константы!B$1*2</f>
        <v>41.490135764115372</v>
      </c>
      <c r="G14" s="8">
        <f t="shared" si="1"/>
        <v>27.660233329875258</v>
      </c>
      <c r="H14" s="8">
        <f>G14/((1+константы!B$12)^A14)</f>
        <v>27.660233329875258</v>
      </c>
    </row>
    <row r="15" spans="1:8" x14ac:dyDescent="0.3">
      <c r="A15" s="7">
        <v>11</v>
      </c>
      <c r="B15" s="8">
        <v>124.47040729234604</v>
      </c>
      <c r="C15" s="8">
        <f t="shared" si="0"/>
        <v>0</v>
      </c>
      <c r="D15" s="8">
        <f>B15^0.6*константы!B$2</f>
        <v>72.293567689172022</v>
      </c>
      <c r="E15" s="8">
        <f>D15/(5+константы!B$9)</f>
        <v>3.1431985951813921</v>
      </c>
      <c r="F15" s="8">
        <f>C15+B15*константы!B$1*2</f>
        <v>41.490135764115344</v>
      </c>
      <c r="G15" s="8">
        <f t="shared" si="1"/>
        <v>27.660233329875286</v>
      </c>
      <c r="H15" s="8">
        <f>G15/((1+константы!B$12)^A15)</f>
        <v>27.660233329875286</v>
      </c>
    </row>
    <row r="16" spans="1:8" x14ac:dyDescent="0.3">
      <c r="A16" s="7">
        <v>12</v>
      </c>
      <c r="B16" s="8">
        <v>124.47040729234605</v>
      </c>
      <c r="C16" s="8">
        <f t="shared" si="0"/>
        <v>1.4210854715202004E-14</v>
      </c>
      <c r="D16" s="8">
        <f>B16^0.6*константы!B$2</f>
        <v>72.293567689172022</v>
      </c>
      <c r="E16" s="8">
        <f>D16/(5+константы!B$9)</f>
        <v>3.1431985951813921</v>
      </c>
      <c r="F16" s="8">
        <f>C16+B16*константы!B$1*2</f>
        <v>41.490135764115365</v>
      </c>
      <c r="G16" s="8">
        <f t="shared" si="1"/>
        <v>27.660233329875265</v>
      </c>
      <c r="H16" s="8">
        <f>G16/((1+константы!B$12)^A16)</f>
        <v>27.660233329875265</v>
      </c>
    </row>
    <row r="17" spans="1:8" x14ac:dyDescent="0.3">
      <c r="A17" s="7">
        <v>13</v>
      </c>
      <c r="B17" s="8">
        <v>124.47040729234601</v>
      </c>
      <c r="C17" s="8">
        <f t="shared" si="0"/>
        <v>-4.2632564145606011E-14</v>
      </c>
      <c r="D17" s="8">
        <f>B17^0.6*константы!B$2</f>
        <v>72.293567689171994</v>
      </c>
      <c r="E17" s="8">
        <f>D17/(5+константы!B$9)</f>
        <v>3.1431985951813912</v>
      </c>
      <c r="F17" s="8">
        <f>C17+B17*константы!B$1*2</f>
        <v>41.490135764115294</v>
      </c>
      <c r="G17" s="8">
        <f t="shared" si="1"/>
        <v>27.660233329875307</v>
      </c>
      <c r="H17" s="8">
        <f>G17/((1+константы!B$12)^A17)</f>
        <v>27.660233329875307</v>
      </c>
    </row>
    <row r="18" spans="1:8" x14ac:dyDescent="0.3">
      <c r="A18" s="7">
        <v>14</v>
      </c>
      <c r="B18" s="8">
        <v>124.47040751164204</v>
      </c>
      <c r="C18" s="8">
        <f t="shared" si="0"/>
        <v>2.1929602667114523E-7</v>
      </c>
      <c r="D18" s="8">
        <f>B18^0.6*константы!B$2</f>
        <v>72.293567765593536</v>
      </c>
      <c r="E18" s="8">
        <f>D18/(5+константы!B$9)</f>
        <v>3.1431985985040667</v>
      </c>
      <c r="F18" s="8">
        <f>C18+B18*константы!B$1*2</f>
        <v>41.490136056510039</v>
      </c>
      <c r="G18" s="8">
        <f t="shared" si="1"/>
        <v>27.66023311057943</v>
      </c>
      <c r="H18" s="8">
        <f>G18/((1+константы!B$12)^A18)</f>
        <v>27.66023311057943</v>
      </c>
    </row>
    <row r="19" spans="1:8" x14ac:dyDescent="0.3">
      <c r="A19" s="7">
        <v>15</v>
      </c>
      <c r="B19" s="8">
        <v>124.47040729234604</v>
      </c>
      <c r="C19" s="8">
        <f t="shared" si="0"/>
        <v>-2.192959982494358E-7</v>
      </c>
      <c r="D19" s="8">
        <f>B19^0.6*константы!B$2</f>
        <v>72.293567689172022</v>
      </c>
      <c r="E19" s="8">
        <f>D19/(5+константы!B$9)</f>
        <v>3.1431985951813921</v>
      </c>
      <c r="F19" s="8">
        <f>C19+B19*константы!B$1*2</f>
        <v>41.490135544819346</v>
      </c>
      <c r="G19" s="8">
        <f t="shared" si="1"/>
        <v>27.660233549171284</v>
      </c>
      <c r="H19" s="8">
        <f>G19/((1+константы!B$12)^A19)</f>
        <v>27.660233549171284</v>
      </c>
    </row>
    <row r="20" spans="1:8" x14ac:dyDescent="0.3">
      <c r="A20" s="7">
        <v>16</v>
      </c>
      <c r="B20" s="8">
        <v>124.47040729234602</v>
      </c>
      <c r="C20" s="8">
        <f t="shared" si="0"/>
        <v>-1.4210854715202004E-14</v>
      </c>
      <c r="D20" s="8">
        <f>B20^0.6*константы!B$2</f>
        <v>72.293567689171994</v>
      </c>
      <c r="E20" s="8">
        <f>D20/(5+константы!B$9)</f>
        <v>3.1431985951813912</v>
      </c>
      <c r="F20" s="8">
        <f>C20+B20*константы!B$1*2</f>
        <v>41.490135764115323</v>
      </c>
      <c r="G20" s="8">
        <f t="shared" si="1"/>
        <v>27.660233329875279</v>
      </c>
      <c r="H20" s="8">
        <f>G20/((1+константы!B$12)^A20)</f>
        <v>27.660233329875279</v>
      </c>
    </row>
    <row r="21" spans="1:8" x14ac:dyDescent="0.3">
      <c r="A21" s="7">
        <v>17</v>
      </c>
      <c r="B21" s="8">
        <v>124.47040751164201</v>
      </c>
      <c r="C21" s="8">
        <f t="shared" si="0"/>
        <v>2.1929598403858108E-7</v>
      </c>
      <c r="D21" s="8">
        <f>B21^0.6*константы!B$2</f>
        <v>72.293567765593465</v>
      </c>
      <c r="E21" s="8">
        <f>D21/(5+константы!B$9)</f>
        <v>3.1431985985040636</v>
      </c>
      <c r="F21" s="8">
        <f>C21+B21*константы!B$1*2</f>
        <v>41.490136056509982</v>
      </c>
      <c r="G21" s="8">
        <f t="shared" si="1"/>
        <v>27.660233110579419</v>
      </c>
      <c r="H21" s="8">
        <f>G21/((1+константы!B$12)^A21)</f>
        <v>27.660233110579419</v>
      </c>
    </row>
    <row r="22" spans="1:8" x14ac:dyDescent="0.3">
      <c r="A22" s="7">
        <v>18</v>
      </c>
      <c r="B22" s="8">
        <v>124.47040751164201</v>
      </c>
      <c r="C22" s="8">
        <f t="shared" si="0"/>
        <v>0</v>
      </c>
      <c r="D22" s="8">
        <f>B22^0.6*константы!B$2</f>
        <v>72.293567765593465</v>
      </c>
      <c r="E22" s="8">
        <f>D22/(5+константы!B$9)</f>
        <v>3.1431985985040636</v>
      </c>
      <c r="F22" s="8">
        <f>C22+B22*константы!B$1*2</f>
        <v>41.490135837213998</v>
      </c>
      <c r="G22" s="8">
        <f t="shared" si="1"/>
        <v>27.660233329875403</v>
      </c>
      <c r="H22" s="8">
        <f>G22/((1+константы!B$12)^A22)</f>
        <v>27.660233329875403</v>
      </c>
    </row>
    <row r="23" spans="1:8" x14ac:dyDescent="0.3">
      <c r="A23" s="7">
        <v>19</v>
      </c>
      <c r="B23" s="8">
        <v>124.47040729234602</v>
      </c>
      <c r="C23" s="8">
        <f t="shared" si="0"/>
        <v>-2.1929598403858108E-7</v>
      </c>
      <c r="D23" s="8">
        <f>B23^0.6*константы!B$2</f>
        <v>72.293567689171994</v>
      </c>
      <c r="E23" s="8">
        <f>D23/(5+константы!B$9)</f>
        <v>3.1431985951813912</v>
      </c>
      <c r="F23" s="8">
        <f>C23+B23*константы!B$1*2</f>
        <v>41.490135544819353</v>
      </c>
      <c r="G23" s="8">
        <f t="shared" si="1"/>
        <v>27.660233549171249</v>
      </c>
      <c r="H23" s="8">
        <f>G23/((1+константы!B$12)^A23)</f>
        <v>27.660233549171249</v>
      </c>
    </row>
    <row r="24" spans="1:8" x14ac:dyDescent="0.3">
      <c r="A24" s="7">
        <v>20</v>
      </c>
      <c r="B24" s="8">
        <v>124.47040729234602</v>
      </c>
      <c r="C24" s="8">
        <f t="shared" si="0"/>
        <v>0</v>
      </c>
      <c r="D24" s="8">
        <f>B24^0.6*константы!B$2</f>
        <v>72.293567689171994</v>
      </c>
      <c r="E24" s="8">
        <f>D24/(5+константы!B$9)</f>
        <v>3.1431985951813912</v>
      </c>
      <c r="F24" s="8">
        <f>C24+B24*константы!B$1*2</f>
        <v>41.490135764115337</v>
      </c>
      <c r="G24" s="8">
        <f t="shared" si="1"/>
        <v>27.660233329875265</v>
      </c>
      <c r="H24" s="8">
        <f>G24/((1+константы!B$12)^A24)</f>
        <v>27.660233329875265</v>
      </c>
    </row>
    <row r="25" spans="1:8" x14ac:dyDescent="0.3">
      <c r="A25" s="7">
        <v>21</v>
      </c>
      <c r="B25" s="8">
        <v>124.47040721315982</v>
      </c>
      <c r="C25" s="8">
        <f t="shared" si="0"/>
        <v>-7.9186207813108922E-8</v>
      </c>
      <c r="D25" s="8">
        <f>B25^0.6*константы!B$2</f>
        <v>72.293567661576759</v>
      </c>
      <c r="E25" s="8">
        <f>D25/(5+константы!B$9)</f>
        <v>3.1431985939815981</v>
      </c>
      <c r="F25" s="8">
        <f>C25+B25*константы!B$1*2</f>
        <v>41.490135658533731</v>
      </c>
      <c r="G25" s="8">
        <f t="shared" si="1"/>
        <v>27.66023340906143</v>
      </c>
      <c r="H25" s="8">
        <f>G25/((1+константы!B$12)^A25)</f>
        <v>27.66023340906143</v>
      </c>
    </row>
    <row r="26" spans="1:8" x14ac:dyDescent="0.3">
      <c r="A26" s="7">
        <v>22</v>
      </c>
      <c r="B26" s="8">
        <v>124.4704072131659</v>
      </c>
      <c r="C26" s="8">
        <f t="shared" si="0"/>
        <v>6.0822458181064576E-12</v>
      </c>
      <c r="D26" s="8">
        <f>B26^0.6*константы!B$2</f>
        <v>72.293567661578876</v>
      </c>
      <c r="E26" s="8">
        <f>D26/(5+константы!B$9)</f>
        <v>3.1431985939816904</v>
      </c>
      <c r="F26" s="8">
        <f>C26+B26*константы!B$1*2</f>
        <v>41.490135737728046</v>
      </c>
      <c r="G26" s="8">
        <f t="shared" si="1"/>
        <v>27.66023332986914</v>
      </c>
      <c r="H26" s="8">
        <f>G26/((1+константы!B$12)^A26)</f>
        <v>27.66023332986914</v>
      </c>
    </row>
    <row r="27" spans="1:8" x14ac:dyDescent="0.3">
      <c r="A27" s="7">
        <v>23</v>
      </c>
      <c r="B27" s="8">
        <v>124.47040729234602</v>
      </c>
      <c r="C27" s="8">
        <f t="shared" si="0"/>
        <v>7.9180125567290816E-8</v>
      </c>
      <c r="D27" s="8">
        <f>B27^0.6*константы!B$2</f>
        <v>72.293567689171994</v>
      </c>
      <c r="E27" s="8">
        <f>D27/(5+константы!B$9)</f>
        <v>3.1431985951813912</v>
      </c>
      <c r="F27" s="8">
        <f>C27+B27*константы!B$1*2</f>
        <v>41.490135843295462</v>
      </c>
      <c r="G27" s="8">
        <f t="shared" si="1"/>
        <v>27.660233250695139</v>
      </c>
      <c r="H27" s="8">
        <f>G27/((1+константы!B$12)^A27)</f>
        <v>27.660233250695139</v>
      </c>
    </row>
    <row r="28" spans="1:8" x14ac:dyDescent="0.3">
      <c r="A28" s="7">
        <v>24</v>
      </c>
      <c r="B28" s="8">
        <v>124.47040729234602</v>
      </c>
      <c r="C28" s="8">
        <f t="shared" si="0"/>
        <v>0</v>
      </c>
      <c r="D28" s="8">
        <f>B28^0.6*константы!B$2</f>
        <v>72.293567689171994</v>
      </c>
      <c r="E28" s="8">
        <f>D28/(5+константы!B$9)</f>
        <v>3.1431985951813912</v>
      </c>
      <c r="F28" s="8">
        <f>C28+B28*константы!B$1*2</f>
        <v>41.490135764115337</v>
      </c>
      <c r="G28" s="8">
        <f t="shared" si="1"/>
        <v>27.660233329875265</v>
      </c>
      <c r="H28" s="8">
        <f>G28/((1+константы!B$12)^A28)</f>
        <v>27.660233329875265</v>
      </c>
    </row>
    <row r="29" spans="1:8" x14ac:dyDescent="0.3">
      <c r="A29" s="7">
        <v>25</v>
      </c>
      <c r="B29" s="8">
        <v>124.47040734107654</v>
      </c>
      <c r="C29" s="8">
        <f t="shared" si="0"/>
        <v>4.8730512958172767E-8</v>
      </c>
      <c r="D29" s="8">
        <f>B29^0.6*константы!B$2</f>
        <v>72.29356770615388</v>
      </c>
      <c r="E29" s="8">
        <f>D29/(5+константы!B$9)</f>
        <v>3.1431985959197339</v>
      </c>
      <c r="F29" s="8">
        <f>C29+B29*константы!B$1*2</f>
        <v>41.490135829089354</v>
      </c>
      <c r="G29" s="8">
        <f t="shared" si="1"/>
        <v>27.660233281144791</v>
      </c>
      <c r="H29" s="8">
        <f>G29/((1+константы!B$12)^A29)</f>
        <v>27.660233281144791</v>
      </c>
    </row>
    <row r="30" spans="1:8" x14ac:dyDescent="0.3">
      <c r="A30" s="7">
        <v>26</v>
      </c>
      <c r="B30" s="8">
        <v>124.47040729234602</v>
      </c>
      <c r="C30" s="8">
        <f t="shared" si="0"/>
        <v>-4.8730512958172767E-8</v>
      </c>
      <c r="D30" s="8">
        <f>B30^0.6*константы!B$2</f>
        <v>72.293567689171994</v>
      </c>
      <c r="E30" s="8">
        <f>D30/(5+константы!B$9)</f>
        <v>3.1431985951813912</v>
      </c>
      <c r="F30" s="8">
        <f>C30+B30*константы!B$1*2</f>
        <v>41.490135715384824</v>
      </c>
      <c r="G30" s="8">
        <f t="shared" si="1"/>
        <v>27.660233378605778</v>
      </c>
      <c r="H30" s="8">
        <f>G30/((1+константы!B$12)^A30)</f>
        <v>27.660233378605778</v>
      </c>
    </row>
    <row r="31" spans="1:8" x14ac:dyDescent="0.3">
      <c r="A31" s="7">
        <v>27</v>
      </c>
      <c r="B31" s="8">
        <v>124.47040751164202</v>
      </c>
      <c r="C31" s="8">
        <f t="shared" si="0"/>
        <v>2.192959982494358E-7</v>
      </c>
      <c r="D31" s="8">
        <f>B31^0.6*константы!B$2</f>
        <v>72.293567765593465</v>
      </c>
      <c r="E31" s="8">
        <f>D31/(5+константы!B$9)</f>
        <v>3.1431985985040636</v>
      </c>
      <c r="F31" s="8">
        <f>C31+B31*константы!B$1*2</f>
        <v>41.490136056510003</v>
      </c>
      <c r="G31" s="8">
        <f t="shared" si="1"/>
        <v>27.660233110579398</v>
      </c>
      <c r="H31" s="8">
        <f>G31/((1+константы!B$12)^A31)</f>
        <v>27.660233110579398</v>
      </c>
    </row>
    <row r="32" spans="1:8" x14ac:dyDescent="0.3">
      <c r="A32" s="7">
        <v>28</v>
      </c>
      <c r="B32" s="8">
        <v>124.47040743244973</v>
      </c>
      <c r="C32" s="8">
        <f t="shared" si="0"/>
        <v>-7.9192290058927028E-8</v>
      </c>
      <c r="D32" s="8">
        <f>B32^0.6*константы!B$2</f>
        <v>72.293567737996128</v>
      </c>
      <c r="E32" s="8">
        <f>D32/(5+константы!B$9)</f>
        <v>3.1431985973041794</v>
      </c>
      <c r="F32" s="8">
        <f>C32+B32*константы!B$1*2</f>
        <v>41.490135731624285</v>
      </c>
      <c r="G32" s="8">
        <f t="shared" si="1"/>
        <v>27.660233409067665</v>
      </c>
      <c r="H32" s="8">
        <f>G32/((1+константы!B$12)^A32)</f>
        <v>27.660233409067665</v>
      </c>
    </row>
    <row r="33" spans="1:8" x14ac:dyDescent="0.3">
      <c r="A33" s="7">
        <v>29</v>
      </c>
      <c r="B33" s="8">
        <v>124.47040729234602</v>
      </c>
      <c r="C33" s="8">
        <f t="shared" si="0"/>
        <v>-1.4010370819050877E-7</v>
      </c>
      <c r="D33" s="8">
        <f>B33^0.6*константы!B$2</f>
        <v>72.293567689171994</v>
      </c>
      <c r="E33" s="8">
        <f>D33/(5+константы!B$9)</f>
        <v>3.1431985951813912</v>
      </c>
      <c r="F33" s="8">
        <f>C33+B33*константы!B$1*2</f>
        <v>41.490135624011629</v>
      </c>
      <c r="G33" s="8">
        <f t="shared" si="1"/>
        <v>27.660233469978973</v>
      </c>
      <c r="H33" s="8">
        <f>G33/((1+константы!B$12)^A33)</f>
        <v>27.660233469978973</v>
      </c>
    </row>
    <row r="34" spans="1:8" x14ac:dyDescent="0.3">
      <c r="A34" s="7">
        <v>30</v>
      </c>
      <c r="B34" s="8">
        <v>124.47040729234601</v>
      </c>
      <c r="C34" s="8">
        <f t="shared" si="0"/>
        <v>-1.4210854715202004E-14</v>
      </c>
      <c r="D34" s="8">
        <f>B34^0.6*константы!B$2</f>
        <v>72.293567689171994</v>
      </c>
      <c r="E34" s="8">
        <f>D34/(5+константы!B$9)</f>
        <v>3.1431985951813912</v>
      </c>
      <c r="F34" s="8">
        <f>C34+B34*константы!B$1*2</f>
        <v>41.490135764115323</v>
      </c>
      <c r="G34" s="8">
        <f t="shared" si="1"/>
        <v>27.660233329875279</v>
      </c>
      <c r="H34" s="8">
        <f>G34/((1+константы!B$12)^A34)</f>
        <v>27.660233329875279</v>
      </c>
    </row>
    <row r="35" spans="1:8" x14ac:dyDescent="0.3">
      <c r="A35" s="7">
        <v>31</v>
      </c>
      <c r="B35" s="8">
        <v>124.47040734106436</v>
      </c>
      <c r="C35" s="8">
        <f t="shared" si="0"/>
        <v>4.8718348466536554E-8</v>
      </c>
      <c r="D35" s="8">
        <f>B35^0.6*константы!B$2</f>
        <v>72.293567706149645</v>
      </c>
      <c r="E35" s="8">
        <f>D35/(5+константы!B$9)</f>
        <v>3.1431985959195496</v>
      </c>
      <c r="F35" s="8">
        <f>C35+B35*константы!B$1*2</f>
        <v>41.490135829073132</v>
      </c>
      <c r="G35" s="8">
        <f t="shared" si="1"/>
        <v>27.660233281156962</v>
      </c>
      <c r="H35" s="8">
        <f>G35/((1+константы!B$12)^A35)</f>
        <v>27.660233281156962</v>
      </c>
    </row>
    <row r="36" spans="1:8" x14ac:dyDescent="0.3">
      <c r="A36" s="7">
        <v>32</v>
      </c>
      <c r="B36" s="8">
        <v>124.47040751114267</v>
      </c>
      <c r="C36" s="8">
        <f t="shared" si="0"/>
        <v>1.7007830876991648E-7</v>
      </c>
      <c r="D36" s="8">
        <f>B36^0.6*константы!B$2</f>
        <v>72.293567765419468</v>
      </c>
      <c r="E36" s="8">
        <f>D36/(5+константы!B$9)</f>
        <v>3.1431985984964985</v>
      </c>
      <c r="F36" s="8">
        <f>C36+B36*константы!B$1*2</f>
        <v>41.490136007125862</v>
      </c>
      <c r="G36" s="8">
        <f t="shared" si="1"/>
        <v>27.660233159797109</v>
      </c>
      <c r="H36" s="8">
        <f>G36/((1+константы!B$12)^A36)</f>
        <v>27.660233159797109</v>
      </c>
    </row>
    <row r="37" spans="1:8" x14ac:dyDescent="0.3">
      <c r="A37" s="7">
        <v>33</v>
      </c>
      <c r="B37" s="8">
        <v>124.47040729816607</v>
      </c>
      <c r="C37" s="8">
        <f t="shared" si="0"/>
        <v>-2.1297660168784205E-7</v>
      </c>
      <c r="D37" s="8">
        <f>B37^0.6*константы!B$2</f>
        <v>72.293567691200209</v>
      </c>
      <c r="E37" s="8">
        <f>D37/(5+константы!B$9)</f>
        <v>3.1431985952695745</v>
      </c>
      <c r="F37" s="8">
        <f>C37+B37*константы!B$1*2</f>
        <v>41.490135553078751</v>
      </c>
      <c r="G37" s="8">
        <f t="shared" si="1"/>
        <v>27.660233542851884</v>
      </c>
      <c r="H37" s="8">
        <f>G37/((1+константы!B$12)^A37)</f>
        <v>27.660233542851884</v>
      </c>
    </row>
    <row r="38" spans="1:8" x14ac:dyDescent="0.3">
      <c r="A38" s="7">
        <v>34</v>
      </c>
      <c r="B38" s="8">
        <v>124.47040721315982</v>
      </c>
      <c r="C38" s="8">
        <f t="shared" si="0"/>
        <v>-8.5006249150865187E-8</v>
      </c>
      <c r="D38" s="8">
        <f>B38^0.6*константы!B$2</f>
        <v>72.293567661576759</v>
      </c>
      <c r="E38" s="8">
        <f>D38/(5+константы!B$9)</f>
        <v>3.1431985939815981</v>
      </c>
      <c r="F38" s="8">
        <f>C38+B38*константы!B$1*2</f>
        <v>41.49013565271369</v>
      </c>
      <c r="G38" s="8">
        <f t="shared" si="1"/>
        <v>27.660233414881471</v>
      </c>
      <c r="H38" s="8">
        <f>G38/((1+константы!B$12)^A38)</f>
        <v>27.660233414881471</v>
      </c>
    </row>
    <row r="39" spans="1:8" x14ac:dyDescent="0.3">
      <c r="A39" s="7">
        <v>35</v>
      </c>
      <c r="B39" s="8">
        <v>124.47040407042206</v>
      </c>
      <c r="C39" s="8">
        <f t="shared" si="0"/>
        <v>-3.1427377535919732E-6</v>
      </c>
      <c r="D39" s="8">
        <f>B39^0.6*константы!B$2</f>
        <v>72.29356656637799</v>
      </c>
      <c r="E39" s="8">
        <f>D39/(5+константы!B$9)</f>
        <v>3.1431985463642604</v>
      </c>
      <c r="F39" s="8">
        <f>C39+B39*константы!B$1*2</f>
        <v>41.490131547402932</v>
      </c>
      <c r="G39" s="8">
        <f t="shared" si="1"/>
        <v>27.660236472610798</v>
      </c>
      <c r="H39" s="8">
        <f>G39/((1+константы!B$12)^A39)</f>
        <v>27.660236472610798</v>
      </c>
    </row>
    <row r="40" spans="1:8" x14ac:dyDescent="0.3">
      <c r="A40" s="7">
        <v>36</v>
      </c>
      <c r="B40" s="8">
        <v>124.47040407008919</v>
      </c>
      <c r="C40" s="8">
        <f t="shared" si="0"/>
        <v>-3.3287506084889174E-10</v>
      </c>
      <c r="D40" s="8">
        <f>B40^0.6*константы!B$2</f>
        <v>72.293566566261973</v>
      </c>
      <c r="E40" s="8">
        <f>D40/(5+константы!B$9)</f>
        <v>3.143198546359216</v>
      </c>
      <c r="F40" s="8">
        <f>C40+B40*константы!B$1*2</f>
        <v>41.490134689696852</v>
      </c>
      <c r="G40" s="8">
        <f t="shared" si="1"/>
        <v>27.660233330205905</v>
      </c>
      <c r="H40" s="8">
        <f>G40/((1+константы!B$12)^A40)</f>
        <v>27.660233330205905</v>
      </c>
    </row>
    <row r="41" spans="1:8" x14ac:dyDescent="0.3">
      <c r="A41" s="7">
        <v>37</v>
      </c>
      <c r="B41" s="8">
        <v>124.470403845306</v>
      </c>
      <c r="C41" s="8">
        <f t="shared" si="0"/>
        <v>-2.247831929480526E-7</v>
      </c>
      <c r="D41" s="8">
        <f>B41^0.6*константы!B$2</f>
        <v>72.293566487928302</v>
      </c>
      <c r="E41" s="8">
        <f>D41/(5+константы!B$9)</f>
        <v>3.1431985429534044</v>
      </c>
      <c r="F41" s="8">
        <f>C41+B41*константы!B$1*2</f>
        <v>41.490134390318801</v>
      </c>
      <c r="G41" s="8">
        <f t="shared" si="1"/>
        <v>27.660233554656099</v>
      </c>
      <c r="H41" s="8">
        <f>G41/((1+константы!B$12)^A41)</f>
        <v>27.660233554656099</v>
      </c>
    </row>
    <row r="42" spans="1:8" x14ac:dyDescent="0.3">
      <c r="A42" s="7">
        <v>38</v>
      </c>
      <c r="B42" s="8">
        <v>124.47040729234601</v>
      </c>
      <c r="C42" s="8">
        <f t="shared" si="0"/>
        <v>3.4470400152031289E-6</v>
      </c>
      <c r="D42" s="8">
        <f>B42^0.6*константы!B$2</f>
        <v>72.293567689171994</v>
      </c>
      <c r="E42" s="8">
        <f>D42/(5+константы!B$9)</f>
        <v>3.1431985951813912</v>
      </c>
      <c r="F42" s="8">
        <f>C42+B42*константы!B$1*2</f>
        <v>41.490139211155352</v>
      </c>
      <c r="G42" s="8">
        <f t="shared" si="1"/>
        <v>27.66022988283525</v>
      </c>
      <c r="H42" s="8">
        <f>G42/((1+константы!B$12)^A42)</f>
        <v>27.66022988283525</v>
      </c>
    </row>
    <row r="43" spans="1:8" x14ac:dyDescent="0.3">
      <c r="A43" s="7">
        <v>39</v>
      </c>
      <c r="B43" s="8">
        <v>124.47040729234602</v>
      </c>
      <c r="C43" s="8">
        <f t="shared" si="0"/>
        <v>1.4210854715202004E-14</v>
      </c>
      <c r="D43" s="8">
        <f>B43^0.6*константы!B$2</f>
        <v>72.293567689171994</v>
      </c>
      <c r="E43" s="8">
        <f>D43/(5+константы!B$9)</f>
        <v>3.1431985951813912</v>
      </c>
      <c r="F43" s="8">
        <f>C43+B43*константы!B$1*2</f>
        <v>41.490135764115351</v>
      </c>
      <c r="G43" s="8">
        <f t="shared" si="1"/>
        <v>27.660233329875251</v>
      </c>
      <c r="H43" s="8">
        <f>G43/((1+константы!B$12)^A43)</f>
        <v>27.660233329875251</v>
      </c>
    </row>
    <row r="44" spans="1:8" x14ac:dyDescent="0.3">
      <c r="A44" s="7">
        <v>40</v>
      </c>
      <c r="B44" s="8">
        <v>124.47040734107044</v>
      </c>
      <c r="C44" s="8">
        <f t="shared" si="0"/>
        <v>4.8724416501499945E-8</v>
      </c>
      <c r="D44" s="8">
        <f>B44^0.6*константы!B$2</f>
        <v>72.293567706151762</v>
      </c>
      <c r="E44" s="8">
        <f>D44/(5+константы!B$9)</f>
        <v>3.143198595919642</v>
      </c>
      <c r="F44" s="8">
        <f>C44+B44*константы!B$1*2</f>
        <v>41.490135829081225</v>
      </c>
      <c r="G44" s="8">
        <f t="shared" si="1"/>
        <v>27.660233281150894</v>
      </c>
      <c r="H44" s="8">
        <f>G44/((1+константы!B$12)^A44)</f>
        <v>27.660233281150894</v>
      </c>
    </row>
    <row r="45" spans="1:8" x14ac:dyDescent="0.3">
      <c r="A45" s="7">
        <v>41</v>
      </c>
      <c r="B45" s="8">
        <v>124.47040729233383</v>
      </c>
      <c r="C45" s="8">
        <f t="shared" si="0"/>
        <v>-4.8736609414845589E-8</v>
      </c>
      <c r="D45" s="8">
        <f>B45^0.6*константы!B$2</f>
        <v>72.293567689167759</v>
      </c>
      <c r="E45" s="8">
        <f>D45/(5+константы!B$9)</f>
        <v>3.1431985951812069</v>
      </c>
      <c r="F45" s="8">
        <f>C45+B45*константы!B$1*2</f>
        <v>41.490135715374663</v>
      </c>
      <c r="G45" s="8">
        <f t="shared" si="1"/>
        <v>27.660233378611888</v>
      </c>
      <c r="H45" s="8">
        <f>G45/((1+константы!B$12)^A45)</f>
        <v>27.660233378611888</v>
      </c>
    </row>
    <row r="46" spans="1:8" x14ac:dyDescent="0.3">
      <c r="A46" s="7">
        <v>42</v>
      </c>
      <c r="B46" s="8">
        <v>124.47040751163593</v>
      </c>
      <c r="C46" s="8">
        <f t="shared" si="0"/>
        <v>2.1930209470610862E-7</v>
      </c>
      <c r="D46" s="8">
        <f>B46^0.6*константы!B$2</f>
        <v>72.293567765591348</v>
      </c>
      <c r="E46" s="8">
        <f>D46/(5+константы!B$9)</f>
        <v>3.1431985985039717</v>
      </c>
      <c r="F46" s="8">
        <f>C46+B46*константы!B$1*2</f>
        <v>41.490136056514068</v>
      </c>
      <c r="G46" s="8">
        <f t="shared" si="1"/>
        <v>27.660233110573309</v>
      </c>
      <c r="H46" s="8">
        <f>G46/((1+константы!B$12)^A46)</f>
        <v>27.660233110573309</v>
      </c>
    </row>
    <row r="47" spans="1:8" x14ac:dyDescent="0.3">
      <c r="A47" s="7">
        <v>43</v>
      </c>
      <c r="B47" s="8">
        <v>124.47040743244972</v>
      </c>
      <c r="C47" s="8">
        <f t="shared" si="0"/>
        <v>-7.9186207813108922E-8</v>
      </c>
      <c r="D47" s="8">
        <f>B47^0.6*константы!B$2</f>
        <v>72.293567737996128</v>
      </c>
      <c r="E47" s="8">
        <f>D47/(5+константы!B$9)</f>
        <v>3.1431985973041794</v>
      </c>
      <c r="F47" s="8">
        <f>C47+B47*константы!B$1*2</f>
        <v>41.49013573163036</v>
      </c>
      <c r="G47" s="8">
        <f t="shared" si="1"/>
        <v>27.66023340906159</v>
      </c>
      <c r="H47" s="8">
        <f>G47/((1+константы!B$12)^A47)</f>
        <v>27.66023340906159</v>
      </c>
    </row>
    <row r="48" spans="1:8" x14ac:dyDescent="0.3">
      <c r="A48" s="7">
        <v>44</v>
      </c>
      <c r="B48" s="8">
        <v>124.4704074382698</v>
      </c>
      <c r="C48" s="8">
        <f t="shared" si="0"/>
        <v>5.820083970320411E-9</v>
      </c>
      <c r="D48" s="8">
        <f>B48^0.6*константы!B$2</f>
        <v>72.293567740024315</v>
      </c>
      <c r="E48" s="8">
        <f>D48/(5+константы!B$9)</f>
        <v>3.1431985973923617</v>
      </c>
      <c r="F48" s="8">
        <f>C48+B48*константы!B$1*2</f>
        <v>41.490135818576682</v>
      </c>
      <c r="G48" s="8">
        <f t="shared" si="1"/>
        <v>27.66023332405527</v>
      </c>
      <c r="H48" s="8">
        <f>G48/((1+константы!B$12)^A48)</f>
        <v>27.66023332405527</v>
      </c>
    </row>
    <row r="49" spans="1:8" x14ac:dyDescent="0.3">
      <c r="A49" s="7">
        <v>45</v>
      </c>
      <c r="B49" s="8">
        <v>124.4704074324558</v>
      </c>
      <c r="C49" s="8">
        <f t="shared" si="0"/>
        <v>-5.8140017245023046E-9</v>
      </c>
      <c r="D49" s="8">
        <f>B49^0.6*константы!B$2</f>
        <v>72.293567737998245</v>
      </c>
      <c r="E49" s="8">
        <f>D49/(5+константы!B$9)</f>
        <v>3.1431985973042713</v>
      </c>
      <c r="F49" s="8">
        <f>C49+B49*константы!B$1*2</f>
        <v>41.490135805004599</v>
      </c>
      <c r="G49" s="8">
        <f t="shared" si="1"/>
        <v>27.660233335689377</v>
      </c>
      <c r="H49" s="8">
        <f>G49/((1+константы!B$12)^A49)</f>
        <v>27.660233335689377</v>
      </c>
    </row>
    <row r="50" spans="1:8" x14ac:dyDescent="0.3">
      <c r="A50" s="7">
        <v>46</v>
      </c>
      <c r="B50" s="8">
        <v>124.47040729234601</v>
      </c>
      <c r="C50" s="8">
        <f t="shared" si="0"/>
        <v>-1.4010979043632688E-7</v>
      </c>
      <c r="D50" s="8">
        <f>B50^0.6*константы!B$2</f>
        <v>72.293567689171994</v>
      </c>
      <c r="E50" s="8">
        <f>D50/(5+константы!B$9)</f>
        <v>3.1431985951813912</v>
      </c>
      <c r="F50" s="8">
        <f>C50+B50*константы!B$1*2</f>
        <v>41.490135624005546</v>
      </c>
      <c r="G50" s="8">
        <f t="shared" si="1"/>
        <v>27.660233469985055</v>
      </c>
      <c r="H50" s="8">
        <f>G50/((1+константы!B$12)^A50)</f>
        <v>27.660233469985055</v>
      </c>
    </row>
    <row r="51" spans="1:8" x14ac:dyDescent="0.3">
      <c r="A51" s="7">
        <v>47</v>
      </c>
      <c r="B51" s="8">
        <v>124.47040729234601</v>
      </c>
      <c r="C51" s="8">
        <f t="shared" si="0"/>
        <v>0</v>
      </c>
      <c r="D51" s="8">
        <f>B51^0.6*константы!B$2</f>
        <v>72.293567689171994</v>
      </c>
      <c r="E51" s="8">
        <f>D51/(5+константы!B$9)</f>
        <v>3.1431985951813912</v>
      </c>
      <c r="F51" s="8">
        <f>C51+B51*константы!B$1*2</f>
        <v>41.490135764115337</v>
      </c>
      <c r="G51" s="8">
        <f t="shared" si="1"/>
        <v>27.660233329875265</v>
      </c>
      <c r="H51" s="8">
        <f>G51/((1+константы!B$12)^A51)</f>
        <v>27.660233329875265</v>
      </c>
    </row>
    <row r="52" spans="1:8" x14ac:dyDescent="0.3">
      <c r="A52" s="7">
        <v>48</v>
      </c>
      <c r="B52" s="8">
        <v>124.47040734139726</v>
      </c>
      <c r="C52" s="8">
        <f t="shared" si="0"/>
        <v>4.9051251949094876E-8</v>
      </c>
      <c r="D52" s="8">
        <f>B52^0.6*константы!B$2</f>
        <v>72.293567706265677</v>
      </c>
      <c r="E52" s="8">
        <f>D52/(5+константы!B$9)</f>
        <v>3.1431985959245945</v>
      </c>
      <c r="F52" s="8">
        <f>C52+B52*константы!B$1*2</f>
        <v>41.490135829517001</v>
      </c>
      <c r="G52" s="8">
        <f t="shared" si="1"/>
        <v>27.66023328082408</v>
      </c>
      <c r="H52" s="8">
        <f>G52/((1+константы!B$12)^A52)</f>
        <v>27.66023328082408</v>
      </c>
    </row>
    <row r="53" spans="1:8" x14ac:dyDescent="0.3">
      <c r="A53" s="7">
        <v>49</v>
      </c>
      <c r="B53" s="8">
        <v>124.47040729234601</v>
      </c>
      <c r="C53" s="8">
        <f t="shared" si="0"/>
        <v>-4.9051251949094876E-8</v>
      </c>
      <c r="D53" s="8">
        <f>B53^0.6*константы!B$2</f>
        <v>72.293567689171994</v>
      </c>
      <c r="E53" s="8">
        <f>D53/(5+константы!B$9)</f>
        <v>3.1431985951813912</v>
      </c>
      <c r="F53" s="8">
        <f>C53+B53*константы!B$1*2</f>
        <v>41.490135715064085</v>
      </c>
      <c r="G53" s="8">
        <f t="shared" si="1"/>
        <v>27.660233378926517</v>
      </c>
      <c r="H53" s="8">
        <f>G53/((1+константы!B$12)^A53)</f>
        <v>27.660233378926517</v>
      </c>
    </row>
    <row r="54" spans="1:8" x14ac:dyDescent="0.3">
      <c r="A54" s="7">
        <v>50</v>
      </c>
      <c r="B54" s="8">
        <v>124.47040729234601</v>
      </c>
      <c r="C54" s="8">
        <f t="shared" si="0"/>
        <v>0</v>
      </c>
      <c r="D54" s="8">
        <f>B54^0.6*константы!B$2</f>
        <v>72.293567689171994</v>
      </c>
      <c r="E54" s="8">
        <f>D54/(5+константы!B$9)</f>
        <v>3.1431985951813912</v>
      </c>
      <c r="F54" s="8">
        <f>C54+B54*константы!B$1*2</f>
        <v>41.490135764115337</v>
      </c>
      <c r="G54" s="8">
        <f t="shared" si="1"/>
        <v>27.660233329875265</v>
      </c>
      <c r="H54" s="8">
        <f>G54/((1+константы!B$12)^A54)</f>
        <v>27.660233329875265</v>
      </c>
    </row>
    <row r="55" spans="1:8" x14ac:dyDescent="0.3">
      <c r="A55" s="7">
        <v>51</v>
      </c>
      <c r="B55" s="8">
        <v>124.4704074324558</v>
      </c>
      <c r="C55" s="8">
        <f t="shared" si="0"/>
        <v>1.4010979043632688E-7</v>
      </c>
      <c r="D55" s="8">
        <f>B55^0.6*константы!B$2</f>
        <v>72.293567737998245</v>
      </c>
      <c r="E55" s="8">
        <f>D55/(5+константы!B$9)</f>
        <v>3.1431985973042713</v>
      </c>
      <c r="F55" s="8">
        <f>C55+B55*константы!B$1*2</f>
        <v>41.490135950928391</v>
      </c>
      <c r="G55" s="8">
        <f t="shared" si="1"/>
        <v>27.660233189765584</v>
      </c>
      <c r="H55" s="8">
        <f>G55/((1+константы!B$12)^A55)</f>
        <v>27.660233189765584</v>
      </c>
    </row>
    <row r="56" spans="1:8" x14ac:dyDescent="0.3">
      <c r="A56" s="7">
        <v>52</v>
      </c>
      <c r="B56" s="8">
        <v>124.47040407008917</v>
      </c>
      <c r="C56" s="8">
        <f t="shared" si="0"/>
        <v>-3.3623666269022578E-6</v>
      </c>
      <c r="D56" s="8">
        <f>B56^0.6*константы!B$2</f>
        <v>72.293566566261973</v>
      </c>
      <c r="E56" s="8">
        <f>D56/(5+константы!B$9)</f>
        <v>3.143198546359216</v>
      </c>
      <c r="F56" s="8">
        <f>C56+B56*константы!B$1*2</f>
        <v>41.490131327663093</v>
      </c>
      <c r="G56" s="8">
        <f t="shared" si="1"/>
        <v>27.660236692239664</v>
      </c>
      <c r="H56" s="8">
        <f>G56/((1+константы!B$12)^A56)</f>
        <v>27.660236692239664</v>
      </c>
    </row>
    <row r="57" spans="1:8" x14ac:dyDescent="0.3">
      <c r="A57" s="7">
        <v>53</v>
      </c>
      <c r="B57" s="8">
        <v>124.47040407008309</v>
      </c>
      <c r="C57" s="8">
        <f t="shared" si="0"/>
        <v>-6.0822458181064576E-12</v>
      </c>
      <c r="D57" s="8">
        <f>B57^0.6*константы!B$2</f>
        <v>72.293566566259855</v>
      </c>
      <c r="E57" s="8">
        <f>D57/(5+константы!B$9)</f>
        <v>3.1431985463591241</v>
      </c>
      <c r="F57" s="8">
        <f>C57+B57*константы!B$1*2</f>
        <v>41.490134690021613</v>
      </c>
      <c r="G57" s="8">
        <f t="shared" si="1"/>
        <v>27.660233329879119</v>
      </c>
      <c r="H57" s="8">
        <f>G57/((1+константы!B$12)^A57)</f>
        <v>27.660233329879119</v>
      </c>
    </row>
    <row r="58" spans="1:8" x14ac:dyDescent="0.3">
      <c r="A58" s="7">
        <v>54</v>
      </c>
      <c r="B58" s="8">
        <v>124.470404070077</v>
      </c>
      <c r="C58" s="8">
        <f t="shared" si="0"/>
        <v>-6.0964566728216596E-12</v>
      </c>
      <c r="D58" s="8">
        <f>B58^0.6*константы!B$2</f>
        <v>72.293566566257724</v>
      </c>
      <c r="E58" s="8">
        <f>D58/(5+константы!B$9)</f>
        <v>3.1431985463590313</v>
      </c>
      <c r="F58" s="8">
        <f>C58+B58*константы!B$1*2</f>
        <v>41.490134690019566</v>
      </c>
      <c r="G58" s="8">
        <f t="shared" si="1"/>
        <v>27.660233329879127</v>
      </c>
      <c r="H58" s="8">
        <f>G58/((1+константы!B$12)^A58)</f>
        <v>27.660233329879127</v>
      </c>
    </row>
    <row r="59" spans="1:8" x14ac:dyDescent="0.3">
      <c r="A59" s="7">
        <v>55</v>
      </c>
      <c r="B59" s="8">
        <v>124.47040743826368</v>
      </c>
      <c r="C59" s="8">
        <f t="shared" si="0"/>
        <v>3.3681866824508688E-6</v>
      </c>
      <c r="D59" s="8">
        <f>B59^0.6*константы!B$2</f>
        <v>72.293567740022198</v>
      </c>
      <c r="E59" s="8">
        <f>D59/(5+константы!B$9)</f>
        <v>3.1431985973922694</v>
      </c>
      <c r="F59" s="8">
        <f>C59+B59*константы!B$1*2</f>
        <v>41.490139180941242</v>
      </c>
      <c r="G59" s="8">
        <f t="shared" si="1"/>
        <v>27.660229961688685</v>
      </c>
      <c r="H59" s="8">
        <f>G59/((1+константы!B$12)^A59)</f>
        <v>27.660229961688685</v>
      </c>
    </row>
    <row r="60" spans="1:8" x14ac:dyDescent="0.3">
      <c r="A60" s="7">
        <v>56</v>
      </c>
      <c r="B60" s="8">
        <v>124.47040721896772</v>
      </c>
      <c r="C60" s="8">
        <f t="shared" si="0"/>
        <v>-2.1929595561687165E-7</v>
      </c>
      <c r="D60" s="8">
        <f>B60^0.6*константы!B$2</f>
        <v>72.293567663600712</v>
      </c>
      <c r="E60" s="8">
        <f>D60/(5+константы!B$9)</f>
        <v>3.1431985940695961</v>
      </c>
      <c r="F60" s="8">
        <f>C60+B60*константы!B$1*2</f>
        <v>41.490135520359949</v>
      </c>
      <c r="G60" s="8">
        <f t="shared" si="1"/>
        <v>27.660233549171167</v>
      </c>
      <c r="H60" s="8">
        <f>G60/((1+константы!B$12)^A60)</f>
        <v>27.660233549171167</v>
      </c>
    </row>
    <row r="61" spans="1:8" x14ac:dyDescent="0.3">
      <c r="A61" s="7">
        <v>57</v>
      </c>
      <c r="B61" s="8">
        <v>124.47040751113047</v>
      </c>
      <c r="C61" s="8">
        <f t="shared" si="0"/>
        <v>2.9216275265753211E-7</v>
      </c>
      <c r="D61" s="8">
        <f>B61^0.6*константы!B$2</f>
        <v>72.293567765415219</v>
      </c>
      <c r="E61" s="8">
        <f>D61/(5+константы!B$9)</f>
        <v>3.1431985984963138</v>
      </c>
      <c r="F61" s="8">
        <f>C61+B61*константы!B$1*2</f>
        <v>41.490136129206242</v>
      </c>
      <c r="G61" s="8">
        <f t="shared" si="1"/>
        <v>27.660233037712665</v>
      </c>
      <c r="H61" s="8">
        <f>G61/((1+константы!B$12)^A61)</f>
        <v>27.660233037712665</v>
      </c>
    </row>
    <row r="62" spans="1:8" x14ac:dyDescent="0.3">
      <c r="A62" s="7">
        <v>58</v>
      </c>
      <c r="B62" s="8">
        <v>124.47040728406812</v>
      </c>
      <c r="C62" s="8">
        <f t="shared" si="0"/>
        <v>-2.2706235824898613E-7</v>
      </c>
      <c r="D62" s="8">
        <f>B62^0.6*константы!B$2</f>
        <v>72.293567686287247</v>
      </c>
      <c r="E62" s="8">
        <f>D62/(5+константы!B$9)</f>
        <v>3.1431985950559671</v>
      </c>
      <c r="F62" s="8">
        <f>C62+B62*константы!B$1*2</f>
        <v>41.490135534293678</v>
      </c>
      <c r="G62" s="8">
        <f t="shared" si="1"/>
        <v>27.660233556937602</v>
      </c>
      <c r="H62" s="8">
        <f>G62/((1+константы!B$12)^A62)</f>
        <v>27.660233556937602</v>
      </c>
    </row>
    <row r="63" spans="1:8" x14ac:dyDescent="0.3">
      <c r="A63" s="7">
        <v>59</v>
      </c>
      <c r="B63" s="8">
        <v>3.8893707036471286</v>
      </c>
      <c r="C63" s="8">
        <f t="shared" si="0"/>
        <v>-120.58103658042099</v>
      </c>
      <c r="D63" s="8">
        <f>B63^0.6*константы!B$2</f>
        <v>9.0362366155971792</v>
      </c>
      <c r="E63" s="8">
        <f>D63/(5+константы!B$9)</f>
        <v>0.39287985285205129</v>
      </c>
      <c r="F63" s="8">
        <f>C63+B63*константы!B$1*2</f>
        <v>-119.28457967920528</v>
      </c>
      <c r="G63" s="8">
        <f t="shared" si="1"/>
        <v>127.92793644195041</v>
      </c>
      <c r="H63" s="8">
        <f>G63/((1+константы!B$12)^A63)</f>
        <v>127.92793644195041</v>
      </c>
    </row>
    <row r="64" spans="1:8" x14ac:dyDescent="0.3">
      <c r="A64" s="7">
        <v>60</v>
      </c>
      <c r="B64" s="8">
        <v>1.0630220742426468</v>
      </c>
      <c r="C64" s="8">
        <f t="shared" si="0"/>
        <v>-2.8263486294044817</v>
      </c>
      <c r="D64" s="8">
        <f>B64^0.6*константы!B$2</f>
        <v>4.1494005590107035</v>
      </c>
      <c r="E64" s="8">
        <f>D64/(5+константы!B$9)</f>
        <v>0.1804087199569871</v>
      </c>
      <c r="F64" s="8">
        <f>C64+B64*константы!B$1*2</f>
        <v>-2.472007937990266</v>
      </c>
      <c r="G64" s="8">
        <f t="shared" si="1"/>
        <v>6.4409997770439817</v>
      </c>
      <c r="H64" s="8">
        <f>G64/((1+константы!B$12)^A64)</f>
        <v>6.4409997770439817</v>
      </c>
    </row>
    <row r="65" spans="2:8" x14ac:dyDescent="0.3">
      <c r="B65" s="8"/>
      <c r="C65" s="8"/>
      <c r="D65" s="8"/>
      <c r="E65" s="8"/>
      <c r="F65" s="8"/>
      <c r="G65" s="8"/>
      <c r="H65" s="8">
        <f>SUM(H4:H63)</f>
        <v>2197.7510622906357</v>
      </c>
    </row>
  </sheetData>
  <dataValidations count="1">
    <dataValidation type="decimal" operator="greaterThanOrEqual" allowBlank="1" showInputMessage="1" showErrorMessage="1" sqref="G4:G64">
      <formula1>0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zoomScale="87" workbookViewId="0">
      <selection activeCell="G4" sqref="G4:G51"/>
    </sheetView>
  </sheetViews>
  <sheetFormatPr defaultRowHeight="14.4" x14ac:dyDescent="0.3"/>
  <cols>
    <col min="2" max="3" width="10.44140625" bestFit="1" customWidth="1"/>
    <col min="4" max="5" width="11.109375" bestFit="1" customWidth="1"/>
    <col min="6" max="6" width="11.44140625" bestFit="1" customWidth="1"/>
    <col min="7" max="7" width="10.109375" bestFit="1" customWidth="1"/>
    <col min="8" max="8" width="10" bestFit="1" customWidth="1"/>
    <col min="9" max="9" width="9" bestFit="1" customWidth="1"/>
  </cols>
  <sheetData>
    <row r="2" spans="1:23" x14ac:dyDescent="0.3">
      <c r="B2" s="7" t="s">
        <v>25</v>
      </c>
      <c r="C2" s="7" t="s">
        <v>26</v>
      </c>
      <c r="D2" s="7" t="s">
        <v>28</v>
      </c>
      <c r="E2" s="7" t="s">
        <v>27</v>
      </c>
      <c r="F2" s="7" t="s">
        <v>29</v>
      </c>
      <c r="G2" s="15" t="s">
        <v>30</v>
      </c>
      <c r="H2" s="16" t="s">
        <v>32</v>
      </c>
      <c r="I2" s="16" t="s">
        <v>31</v>
      </c>
      <c r="R2" s="12" t="s">
        <v>23</v>
      </c>
      <c r="S2" s="12"/>
      <c r="T2" s="12"/>
      <c r="U2" s="13" t="s">
        <v>24</v>
      </c>
      <c r="V2" s="13"/>
      <c r="W2" s="13"/>
    </row>
    <row r="3" spans="1:23" x14ac:dyDescent="0.3">
      <c r="A3" s="7">
        <v>0</v>
      </c>
      <c r="B3" s="9">
        <f>1000+100*константы!B5+10*константы!B6+константы!B7</f>
        <v>3104</v>
      </c>
      <c r="C3" s="9">
        <f>1000+100*константы!B8+10*константы!B9+константы!B10</f>
        <v>1300</v>
      </c>
      <c r="D3" s="9"/>
      <c r="E3" s="9"/>
      <c r="F3" s="9"/>
      <c r="G3" s="9"/>
      <c r="H3" s="9"/>
      <c r="I3" s="9"/>
      <c r="R3" s="10" t="s">
        <v>21</v>
      </c>
      <c r="S3" s="1"/>
      <c r="T3" s="17">
        <f>(0.4+константы!B5/33-константы!B9/100)/100</f>
        <v>8.260606060606062E-3</v>
      </c>
      <c r="U3" s="10" t="s">
        <v>21</v>
      </c>
      <c r="V3" s="1"/>
      <c r="W3" s="17">
        <f>(0.4+константы!B5/33+константы!B6/100-константы!B8/100)/100</f>
        <v>1.0960606060606061E-2</v>
      </c>
    </row>
    <row r="4" spans="1:23" x14ac:dyDescent="0.3">
      <c r="A4" s="7">
        <v>1</v>
      </c>
      <c r="B4" s="9">
        <v>2572.6001355162816</v>
      </c>
      <c r="C4" s="9">
        <v>1081.1123626127919</v>
      </c>
      <c r="D4" s="9">
        <f>B4-B3</f>
        <v>-531.39986448371837</v>
      </c>
      <c r="E4" s="9">
        <f>C4-C3</f>
        <v>-218.88763738720809</v>
      </c>
      <c r="F4" s="9">
        <f>(константы!B$2/1000)*(D4^2+E4^2)</f>
        <v>1321.1904550970728</v>
      </c>
      <c r="G4" s="9">
        <f>C4*I4-B4*H4-F4</f>
        <v>-1334.482365823387</v>
      </c>
      <c r="H4">
        <v>9.8479024628437151E-3</v>
      </c>
      <c r="I4">
        <v>1.1139271828363903E-2</v>
      </c>
      <c r="R4" s="11" t="s">
        <v>22</v>
      </c>
      <c r="S4" s="3"/>
      <c r="T4" s="17">
        <f>(0.4+константы!B5/33+константы!B9/100)/100</f>
        <v>1.1860606060606061E-2</v>
      </c>
      <c r="U4" s="11" t="s">
        <v>22</v>
      </c>
      <c r="V4" s="3"/>
      <c r="W4" s="17">
        <f>(0.4+константы!B5/33+константы!B6/100+константы!B8/100)/100</f>
        <v>1.1160606060606062E-2</v>
      </c>
    </row>
    <row r="5" spans="1:23" x14ac:dyDescent="0.3">
      <c r="A5" s="7">
        <v>2</v>
      </c>
      <c r="B5" s="9">
        <v>1737.1906011365074</v>
      </c>
      <c r="C5" s="9">
        <v>733.38406914756479</v>
      </c>
      <c r="D5" s="9">
        <f t="shared" ref="D5:D51" si="0">B5-B4</f>
        <v>-835.40953437977419</v>
      </c>
      <c r="E5" s="9">
        <f>C5-C4</f>
        <v>-347.72829346522713</v>
      </c>
      <c r="F5" s="9">
        <f>(константы!B$2/1000)*(D5^2+E5^2)</f>
        <v>3275.2962248354811</v>
      </c>
      <c r="G5" s="9">
        <f t="shared" ref="G5:G51" si="1">C5*I5-B5*H5-F5</f>
        <v>-3285.1943472785847</v>
      </c>
      <c r="H5">
        <v>1.0354167912839137E-2</v>
      </c>
      <c r="I5">
        <v>1.1029747001556444E-2</v>
      </c>
    </row>
    <row r="6" spans="1:23" x14ac:dyDescent="0.3">
      <c r="A6" s="7">
        <v>3</v>
      </c>
      <c r="B6" s="9">
        <v>1068.4775772070236</v>
      </c>
      <c r="C6" s="9">
        <v>454.39386502948162</v>
      </c>
      <c r="D6" s="9">
        <f t="shared" si="0"/>
        <v>-668.71302392948382</v>
      </c>
      <c r="E6" s="9">
        <f>C6-C5</f>
        <v>-278.99020411808317</v>
      </c>
      <c r="F6" s="9">
        <f>(константы!B$2/1000)*(D6^2+E6^2)</f>
        <v>2100.0505694670564</v>
      </c>
      <c r="G6" s="9">
        <f t="shared" si="1"/>
        <v>-2103.9048948907766</v>
      </c>
      <c r="H6">
        <v>8.319547715689565E-3</v>
      </c>
      <c r="I6">
        <v>1.1080529801324504E-2</v>
      </c>
    </row>
    <row r="7" spans="1:23" x14ac:dyDescent="0.3">
      <c r="A7" s="7">
        <v>4</v>
      </c>
      <c r="B7" s="9">
        <v>384.44585358061266</v>
      </c>
      <c r="C7" s="9">
        <v>169.85146152445202</v>
      </c>
      <c r="D7" s="9">
        <f t="shared" si="0"/>
        <v>-684.03172362641089</v>
      </c>
      <c r="E7" s="9">
        <f>C7-C6</f>
        <v>-284.5424035050296</v>
      </c>
      <c r="F7" s="9">
        <f>(константы!B$2/1000)*(D7^2+E7^2)</f>
        <v>2195.4551132789506</v>
      </c>
      <c r="G7" s="9">
        <f t="shared" si="1"/>
        <v>-2197.4848503165076</v>
      </c>
      <c r="H7">
        <v>1.0188928495132298E-2</v>
      </c>
      <c r="I7">
        <v>1.1111792962431715E-2</v>
      </c>
    </row>
    <row r="8" spans="1:23" x14ac:dyDescent="0.3">
      <c r="A8" s="7">
        <v>5</v>
      </c>
      <c r="B8" s="9">
        <v>0.70395383200110095</v>
      </c>
      <c r="C8" s="9">
        <v>30.138462841714528</v>
      </c>
      <c r="D8" s="9">
        <f t="shared" si="0"/>
        <v>-383.74189974861156</v>
      </c>
      <c r="E8" s="9">
        <f>C8-C7</f>
        <v>-139.71299868273749</v>
      </c>
      <c r="F8" s="9">
        <f>(константы!B$2/1000)*(D8^2+E8^2)</f>
        <v>667.11027049438428</v>
      </c>
      <c r="G8" s="9">
        <f t="shared" si="1"/>
        <v>-666.78314537581127</v>
      </c>
      <c r="H8">
        <v>1.1228156987212745E-2</v>
      </c>
      <c r="I8">
        <v>1.1116334116641743E-2</v>
      </c>
    </row>
    <row r="9" spans="1:23" x14ac:dyDescent="0.3">
      <c r="A9" s="7">
        <v>6</v>
      </c>
      <c r="B9" s="9">
        <v>0</v>
      </c>
      <c r="C9" s="9">
        <v>8.0246350382331748</v>
      </c>
      <c r="D9" s="9">
        <f t="shared" si="0"/>
        <v>-0.70395383200110095</v>
      </c>
      <c r="E9" s="9">
        <f>C9-C8</f>
        <v>-22.113827803481353</v>
      </c>
      <c r="F9" s="9">
        <f>(константы!B$2/1000)*(D9^2+E9^2)</f>
        <v>1.9580677244784559</v>
      </c>
      <c r="G9" s="9">
        <f t="shared" si="1"/>
        <v>-1.8701146387206746</v>
      </c>
      <c r="H9">
        <v>1.1735960570085758E-2</v>
      </c>
      <c r="I9">
        <v>1.0960384533219398E-2</v>
      </c>
    </row>
    <row r="10" spans="1:23" x14ac:dyDescent="0.3">
      <c r="A10" s="7">
        <v>7</v>
      </c>
      <c r="B10" s="9">
        <v>0</v>
      </c>
      <c r="C10" s="9">
        <v>6.0911256144203954</v>
      </c>
      <c r="D10" s="9">
        <f t="shared" si="0"/>
        <v>0</v>
      </c>
      <c r="E10" s="9">
        <f>C10-C9</f>
        <v>-1.9335094238127795</v>
      </c>
      <c r="F10" s="9">
        <f>(константы!B$2/1000)*(D10^2+E10^2)</f>
        <v>1.4953834767891305E-2</v>
      </c>
      <c r="G10" s="9">
        <f t="shared" si="1"/>
        <v>5.2641044518530966E-2</v>
      </c>
      <c r="H10">
        <v>9.6357499923703724E-3</v>
      </c>
      <c r="I10">
        <v>1.1097272255623035E-2</v>
      </c>
    </row>
    <row r="11" spans="1:23" x14ac:dyDescent="0.3">
      <c r="A11" s="7">
        <v>8</v>
      </c>
      <c r="B11" s="9">
        <v>0</v>
      </c>
      <c r="C11" s="9">
        <v>5.9804904556109815</v>
      </c>
      <c r="D11" s="9">
        <f t="shared" si="0"/>
        <v>0</v>
      </c>
      <c r="E11" s="9">
        <f>C11-C10</f>
        <v>-0.11063515880941388</v>
      </c>
      <c r="F11" s="9">
        <f>(константы!B$2/1000)*(D11^2+E11^2)</f>
        <v>4.8960553459136918E-5</v>
      </c>
      <c r="G11" s="9">
        <f t="shared" si="1"/>
        <v>6.6054508139917048E-2</v>
      </c>
      <c r="H11">
        <v>1.0169262367625966E-2</v>
      </c>
      <c r="I11">
        <v>1.1053185216834009E-2</v>
      </c>
    </row>
    <row r="12" spans="1:23" x14ac:dyDescent="0.3">
      <c r="A12" s="7">
        <v>9</v>
      </c>
      <c r="B12" s="9">
        <v>0</v>
      </c>
      <c r="C12" s="9">
        <v>5.9820310751049677</v>
      </c>
      <c r="D12" s="9">
        <f t="shared" si="0"/>
        <v>0</v>
      </c>
      <c r="E12" s="9">
        <f>C12-C11</f>
        <v>1.5406194939862061E-3</v>
      </c>
      <c r="F12" s="9">
        <f>(константы!B$2/1000)*(D12^2+E12^2)</f>
        <v>9.4940337010012555E-9</v>
      </c>
      <c r="G12" s="9">
        <f t="shared" si="1"/>
        <v>6.6188474291030086E-2</v>
      </c>
      <c r="H12">
        <v>1.0560717184972687E-2</v>
      </c>
      <c r="I12">
        <v>1.1064550309762871E-2</v>
      </c>
    </row>
    <row r="13" spans="1:23" x14ac:dyDescent="0.3">
      <c r="A13" s="7">
        <v>10</v>
      </c>
      <c r="B13" s="9">
        <v>0</v>
      </c>
      <c r="C13" s="9">
        <v>5.9887071318681153</v>
      </c>
      <c r="D13" s="9">
        <f t="shared" si="0"/>
        <v>0</v>
      </c>
      <c r="E13" s="9">
        <f>C13-C12</f>
        <v>6.676056763147642E-3</v>
      </c>
      <c r="F13" s="9">
        <f>(константы!B$2/1000)*(D13^2+E13^2)</f>
        <v>1.7827893561907746E-7</v>
      </c>
      <c r="G13" s="9">
        <f t="shared" si="1"/>
        <v>6.6813981433288289E-2</v>
      </c>
      <c r="H13">
        <v>1.1536992095706047E-2</v>
      </c>
      <c r="I13">
        <v>1.1156691793572801E-2</v>
      </c>
    </row>
    <row r="14" spans="1:23" x14ac:dyDescent="0.3">
      <c r="A14" s="7">
        <v>11</v>
      </c>
      <c r="B14" s="9">
        <v>0</v>
      </c>
      <c r="C14" s="9">
        <v>5.9829595479125048</v>
      </c>
      <c r="D14" s="9">
        <f t="shared" si="0"/>
        <v>0</v>
      </c>
      <c r="E14" s="9">
        <f>C14-C13</f>
        <v>-5.7475839556104802E-3</v>
      </c>
      <c r="F14" s="9">
        <f>(константы!B$2/1000)*(D14^2+E14^2)</f>
        <v>1.3213888530716405E-7</v>
      </c>
      <c r="G14" s="9">
        <f t="shared" si="1"/>
        <v>6.6475834448094309E-2</v>
      </c>
      <c r="H14">
        <v>8.3778868984038819E-3</v>
      </c>
      <c r="I14">
        <v>1.111088351084933E-2</v>
      </c>
    </row>
    <row r="15" spans="1:23" x14ac:dyDescent="0.3">
      <c r="A15" s="7">
        <v>12</v>
      </c>
      <c r="B15" s="9">
        <v>0</v>
      </c>
      <c r="C15" s="9">
        <v>5.9714308957483686</v>
      </c>
      <c r="D15" s="9">
        <f t="shared" si="0"/>
        <v>0</v>
      </c>
      <c r="E15" s="9">
        <f>C15-C14</f>
        <v>-1.1528652164136233E-2</v>
      </c>
      <c r="F15" s="9">
        <f>(константы!B$2/1000)*(D15^2+E15^2)</f>
        <v>5.3163928288657224E-7</v>
      </c>
      <c r="G15" s="9">
        <f t="shared" si="1"/>
        <v>6.5856316215799696E-2</v>
      </c>
      <c r="H15">
        <v>8.8830536820581688E-3</v>
      </c>
      <c r="I15">
        <v>1.1028654438917204E-2</v>
      </c>
    </row>
    <row r="16" spans="1:23" x14ac:dyDescent="0.3">
      <c r="A16" s="7">
        <v>13</v>
      </c>
      <c r="B16" s="9">
        <v>0</v>
      </c>
      <c r="C16" s="9">
        <v>5.9639088566654195</v>
      </c>
      <c r="D16" s="9">
        <f t="shared" si="0"/>
        <v>0</v>
      </c>
      <c r="E16" s="9">
        <f>C16-C15</f>
        <v>-7.5220390829491279E-3</v>
      </c>
      <c r="F16" s="9">
        <f>(константы!B$2/1000)*(D16^2+E16^2)</f>
        <v>2.2632428786165664E-7</v>
      </c>
      <c r="G16" s="9">
        <f t="shared" si="1"/>
        <v>6.5708576924910125E-2</v>
      </c>
      <c r="H16">
        <v>1.1070718100527972E-2</v>
      </c>
      <c r="I16">
        <v>1.1017741019928586E-2</v>
      </c>
    </row>
    <row r="17" spans="1:9" x14ac:dyDescent="0.3">
      <c r="A17" s="7">
        <v>14</v>
      </c>
      <c r="B17" s="9">
        <v>0</v>
      </c>
      <c r="C17" s="9">
        <v>5.9627027107728079</v>
      </c>
      <c r="D17" s="9">
        <f t="shared" si="0"/>
        <v>0</v>
      </c>
      <c r="E17" s="9">
        <f>C17-C16</f>
        <v>-1.2061458926115876E-3</v>
      </c>
      <c r="F17" s="9">
        <f>(константы!B$2/1000)*(D17^2+E17^2)</f>
        <v>5.8191516570552139E-9</v>
      </c>
      <c r="G17" s="9">
        <f t="shared" si="1"/>
        <v>6.6023678173012801E-2</v>
      </c>
      <c r="H17">
        <v>1.0834394970549638E-2</v>
      </c>
      <c r="I17">
        <v>1.10727780999176E-2</v>
      </c>
    </row>
    <row r="18" spans="1:9" x14ac:dyDescent="0.3">
      <c r="A18" s="7">
        <v>15</v>
      </c>
      <c r="B18" s="9">
        <v>0</v>
      </c>
      <c r="C18" s="9">
        <v>5.9602850184874994</v>
      </c>
      <c r="D18" s="9">
        <f t="shared" si="0"/>
        <v>0</v>
      </c>
      <c r="E18" s="9">
        <f>C18-C17</f>
        <v>-2.4176922853085259E-3</v>
      </c>
      <c r="F18" s="9">
        <f>(константы!B$2/1000)*(D18^2+E18^2)</f>
        <v>2.3380943945761451E-8</v>
      </c>
      <c r="G18" s="9">
        <f t="shared" si="1"/>
        <v>6.5517040439945856E-2</v>
      </c>
      <c r="H18">
        <v>1.0456563615833003E-2</v>
      </c>
      <c r="I18">
        <v>1.0992270271919919E-2</v>
      </c>
    </row>
    <row r="19" spans="1:9" x14ac:dyDescent="0.3">
      <c r="A19" s="7">
        <v>16</v>
      </c>
      <c r="B19" s="9">
        <v>0</v>
      </c>
      <c r="C19" s="9">
        <v>5.966703285815969</v>
      </c>
      <c r="D19" s="9">
        <f t="shared" si="0"/>
        <v>0</v>
      </c>
      <c r="E19" s="9">
        <f>C19-C18</f>
        <v>6.4182673284696179E-3</v>
      </c>
      <c r="F19" s="9">
        <f>(константы!B$2/1000)*(D19^2+E19^2)</f>
        <v>1.6477662199880211E-7</v>
      </c>
      <c r="G19" s="9">
        <f t="shared" si="1"/>
        <v>6.578622515618282E-2</v>
      </c>
      <c r="H19">
        <v>9.7719846186712245E-3</v>
      </c>
      <c r="I19">
        <v>1.1025584276863917E-2</v>
      </c>
    </row>
    <row r="20" spans="1:9" x14ac:dyDescent="0.3">
      <c r="A20" s="7">
        <v>17</v>
      </c>
      <c r="B20" s="9">
        <v>0</v>
      </c>
      <c r="C20" s="9">
        <v>5.9769807396674999</v>
      </c>
      <c r="D20" s="9">
        <f t="shared" si="0"/>
        <v>0</v>
      </c>
      <c r="E20" s="9">
        <f>C20-C19</f>
        <v>1.0277453851530893E-2</v>
      </c>
      <c r="F20" s="9">
        <f>(константы!B$2/1000)*(D20^2+E20^2)</f>
        <v>4.225042306813888E-7</v>
      </c>
      <c r="G20" s="9">
        <f t="shared" si="1"/>
        <v>6.6424400076736972E-2</v>
      </c>
      <c r="H20">
        <v>9.1148722800378432E-3</v>
      </c>
      <c r="I20">
        <v>1.1113440961943418E-2</v>
      </c>
    </row>
    <row r="21" spans="1:9" x14ac:dyDescent="0.3">
      <c r="A21" s="7">
        <v>18</v>
      </c>
      <c r="B21" s="9">
        <v>0</v>
      </c>
      <c r="C21" s="9">
        <v>5.9784429566450568</v>
      </c>
      <c r="D21" s="9">
        <f t="shared" si="0"/>
        <v>0</v>
      </c>
      <c r="E21" s="9">
        <f>C21-C20</f>
        <v>1.462216977556885E-3</v>
      </c>
      <c r="F21" s="9">
        <f>(константы!B$2/1000)*(D21^2+E21^2)</f>
        <v>8.5523139578223669E-9</v>
      </c>
      <c r="G21" s="9">
        <f t="shared" si="1"/>
        <v>6.6342284145539096E-2</v>
      </c>
      <c r="H21">
        <v>9.5141276284066295E-3</v>
      </c>
      <c r="I21">
        <v>1.1096918240913113E-2</v>
      </c>
    </row>
    <row r="22" spans="1:9" x14ac:dyDescent="0.3">
      <c r="A22" s="7">
        <v>19</v>
      </c>
      <c r="B22" s="9">
        <v>0</v>
      </c>
      <c r="C22" s="9">
        <v>5.9733316341372893</v>
      </c>
      <c r="D22" s="9">
        <f t="shared" si="0"/>
        <v>0</v>
      </c>
      <c r="E22" s="9">
        <f>C22-C21</f>
        <v>-5.1113225077674684E-3</v>
      </c>
      <c r="F22" s="9">
        <f>(константы!B$2/1000)*(D22^2+E22^2)</f>
        <v>1.0450247111364129E-7</v>
      </c>
      <c r="G22" s="9">
        <f t="shared" si="1"/>
        <v>6.6148818302721776E-2</v>
      </c>
      <c r="H22">
        <v>1.1547759025849178E-2</v>
      </c>
      <c r="I22">
        <v>1.1074041566209905E-2</v>
      </c>
    </row>
    <row r="23" spans="1:9" x14ac:dyDescent="0.3">
      <c r="A23" s="7">
        <v>20</v>
      </c>
      <c r="B23" s="9">
        <v>0</v>
      </c>
      <c r="C23" s="9">
        <v>5.9639340055884569</v>
      </c>
      <c r="D23" s="9">
        <f t="shared" si="0"/>
        <v>0</v>
      </c>
      <c r="E23" s="9">
        <f>C23-C22</f>
        <v>-9.3976285488324152E-3</v>
      </c>
      <c r="F23" s="9">
        <f>(константы!B$2/1000)*(D23^2+E23^2)</f>
        <v>3.5326168936732019E-7</v>
      </c>
      <c r="G23" s="9">
        <f t="shared" si="1"/>
        <v>6.5925392223972049E-2</v>
      </c>
      <c r="H23">
        <v>9.2089181188390757E-3</v>
      </c>
      <c r="I23">
        <v>1.1054070253608814E-2</v>
      </c>
    </row>
    <row r="24" spans="1:9" x14ac:dyDescent="0.3">
      <c r="A24" s="7">
        <v>21</v>
      </c>
      <c r="B24" s="9">
        <v>0</v>
      </c>
      <c r="C24" s="9">
        <v>5.9543124428252261</v>
      </c>
      <c r="D24" s="9">
        <f t="shared" si="0"/>
        <v>0</v>
      </c>
      <c r="E24" s="9">
        <f>C24-C23</f>
        <v>-9.6215627632307843E-3</v>
      </c>
      <c r="F24" s="9">
        <f>(константы!B$2/1000)*(D24^2+E24^2)</f>
        <v>3.7029788002715684E-7</v>
      </c>
      <c r="G24" s="9">
        <f t="shared" si="1"/>
        <v>6.5482987160127293E-2</v>
      </c>
      <c r="H24">
        <v>9.5713681447798099E-3</v>
      </c>
      <c r="I24">
        <v>1.0997635425885799E-2</v>
      </c>
    </row>
    <row r="25" spans="1:9" x14ac:dyDescent="0.3">
      <c r="A25" s="7">
        <v>22</v>
      </c>
      <c r="B25" s="9">
        <v>0</v>
      </c>
      <c r="C25" s="9">
        <v>5.9523467853836731</v>
      </c>
      <c r="D25" s="9">
        <f t="shared" si="0"/>
        <v>0</v>
      </c>
      <c r="E25" s="9">
        <f>C25-C24</f>
        <v>-1.9656574415529704E-3</v>
      </c>
      <c r="F25" s="9">
        <f>(константы!B$2/1000)*(D25^2+E25^2)</f>
        <v>1.5455236710130279E-8</v>
      </c>
      <c r="G25" s="9">
        <f t="shared" si="1"/>
        <v>6.525158388840388E-2</v>
      </c>
      <c r="H25">
        <v>9.1497000030518506E-3</v>
      </c>
      <c r="I25">
        <v>1.0962331614123966E-2</v>
      </c>
    </row>
    <row r="26" spans="1:9" x14ac:dyDescent="0.3">
      <c r="A26" s="7">
        <v>23</v>
      </c>
      <c r="B26" s="9">
        <v>0</v>
      </c>
      <c r="C26" s="9">
        <v>5.9637640579899092</v>
      </c>
      <c r="D26" s="9">
        <f t="shared" si="0"/>
        <v>0</v>
      </c>
      <c r="E26" s="9">
        <f>C26-C25</f>
        <v>1.141727260623604E-2</v>
      </c>
      <c r="F26" s="9">
        <f>(константы!B$2/1000)*(D26^2+E26^2)</f>
        <v>5.2141645506043154E-7</v>
      </c>
      <c r="G26" s="9">
        <f t="shared" si="1"/>
        <v>6.5856731557003195E-2</v>
      </c>
      <c r="H26">
        <v>1.0503696401867733E-2</v>
      </c>
      <c r="I26">
        <v>1.1042900479140598E-2</v>
      </c>
    </row>
    <row r="27" spans="1:9" x14ac:dyDescent="0.3">
      <c r="A27" s="7">
        <v>24</v>
      </c>
      <c r="B27" s="9">
        <v>0</v>
      </c>
      <c r="C27" s="9">
        <v>5.977365691861368</v>
      </c>
      <c r="D27" s="9">
        <f t="shared" si="0"/>
        <v>0</v>
      </c>
      <c r="E27" s="9">
        <f>C27-C26</f>
        <v>1.3601633871458851E-2</v>
      </c>
      <c r="F27" s="9">
        <f>(константы!B$2/1000)*(D27^2+E27^2)</f>
        <v>7.4001777589286686E-7</v>
      </c>
      <c r="G27" s="9">
        <f t="shared" si="1"/>
        <v>6.6316281679568628E-2</v>
      </c>
      <c r="H27">
        <v>8.9155742057557916E-3</v>
      </c>
      <c r="I27">
        <v>1.1094690389721365E-2</v>
      </c>
    </row>
    <row r="28" spans="1:9" x14ac:dyDescent="0.3">
      <c r="A28" s="7">
        <v>25</v>
      </c>
      <c r="B28" s="9">
        <v>0</v>
      </c>
      <c r="C28" s="9">
        <v>5.9859422526127934</v>
      </c>
      <c r="D28" s="9">
        <f t="shared" si="0"/>
        <v>0</v>
      </c>
      <c r="E28" s="9">
        <f>C28-C27</f>
        <v>8.5765607514254327E-3</v>
      </c>
      <c r="F28" s="9">
        <f>(константы!B$2/1000)*(D28^2+E28^2)</f>
        <v>2.9422957729156474E-7</v>
      </c>
      <c r="G28" s="9">
        <f t="shared" si="1"/>
        <v>6.6482104728304986E-2</v>
      </c>
      <c r="H28">
        <v>1.0637623828852199E-2</v>
      </c>
      <c r="I28">
        <v>1.1106421704763938E-2</v>
      </c>
    </row>
    <row r="29" spans="1:9" x14ac:dyDescent="0.3">
      <c r="A29" s="7">
        <v>26</v>
      </c>
      <c r="B29" s="9">
        <v>0</v>
      </c>
      <c r="C29" s="9">
        <v>5.9868717397027886</v>
      </c>
      <c r="D29" s="9">
        <f t="shared" si="0"/>
        <v>0</v>
      </c>
      <c r="E29" s="9">
        <f>C29-C28</f>
        <v>9.2948708999518459E-4</v>
      </c>
      <c r="F29" s="9">
        <f>(константы!B$2/1000)*(D29^2+E29^2)</f>
        <v>3.4557850018708656E-9</v>
      </c>
      <c r="G29" s="9">
        <f t="shared" si="1"/>
        <v>6.661750998219905E-2</v>
      </c>
      <c r="H29">
        <v>1.0461837214270455E-2</v>
      </c>
      <c r="I29">
        <v>1.1127265846736045E-2</v>
      </c>
    </row>
    <row r="30" spans="1:9" x14ac:dyDescent="0.3">
      <c r="A30" s="7">
        <v>27</v>
      </c>
      <c r="B30" s="9">
        <v>0</v>
      </c>
      <c r="C30" s="9">
        <v>5.9776931054886946</v>
      </c>
      <c r="D30" s="9">
        <f t="shared" si="0"/>
        <v>0</v>
      </c>
      <c r="E30" s="9">
        <f>C30-C29</f>
        <v>-9.1786342140940391E-3</v>
      </c>
      <c r="F30" s="9">
        <f>(константы!B$2/1000)*(D30^2+E30^2)</f>
        <v>3.369893041445508E-7</v>
      </c>
      <c r="G30" s="9">
        <f t="shared" si="1"/>
        <v>6.6499536771556567E-2</v>
      </c>
      <c r="H30">
        <v>1.0227381817072055E-2</v>
      </c>
      <c r="I30">
        <v>1.1124671773430586E-2</v>
      </c>
    </row>
    <row r="31" spans="1:9" x14ac:dyDescent="0.3">
      <c r="A31" s="7">
        <v>28</v>
      </c>
      <c r="B31" s="9">
        <v>0</v>
      </c>
      <c r="C31" s="9">
        <v>5.958959400325992</v>
      </c>
      <c r="D31" s="9">
        <f t="shared" si="0"/>
        <v>0</v>
      </c>
      <c r="E31" s="9">
        <f>C31-C30</f>
        <v>-1.8733705162702563E-2</v>
      </c>
      <c r="F31" s="9">
        <f>(константы!B$2/1000)*(D31^2+E31^2)</f>
        <v>1.4038068364922746E-6</v>
      </c>
      <c r="G31" s="9">
        <f t="shared" si="1"/>
        <v>6.535974798894742E-2</v>
      </c>
      <c r="H31">
        <v>8.3907412945951713E-3</v>
      </c>
      <c r="I31">
        <v>1.0968551286355174E-2</v>
      </c>
    </row>
    <row r="32" spans="1:9" x14ac:dyDescent="0.3">
      <c r="A32" s="7">
        <v>29</v>
      </c>
      <c r="B32" s="9">
        <v>0</v>
      </c>
      <c r="C32" s="9">
        <v>5.9518779015923098</v>
      </c>
      <c r="D32" s="9">
        <f t="shared" si="0"/>
        <v>0</v>
      </c>
      <c r="E32" s="9">
        <f>C32-C31</f>
        <v>-7.0814987336822455E-3</v>
      </c>
      <c r="F32" s="9">
        <f>(константы!B$2/1000)*(D32^2+E32^2)</f>
        <v>2.0059049726057301E-7</v>
      </c>
      <c r="G32" s="9">
        <f t="shared" si="1"/>
        <v>6.5356515655912745E-2</v>
      </c>
      <c r="H32">
        <v>8.9958867152928248E-3</v>
      </c>
      <c r="I32">
        <v>1.0980856349375895E-2</v>
      </c>
    </row>
    <row r="33" spans="1:9" x14ac:dyDescent="0.3">
      <c r="A33" s="7">
        <v>30</v>
      </c>
      <c r="B33" s="9">
        <v>0</v>
      </c>
      <c r="C33" s="9">
        <v>5.9552305790071784</v>
      </c>
      <c r="D33" s="9">
        <f t="shared" si="0"/>
        <v>0</v>
      </c>
      <c r="E33" s="9">
        <f>C33-C32</f>
        <v>3.3526774148686656E-3</v>
      </c>
      <c r="F33" s="9">
        <f>(константы!B$2/1000)*(D33^2+E33^2)</f>
        <v>4.4961783392681751E-8</v>
      </c>
      <c r="G33" s="9">
        <f t="shared" si="1"/>
        <v>6.5836907421244428E-2</v>
      </c>
      <c r="H33">
        <v>1.0867464827417829E-2</v>
      </c>
      <c r="I33">
        <v>1.1055315408795435E-2</v>
      </c>
    </row>
    <row r="34" spans="1:9" x14ac:dyDescent="0.3">
      <c r="A34" s="7">
        <v>31</v>
      </c>
      <c r="B34" s="9">
        <v>0</v>
      </c>
      <c r="C34" s="9">
        <v>5.9569016061634326</v>
      </c>
      <c r="D34" s="9">
        <f t="shared" si="0"/>
        <v>0</v>
      </c>
      <c r="E34" s="9">
        <f>C34-C33</f>
        <v>1.6710271562541124E-3</v>
      </c>
      <c r="F34" s="9">
        <f>(константы!B$2/1000)*(D34^2+E34^2)</f>
        <v>1.1169327027754822E-8</v>
      </c>
      <c r="G34" s="9">
        <f t="shared" si="1"/>
        <v>6.5335588155214994E-2</v>
      </c>
      <c r="H34">
        <v>1.1072036500137335E-2</v>
      </c>
      <c r="I34">
        <v>1.0968050782799768E-2</v>
      </c>
    </row>
    <row r="35" spans="1:9" x14ac:dyDescent="0.3">
      <c r="A35" s="7">
        <v>32</v>
      </c>
      <c r="B35" s="9">
        <v>0</v>
      </c>
      <c r="C35" s="9">
        <v>5.9700027891049388</v>
      </c>
      <c r="D35" s="9">
        <f t="shared" si="0"/>
        <v>0</v>
      </c>
      <c r="E35" s="9">
        <f>C35-C34</f>
        <v>1.3101182941506195E-2</v>
      </c>
      <c r="F35" s="9">
        <f>(константы!B$2/1000)*(D35^2+E35^2)</f>
        <v>6.8656397786725173E-7</v>
      </c>
      <c r="G35" s="9">
        <f t="shared" si="1"/>
        <v>6.6331173228743351E-2</v>
      </c>
      <c r="H35">
        <v>8.9599603259376808E-3</v>
      </c>
      <c r="I35">
        <v>1.1110859096041748E-2</v>
      </c>
    </row>
    <row r="36" spans="1:9" x14ac:dyDescent="0.3">
      <c r="A36" s="7">
        <v>33</v>
      </c>
      <c r="B36" s="9">
        <v>0</v>
      </c>
      <c r="C36" s="9">
        <v>5.9742375629881277</v>
      </c>
      <c r="D36" s="9">
        <f t="shared" si="0"/>
        <v>0</v>
      </c>
      <c r="E36" s="9">
        <f>C36-C35</f>
        <v>4.2347738831889359E-3</v>
      </c>
      <c r="F36" s="9">
        <f>(константы!B$2/1000)*(D36^2+E36^2)</f>
        <v>7.1733239366956396E-8</v>
      </c>
      <c r="G36" s="9">
        <f t="shared" si="1"/>
        <v>6.6142619991253274E-2</v>
      </c>
      <c r="H36">
        <v>9.7132059694204544E-3</v>
      </c>
      <c r="I36">
        <v>1.1071319315164647E-2</v>
      </c>
    </row>
    <row r="37" spans="1:9" x14ac:dyDescent="0.3">
      <c r="A37" s="7">
        <v>34</v>
      </c>
      <c r="B37" s="9">
        <v>0</v>
      </c>
      <c r="C37" s="9">
        <v>5.9764719391914332</v>
      </c>
      <c r="D37" s="9">
        <f t="shared" si="0"/>
        <v>0</v>
      </c>
      <c r="E37" s="9">
        <f>C37-C36</f>
        <v>2.2343762033054659E-3</v>
      </c>
      <c r="F37" s="9">
        <f>(константы!B$2/1000)*(D37^2+E37^2)</f>
        <v>1.9969748071590995E-8</v>
      </c>
      <c r="G37" s="9">
        <f t="shared" si="1"/>
        <v>6.5905638791302679E-2</v>
      </c>
      <c r="H37">
        <v>9.4346940519425028E-3</v>
      </c>
      <c r="I37">
        <v>1.1027519150364696E-2</v>
      </c>
    </row>
    <row r="38" spans="1:9" x14ac:dyDescent="0.3">
      <c r="A38" s="7">
        <v>35</v>
      </c>
      <c r="B38" s="9">
        <v>0</v>
      </c>
      <c r="C38" s="9">
        <v>5.9825301378450995</v>
      </c>
      <c r="D38" s="9">
        <f t="shared" si="0"/>
        <v>0</v>
      </c>
      <c r="E38" s="9">
        <f>C38-C37</f>
        <v>6.0581986536663024E-3</v>
      </c>
      <c r="F38" s="9">
        <f>(константы!B$2/1000)*(D38^2+E38^2)</f>
        <v>1.4680708370913679E-7</v>
      </c>
      <c r="G38" s="9">
        <f t="shared" si="1"/>
        <v>6.6606850098688525E-2</v>
      </c>
      <c r="H38">
        <v>1.0829341105380414E-2</v>
      </c>
      <c r="I38">
        <v>1.1133583178197577E-2</v>
      </c>
    </row>
    <row r="39" spans="1:9" x14ac:dyDescent="0.3">
      <c r="A39" s="7">
        <v>36</v>
      </c>
      <c r="B39" s="9">
        <v>0</v>
      </c>
      <c r="C39" s="9">
        <v>5.9777468766828097</v>
      </c>
      <c r="D39" s="9">
        <f t="shared" si="0"/>
        <v>0</v>
      </c>
      <c r="E39" s="9">
        <f>C39-C38</f>
        <v>-4.7832611622897758E-3</v>
      </c>
      <c r="F39" s="9">
        <f>(константы!B$2/1000)*(D39^2+E39^2)</f>
        <v>9.1518349386678953E-8</v>
      </c>
      <c r="G39" s="9">
        <f t="shared" si="1"/>
        <v>6.6527562786177191E-2</v>
      </c>
      <c r="H39">
        <v>8.8619592883083589E-3</v>
      </c>
      <c r="I39">
        <v>1.1129219031342509E-2</v>
      </c>
    </row>
    <row r="40" spans="1:9" x14ac:dyDescent="0.3">
      <c r="A40" s="7">
        <v>37</v>
      </c>
      <c r="B40" s="9">
        <v>0</v>
      </c>
      <c r="C40" s="9">
        <v>5.9639015153824992</v>
      </c>
      <c r="D40" s="9">
        <f t="shared" si="0"/>
        <v>0</v>
      </c>
      <c r="E40" s="9">
        <f>C40-C39</f>
        <v>-1.3845361300310444E-2</v>
      </c>
      <c r="F40" s="9">
        <f>(константы!B$2/1000)*(D40^2+E40^2)</f>
        <v>7.6677611814453642E-7</v>
      </c>
      <c r="G40" s="9">
        <f t="shared" si="1"/>
        <v>6.5527511484525E-2</v>
      </c>
      <c r="H40">
        <v>9.0335709707937868E-3</v>
      </c>
      <c r="I40">
        <v>1.0987484969634082E-2</v>
      </c>
    </row>
    <row r="41" spans="1:9" x14ac:dyDescent="0.3">
      <c r="A41" s="7">
        <v>38</v>
      </c>
      <c r="B41" s="9">
        <v>0</v>
      </c>
      <c r="C41" s="9">
        <v>5.9600912218096678</v>
      </c>
      <c r="D41" s="9">
        <f t="shared" si="0"/>
        <v>0</v>
      </c>
      <c r="E41" s="9">
        <f>C41-C40</f>
        <v>-3.8102935728314691E-3</v>
      </c>
      <c r="F41" s="9">
        <f>(константы!B$2/1000)*(D41^2+E41^2)</f>
        <v>5.8073348444643207E-8</v>
      </c>
      <c r="G41" s="9">
        <f t="shared" si="1"/>
        <v>6.5663773174093332E-2</v>
      </c>
      <c r="H41">
        <v>1.0352519913327434E-2</v>
      </c>
      <c r="I41">
        <v>1.1017252723776971E-2</v>
      </c>
    </row>
    <row r="42" spans="1:9" x14ac:dyDescent="0.3">
      <c r="A42" s="7">
        <v>39</v>
      </c>
      <c r="B42" s="9">
        <v>0</v>
      </c>
      <c r="C42" s="9">
        <v>5.9614853539388326</v>
      </c>
      <c r="D42" s="9">
        <f t="shared" si="0"/>
        <v>0</v>
      </c>
      <c r="E42" s="9">
        <f>C42-C41</f>
        <v>1.3941321291648379E-3</v>
      </c>
      <c r="F42" s="9">
        <f>(константы!B$2/1000)*(D42^2+E42^2)</f>
        <v>7.7744175742787376E-9</v>
      </c>
      <c r="G42" s="9">
        <f t="shared" si="1"/>
        <v>6.55392016920157E-2</v>
      </c>
      <c r="H42">
        <v>9.1682674642170475E-3</v>
      </c>
      <c r="I42">
        <v>1.0993771782586138E-2</v>
      </c>
    </row>
    <row r="43" spans="1:9" x14ac:dyDescent="0.3">
      <c r="A43" s="7">
        <v>40</v>
      </c>
      <c r="B43" s="9">
        <v>0</v>
      </c>
      <c r="C43" s="9">
        <v>5.9733856839212587</v>
      </c>
      <c r="D43" s="9">
        <f t="shared" si="0"/>
        <v>0</v>
      </c>
      <c r="E43" s="9">
        <f>C43-C42</f>
        <v>1.1900329982426072E-2</v>
      </c>
      <c r="F43" s="9">
        <f>(константы!B$2/1000)*(D43^2+E43^2)</f>
        <v>5.6647141476251575E-7</v>
      </c>
      <c r="G43" s="9">
        <f t="shared" si="1"/>
        <v>6.6471186290995618E-2</v>
      </c>
      <c r="H43">
        <v>1.0181018097476119E-2</v>
      </c>
      <c r="I43">
        <v>1.1127986083559679E-2</v>
      </c>
    </row>
    <row r="44" spans="1:9" x14ac:dyDescent="0.3">
      <c r="A44" s="7">
        <v>41</v>
      </c>
      <c r="B44" s="9">
        <v>0</v>
      </c>
      <c r="C44" s="9">
        <v>5.976377230493914</v>
      </c>
      <c r="D44" s="9">
        <f t="shared" si="0"/>
        <v>0</v>
      </c>
      <c r="E44" s="9">
        <f>C44-C43</f>
        <v>2.9915465726553236E-3</v>
      </c>
      <c r="F44" s="9">
        <f>(константы!B$2/1000)*(D44^2+E44^2)</f>
        <v>3.5797403585463256E-8</v>
      </c>
      <c r="G44" s="9">
        <f t="shared" si="1"/>
        <v>6.6041042853302048E-2</v>
      </c>
      <c r="H44">
        <v>1.002863307596057E-2</v>
      </c>
      <c r="I44">
        <v>1.1050353099154636E-2</v>
      </c>
    </row>
    <row r="45" spans="1:9" x14ac:dyDescent="0.3">
      <c r="A45" s="7">
        <v>42</v>
      </c>
      <c r="B45" s="9">
        <v>0</v>
      </c>
      <c r="C45" s="9">
        <v>5.9816399572445951</v>
      </c>
      <c r="D45" s="9">
        <f t="shared" si="0"/>
        <v>0</v>
      </c>
      <c r="E45" s="9">
        <f>C45-C44</f>
        <v>5.2627267506810682E-3</v>
      </c>
      <c r="F45" s="9">
        <f>(константы!B$2/1000)*(D45^2+E45^2)</f>
        <v>1.1078517140933646E-7</v>
      </c>
      <c r="G45" s="9">
        <f t="shared" si="1"/>
        <v>6.6152756260547313E-2</v>
      </c>
      <c r="H45">
        <v>1.0630372631000702E-2</v>
      </c>
      <c r="I45">
        <v>1.1059319437238684E-2</v>
      </c>
    </row>
    <row r="46" spans="1:9" x14ac:dyDescent="0.3">
      <c r="A46" s="7">
        <v>43</v>
      </c>
      <c r="B46" s="9">
        <v>0</v>
      </c>
      <c r="C46" s="9">
        <v>5.9884157193485024</v>
      </c>
      <c r="D46" s="9">
        <f t="shared" si="0"/>
        <v>0</v>
      </c>
      <c r="E46" s="9">
        <f>C46-C45</f>
        <v>6.7757621039072902E-3</v>
      </c>
      <c r="F46" s="9">
        <f>(константы!B$2/1000)*(D46^2+E46^2)</f>
        <v>1.8364380835498459E-7</v>
      </c>
      <c r="G46" s="9">
        <f t="shared" si="1"/>
        <v>6.6776622315167178E-2</v>
      </c>
      <c r="H46">
        <v>8.9875368511001929E-3</v>
      </c>
      <c r="I46">
        <v>1.1150997039704581E-2</v>
      </c>
    </row>
    <row r="47" spans="1:9" x14ac:dyDescent="0.3">
      <c r="A47" s="7">
        <v>44</v>
      </c>
      <c r="B47" s="9">
        <v>0</v>
      </c>
      <c r="C47" s="9">
        <v>5.9835702186470181</v>
      </c>
      <c r="D47" s="9">
        <f t="shared" si="0"/>
        <v>0</v>
      </c>
      <c r="E47" s="9">
        <f>C47-C46</f>
        <v>-4.8455007014842622E-3</v>
      </c>
      <c r="F47" s="9">
        <f>(константы!B$2/1000)*(D47^2+E47^2)</f>
        <v>9.3915508192337896E-8</v>
      </c>
      <c r="G47" s="9">
        <f t="shared" si="1"/>
        <v>6.6297272451852851E-2</v>
      </c>
      <c r="H47">
        <v>9.841090731528673E-3</v>
      </c>
      <c r="I47">
        <v>1.1079901120029297E-2</v>
      </c>
    </row>
    <row r="48" spans="1:9" x14ac:dyDescent="0.3">
      <c r="A48" s="7">
        <v>45</v>
      </c>
      <c r="B48" s="9">
        <v>0</v>
      </c>
      <c r="C48" s="9">
        <v>5.9778505196328764</v>
      </c>
      <c r="D48" s="9">
        <f t="shared" si="0"/>
        <v>0</v>
      </c>
      <c r="E48" s="9">
        <f>C48-C47</f>
        <v>-5.7196990141417103E-3</v>
      </c>
      <c r="F48" s="9">
        <f>(константы!B$2/1000)*(D48^2+E48^2)</f>
        <v>1.3085982724949462E-7</v>
      </c>
      <c r="G48" s="9">
        <f t="shared" si="1"/>
        <v>6.6368243493642329E-2</v>
      </c>
      <c r="H48">
        <v>1.046744041261025E-2</v>
      </c>
      <c r="I48">
        <v>1.1102381054109317E-2</v>
      </c>
    </row>
    <row r="49" spans="1:9" x14ac:dyDescent="0.3">
      <c r="A49" s="7">
        <v>46</v>
      </c>
      <c r="B49" s="9">
        <v>0</v>
      </c>
      <c r="C49" s="9">
        <v>5.9657589533697015</v>
      </c>
      <c r="D49" s="9">
        <f t="shared" si="0"/>
        <v>0</v>
      </c>
      <c r="E49" s="9">
        <f>C49-C48</f>
        <v>-1.2091566263174869E-2</v>
      </c>
      <c r="F49" s="9">
        <f>(константы!B$2/1000)*(D49^2+E49^2)</f>
        <v>5.8482389878699469E-7</v>
      </c>
      <c r="G49" s="9">
        <f t="shared" si="1"/>
        <v>6.588750957854847E-2</v>
      </c>
      <c r="H49">
        <v>9.9385424359874266E-3</v>
      </c>
      <c r="I49">
        <v>1.1044377574999237E-2</v>
      </c>
    </row>
    <row r="50" spans="1:9" x14ac:dyDescent="0.3">
      <c r="A50" s="7">
        <v>47</v>
      </c>
      <c r="B50" s="9">
        <v>0</v>
      </c>
      <c r="C50" s="9">
        <v>5.9546535175144353</v>
      </c>
      <c r="D50" s="9">
        <f t="shared" si="0"/>
        <v>0</v>
      </c>
      <c r="E50" s="9">
        <f>C50-C49</f>
        <v>-1.1105435855266244E-2</v>
      </c>
      <c r="F50" s="9">
        <f>(константы!B$2/1000)*(D50^2+E50^2)</f>
        <v>4.9332282214173232E-7</v>
      </c>
      <c r="G50" s="9">
        <f t="shared" si="1"/>
        <v>6.5375870625181631E-2</v>
      </c>
      <c r="H50">
        <v>8.943150730918302E-3</v>
      </c>
      <c r="I50">
        <v>1.0979037446211126E-2</v>
      </c>
    </row>
    <row r="51" spans="1:9" x14ac:dyDescent="0.3">
      <c r="A51" s="7">
        <v>48</v>
      </c>
      <c r="B51" s="9">
        <v>0</v>
      </c>
      <c r="C51" s="9">
        <v>6.0621725030278526</v>
      </c>
      <c r="D51" s="9">
        <f t="shared" si="0"/>
        <v>0</v>
      </c>
      <c r="E51" s="9">
        <f>C51-C50</f>
        <v>0.10751898551341732</v>
      </c>
      <c r="F51" s="9">
        <f>(константы!B$2/1000)*(D51^2+E51^2)</f>
        <v>4.6241328983337778E-5</v>
      </c>
      <c r="G51" s="9">
        <f t="shared" si="1"/>
        <v>6.6796304666641715E-2</v>
      </c>
      <c r="H51">
        <v>9.8717435224463645E-3</v>
      </c>
      <c r="I51">
        <v>1.1026170232245856E-2</v>
      </c>
    </row>
    <row r="52" spans="1:9" x14ac:dyDescent="0.3">
      <c r="G52" s="9">
        <f>SUM(G3:G51)</f>
        <v>-9586.9590051145242</v>
      </c>
    </row>
  </sheetData>
  <mergeCells count="2">
    <mergeCell ref="R2:T2"/>
    <mergeCell ref="U2:W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zoomScale="87" workbookViewId="0">
      <selection activeCell="U17" sqref="U17"/>
    </sheetView>
  </sheetViews>
  <sheetFormatPr defaultRowHeight="14.4" x14ac:dyDescent="0.3"/>
  <cols>
    <col min="2" max="3" width="10.44140625" bestFit="1" customWidth="1"/>
    <col min="4" max="5" width="11.109375" bestFit="1" customWidth="1"/>
    <col min="6" max="6" width="11.44140625" bestFit="1" customWidth="1"/>
    <col min="7" max="7" width="10.109375" bestFit="1" customWidth="1"/>
    <col min="8" max="8" width="10" bestFit="1" customWidth="1"/>
    <col min="9" max="9" width="9" bestFit="1" customWidth="1"/>
  </cols>
  <sheetData>
    <row r="2" spans="1:23" x14ac:dyDescent="0.3">
      <c r="B2" s="7" t="s">
        <v>25</v>
      </c>
      <c r="C2" s="7" t="s">
        <v>26</v>
      </c>
      <c r="D2" s="7" t="s">
        <v>28</v>
      </c>
      <c r="E2" s="7" t="s">
        <v>27</v>
      </c>
      <c r="F2" s="7" t="s">
        <v>29</v>
      </c>
      <c r="G2" s="15" t="s">
        <v>30</v>
      </c>
      <c r="H2" s="16" t="s">
        <v>32</v>
      </c>
      <c r="I2" s="16" t="s">
        <v>31</v>
      </c>
      <c r="R2" s="12" t="s">
        <v>23</v>
      </c>
      <c r="S2" s="12"/>
      <c r="T2" s="12"/>
      <c r="U2" s="13" t="s">
        <v>24</v>
      </c>
      <c r="V2" s="13"/>
      <c r="W2" s="13"/>
    </row>
    <row r="3" spans="1:23" x14ac:dyDescent="0.3">
      <c r="A3" s="7">
        <v>0</v>
      </c>
      <c r="B3" s="9">
        <f>1000+100*константы!B5+10*константы!B6+константы!B7</f>
        <v>3104</v>
      </c>
      <c r="C3" s="9">
        <f>1000+100*константы!B8+10*константы!B9+константы!B10</f>
        <v>1300</v>
      </c>
      <c r="D3" s="9"/>
      <c r="E3" s="9"/>
      <c r="F3" s="9"/>
      <c r="G3" s="9"/>
      <c r="H3" s="9"/>
      <c r="I3" s="9"/>
      <c r="R3" s="11" t="s">
        <v>22</v>
      </c>
      <c r="S3" s="1"/>
      <c r="T3" s="17">
        <f>(0.4+константы!B5/33-константы!B9/100)/100</f>
        <v>8.260606060606062E-3</v>
      </c>
      <c r="U3" s="11" t="s">
        <v>22</v>
      </c>
      <c r="V3" s="1"/>
      <c r="W3" s="17">
        <f>(0.4+константы!B5/33+константы!B6/100-константы!B8/100)/100</f>
        <v>1.0960606060606061E-2</v>
      </c>
    </row>
    <row r="4" spans="1:23" x14ac:dyDescent="0.3">
      <c r="A4" s="7">
        <v>1</v>
      </c>
      <c r="B4" s="9">
        <v>2708.239514333844</v>
      </c>
      <c r="C4" s="9">
        <v>1141.0583006694699</v>
      </c>
      <c r="D4" s="9">
        <f>B4-B3</f>
        <v>-395.760485666156</v>
      </c>
      <c r="E4" s="9">
        <f>C4-C3</f>
        <v>-158.94169933053013</v>
      </c>
      <c r="F4" s="9">
        <f>(константы!B$2/1000)*(D4^2+E4^2)</f>
        <v>727.55530320315324</v>
      </c>
      <c r="G4" s="9">
        <f>C4*I4-B4*H4-F4</f>
        <v>-743.42271971673426</v>
      </c>
      <c r="H4">
        <v>1.0501828669087802E-2</v>
      </c>
      <c r="I4">
        <v>1.1019639271217994E-2</v>
      </c>
      <c r="R4" s="10" t="s">
        <v>21</v>
      </c>
      <c r="S4" s="3"/>
      <c r="T4" s="17">
        <f>(0.4+константы!B5/33+константы!B9/100)/100</f>
        <v>1.1860606060606061E-2</v>
      </c>
      <c r="U4" s="10" t="s">
        <v>21</v>
      </c>
      <c r="V4" s="3"/>
      <c r="W4" s="17">
        <f>(0.4+константы!B5/33+константы!B6/100+константы!B8/100)/100</f>
        <v>1.1160606060606062E-2</v>
      </c>
    </row>
    <row r="5" spans="1:23" x14ac:dyDescent="0.3">
      <c r="A5" s="7">
        <v>2</v>
      </c>
      <c r="B5" s="9">
        <v>2316.8634651465964</v>
      </c>
      <c r="C5" s="9">
        <v>981.90603393433855</v>
      </c>
      <c r="D5" s="9">
        <f t="shared" ref="D5:D51" si="0">B5-B4</f>
        <v>-391.37604918724765</v>
      </c>
      <c r="E5" s="9">
        <f>C5-C4</f>
        <v>-159.15226673513132</v>
      </c>
      <c r="F5" s="9">
        <f>(константы!B$2/1000)*(D5^2+E5^2)</f>
        <v>714.01862353739716</v>
      </c>
      <c r="G5" s="9">
        <f t="shared" ref="G5:G51" si="1">C5*I5-B5*H5-F5</f>
        <v>-729.60874687294199</v>
      </c>
      <c r="H5">
        <v>1.1455031586657309E-2</v>
      </c>
      <c r="I5">
        <v>1.1151393780327768E-2</v>
      </c>
    </row>
    <row r="6" spans="1:23" x14ac:dyDescent="0.3">
      <c r="A6" s="7">
        <v>3</v>
      </c>
      <c r="B6" s="9">
        <v>1913.6787228782061</v>
      </c>
      <c r="C6" s="9">
        <v>817.22060304196464</v>
      </c>
      <c r="D6" s="9">
        <f t="shared" si="0"/>
        <v>-403.18474226839021</v>
      </c>
      <c r="E6" s="9">
        <f>C6-C5</f>
        <v>-164.68543089237392</v>
      </c>
      <c r="F6" s="9">
        <f>(константы!B$2/1000)*(D6^2+E6^2)</f>
        <v>758.7169101849405</v>
      </c>
      <c r="G6" s="9">
        <f t="shared" si="1"/>
        <v>-767.4433853598415</v>
      </c>
      <c r="H6">
        <v>9.2836274300363182E-3</v>
      </c>
      <c r="I6">
        <v>1.1061156651509139E-2</v>
      </c>
    </row>
    <row r="7" spans="1:23" x14ac:dyDescent="0.3">
      <c r="A7" s="7">
        <v>4</v>
      </c>
      <c r="B7" s="9">
        <v>1531.4812346415215</v>
      </c>
      <c r="C7" s="9">
        <v>674.29668013168589</v>
      </c>
      <c r="D7" s="9">
        <f t="shared" si="0"/>
        <v>-382.19748823668465</v>
      </c>
      <c r="E7" s="9">
        <f>C7-C6</f>
        <v>-142.92392291027875</v>
      </c>
      <c r="F7" s="9">
        <f>(константы!B$2/1000)*(D7^2+E7^2)</f>
        <v>666.00867101797598</v>
      </c>
      <c r="G7" s="9">
        <f t="shared" si="1"/>
        <v>-676.54042291099438</v>
      </c>
      <c r="H7">
        <v>1.1734092837305827E-2</v>
      </c>
      <c r="I7">
        <v>1.1031926023133029E-2</v>
      </c>
    </row>
    <row r="8" spans="1:23" x14ac:dyDescent="0.3">
      <c r="A8" s="7">
        <v>5</v>
      </c>
      <c r="B8" s="9">
        <v>1127.9839468003038</v>
      </c>
      <c r="C8" s="9">
        <v>472.48870988001926</v>
      </c>
      <c r="D8" s="9">
        <f t="shared" si="0"/>
        <v>-403.49728784121771</v>
      </c>
      <c r="E8" s="9">
        <f>C8-C7</f>
        <v>-201.80797025166663</v>
      </c>
      <c r="F8" s="9">
        <f>(константы!B$2/1000)*(D8^2+E8^2)</f>
        <v>814.14607260926425</v>
      </c>
      <c r="G8" s="9">
        <f t="shared" si="1"/>
        <v>-820.15970150885448</v>
      </c>
      <c r="H8">
        <v>9.969964293343913E-3</v>
      </c>
      <c r="I8">
        <v>1.1073980529190954E-2</v>
      </c>
    </row>
    <row r="9" spans="1:23" x14ac:dyDescent="0.3">
      <c r="A9" s="7">
        <v>6</v>
      </c>
      <c r="B9" s="9">
        <v>776.56165264037077</v>
      </c>
      <c r="C9" s="9">
        <v>358.3543296334268</v>
      </c>
      <c r="D9" s="9">
        <f t="shared" si="0"/>
        <v>-351.42229415993302</v>
      </c>
      <c r="E9" s="9">
        <f>C9-C8</f>
        <v>-114.13438024659246</v>
      </c>
      <c r="F9" s="9">
        <f>(константы!B$2/1000)*(D9^2+E9^2)</f>
        <v>546.09714234761702</v>
      </c>
      <c r="G9" s="9">
        <f t="shared" si="1"/>
        <v>-549.38034194368311</v>
      </c>
      <c r="H9">
        <v>9.3136210211493264E-3</v>
      </c>
      <c r="I9">
        <v>1.1020939359721671E-2</v>
      </c>
    </row>
    <row r="10" spans="1:23" x14ac:dyDescent="0.3">
      <c r="A10" s="7">
        <v>7</v>
      </c>
      <c r="B10" s="9">
        <v>333.56982950924208</v>
      </c>
      <c r="C10" s="9">
        <v>121.29246711348061</v>
      </c>
      <c r="D10" s="9">
        <f t="shared" si="0"/>
        <v>-442.99182313112868</v>
      </c>
      <c r="E10" s="9">
        <f>C10-C9</f>
        <v>-237.0618625199462</v>
      </c>
      <c r="F10" s="9">
        <f>(константы!B$2/1000)*(D10^2+E10^2)</f>
        <v>1009.7603280898683</v>
      </c>
      <c r="G10" s="9">
        <f t="shared" si="1"/>
        <v>-1011.5190314853554</v>
      </c>
      <c r="H10">
        <v>9.2910983611560419E-3</v>
      </c>
      <c r="I10">
        <v>1.1052019409772027E-2</v>
      </c>
    </row>
    <row r="11" spans="1:23" x14ac:dyDescent="0.3">
      <c r="A11" s="7">
        <v>8</v>
      </c>
      <c r="B11" s="9">
        <v>0.54555859580070609</v>
      </c>
      <c r="C11" s="9">
        <v>30.11801884510778</v>
      </c>
      <c r="D11" s="9">
        <f t="shared" si="0"/>
        <v>-333.0242709134414</v>
      </c>
      <c r="E11" s="9">
        <f>C11-C10</f>
        <v>-91.174448268372828</v>
      </c>
      <c r="F11" s="9">
        <f>(константы!B$2/1000)*(D11^2+E11^2)</f>
        <v>476.87178013788565</v>
      </c>
      <c r="G11" s="9">
        <f t="shared" si="1"/>
        <v>-476.54787737762217</v>
      </c>
      <c r="H11">
        <v>1.1844179204687643E-2</v>
      </c>
      <c r="I11">
        <v>1.0968996856593523E-2</v>
      </c>
    </row>
    <row r="12" spans="1:23" x14ac:dyDescent="0.3">
      <c r="A12" s="7">
        <v>9</v>
      </c>
      <c r="B12" s="9">
        <v>0</v>
      </c>
      <c r="C12" s="9">
        <v>16.57147600443891</v>
      </c>
      <c r="D12" s="9">
        <f t="shared" si="0"/>
        <v>-0.54555859580070609</v>
      </c>
      <c r="E12" s="9">
        <f>C12-C11</f>
        <v>-13.54654284066887</v>
      </c>
      <c r="F12" s="9">
        <f>(константы!B$2/1000)*(D12^2+E12^2)</f>
        <v>0.73522582846211615</v>
      </c>
      <c r="G12" s="9">
        <f t="shared" si="1"/>
        <v>-0.55278760840593766</v>
      </c>
      <c r="H12">
        <v>8.996436048463393E-3</v>
      </c>
      <c r="I12">
        <v>1.1009171422467726E-2</v>
      </c>
    </row>
    <row r="13" spans="1:23" x14ac:dyDescent="0.3">
      <c r="A13" s="7">
        <v>10</v>
      </c>
      <c r="B13" s="9">
        <v>0</v>
      </c>
      <c r="C13" s="9">
        <v>15.523387039749437</v>
      </c>
      <c r="D13" s="9">
        <f t="shared" si="0"/>
        <v>0</v>
      </c>
      <c r="E13" s="9">
        <f>C13-C12</f>
        <v>-1.0480889646894731</v>
      </c>
      <c r="F13" s="9">
        <f>(константы!B$2/1000)*(D13^2+E13^2)</f>
        <v>4.3939619116154065E-3</v>
      </c>
      <c r="G13" s="9">
        <f t="shared" si="1"/>
        <v>0.16869155249375456</v>
      </c>
      <c r="H13">
        <v>1.1301987365337078E-2</v>
      </c>
      <c r="I13">
        <v>1.1149983825189978E-2</v>
      </c>
    </row>
    <row r="14" spans="1:23" x14ac:dyDescent="0.3">
      <c r="A14" s="7">
        <v>11</v>
      </c>
      <c r="B14" s="9">
        <v>0</v>
      </c>
      <c r="C14" s="9">
        <v>15.470836291645517</v>
      </c>
      <c r="D14" s="9">
        <f t="shared" si="0"/>
        <v>0</v>
      </c>
      <c r="E14" s="9">
        <f>C14-C13</f>
        <v>-5.2550748103920242E-2</v>
      </c>
      <c r="F14" s="9">
        <f>(константы!B$2/1000)*(D14^2+E14^2)</f>
        <v>1.1046324505126708E-5</v>
      </c>
      <c r="G14" s="9">
        <f t="shared" si="1"/>
        <v>0.17232733715014573</v>
      </c>
      <c r="H14">
        <v>1.1107633289590137E-2</v>
      </c>
      <c r="I14">
        <v>1.1139564806054872E-2</v>
      </c>
    </row>
    <row r="15" spans="1:23" x14ac:dyDescent="0.3">
      <c r="A15" s="7">
        <v>12</v>
      </c>
      <c r="B15" s="9">
        <v>0</v>
      </c>
      <c r="C15" s="9">
        <v>15.464126736516981</v>
      </c>
      <c r="D15" s="9">
        <f t="shared" si="0"/>
        <v>0</v>
      </c>
      <c r="E15" s="9">
        <f>C15-C14</f>
        <v>-6.7095551285358823E-3</v>
      </c>
      <c r="F15" s="9">
        <f>(константы!B$2/1000)*(D15^2+E15^2)</f>
        <v>1.8007252009144865E-7</v>
      </c>
      <c r="G15" s="9">
        <f t="shared" si="1"/>
        <v>0.17082941861792125</v>
      </c>
      <c r="H15">
        <v>1.1294406567583241E-2</v>
      </c>
      <c r="I15">
        <v>1.1046831263161108E-2</v>
      </c>
    </row>
    <row r="16" spans="1:23" x14ac:dyDescent="0.3">
      <c r="A16" s="7">
        <v>13</v>
      </c>
      <c r="B16" s="9">
        <v>0</v>
      </c>
      <c r="C16" s="9">
        <v>15.460629283896735</v>
      </c>
      <c r="D16" s="9">
        <f t="shared" si="0"/>
        <v>0</v>
      </c>
      <c r="E16" s="9">
        <f>C16-C15</f>
        <v>-3.4974526202464773E-3</v>
      </c>
      <c r="F16" s="9">
        <f>(константы!B$2/1000)*(D16^2+E16^2)</f>
        <v>4.8928699323475802E-8</v>
      </c>
      <c r="G16" s="9">
        <f t="shared" si="1"/>
        <v>0.17100918503093518</v>
      </c>
      <c r="H16">
        <v>8.4131540879543443E-3</v>
      </c>
      <c r="I16">
        <v>1.1060949125644703E-2</v>
      </c>
    </row>
    <row r="17" spans="1:9" x14ac:dyDescent="0.3">
      <c r="A17" s="7">
        <v>14</v>
      </c>
      <c r="B17" s="9">
        <v>0</v>
      </c>
      <c r="C17" s="9">
        <v>15.456301740120553</v>
      </c>
      <c r="D17" s="9">
        <f t="shared" si="0"/>
        <v>0</v>
      </c>
      <c r="E17" s="9">
        <f>C17-C16</f>
        <v>-4.3275437761813862E-3</v>
      </c>
      <c r="F17" s="9">
        <f>(константы!B$2/1000)*(D17^2+E17^2)</f>
        <v>7.4910540539065003E-8</v>
      </c>
      <c r="G17" s="9">
        <f t="shared" si="1"/>
        <v>0.17031147385370005</v>
      </c>
      <c r="H17">
        <v>1.1150481276894438E-2</v>
      </c>
      <c r="I17">
        <v>1.101890682699057E-2</v>
      </c>
    </row>
    <row r="18" spans="1:9" x14ac:dyDescent="0.3">
      <c r="A18" s="7">
        <v>15</v>
      </c>
      <c r="B18" s="9">
        <v>0</v>
      </c>
      <c r="C18" s="9">
        <v>15.459589925246847</v>
      </c>
      <c r="D18" s="9">
        <f t="shared" si="0"/>
        <v>0</v>
      </c>
      <c r="E18" s="9">
        <f>C18-C17</f>
        <v>3.2881851262942519E-3</v>
      </c>
      <c r="F18" s="9">
        <f>(константы!B$2/1000)*(D18^2+E18^2)</f>
        <v>4.3248645699130984E-8</v>
      </c>
      <c r="G18" s="9">
        <f t="shared" si="1"/>
        <v>0.17036151438746699</v>
      </c>
      <c r="H18">
        <v>1.0664431287575915E-2</v>
      </c>
      <c r="I18">
        <v>1.1019797967467269E-2</v>
      </c>
    </row>
    <row r="19" spans="1:9" x14ac:dyDescent="0.3">
      <c r="A19" s="7">
        <v>16</v>
      </c>
      <c r="B19" s="9">
        <v>0</v>
      </c>
      <c r="C19" s="9">
        <v>15.469134258118428</v>
      </c>
      <c r="D19" s="9">
        <f t="shared" si="0"/>
        <v>0</v>
      </c>
      <c r="E19" s="9">
        <f>C19-C18</f>
        <v>9.5443328715809628E-3</v>
      </c>
      <c r="F19" s="9">
        <f>(константы!B$2/1000)*(D19^2+E19^2)</f>
        <v>3.6437715985416364E-7</v>
      </c>
      <c r="G19" s="9">
        <f t="shared" si="1"/>
        <v>0.17117696715318095</v>
      </c>
      <c r="H19">
        <v>9.9245893734550006E-3</v>
      </c>
      <c r="I19">
        <v>1.1065734427930539E-2</v>
      </c>
    </row>
    <row r="20" spans="1:9" x14ac:dyDescent="0.3">
      <c r="A20" s="7">
        <v>17</v>
      </c>
      <c r="B20" s="9">
        <v>0</v>
      </c>
      <c r="C20" s="9">
        <v>15.478413954490003</v>
      </c>
      <c r="D20" s="9">
        <f t="shared" si="0"/>
        <v>0</v>
      </c>
      <c r="E20" s="9">
        <f>C20-C19</f>
        <v>9.2796963715748859E-3</v>
      </c>
      <c r="F20" s="9">
        <f>(константы!B$2/1000)*(D20^2+E20^2)</f>
        <v>3.4445105899448044E-7</v>
      </c>
      <c r="G20" s="9">
        <f t="shared" si="1"/>
        <v>0.17124141110694313</v>
      </c>
      <c r="H20">
        <v>1.1599066743980225E-2</v>
      </c>
      <c r="I20">
        <v>1.1063262428662984E-2</v>
      </c>
    </row>
    <row r="21" spans="1:9" x14ac:dyDescent="0.3">
      <c r="A21" s="7">
        <v>18</v>
      </c>
      <c r="B21" s="9">
        <v>0</v>
      </c>
      <c r="C21" s="9">
        <v>15.488146757172862</v>
      </c>
      <c r="D21" s="9">
        <f t="shared" si="0"/>
        <v>0</v>
      </c>
      <c r="E21" s="9">
        <f>C21-C20</f>
        <v>9.7328026828584768E-3</v>
      </c>
      <c r="F21" s="9">
        <f>(константы!B$2/1000)*(D21^2+E21^2)</f>
        <v>3.7890979225382865E-7</v>
      </c>
      <c r="G21" s="9">
        <f t="shared" si="1"/>
        <v>0.17224723052527879</v>
      </c>
      <c r="H21">
        <v>9.8259291360209972E-3</v>
      </c>
      <c r="I21">
        <v>1.1121253700369274E-2</v>
      </c>
    </row>
    <row r="22" spans="1:9" x14ac:dyDescent="0.3">
      <c r="A22" s="7">
        <v>19</v>
      </c>
      <c r="B22" s="9">
        <v>0</v>
      </c>
      <c r="C22" s="9">
        <v>15.495862723772502</v>
      </c>
      <c r="D22" s="9">
        <f t="shared" si="0"/>
        <v>0</v>
      </c>
      <c r="E22" s="9">
        <f>C22-C21</f>
        <v>7.7159665996404669E-3</v>
      </c>
      <c r="F22" s="9">
        <f>(константы!B$2/1000)*(D22^2+E22^2)</f>
        <v>2.3814456226706908E-7</v>
      </c>
      <c r="G22" s="9">
        <f t="shared" si="1"/>
        <v>0.17240563242163989</v>
      </c>
      <c r="H22">
        <v>9.5479665517136138E-3</v>
      </c>
      <c r="I22">
        <v>1.1125929136020996E-2</v>
      </c>
    </row>
    <row r="23" spans="1:9" x14ac:dyDescent="0.3">
      <c r="A23" s="7">
        <v>20</v>
      </c>
      <c r="B23" s="9">
        <v>0</v>
      </c>
      <c r="C23" s="9">
        <v>15.483623284001434</v>
      </c>
      <c r="D23" s="9">
        <f t="shared" si="0"/>
        <v>0</v>
      </c>
      <c r="E23" s="9">
        <f>C23-C22</f>
        <v>-1.2239439771068561E-2</v>
      </c>
      <c r="F23" s="9">
        <f>(константы!B$2/1000)*(D23^2+E23^2)</f>
        <v>5.9921554363845931E-7</v>
      </c>
      <c r="G23" s="9">
        <f t="shared" si="1"/>
        <v>0.17163306126923067</v>
      </c>
      <c r="H23">
        <v>9.3124124881740784E-3</v>
      </c>
      <c r="I23">
        <v>1.1084851222266304E-2</v>
      </c>
    </row>
    <row r="24" spans="1:9" x14ac:dyDescent="0.3">
      <c r="A24" s="7">
        <v>21</v>
      </c>
      <c r="B24" s="9">
        <v>0</v>
      </c>
      <c r="C24" s="9">
        <v>15.489147649948503</v>
      </c>
      <c r="D24" s="9">
        <f t="shared" si="0"/>
        <v>0</v>
      </c>
      <c r="E24" s="9">
        <f>C24-C23</f>
        <v>5.5243659470693984E-3</v>
      </c>
      <c r="F24" s="9">
        <f>(константы!B$2/1000)*(D24^2+E24^2)</f>
        <v>1.2207447646855988E-7</v>
      </c>
      <c r="G24" s="9">
        <f t="shared" si="1"/>
        <v>0.17134988910668722</v>
      </c>
      <c r="H24">
        <v>1.1010621051667837E-2</v>
      </c>
      <c r="I24">
        <v>1.1062584917752617E-2</v>
      </c>
    </row>
    <row r="25" spans="1:9" x14ac:dyDescent="0.3">
      <c r="A25" s="7">
        <v>22</v>
      </c>
      <c r="B25" s="9">
        <v>0</v>
      </c>
      <c r="C25" s="9">
        <v>15.470331958194503</v>
      </c>
      <c r="D25" s="9">
        <f t="shared" si="0"/>
        <v>0</v>
      </c>
      <c r="E25" s="9">
        <f>C25-C24</f>
        <v>-1.8815691753999886E-2</v>
      </c>
      <c r="F25" s="9">
        <f>(константы!B$2/1000)*(D25^2+E25^2)</f>
        <v>1.4161210247261572E-6</v>
      </c>
      <c r="G25" s="9">
        <f t="shared" si="1"/>
        <v>0.17242832510290862</v>
      </c>
      <c r="H25">
        <v>1.1391638538773768E-2</v>
      </c>
      <c r="I25">
        <v>1.1145833307901242E-2</v>
      </c>
    </row>
    <row r="26" spans="1:9" x14ac:dyDescent="0.3">
      <c r="A26" s="7">
        <v>23</v>
      </c>
      <c r="B26" s="9">
        <v>0</v>
      </c>
      <c r="C26" s="9">
        <v>15.471529784482012</v>
      </c>
      <c r="D26" s="9">
        <f t="shared" si="0"/>
        <v>0</v>
      </c>
      <c r="E26" s="9">
        <f>C26-C25</f>
        <v>1.197826287508974E-3</v>
      </c>
      <c r="F26" s="9">
        <f>(константы!B$2/1000)*(D26^2+E26^2)</f>
        <v>5.7391512601901252E-9</v>
      </c>
      <c r="G26" s="9">
        <f t="shared" si="1"/>
        <v>0.1702920775870275</v>
      </c>
      <c r="H26">
        <v>9.8729520554216126E-3</v>
      </c>
      <c r="I26">
        <v>1.1006803186132388E-2</v>
      </c>
    </row>
    <row r="27" spans="1:9" x14ac:dyDescent="0.3">
      <c r="A27" s="7">
        <v>24</v>
      </c>
      <c r="B27" s="9">
        <v>0</v>
      </c>
      <c r="C27" s="9">
        <v>15.451267634571153</v>
      </c>
      <c r="D27" s="9">
        <f t="shared" si="0"/>
        <v>0</v>
      </c>
      <c r="E27" s="9">
        <f>C27-C26</f>
        <v>-2.0262149910859506E-2</v>
      </c>
      <c r="F27" s="9">
        <f>(константы!B$2/1000)*(D27^2+E27^2)</f>
        <v>1.6422188760405756E-6</v>
      </c>
      <c r="G27" s="9">
        <f t="shared" si="1"/>
        <v>0.17168624958606502</v>
      </c>
      <c r="H27">
        <v>8.8044990386669519E-3</v>
      </c>
      <c r="I27">
        <v>1.1111573229163488E-2</v>
      </c>
    </row>
    <row r="28" spans="1:9" x14ac:dyDescent="0.3">
      <c r="A28" s="7">
        <v>25</v>
      </c>
      <c r="B28" s="9">
        <v>0</v>
      </c>
      <c r="C28" s="9">
        <v>15.451876541380718</v>
      </c>
      <c r="D28" s="9">
        <f t="shared" si="0"/>
        <v>0</v>
      </c>
      <c r="E28" s="9">
        <f>C28-C27</f>
        <v>6.0890680956582344E-4</v>
      </c>
      <c r="F28" s="9">
        <f>(константы!B$2/1000)*(D28^2+E28^2)</f>
        <v>1.48307001094252E-9</v>
      </c>
      <c r="G28" s="9">
        <f t="shared" si="1"/>
        <v>0.16958052149799291</v>
      </c>
      <c r="H28">
        <v>1.1337803888058108E-2</v>
      </c>
      <c r="I28">
        <v>1.0974752647480697E-2</v>
      </c>
    </row>
    <row r="29" spans="1:9" x14ac:dyDescent="0.3">
      <c r="A29" s="7">
        <v>26</v>
      </c>
      <c r="B29" s="9">
        <v>0</v>
      </c>
      <c r="C29" s="9">
        <v>15.449036824345054</v>
      </c>
      <c r="D29" s="9">
        <f t="shared" si="0"/>
        <v>0</v>
      </c>
      <c r="E29" s="9">
        <f>C29-C28</f>
        <v>-2.8397170356644352E-3</v>
      </c>
      <c r="F29" s="9">
        <f>(константы!B$2/1000)*(D29^2+E29^2)</f>
        <v>3.2255971370571225E-8</v>
      </c>
      <c r="G29" s="9">
        <f t="shared" si="1"/>
        <v>0.17042100067207402</v>
      </c>
      <c r="H29">
        <v>9.7878054139835819E-3</v>
      </c>
      <c r="I29">
        <v>1.103117526779992E-2</v>
      </c>
    </row>
    <row r="30" spans="1:9" x14ac:dyDescent="0.3">
      <c r="A30" s="7">
        <v>27</v>
      </c>
      <c r="B30" s="9">
        <v>0</v>
      </c>
      <c r="C30" s="9">
        <v>15.457651799242981</v>
      </c>
      <c r="D30" s="9">
        <f t="shared" si="0"/>
        <v>0</v>
      </c>
      <c r="E30" s="9">
        <f>C30-C29</f>
        <v>8.6149748979273966E-3</v>
      </c>
      <c r="F30" s="9">
        <f>(константы!B$2/1000)*(D30^2+E30^2)</f>
        <v>2.9687116996767663E-7</v>
      </c>
      <c r="G30" s="9">
        <f t="shared" si="1"/>
        <v>0.17140566816633107</v>
      </c>
      <c r="H30">
        <v>1.1186517532883695E-2</v>
      </c>
      <c r="I30">
        <v>1.1088745384075442E-2</v>
      </c>
    </row>
    <row r="31" spans="1:9" x14ac:dyDescent="0.3">
      <c r="A31" s="7">
        <v>28</v>
      </c>
      <c r="B31" s="9">
        <v>0</v>
      </c>
      <c r="C31" s="9">
        <v>15.464944625359555</v>
      </c>
      <c r="D31" s="9">
        <f t="shared" si="0"/>
        <v>0</v>
      </c>
      <c r="E31" s="9">
        <f>C31-C30</f>
        <v>7.2928261165738917E-3</v>
      </c>
      <c r="F31" s="9">
        <f>(константы!B$2/1000)*(D31^2+E31^2)</f>
        <v>2.1274125106632892E-7</v>
      </c>
      <c r="G31" s="9">
        <f t="shared" si="1"/>
        <v>0.17075252302447094</v>
      </c>
      <c r="H31">
        <v>9.8518576616718045E-3</v>
      </c>
      <c r="I31">
        <v>1.1041276894436475E-2</v>
      </c>
    </row>
    <row r="32" spans="1:9" x14ac:dyDescent="0.3">
      <c r="A32" s="7">
        <v>29</v>
      </c>
      <c r="B32" s="9">
        <v>0</v>
      </c>
      <c r="C32" s="9">
        <v>15.465106787463316</v>
      </c>
      <c r="D32" s="9">
        <f t="shared" si="0"/>
        <v>0</v>
      </c>
      <c r="E32" s="9">
        <f>C32-C31</f>
        <v>1.6216210376107654E-4</v>
      </c>
      <c r="F32" s="9">
        <f>(константы!B$2/1000)*(D32^2+E32^2)</f>
        <v>1.0518619158487261E-10</v>
      </c>
      <c r="G32" s="9">
        <f t="shared" si="1"/>
        <v>0.17151827124063637</v>
      </c>
      <c r="H32">
        <v>9.7483632923368035E-3</v>
      </c>
      <c r="I32">
        <v>1.1090661946470534E-2</v>
      </c>
    </row>
    <row r="33" spans="1:9" x14ac:dyDescent="0.3">
      <c r="A33" s="7">
        <v>30</v>
      </c>
      <c r="B33" s="9">
        <v>0</v>
      </c>
      <c r="C33" s="9">
        <v>15.479120713369529</v>
      </c>
      <c r="D33" s="9">
        <f t="shared" si="0"/>
        <v>0</v>
      </c>
      <c r="E33" s="9">
        <f>C33-C32</f>
        <v>1.4013925906212421E-2</v>
      </c>
      <c r="F33" s="9">
        <f>(константы!B$2/1000)*(D33^2+E33^2)</f>
        <v>7.8556047721924647E-7</v>
      </c>
      <c r="G33" s="9">
        <f t="shared" si="1"/>
        <v>0.17140657055366801</v>
      </c>
      <c r="H33">
        <v>1.0749468062379834E-2</v>
      </c>
      <c r="I33">
        <v>1.1073455610827967E-2</v>
      </c>
    </row>
    <row r="34" spans="1:9" x14ac:dyDescent="0.3">
      <c r="A34" s="7">
        <v>31</v>
      </c>
      <c r="B34" s="9">
        <v>0</v>
      </c>
      <c r="C34" s="9">
        <v>15.466361296573318</v>
      </c>
      <c r="D34" s="9">
        <f t="shared" si="0"/>
        <v>0</v>
      </c>
      <c r="E34" s="9">
        <f>C34-C33</f>
        <v>-1.2759416796210843E-2</v>
      </c>
      <c r="F34" s="9">
        <f>(константы!B$2/1000)*(D34^2+E34^2)</f>
        <v>6.5121086791770942E-7</v>
      </c>
      <c r="G34" s="9">
        <f t="shared" si="1"/>
        <v>0.17131554156096473</v>
      </c>
      <c r="H34">
        <v>9.9686458937345498E-3</v>
      </c>
      <c r="I34">
        <v>1.1076696676534317E-2</v>
      </c>
    </row>
    <row r="35" spans="1:9" x14ac:dyDescent="0.3">
      <c r="A35" s="7">
        <v>32</v>
      </c>
      <c r="B35" s="9">
        <v>0</v>
      </c>
      <c r="C35" s="9">
        <v>15.482165125880108</v>
      </c>
      <c r="D35" s="9">
        <f t="shared" si="0"/>
        <v>0</v>
      </c>
      <c r="E35" s="9">
        <f>C35-C34</f>
        <v>1.5803829306790362E-2</v>
      </c>
      <c r="F35" s="9">
        <f>(константы!B$2/1000)*(D35^2+E35^2)</f>
        <v>9.9904408303266373E-7</v>
      </c>
      <c r="G35" s="9">
        <f t="shared" si="1"/>
        <v>0.17152237744831969</v>
      </c>
      <c r="H35">
        <v>8.960949125644704E-3</v>
      </c>
      <c r="I35">
        <v>1.1078771935178686E-2</v>
      </c>
    </row>
    <row r="36" spans="1:9" x14ac:dyDescent="0.3">
      <c r="A36" s="7">
        <v>33</v>
      </c>
      <c r="B36" s="9">
        <v>0</v>
      </c>
      <c r="C36" s="9">
        <v>15.457245682042617</v>
      </c>
      <c r="D36" s="9">
        <f t="shared" si="0"/>
        <v>0</v>
      </c>
      <c r="E36" s="9">
        <f>C36-C35</f>
        <v>-2.4919443837491784E-2</v>
      </c>
      <c r="F36" s="9">
        <f>(константы!B$2/1000)*(D36^2+E36^2)</f>
        <v>2.4839147246796293E-6</v>
      </c>
      <c r="G36" s="9">
        <f t="shared" si="1"/>
        <v>0.17214516362645926</v>
      </c>
      <c r="H36">
        <v>1.0283413800469985E-2</v>
      </c>
      <c r="I36">
        <v>1.1137019562364573E-2</v>
      </c>
    </row>
    <row r="37" spans="1:9" x14ac:dyDescent="0.3">
      <c r="A37" s="7">
        <v>34</v>
      </c>
      <c r="B37" s="9">
        <v>0</v>
      </c>
      <c r="C37" s="9">
        <v>15.46781089386095</v>
      </c>
      <c r="D37" s="9">
        <f t="shared" si="0"/>
        <v>0</v>
      </c>
      <c r="E37" s="9">
        <f>C37-C36</f>
        <v>1.0565211818333253E-2</v>
      </c>
      <c r="F37" s="9">
        <f>(константы!B$2/1000)*(D37^2+E37^2)</f>
        <v>4.4649480306499456E-7</v>
      </c>
      <c r="G37" s="9">
        <f t="shared" si="1"/>
        <v>0.16966875490554076</v>
      </c>
      <c r="H37">
        <v>8.8704190191351059E-3</v>
      </c>
      <c r="I37">
        <v>1.0969179967650379E-2</v>
      </c>
    </row>
    <row r="38" spans="1:9" x14ac:dyDescent="0.3">
      <c r="A38" s="7">
        <v>35</v>
      </c>
      <c r="B38" s="9">
        <v>0</v>
      </c>
      <c r="C38" s="9">
        <v>15.444234676068263</v>
      </c>
      <c r="D38" s="9">
        <f t="shared" si="0"/>
        <v>0</v>
      </c>
      <c r="E38" s="9">
        <f>C38-C37</f>
        <v>-2.357621779268726E-2</v>
      </c>
      <c r="F38" s="9">
        <f>(константы!B$2/1000)*(D38^2+E38^2)</f>
        <v>2.2233521816328931E-6</v>
      </c>
      <c r="G38" s="9">
        <f t="shared" si="1"/>
        <v>0.17221855994226104</v>
      </c>
      <c r="H38">
        <v>1.1288034302804652E-2</v>
      </c>
      <c r="I38">
        <v>1.1151137424848171E-2</v>
      </c>
    </row>
    <row r="39" spans="1:9" x14ac:dyDescent="0.3">
      <c r="A39" s="7">
        <v>36</v>
      </c>
      <c r="B39" s="9">
        <v>0</v>
      </c>
      <c r="C39" s="9">
        <v>15.453652998313547</v>
      </c>
      <c r="D39" s="9">
        <f t="shared" si="0"/>
        <v>0</v>
      </c>
      <c r="E39" s="9">
        <f>C39-C38</f>
        <v>9.418322245284827E-3</v>
      </c>
      <c r="F39" s="9">
        <f>(константы!B$2/1000)*(D39^2+E39^2)</f>
        <v>3.548191756641081E-7</v>
      </c>
      <c r="G39" s="9">
        <f t="shared" si="1"/>
        <v>0.16956589616950246</v>
      </c>
      <c r="H39">
        <v>1.177518295846431E-2</v>
      </c>
      <c r="I39">
        <v>1.0972567522202215E-2</v>
      </c>
    </row>
    <row r="40" spans="1:9" x14ac:dyDescent="0.3">
      <c r="A40" s="7">
        <v>37</v>
      </c>
      <c r="B40" s="9">
        <v>0</v>
      </c>
      <c r="C40" s="9">
        <v>15.432746617352855</v>
      </c>
      <c r="D40" s="9">
        <f t="shared" si="0"/>
        <v>0</v>
      </c>
      <c r="E40" s="9">
        <f>C40-C39</f>
        <v>-2.0906380960692417E-2</v>
      </c>
      <c r="F40" s="9">
        <f>(константы!B$2/1000)*(D40^2+E40^2)</f>
        <v>1.7483070594944097E-6</v>
      </c>
      <c r="G40" s="9">
        <f t="shared" si="1"/>
        <v>0.17127791675339721</v>
      </c>
      <c r="H40">
        <v>1.0865157628101444E-2</v>
      </c>
      <c r="I40">
        <v>1.1098456373790703E-2</v>
      </c>
    </row>
    <row r="41" spans="1:9" x14ac:dyDescent="0.3">
      <c r="A41" s="7">
        <v>38</v>
      </c>
      <c r="B41" s="9">
        <v>0</v>
      </c>
      <c r="C41" s="9">
        <v>15.439270219775899</v>
      </c>
      <c r="D41" s="9">
        <f t="shared" si="0"/>
        <v>0</v>
      </c>
      <c r="E41" s="9">
        <f>C41-C40</f>
        <v>6.5236024230443945E-3</v>
      </c>
      <c r="F41" s="9">
        <f>(константы!B$2/1000)*(D41^2+E41^2)</f>
        <v>1.7022955429580278E-7</v>
      </c>
      <c r="G41" s="9">
        <f t="shared" si="1"/>
        <v>0.16942927953520953</v>
      </c>
      <c r="H41">
        <v>1.0828132572405164E-2</v>
      </c>
      <c r="I41">
        <v>1.0973928647724845E-2</v>
      </c>
    </row>
    <row r="42" spans="1:9" x14ac:dyDescent="0.3">
      <c r="A42" s="7">
        <v>39</v>
      </c>
      <c r="B42" s="9">
        <v>0</v>
      </c>
      <c r="C42" s="9">
        <v>15.436092509667752</v>
      </c>
      <c r="D42" s="9">
        <f t="shared" si="0"/>
        <v>0</v>
      </c>
      <c r="E42" s="9">
        <f>C42-C41</f>
        <v>-3.1777101081473802E-3</v>
      </c>
      <c r="F42" s="9">
        <f>(константы!B$2/1000)*(D42^2+E42^2)</f>
        <v>4.039136612568814E-8</v>
      </c>
      <c r="G42" s="9">
        <f t="shared" si="1"/>
        <v>0.17005801568604631</v>
      </c>
      <c r="H42">
        <v>9.9784240241706599E-3</v>
      </c>
      <c r="I42">
        <v>1.101691091647084E-2</v>
      </c>
    </row>
    <row r="43" spans="1:9" x14ac:dyDescent="0.3">
      <c r="A43" s="7">
        <v>40</v>
      </c>
      <c r="B43" s="9">
        <v>0</v>
      </c>
      <c r="C43" s="9">
        <v>15.442483701216041</v>
      </c>
      <c r="D43" s="9">
        <f t="shared" si="0"/>
        <v>0</v>
      </c>
      <c r="E43" s="9">
        <f>C43-C42</f>
        <v>6.3911915482890436E-3</v>
      </c>
      <c r="F43" s="9">
        <f>(константы!B$2/1000)*(D43^2+E43^2)</f>
        <v>1.6338931762768521E-7</v>
      </c>
      <c r="G43" s="9">
        <f t="shared" si="1"/>
        <v>0.17130858147792835</v>
      </c>
      <c r="H43">
        <v>8.9956669820245982E-3</v>
      </c>
      <c r="I43">
        <v>1.1093341471602526E-2</v>
      </c>
    </row>
    <row r="44" spans="1:9" x14ac:dyDescent="0.3">
      <c r="A44" s="7">
        <v>41</v>
      </c>
      <c r="B44" s="9">
        <v>0</v>
      </c>
      <c r="C44" s="9">
        <v>15.448133023349021</v>
      </c>
      <c r="D44" s="9">
        <f t="shared" si="0"/>
        <v>0</v>
      </c>
      <c r="E44" s="9">
        <f>C44-C43</f>
        <v>5.6493221329798615E-3</v>
      </c>
      <c r="F44" s="9">
        <f>(константы!B$2/1000)*(D44^2+E44^2)</f>
        <v>1.2765936224870452E-7</v>
      </c>
      <c r="G44" s="9">
        <f t="shared" si="1"/>
        <v>0.17158551576228864</v>
      </c>
      <c r="H44">
        <v>1.1182013000885038E-2</v>
      </c>
      <c r="I44">
        <v>1.110720908230842E-2</v>
      </c>
    </row>
    <row r="45" spans="1:9" x14ac:dyDescent="0.3">
      <c r="A45" s="7">
        <v>42</v>
      </c>
      <c r="B45" s="9">
        <v>0</v>
      </c>
      <c r="C45" s="9">
        <v>15.434143355036502</v>
      </c>
      <c r="D45" s="9">
        <f t="shared" si="0"/>
        <v>0</v>
      </c>
      <c r="E45" s="9">
        <f>C45-C44</f>
        <v>-1.3989668312518688E-2</v>
      </c>
      <c r="F45" s="9">
        <f>(константы!B$2/1000)*(D45^2+E45^2)</f>
        <v>7.8284327797715798E-7</v>
      </c>
      <c r="G45" s="9">
        <f t="shared" si="1"/>
        <v>0.1706748890729578</v>
      </c>
      <c r="H45">
        <v>1.0380645771660512E-2</v>
      </c>
      <c r="I45">
        <v>1.1058318430127872E-2</v>
      </c>
    </row>
    <row r="46" spans="1:9" x14ac:dyDescent="0.3">
      <c r="A46" s="7">
        <v>43</v>
      </c>
      <c r="B46" s="9">
        <v>0</v>
      </c>
      <c r="C46" s="9">
        <v>15.439305074951182</v>
      </c>
      <c r="D46" s="9">
        <f t="shared" si="0"/>
        <v>0</v>
      </c>
      <c r="E46" s="9">
        <f>C46-C45</f>
        <v>5.161719914680063E-3</v>
      </c>
      <c r="F46" s="9">
        <f>(константы!B$2/1000)*(D46^2+E46^2)</f>
        <v>1.0657340991041903E-7</v>
      </c>
      <c r="G46" s="9">
        <f t="shared" si="1"/>
        <v>0.16921986007841561</v>
      </c>
      <c r="H46">
        <v>8.4965428632465586E-3</v>
      </c>
      <c r="I46">
        <v>1.0960335703604236E-2</v>
      </c>
    </row>
    <row r="47" spans="1:9" x14ac:dyDescent="0.3">
      <c r="A47" s="7">
        <v>44</v>
      </c>
      <c r="B47" s="9">
        <v>0</v>
      </c>
      <c r="C47" s="9">
        <v>15.427225299144277</v>
      </c>
      <c r="D47" s="9">
        <f t="shared" si="0"/>
        <v>0</v>
      </c>
      <c r="E47" s="9">
        <f>C47-C46</f>
        <v>-1.2079775806904891E-2</v>
      </c>
      <c r="F47" s="9">
        <f>(константы!B$2/1000)*(D47^2+E47^2)</f>
        <v>5.836839341803389E-7</v>
      </c>
      <c r="G47" s="9">
        <f t="shared" si="1"/>
        <v>0.17105254687881924</v>
      </c>
      <c r="H47">
        <v>1.1458107852412488E-2</v>
      </c>
      <c r="I47">
        <v>1.1087744376964628E-2</v>
      </c>
    </row>
    <row r="48" spans="1:9" x14ac:dyDescent="0.3">
      <c r="A48" s="7">
        <v>45</v>
      </c>
      <c r="B48" s="9">
        <v>0</v>
      </c>
      <c r="C48" s="9">
        <v>15.436645534884219</v>
      </c>
      <c r="D48" s="9">
        <f t="shared" si="0"/>
        <v>0</v>
      </c>
      <c r="E48" s="9">
        <f>C48-C47</f>
        <v>9.4202357399417735E-3</v>
      </c>
      <c r="F48" s="9">
        <f>(константы!B$2/1000)*(D48^2+E48^2)</f>
        <v>3.5496336558430532E-7</v>
      </c>
      <c r="G48" s="9">
        <f t="shared" si="1"/>
        <v>0.16990437234862049</v>
      </c>
      <c r="H48">
        <v>8.7103433332316044E-3</v>
      </c>
      <c r="I48">
        <v>1.1006583452864161E-2</v>
      </c>
    </row>
    <row r="49" spans="1:9" x14ac:dyDescent="0.3">
      <c r="A49" s="7">
        <v>46</v>
      </c>
      <c r="B49" s="9">
        <v>0</v>
      </c>
      <c r="C49" s="9">
        <v>15.381691830131317</v>
      </c>
      <c r="D49" s="9">
        <f t="shared" si="0"/>
        <v>0</v>
      </c>
      <c r="E49" s="9">
        <f>C49-C48</f>
        <v>-5.495370475290251E-2</v>
      </c>
      <c r="F49" s="9">
        <f>(константы!B$2/1000)*(D49^2+E49^2)</f>
        <v>1.2079638664276721E-5</v>
      </c>
      <c r="G49" s="9">
        <f t="shared" si="1"/>
        <v>0.16984021601502189</v>
      </c>
      <c r="H49">
        <v>9.7496816919461649E-3</v>
      </c>
      <c r="I49">
        <v>1.1042497634815514E-2</v>
      </c>
    </row>
    <row r="50" spans="1:9" x14ac:dyDescent="0.3">
      <c r="A50" s="7">
        <v>47</v>
      </c>
      <c r="B50" s="9">
        <v>0</v>
      </c>
      <c r="C50" s="9">
        <v>15.208516215467332</v>
      </c>
      <c r="D50" s="9">
        <f t="shared" si="0"/>
        <v>0</v>
      </c>
      <c r="E50" s="9">
        <f>C50-C49</f>
        <v>-0.17317561466398423</v>
      </c>
      <c r="F50" s="9">
        <f>(константы!B$2/1000)*(D50^2+E50^2)</f>
        <v>1.1995917405699501E-4</v>
      </c>
      <c r="G50" s="9">
        <f t="shared" si="1"/>
        <v>0.16672745667065111</v>
      </c>
      <c r="H50">
        <v>1.0824836573381756E-2</v>
      </c>
      <c r="I50">
        <v>1.0970657063509017E-2</v>
      </c>
    </row>
    <row r="51" spans="1:9" x14ac:dyDescent="0.3">
      <c r="A51" s="7">
        <v>48</v>
      </c>
      <c r="B51" s="9">
        <v>0</v>
      </c>
      <c r="C51" s="9">
        <v>12.898095864841324</v>
      </c>
      <c r="D51" s="9">
        <f t="shared" si="0"/>
        <v>0</v>
      </c>
      <c r="E51" s="9">
        <f>C51-C50</f>
        <v>-2.3104203506260088</v>
      </c>
      <c r="F51" s="9">
        <f>(константы!B$2/1000)*(D51^2+E51^2)</f>
        <v>2.1352168786347239E-2</v>
      </c>
      <c r="G51" s="9">
        <f t="shared" si="1"/>
        <v>0.12231858227861836</v>
      </c>
      <c r="H51">
        <v>9.4742460402233962E-3</v>
      </c>
      <c r="I51">
        <v>1.1138911709952086E-2</v>
      </c>
    </row>
    <row r="52" spans="1:9" x14ac:dyDescent="0.3">
      <c r="G52" s="9">
        <f>SUM(G3:G51)</f>
        <v>-5768.562105377674</v>
      </c>
    </row>
  </sheetData>
  <mergeCells count="2">
    <mergeCell ref="R2:T2"/>
    <mergeCell ref="U2:W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zoomScale="87" workbookViewId="0">
      <selection activeCell="R18" sqref="R18"/>
    </sheetView>
  </sheetViews>
  <sheetFormatPr defaultRowHeight="14.4" x14ac:dyDescent="0.3"/>
  <cols>
    <col min="2" max="3" width="10.44140625" bestFit="1" customWidth="1"/>
    <col min="4" max="5" width="11.109375" bestFit="1" customWidth="1"/>
    <col min="6" max="6" width="11.44140625" bestFit="1" customWidth="1"/>
    <col min="7" max="7" width="10.109375" bestFit="1" customWidth="1"/>
    <col min="8" max="8" width="10" bestFit="1" customWidth="1"/>
    <col min="9" max="9" width="9" bestFit="1" customWidth="1"/>
  </cols>
  <sheetData>
    <row r="2" spans="1:23" x14ac:dyDescent="0.3">
      <c r="B2" s="7" t="s">
        <v>25</v>
      </c>
      <c r="C2" s="7" t="s">
        <v>26</v>
      </c>
      <c r="D2" s="7" t="s">
        <v>28</v>
      </c>
      <c r="E2" s="7" t="s">
        <v>27</v>
      </c>
      <c r="F2" s="7" t="s">
        <v>29</v>
      </c>
      <c r="G2" s="15" t="s">
        <v>30</v>
      </c>
      <c r="H2" s="16" t="s">
        <v>32</v>
      </c>
      <c r="I2" s="16" t="s">
        <v>31</v>
      </c>
      <c r="R2" s="12" t="s">
        <v>23</v>
      </c>
      <c r="S2" s="12"/>
      <c r="T2" s="12"/>
      <c r="U2" s="13" t="s">
        <v>24</v>
      </c>
      <c r="V2" s="13"/>
      <c r="W2" s="13"/>
    </row>
    <row r="3" spans="1:23" x14ac:dyDescent="0.3">
      <c r="A3" s="7">
        <v>0</v>
      </c>
      <c r="B3" s="9">
        <f>1000+100*константы!B5+10*константы!B6+константы!B7</f>
        <v>3104</v>
      </c>
      <c r="C3" s="9">
        <f>1000+100*константы!B8+10*константы!B9+константы!B10</f>
        <v>1300</v>
      </c>
      <c r="D3" s="9"/>
      <c r="E3" s="9"/>
      <c r="F3" s="9"/>
      <c r="G3" s="9"/>
      <c r="H3" s="9"/>
      <c r="I3" s="9"/>
      <c r="R3" s="11" t="s">
        <v>22</v>
      </c>
      <c r="S3" s="1"/>
      <c r="T3" s="17">
        <f>(0.4+константы!B5/33-константы!B9/100)/100</f>
        <v>8.260606060606062E-3</v>
      </c>
      <c r="U3" s="11" t="s">
        <v>22</v>
      </c>
      <c r="V3" s="1"/>
      <c r="W3" s="17">
        <f>(0.4+константы!B5/33+константы!B6/100-константы!B8/100)/100</f>
        <v>1.0960606060606061E-2</v>
      </c>
    </row>
    <row r="4" spans="1:23" x14ac:dyDescent="0.3">
      <c r="A4" s="7">
        <v>1</v>
      </c>
      <c r="B4" s="9">
        <v>2568.359928939878</v>
      </c>
      <c r="C4" s="9">
        <v>1079.3052537726089</v>
      </c>
      <c r="D4" s="9">
        <f>B4-B3</f>
        <v>-535.64007106012195</v>
      </c>
      <c r="E4" s="9">
        <f>C4-C3</f>
        <v>-220.69474622739108</v>
      </c>
      <c r="F4" s="9">
        <f>(константы!B$2/1000)*(D4^2+E4^2)</f>
        <v>1342.4658269506601</v>
      </c>
      <c r="G4" s="9">
        <f>C4*I4-B4*H4-F4</f>
        <v>-1352.6748091833999</v>
      </c>
      <c r="H4">
        <v>8.6006964323862428E-3</v>
      </c>
      <c r="I4">
        <v>1.1007730948820458E-2</v>
      </c>
      <c r="R4" s="10" t="s">
        <v>21</v>
      </c>
      <c r="S4" s="3"/>
      <c r="T4" s="17">
        <f>(0.4+константы!B5/33+константы!B9/100)/100</f>
        <v>1.1860606060606061E-2</v>
      </c>
      <c r="U4" s="10" t="s">
        <v>21</v>
      </c>
      <c r="V4" s="3"/>
      <c r="W4" s="17">
        <f>(0.4+константы!B5/33+константы!B6/100+константы!B8/100)/100</f>
        <v>1.1160606060606062E-2</v>
      </c>
    </row>
    <row r="5" spans="1:23" x14ac:dyDescent="0.3">
      <c r="A5" s="7">
        <v>2</v>
      </c>
      <c r="B5" s="9">
        <v>1729.0332160526816</v>
      </c>
      <c r="C5" s="9">
        <v>729.9969951866675</v>
      </c>
      <c r="D5" s="9">
        <f t="shared" ref="D5:D51" si="0">B5-B4</f>
        <v>-839.32671288719644</v>
      </c>
      <c r="E5" s="9">
        <f>C5-C4</f>
        <v>-349.30825858594142</v>
      </c>
      <c r="F5" s="9">
        <f>(константы!B$2/1000)*(D5^2+E5^2)</f>
        <v>3305.9423619294766</v>
      </c>
      <c r="G5" s="9">
        <f t="shared" ref="G5:G51" si="1">C5*I5-B5*H5-F5</f>
        <v>-3317.2678444938956</v>
      </c>
      <c r="H5">
        <v>1.1215192724387341E-2</v>
      </c>
      <c r="I5">
        <v>1.1049303262428662E-2</v>
      </c>
    </row>
    <row r="6" spans="1:23" x14ac:dyDescent="0.3">
      <c r="A6" s="7">
        <v>3</v>
      </c>
      <c r="B6" s="9">
        <v>1055.4414671372081</v>
      </c>
      <c r="C6" s="9">
        <v>448.96250224059202</v>
      </c>
      <c r="D6" s="9">
        <f t="shared" si="0"/>
        <v>-673.59174891547354</v>
      </c>
      <c r="E6" s="9">
        <f>C6-C5</f>
        <v>-281.03449294607549</v>
      </c>
      <c r="F6" s="9">
        <f>(константы!B$2/1000)*(D6^2+E6^2)</f>
        <v>2130.8249217298562</v>
      </c>
      <c r="G6" s="9">
        <f t="shared" si="1"/>
        <v>-2137.0635968165425</v>
      </c>
      <c r="H6">
        <v>1.0608838770714439E-2</v>
      </c>
      <c r="I6">
        <v>1.1043980834376049E-2</v>
      </c>
    </row>
    <row r="7" spans="1:23" x14ac:dyDescent="0.3">
      <c r="A7" s="7">
        <v>4</v>
      </c>
      <c r="B7" s="9">
        <v>369.66840221033658</v>
      </c>
      <c r="C7" s="9">
        <v>163.0952906666802</v>
      </c>
      <c r="D7" s="9">
        <f t="shared" si="0"/>
        <v>-685.77306492687148</v>
      </c>
      <c r="E7" s="9">
        <f>C7-C6</f>
        <v>-285.86721157391185</v>
      </c>
      <c r="F7" s="9">
        <f>(константы!B$2/1000)*(D7^2+E7^2)</f>
        <v>2208.0190369289548</v>
      </c>
      <c r="G7" s="9">
        <f t="shared" si="1"/>
        <v>-2210.2272330511987</v>
      </c>
      <c r="H7">
        <v>1.0810773644215217E-2</v>
      </c>
      <c r="I7">
        <v>1.0964174932096315E-2</v>
      </c>
    </row>
    <row r="8" spans="1:23" x14ac:dyDescent="0.3">
      <c r="A8" s="7">
        <v>5</v>
      </c>
      <c r="B8" s="9">
        <v>0.67892273028180972</v>
      </c>
      <c r="C8" s="9">
        <v>26.4423612766</v>
      </c>
      <c r="D8" s="9">
        <f t="shared" si="0"/>
        <v>-368.9894794800548</v>
      </c>
      <c r="E8" s="9">
        <f>C8-C7</f>
        <v>-136.6529293900802</v>
      </c>
      <c r="F8" s="9">
        <f>(константы!B$2/1000)*(D8^2+E8^2)</f>
        <v>619.30903631140802</v>
      </c>
      <c r="G8" s="9">
        <f t="shared" si="1"/>
        <v>-619.02525280026862</v>
      </c>
      <c r="H8">
        <v>1.0575878780480361E-2</v>
      </c>
      <c r="I8">
        <v>1.1003696401867732E-2</v>
      </c>
    </row>
    <row r="9" spans="1:23" x14ac:dyDescent="0.3">
      <c r="A9" s="7">
        <v>6</v>
      </c>
      <c r="B9" s="9">
        <v>0</v>
      </c>
      <c r="C9" s="9">
        <v>7.3885400466232367</v>
      </c>
      <c r="D9" s="9">
        <f t="shared" si="0"/>
        <v>-0.67892273028180972</v>
      </c>
      <c r="E9" s="9">
        <f>C9-C8</f>
        <v>-19.053821229976762</v>
      </c>
      <c r="F9" s="9">
        <f>(константы!B$2/1000)*(D9^2+E9^2)</f>
        <v>1.4540361581504258</v>
      </c>
      <c r="G9" s="9">
        <f t="shared" si="1"/>
        <v>-1.3724193146980364</v>
      </c>
      <c r="H9">
        <v>1.1010291451765497E-2</v>
      </c>
      <c r="I9">
        <v>1.1046410107730338E-2</v>
      </c>
    </row>
    <row r="10" spans="1:23" x14ac:dyDescent="0.3">
      <c r="A10" s="7">
        <v>7</v>
      </c>
      <c r="B10" s="9">
        <v>0</v>
      </c>
      <c r="C10" s="9">
        <v>5.9658456687275487</v>
      </c>
      <c r="D10" s="9">
        <f t="shared" si="0"/>
        <v>0</v>
      </c>
      <c r="E10" s="9">
        <f>C10-C9</f>
        <v>-1.422694377895688</v>
      </c>
      <c r="F10" s="9">
        <f>(константы!B$2/1000)*(D10^2+E10^2)</f>
        <v>8.0962371715839962E-3</v>
      </c>
      <c r="G10" s="9">
        <f t="shared" si="1"/>
        <v>5.7824021526208948E-2</v>
      </c>
      <c r="H10">
        <v>9.7917606128116712E-3</v>
      </c>
      <c r="I10">
        <v>1.1049608447523422E-2</v>
      </c>
    </row>
    <row r="11" spans="1:23" x14ac:dyDescent="0.3">
      <c r="A11" s="7">
        <v>8</v>
      </c>
      <c r="B11" s="9">
        <v>0</v>
      </c>
      <c r="C11" s="9">
        <v>5.9050268479198911</v>
      </c>
      <c r="D11" s="9">
        <f t="shared" si="0"/>
        <v>0</v>
      </c>
      <c r="E11" s="9">
        <f>C11-C10</f>
        <v>-6.0818820807657659E-2</v>
      </c>
      <c r="F11" s="9">
        <f>(константы!B$2/1000)*(D11^2+E11^2)</f>
        <v>1.4795715857735889E-5</v>
      </c>
      <c r="G11" s="9">
        <f t="shared" si="1"/>
        <v>6.5534718280232385E-2</v>
      </c>
      <c r="H11">
        <v>9.9704037598803679E-3</v>
      </c>
      <c r="I11">
        <v>1.1100629291665394E-2</v>
      </c>
    </row>
    <row r="12" spans="1:23" x14ac:dyDescent="0.3">
      <c r="A12" s="7">
        <v>9</v>
      </c>
      <c r="B12" s="9">
        <v>0</v>
      </c>
      <c r="C12" s="9">
        <v>5.9043251180190284</v>
      </c>
      <c r="D12" s="9">
        <f t="shared" si="0"/>
        <v>0</v>
      </c>
      <c r="E12" s="9">
        <f>C12-C11</f>
        <v>-7.0172990086270204E-4</v>
      </c>
      <c r="F12" s="9">
        <f>(константы!B$2/1000)*(D12^2+E12^2)</f>
        <v>1.9696994150591106E-9</v>
      </c>
      <c r="G12" s="9">
        <f t="shared" si="1"/>
        <v>6.5549434566346668E-2</v>
      </c>
      <c r="H12">
        <v>9.7308944975127414E-3</v>
      </c>
      <c r="I12">
        <v>1.1101935483870968E-2</v>
      </c>
    </row>
    <row r="13" spans="1:23" x14ac:dyDescent="0.3">
      <c r="A13" s="7">
        <v>10</v>
      </c>
      <c r="B13" s="9">
        <v>0</v>
      </c>
      <c r="C13" s="9">
        <v>5.8999655440871726</v>
      </c>
      <c r="D13" s="9">
        <f t="shared" si="0"/>
        <v>0</v>
      </c>
      <c r="E13" s="9">
        <f>C13-C12</f>
        <v>-4.3595739318558202E-3</v>
      </c>
      <c r="F13" s="9">
        <f>(константы!B$2/1000)*(D13^2+E13^2)</f>
        <v>7.6023539469267266E-8</v>
      </c>
      <c r="G13" s="9">
        <f t="shared" si="1"/>
        <v>6.5644215071591017E-2</v>
      </c>
      <c r="H13">
        <v>9.3616327402569668E-3</v>
      </c>
      <c r="I13">
        <v>1.112621601001007E-2</v>
      </c>
    </row>
    <row r="14" spans="1:23" x14ac:dyDescent="0.3">
      <c r="A14" s="7">
        <v>11</v>
      </c>
      <c r="B14" s="9">
        <v>0</v>
      </c>
      <c r="C14" s="9">
        <v>5.8863032206822981</v>
      </c>
      <c r="D14" s="9">
        <f t="shared" si="0"/>
        <v>0</v>
      </c>
      <c r="E14" s="9">
        <f>C14-C13</f>
        <v>-1.3662323404874499E-2</v>
      </c>
      <c r="F14" s="9">
        <f>(константы!B$2/1000)*(D14^2+E14^2)</f>
        <v>7.4663632327752613E-7</v>
      </c>
      <c r="G14" s="9">
        <f t="shared" si="1"/>
        <v>6.4718322841701703E-2</v>
      </c>
      <c r="H14">
        <v>8.9284286019470811E-3</v>
      </c>
      <c r="I14">
        <v>1.0994858241523483E-2</v>
      </c>
    </row>
    <row r="15" spans="1:23" x14ac:dyDescent="0.3">
      <c r="A15" s="7">
        <v>12</v>
      </c>
      <c r="B15" s="9">
        <v>0</v>
      </c>
      <c r="C15" s="9">
        <v>5.8824208708917558</v>
      </c>
      <c r="D15" s="9">
        <f t="shared" si="0"/>
        <v>0</v>
      </c>
      <c r="E15" s="9">
        <f>C15-C14</f>
        <v>-3.8823497905422499E-3</v>
      </c>
      <c r="F15" s="9">
        <f>(константы!B$2/1000)*(D15^2+E15^2)</f>
        <v>6.029055958449381E-8</v>
      </c>
      <c r="G15" s="9">
        <f t="shared" si="1"/>
        <v>6.4625877418372057E-2</v>
      </c>
      <c r="H15">
        <v>9.4633692434461496E-3</v>
      </c>
      <c r="I15">
        <v>1.0986282540360728E-2</v>
      </c>
    </row>
    <row r="16" spans="1:23" x14ac:dyDescent="0.3">
      <c r="A16" s="7">
        <v>13</v>
      </c>
      <c r="B16" s="9">
        <v>0</v>
      </c>
      <c r="C16" s="9">
        <v>5.8893732331464337</v>
      </c>
      <c r="D16" s="9">
        <f t="shared" si="0"/>
        <v>0</v>
      </c>
      <c r="E16" s="9">
        <f>C16-C15</f>
        <v>6.9523622546778796E-3</v>
      </c>
      <c r="F16" s="9">
        <f>(константы!B$2/1000)*(D16^2+E16^2)</f>
        <v>1.9334136368107876E-7</v>
      </c>
      <c r="G16" s="9">
        <f t="shared" si="1"/>
        <v>6.5104407620738269E-2</v>
      </c>
      <c r="H16">
        <v>1.011586718344676E-2</v>
      </c>
      <c r="I16">
        <v>1.1054589068269905E-2</v>
      </c>
    </row>
    <row r="17" spans="1:9" x14ac:dyDescent="0.3">
      <c r="A17" s="7">
        <v>14</v>
      </c>
      <c r="B17" s="9">
        <v>0</v>
      </c>
      <c r="C17" s="9">
        <v>5.8993292562004696</v>
      </c>
      <c r="D17" s="9">
        <f t="shared" si="0"/>
        <v>0</v>
      </c>
      <c r="E17" s="9">
        <f>C17-C16</f>
        <v>9.9560230540358674E-3</v>
      </c>
      <c r="F17" s="9">
        <f>(константы!B$2/1000)*(D17^2+E17^2)</f>
        <v>3.9648958020997474E-7</v>
      </c>
      <c r="G17" s="9">
        <f t="shared" si="1"/>
        <v>6.5587916608432967E-2</v>
      </c>
      <c r="H17">
        <v>1.0497873470259713E-2</v>
      </c>
      <c r="I17">
        <v>1.111792718283639E-2</v>
      </c>
    </row>
    <row r="18" spans="1:9" x14ac:dyDescent="0.3">
      <c r="A18" s="7">
        <v>15</v>
      </c>
      <c r="B18" s="9">
        <v>0</v>
      </c>
      <c r="C18" s="9">
        <v>5.9035317335630877</v>
      </c>
      <c r="D18" s="9">
        <f t="shared" si="0"/>
        <v>0</v>
      </c>
      <c r="E18" s="9">
        <f>C18-C17</f>
        <v>4.20247736261814E-3</v>
      </c>
      <c r="F18" s="9">
        <f>(константы!B$2/1000)*(D18^2+E18^2)</f>
        <v>7.0643263933271682E-8</v>
      </c>
      <c r="G18" s="9">
        <f t="shared" si="1"/>
        <v>6.5146388450870341E-2</v>
      </c>
      <c r="H18">
        <v>9.201007721182897E-3</v>
      </c>
      <c r="I18">
        <v>1.1035167088839381E-2</v>
      </c>
    </row>
    <row r="19" spans="1:9" x14ac:dyDescent="0.3">
      <c r="A19" s="7">
        <v>16</v>
      </c>
      <c r="B19" s="9">
        <v>0</v>
      </c>
      <c r="C19" s="9">
        <v>5.9142077386105809</v>
      </c>
      <c r="D19" s="9">
        <f t="shared" si="0"/>
        <v>0</v>
      </c>
      <c r="E19" s="9">
        <f>C19-C18</f>
        <v>1.067600504749322E-2</v>
      </c>
      <c r="F19" s="9">
        <f>(константы!B$2/1000)*(D19^2+E19^2)</f>
        <v>4.5590833509640284E-7</v>
      </c>
      <c r="G19" s="9">
        <f t="shared" si="1"/>
        <v>6.5798831457665061E-2</v>
      </c>
      <c r="H19">
        <v>9.1409106723227638E-3</v>
      </c>
      <c r="I19">
        <v>1.1125630054628131E-2</v>
      </c>
    </row>
    <row r="20" spans="1:9" x14ac:dyDescent="0.3">
      <c r="A20" s="7">
        <v>17</v>
      </c>
      <c r="B20" s="9">
        <v>0</v>
      </c>
      <c r="C20" s="9">
        <v>5.9200051109163008</v>
      </c>
      <c r="D20" s="9">
        <f t="shared" si="0"/>
        <v>0</v>
      </c>
      <c r="E20" s="9">
        <f>C20-C19</f>
        <v>5.7973723057198612E-3</v>
      </c>
      <c r="F20" s="9">
        <f>(константы!B$2/1000)*(D20^2+E20^2)</f>
        <v>1.344381026045105E-7</v>
      </c>
      <c r="G20" s="9">
        <f t="shared" si="1"/>
        <v>6.5923851502187478E-2</v>
      </c>
      <c r="H20">
        <v>1.0982605059968871E-2</v>
      </c>
      <c r="I20">
        <v>1.1135798821985534E-2</v>
      </c>
    </row>
    <row r="21" spans="1:9" x14ac:dyDescent="0.3">
      <c r="A21" s="7">
        <v>18</v>
      </c>
      <c r="B21" s="9">
        <v>0</v>
      </c>
      <c r="C21" s="9">
        <v>5.922567334558158</v>
      </c>
      <c r="D21" s="9">
        <f t="shared" si="0"/>
        <v>0</v>
      </c>
      <c r="E21" s="9">
        <f>C21-C20</f>
        <v>2.5622236418572086E-3</v>
      </c>
      <c r="F21" s="9">
        <f>(константы!B$2/1000)*(D21^2+E21^2)</f>
        <v>2.6259959963568069E-8</v>
      </c>
      <c r="G21" s="9">
        <f t="shared" si="1"/>
        <v>6.5955637101278178E-2</v>
      </c>
      <c r="H21">
        <v>1.1243428449354534E-2</v>
      </c>
      <c r="I21">
        <v>1.1136329844050417E-2</v>
      </c>
    </row>
    <row r="22" spans="1:9" x14ac:dyDescent="0.3">
      <c r="A22" s="7">
        <v>19</v>
      </c>
      <c r="B22" s="9">
        <v>0</v>
      </c>
      <c r="C22" s="9">
        <v>5.9220426255354202</v>
      </c>
      <c r="D22" s="9">
        <f t="shared" si="0"/>
        <v>0</v>
      </c>
      <c r="E22" s="9">
        <f>C22-C21</f>
        <v>-5.2470902273782372E-4</v>
      </c>
      <c r="F22" s="9">
        <f>(константы!B$2/1000)*(D22^2+E22^2)</f>
        <v>1.1012782341699282E-9</v>
      </c>
      <c r="G22" s="9">
        <f t="shared" si="1"/>
        <v>6.5821101658070674E-2</v>
      </c>
      <c r="H22">
        <v>9.3933841975157931E-3</v>
      </c>
      <c r="I22">
        <v>1.1114594561601611E-2</v>
      </c>
    </row>
    <row r="23" spans="1:9" x14ac:dyDescent="0.3">
      <c r="A23" s="7">
        <v>20</v>
      </c>
      <c r="B23" s="9">
        <v>0</v>
      </c>
      <c r="C23" s="9">
        <v>5.9225508008739007</v>
      </c>
      <c r="D23" s="9">
        <f t="shared" si="0"/>
        <v>0</v>
      </c>
      <c r="E23" s="9">
        <f>C23-C22</f>
        <v>5.081753384805765E-4</v>
      </c>
      <c r="F23" s="9">
        <f>(константы!B$2/1000)*(D23^2+E23^2)</f>
        <v>1.032968698559394E-9</v>
      </c>
      <c r="G23" s="9">
        <f t="shared" si="1"/>
        <v>6.5866948116050678E-2</v>
      </c>
      <c r="H23">
        <v>1.0677065950498978E-2</v>
      </c>
      <c r="I23">
        <v>1.1121381878109073E-2</v>
      </c>
    </row>
    <row r="24" spans="1:9" x14ac:dyDescent="0.3">
      <c r="A24" s="7">
        <v>21</v>
      </c>
      <c r="B24" s="9">
        <v>0</v>
      </c>
      <c r="C24" s="9">
        <v>5.9233972292103863</v>
      </c>
      <c r="D24" s="9">
        <f t="shared" si="0"/>
        <v>0</v>
      </c>
      <c r="E24" s="9">
        <f>C24-C23</f>
        <v>8.464283364855163E-4</v>
      </c>
      <c r="F24" s="9">
        <f>(константы!B$2/1000)*(D24^2+E24^2)</f>
        <v>2.8657637152225537E-9</v>
      </c>
      <c r="G24" s="9">
        <f t="shared" si="1"/>
        <v>6.5944258170397008E-2</v>
      </c>
      <c r="H24">
        <v>1.1431849726859341E-2</v>
      </c>
      <c r="I24">
        <v>1.1132844630268257E-2</v>
      </c>
    </row>
    <row r="25" spans="1:9" x14ac:dyDescent="0.3">
      <c r="A25" s="7">
        <v>22</v>
      </c>
      <c r="B25" s="9">
        <v>0</v>
      </c>
      <c r="C25" s="9">
        <v>5.9231055388030507</v>
      </c>
      <c r="D25" s="9">
        <f t="shared" si="0"/>
        <v>0</v>
      </c>
      <c r="E25" s="9">
        <f>C25-C24</f>
        <v>-2.9169040733556528E-4</v>
      </c>
      <c r="F25" s="9">
        <f>(константы!B$2/1000)*(D25^2+E25^2)</f>
        <v>3.4033317492635201E-10</v>
      </c>
      <c r="G25" s="9">
        <f t="shared" si="1"/>
        <v>6.5943977887223754E-2</v>
      </c>
      <c r="H25">
        <v>1.0930308542130803E-2</v>
      </c>
      <c r="I25">
        <v>1.1133345133823663E-2</v>
      </c>
    </row>
    <row r="26" spans="1:9" x14ac:dyDescent="0.3">
      <c r="A26" s="7">
        <v>23</v>
      </c>
      <c r="B26" s="9">
        <v>0</v>
      </c>
      <c r="C26" s="9">
        <v>5.9211193727120648</v>
      </c>
      <c r="D26" s="9">
        <f t="shared" si="0"/>
        <v>0</v>
      </c>
      <c r="E26" s="9">
        <f>C26-C25</f>
        <v>-1.9861660909858969E-3</v>
      </c>
      <c r="F26" s="9">
        <f>(константы!B$2/1000)*(D26^2+E26^2)</f>
        <v>1.5779422963928792E-8</v>
      </c>
      <c r="G26" s="9">
        <f t="shared" si="1"/>
        <v>6.5937751704466169E-2</v>
      </c>
      <c r="H26">
        <v>9.008741111484116E-3</v>
      </c>
      <c r="I26">
        <v>1.1136030762657552E-2</v>
      </c>
    </row>
    <row r="27" spans="1:9" x14ac:dyDescent="0.3">
      <c r="A27" s="7">
        <v>24</v>
      </c>
      <c r="B27" s="9">
        <v>0</v>
      </c>
      <c r="C27" s="9">
        <v>5.9153643590395539</v>
      </c>
      <c r="D27" s="9">
        <f t="shared" si="0"/>
        <v>0</v>
      </c>
      <c r="E27" s="9">
        <f>C27-C26</f>
        <v>-5.7550136725108558E-3</v>
      </c>
      <c r="F27" s="9">
        <f>(константы!B$2/1000)*(D27^2+E27^2)</f>
        <v>1.3248072948314757E-7</v>
      </c>
      <c r="G27" s="9">
        <f t="shared" si="1"/>
        <v>6.5593836750694759E-2</v>
      </c>
      <c r="H27">
        <v>1.0466781212805566E-2</v>
      </c>
      <c r="I27">
        <v>1.1088745384075442E-2</v>
      </c>
    </row>
    <row r="28" spans="1:9" x14ac:dyDescent="0.3">
      <c r="A28" s="7">
        <v>25</v>
      </c>
      <c r="B28" s="9">
        <v>0</v>
      </c>
      <c r="C28" s="9">
        <v>5.9126884259311696</v>
      </c>
      <c r="D28" s="9">
        <f t="shared" si="0"/>
        <v>0</v>
      </c>
      <c r="E28" s="9">
        <f>C28-C27</f>
        <v>-2.6759331083843207E-3</v>
      </c>
      <c r="F28" s="9">
        <f>(константы!B$2/1000)*(D28^2+E28^2)</f>
        <v>2.8642472002189492E-8</v>
      </c>
      <c r="G28" s="9">
        <f t="shared" si="1"/>
        <v>6.5798126431379542E-2</v>
      </c>
      <c r="H28">
        <v>1.056599078341014E-2</v>
      </c>
      <c r="I28">
        <v>1.1128297372356334E-2</v>
      </c>
    </row>
    <row r="29" spans="1:9" x14ac:dyDescent="0.3">
      <c r="A29" s="7">
        <v>26</v>
      </c>
      <c r="B29" s="9">
        <v>0</v>
      </c>
      <c r="C29" s="9">
        <v>5.9075029986417045</v>
      </c>
      <c r="D29" s="9">
        <f t="shared" si="0"/>
        <v>0</v>
      </c>
      <c r="E29" s="9">
        <f>C29-C28</f>
        <v>-5.1854272894651388E-3</v>
      </c>
      <c r="F29" s="9">
        <f>(константы!B$2/1000)*(D29^2+E29^2)</f>
        <v>1.075546246973191E-7</v>
      </c>
      <c r="G29" s="9">
        <f t="shared" si="1"/>
        <v>6.5434970412487664E-2</v>
      </c>
      <c r="H29">
        <v>9.5874086733603939E-3</v>
      </c>
      <c r="I29">
        <v>1.1076605121005889E-2</v>
      </c>
    </row>
    <row r="30" spans="1:9" x14ac:dyDescent="0.3">
      <c r="A30" s="7">
        <v>27</v>
      </c>
      <c r="B30" s="9">
        <v>0</v>
      </c>
      <c r="C30" s="9">
        <v>5.9065970296548036</v>
      </c>
      <c r="D30" s="9">
        <f t="shared" si="0"/>
        <v>0</v>
      </c>
      <c r="E30" s="9">
        <f>C30-C29</f>
        <v>-9.0596898690087357E-4</v>
      </c>
      <c r="F30" s="9">
        <f>(константы!B$2/1000)*(D30^2+E30^2)</f>
        <v>3.2831192209047809E-9</v>
      </c>
      <c r="G30" s="9">
        <f t="shared" si="1"/>
        <v>6.5271529749606122E-2</v>
      </c>
      <c r="H30">
        <v>1.0549400921658986E-2</v>
      </c>
      <c r="I30">
        <v>1.1050615558336131E-2</v>
      </c>
    </row>
    <row r="31" spans="1:9" x14ac:dyDescent="0.3">
      <c r="A31" s="7">
        <v>28</v>
      </c>
      <c r="B31" s="9">
        <v>0</v>
      </c>
      <c r="C31" s="9">
        <v>5.9120062560151112</v>
      </c>
      <c r="D31" s="9">
        <f t="shared" si="0"/>
        <v>0</v>
      </c>
      <c r="E31" s="9">
        <f>C31-C30</f>
        <v>5.4092263603076063E-3</v>
      </c>
      <c r="F31" s="9">
        <f>(константы!B$2/1000)*(D31^2+E31^2)</f>
        <v>1.1703891926818669E-7</v>
      </c>
      <c r="G31" s="9">
        <f t="shared" si="1"/>
        <v>6.5695939706043802E-2</v>
      </c>
      <c r="H31">
        <v>9.4351335184789577E-3</v>
      </c>
      <c r="I31">
        <v>1.1112311777092806E-2</v>
      </c>
    </row>
    <row r="32" spans="1:9" x14ac:dyDescent="0.3">
      <c r="A32" s="7">
        <v>29</v>
      </c>
      <c r="B32" s="9">
        <v>0</v>
      </c>
      <c r="C32" s="9">
        <v>5.9150704755648755</v>
      </c>
      <c r="D32" s="9">
        <f t="shared" si="0"/>
        <v>0</v>
      </c>
      <c r="E32" s="9">
        <f>C32-C31</f>
        <v>3.0642195497643243E-3</v>
      </c>
      <c r="F32" s="9">
        <f>(константы!B$2/1000)*(D32^2+E32^2)</f>
        <v>3.7557765796631515E-8</v>
      </c>
      <c r="G32" s="9">
        <f t="shared" si="1"/>
        <v>6.5979258363257867E-2</v>
      </c>
      <c r="H32">
        <v>1.0912949613940856E-2</v>
      </c>
      <c r="I32">
        <v>1.1154439527573473E-2</v>
      </c>
    </row>
    <row r="33" spans="1:9" x14ac:dyDescent="0.3">
      <c r="A33" s="7">
        <v>30</v>
      </c>
      <c r="B33" s="9">
        <v>0</v>
      </c>
      <c r="C33" s="9">
        <v>5.9105406356421266</v>
      </c>
      <c r="D33" s="9">
        <f t="shared" si="0"/>
        <v>0</v>
      </c>
      <c r="E33" s="9">
        <f>C33-C32</f>
        <v>-4.5298399227489128E-3</v>
      </c>
      <c r="F33" s="9">
        <f>(константы!B$2/1000)*(D33^2+E33^2)</f>
        <v>8.2077798902919503E-8</v>
      </c>
      <c r="G33" s="9">
        <f t="shared" si="1"/>
        <v>6.5672869838975689E-2</v>
      </c>
      <c r="H33">
        <v>1.072211127048555E-2</v>
      </c>
      <c r="I33">
        <v>1.1111158177434613E-2</v>
      </c>
    </row>
    <row r="34" spans="1:9" x14ac:dyDescent="0.3">
      <c r="A34" s="7">
        <v>31</v>
      </c>
      <c r="B34" s="9">
        <v>0</v>
      </c>
      <c r="C34" s="9">
        <v>5.9018911548002633</v>
      </c>
      <c r="D34" s="9">
        <f t="shared" si="0"/>
        <v>0</v>
      </c>
      <c r="E34" s="9">
        <f>C34-C33</f>
        <v>-8.649480841863344E-3</v>
      </c>
      <c r="F34" s="9">
        <f>(константы!B$2/1000)*(D34^2+E34^2)</f>
        <v>2.9925407533504409E-7</v>
      </c>
      <c r="G34" s="9">
        <f t="shared" si="1"/>
        <v>6.4905647405072417E-2</v>
      </c>
      <c r="H34">
        <v>1.1622907803582874E-2</v>
      </c>
      <c r="I34">
        <v>1.0997482833338419E-2</v>
      </c>
    </row>
    <row r="35" spans="1:9" x14ac:dyDescent="0.3">
      <c r="A35" s="7">
        <v>32</v>
      </c>
      <c r="B35" s="9">
        <v>0</v>
      </c>
      <c r="C35" s="9">
        <v>5.9057292711707046</v>
      </c>
      <c r="D35" s="9">
        <f t="shared" si="0"/>
        <v>0</v>
      </c>
      <c r="E35" s="9">
        <f>C35-C34</f>
        <v>3.8381163704412913E-3</v>
      </c>
      <c r="F35" s="9">
        <f>(константы!B$2/1000)*(D35^2+E35^2)</f>
        <v>5.8924549092197728E-8</v>
      </c>
      <c r="G35" s="9">
        <f t="shared" si="1"/>
        <v>6.5859036312885533E-2</v>
      </c>
      <c r="H35">
        <v>1.0169591967528306E-2</v>
      </c>
      <c r="I35">
        <v>1.1151729483932005E-2</v>
      </c>
    </row>
    <row r="36" spans="1:9" x14ac:dyDescent="0.3">
      <c r="A36" s="7">
        <v>33</v>
      </c>
      <c r="B36" s="9">
        <v>0</v>
      </c>
      <c r="C36" s="9">
        <v>5.9007875358320536</v>
      </c>
      <c r="D36" s="9">
        <f t="shared" si="0"/>
        <v>0</v>
      </c>
      <c r="E36" s="9">
        <f>C36-C35</f>
        <v>-4.9417353386509433E-3</v>
      </c>
      <c r="F36" s="9">
        <f>(константы!B$2/1000)*(D36^2+E36^2)</f>
        <v>9.7682992629086221E-8</v>
      </c>
      <c r="G36" s="9">
        <f t="shared" si="1"/>
        <v>6.5505598779484642E-2</v>
      </c>
      <c r="H36">
        <v>9.4797393719290753E-3</v>
      </c>
      <c r="I36">
        <v>1.1101178624835962E-2</v>
      </c>
    </row>
    <row r="37" spans="1:9" x14ac:dyDescent="0.3">
      <c r="A37" s="7">
        <v>34</v>
      </c>
      <c r="B37" s="9">
        <v>0</v>
      </c>
      <c r="C37" s="9">
        <v>5.8946112370328239</v>
      </c>
      <c r="D37" s="9">
        <f t="shared" si="0"/>
        <v>0</v>
      </c>
      <c r="E37" s="9">
        <f>C37-C36</f>
        <v>-6.1762987992297624E-3</v>
      </c>
      <c r="F37" s="9">
        <f>(константы!B$2/1000)*(D37^2+E37^2)</f>
        <v>1.5258666742946802E-7</v>
      </c>
      <c r="G37" s="9">
        <f t="shared" si="1"/>
        <v>6.4608924150436897E-2</v>
      </c>
      <c r="H37">
        <v>1.0805500045777764E-2</v>
      </c>
      <c r="I37">
        <v>1.0960701925717947E-2</v>
      </c>
    </row>
    <row r="38" spans="1:9" x14ac:dyDescent="0.3">
      <c r="A38" s="7">
        <v>35</v>
      </c>
      <c r="B38" s="9">
        <v>0</v>
      </c>
      <c r="C38" s="9">
        <v>5.9066385069149687</v>
      </c>
      <c r="D38" s="9">
        <f t="shared" si="0"/>
        <v>0</v>
      </c>
      <c r="E38" s="9">
        <f>C38-C37</f>
        <v>1.2027269882144864E-2</v>
      </c>
      <c r="F38" s="9">
        <f>(константы!B$2/1000)*(D38^2+E38^2)</f>
        <v>5.7862088327179572E-7</v>
      </c>
      <c r="G38" s="9">
        <f t="shared" si="1"/>
        <v>6.5711900503507018E-2</v>
      </c>
      <c r="H38">
        <v>1.173694936979278E-2</v>
      </c>
      <c r="I38">
        <v>1.1125190588091678E-2</v>
      </c>
    </row>
    <row r="39" spans="1:9" x14ac:dyDescent="0.3">
      <c r="A39" s="7">
        <v>36</v>
      </c>
      <c r="B39" s="9">
        <v>0</v>
      </c>
      <c r="C39" s="9">
        <v>5.9122981368821588</v>
      </c>
      <c r="D39" s="9">
        <f t="shared" si="0"/>
        <v>0</v>
      </c>
      <c r="E39" s="9">
        <f>C39-C38</f>
        <v>5.6596299671900496E-3</v>
      </c>
      <c r="F39" s="9">
        <f>(константы!B$2/1000)*(D39^2+E39^2)</f>
        <v>1.2812564546206259E-7</v>
      </c>
      <c r="G39" s="9">
        <f t="shared" si="1"/>
        <v>6.5640891738384943E-2</v>
      </c>
      <c r="H39">
        <v>9.5859804071169175E-3</v>
      </c>
      <c r="I39">
        <v>1.110245429853206E-2</v>
      </c>
    </row>
    <row r="40" spans="1:9" x14ac:dyDescent="0.3">
      <c r="A40" s="7">
        <v>37</v>
      </c>
      <c r="B40" s="9">
        <v>0</v>
      </c>
      <c r="C40" s="9">
        <v>5.916393387743824</v>
      </c>
      <c r="D40" s="9">
        <f t="shared" si="0"/>
        <v>0</v>
      </c>
      <c r="E40" s="9">
        <f>C40-C39</f>
        <v>4.0952508616651784E-3</v>
      </c>
      <c r="F40" s="9">
        <f>(константы!B$2/1000)*(D40^2+E40^2)</f>
        <v>6.7084318479877552E-8</v>
      </c>
      <c r="G40" s="9">
        <f t="shared" si="1"/>
        <v>6.6019769078300497E-2</v>
      </c>
      <c r="H40">
        <v>9.4033820612201297E-3</v>
      </c>
      <c r="I40">
        <v>1.1158797570726646E-2</v>
      </c>
    </row>
    <row r="41" spans="1:9" x14ac:dyDescent="0.3">
      <c r="A41" s="7">
        <v>38</v>
      </c>
      <c r="B41" s="9">
        <v>0</v>
      </c>
      <c r="C41" s="9">
        <v>5.9081513228397329</v>
      </c>
      <c r="D41" s="9">
        <f t="shared" si="0"/>
        <v>0</v>
      </c>
      <c r="E41" s="9">
        <f>C41-C40</f>
        <v>-8.2420649040910732E-3</v>
      </c>
      <c r="F41" s="9">
        <f>(константы!B$2/1000)*(D41^2+E41^2)</f>
        <v>2.7172653553299918E-7</v>
      </c>
      <c r="G41" s="9">
        <f t="shared" si="1"/>
        <v>6.5724818556794573E-2</v>
      </c>
      <c r="H41">
        <v>9.7737424848170426E-3</v>
      </c>
      <c r="I41">
        <v>1.112447645496994E-2</v>
      </c>
    </row>
    <row r="42" spans="1:9" x14ac:dyDescent="0.3">
      <c r="A42" s="7">
        <v>39</v>
      </c>
      <c r="B42" s="9">
        <v>0</v>
      </c>
      <c r="C42" s="9">
        <v>5.8928247236511337</v>
      </c>
      <c r="D42" s="9">
        <f t="shared" si="0"/>
        <v>0</v>
      </c>
      <c r="E42" s="9">
        <f>C42-C41</f>
        <v>-1.5326599188599133E-2</v>
      </c>
      <c r="F42" s="9">
        <f>(константы!B$2/1000)*(D42^2+E42^2)</f>
        <v>9.3961857075187038E-7</v>
      </c>
      <c r="G42" s="9">
        <f t="shared" si="1"/>
        <v>6.4973305859876207E-2</v>
      </c>
      <c r="H42">
        <v>1.0043794671468246E-2</v>
      </c>
      <c r="I42">
        <v>1.1025993224890895E-2</v>
      </c>
    </row>
    <row r="43" spans="1:9" x14ac:dyDescent="0.3">
      <c r="A43" s="7">
        <v>40</v>
      </c>
      <c r="B43" s="9">
        <v>0</v>
      </c>
      <c r="C43" s="9">
        <v>5.8837534965638527</v>
      </c>
      <c r="D43" s="9">
        <f t="shared" si="0"/>
        <v>0</v>
      </c>
      <c r="E43" s="9">
        <f>C43-C42</f>
        <v>-9.0712270872810308E-3</v>
      </c>
      <c r="F43" s="9">
        <f>(константы!B$2/1000)*(D43^2+E43^2)</f>
        <v>3.2914864347608435E-7</v>
      </c>
      <c r="G43" s="9">
        <f t="shared" si="1"/>
        <v>6.482613318049843E-2</v>
      </c>
      <c r="H43">
        <v>1.1543584093752862E-2</v>
      </c>
      <c r="I43">
        <v>1.1017875301370281E-2</v>
      </c>
    </row>
    <row r="44" spans="1:9" x14ac:dyDescent="0.3">
      <c r="A44" s="7">
        <v>41</v>
      </c>
      <c r="B44" s="9">
        <v>0</v>
      </c>
      <c r="C44" s="9">
        <v>5.8797663400595113</v>
      </c>
      <c r="D44" s="9">
        <f t="shared" si="0"/>
        <v>0</v>
      </c>
      <c r="E44" s="9">
        <f>C44-C43</f>
        <v>-3.9871565043414492E-3</v>
      </c>
      <c r="F44" s="9">
        <f>(константы!B$2/1000)*(D44^2+E44^2)</f>
        <v>6.3589667960449294E-8</v>
      </c>
      <c r="G44" s="9">
        <f t="shared" si="1"/>
        <v>6.4539827673117806E-2</v>
      </c>
      <c r="H44">
        <v>1.135626148258919E-2</v>
      </c>
      <c r="I44">
        <v>1.0976608172856837E-2</v>
      </c>
    </row>
    <row r="45" spans="1:9" x14ac:dyDescent="0.3">
      <c r="A45" s="7">
        <v>42</v>
      </c>
      <c r="B45" s="9">
        <v>0</v>
      </c>
      <c r="C45" s="9">
        <v>5.8862704829047905</v>
      </c>
      <c r="D45" s="9">
        <f t="shared" si="0"/>
        <v>0</v>
      </c>
      <c r="E45" s="9">
        <f>C45-C44</f>
        <v>6.504142845279226E-3</v>
      </c>
      <c r="F45" s="9">
        <f>(константы!B$2/1000)*(D45^2+E45^2)</f>
        <v>1.6921549660718778E-7</v>
      </c>
      <c r="G45" s="9">
        <f t="shared" si="1"/>
        <v>6.5490885397681137E-2</v>
      </c>
      <c r="H45">
        <v>1.0258803674428541E-2</v>
      </c>
      <c r="I45">
        <v>1.1126069521164586E-2</v>
      </c>
    </row>
    <row r="46" spans="1:9" x14ac:dyDescent="0.3">
      <c r="A46" s="7">
        <v>43</v>
      </c>
      <c r="B46" s="9">
        <v>0</v>
      </c>
      <c r="C46" s="9">
        <v>5.8791152501225712</v>
      </c>
      <c r="D46" s="9">
        <f t="shared" si="0"/>
        <v>0</v>
      </c>
      <c r="E46" s="9">
        <f>C46-C45</f>
        <v>-7.1552327822193007E-3</v>
      </c>
      <c r="F46" s="9">
        <f>(константы!B$2/1000)*(D46^2+E46^2)</f>
        <v>2.0478942467098302E-7</v>
      </c>
      <c r="G46" s="9">
        <f t="shared" si="1"/>
        <v>6.4754233332910804E-2</v>
      </c>
      <c r="H46">
        <v>1.1699484847560046E-2</v>
      </c>
      <c r="I46">
        <v>1.1014316843165379E-2</v>
      </c>
    </row>
    <row r="47" spans="1:9" x14ac:dyDescent="0.3">
      <c r="A47" s="7">
        <v>44</v>
      </c>
      <c r="B47" s="9">
        <v>0</v>
      </c>
      <c r="C47" s="9">
        <v>5.8736375259009215</v>
      </c>
      <c r="D47" s="9">
        <f t="shared" si="0"/>
        <v>0</v>
      </c>
      <c r="E47" s="9">
        <f>C47-C46</f>
        <v>-5.4777242216497157E-3</v>
      </c>
      <c r="F47" s="9">
        <f>(константы!B$2/1000)*(D47^2+E47^2)</f>
        <v>1.2002185059379193E-7</v>
      </c>
      <c r="G47" s="9">
        <f t="shared" si="1"/>
        <v>6.4603819615094288E-2</v>
      </c>
      <c r="H47">
        <v>1.0019294412060915E-2</v>
      </c>
      <c r="I47">
        <v>1.0998966032898953E-2</v>
      </c>
    </row>
    <row r="48" spans="1:9" x14ac:dyDescent="0.3">
      <c r="A48" s="7">
        <v>45</v>
      </c>
      <c r="B48" s="9">
        <v>0</v>
      </c>
      <c r="C48" s="9">
        <v>5.8714052106715293</v>
      </c>
      <c r="D48" s="9">
        <f t="shared" si="0"/>
        <v>0</v>
      </c>
      <c r="E48" s="9">
        <f>C48-C47</f>
        <v>-2.2323152293921567E-3</v>
      </c>
      <c r="F48" s="9">
        <f>(константы!B$2/1000)*(D48^2+E48^2)</f>
        <v>1.9932925133504628E-8</v>
      </c>
      <c r="G48" s="9">
        <f t="shared" si="1"/>
        <v>6.4696877074656725E-2</v>
      </c>
      <c r="H48">
        <v>1.0472494277779474E-2</v>
      </c>
      <c r="I48">
        <v>1.1018980071413312E-2</v>
      </c>
    </row>
    <row r="49" spans="1:9" x14ac:dyDescent="0.3">
      <c r="A49" s="7">
        <v>46</v>
      </c>
      <c r="B49" s="9">
        <v>0</v>
      </c>
      <c r="C49" s="9">
        <v>5.8724011062876045</v>
      </c>
      <c r="D49" s="9">
        <f t="shared" si="0"/>
        <v>0</v>
      </c>
      <c r="E49" s="9">
        <f>C49-C48</f>
        <v>9.9589561607515975E-4</v>
      </c>
      <c r="F49" s="9">
        <f>(константы!B$2/1000)*(D49^2+E49^2)</f>
        <v>3.9672323124708881E-9</v>
      </c>
      <c r="G49" s="9">
        <f t="shared" si="1"/>
        <v>6.4423413684890504E-2</v>
      </c>
      <c r="H49">
        <v>1.1060390636921293E-2</v>
      </c>
      <c r="I49">
        <v>1.097054109317301E-2</v>
      </c>
    </row>
    <row r="50" spans="1:9" x14ac:dyDescent="0.3">
      <c r="A50" s="7">
        <v>47</v>
      </c>
      <c r="B50" s="9">
        <v>0</v>
      </c>
      <c r="C50" s="9">
        <v>5.8824625887731159</v>
      </c>
      <c r="D50" s="9">
        <f t="shared" si="0"/>
        <v>0</v>
      </c>
      <c r="E50" s="9">
        <f>C50-C49</f>
        <v>1.0061482485511419E-2</v>
      </c>
      <c r="F50" s="9">
        <f>(константы!B$2/1000)*(D50^2+E50^2)</f>
        <v>4.0493371922501219E-7</v>
      </c>
      <c r="G50" s="9">
        <f t="shared" si="1"/>
        <v>6.4592384208667794E-2</v>
      </c>
      <c r="H50">
        <v>8.2973546555986204E-3</v>
      </c>
      <c r="I50">
        <v>1.0980569475386821E-2</v>
      </c>
    </row>
    <row r="51" spans="1:9" x14ac:dyDescent="0.3">
      <c r="A51" s="7">
        <v>48</v>
      </c>
      <c r="B51" s="9">
        <v>0</v>
      </c>
      <c r="C51" s="9">
        <v>6.012099552844707</v>
      </c>
      <c r="D51" s="9">
        <f t="shared" si="0"/>
        <v>0</v>
      </c>
      <c r="E51" s="9">
        <f>C51-C50</f>
        <v>0.12963696407159109</v>
      </c>
      <c r="F51" s="9">
        <f>(константы!B$2/1000)*(D51^2+E51^2)</f>
        <v>6.722296981479599E-5</v>
      </c>
      <c r="G51" s="9">
        <f t="shared" si="1"/>
        <v>6.7014560761032169E-2</v>
      </c>
      <c r="H51">
        <v>1.0456014282662435E-2</v>
      </c>
      <c r="I51">
        <v>1.1157796563615832E-2</v>
      </c>
    </row>
    <row r="52" spans="1:9" x14ac:dyDescent="0.3">
      <c r="G52" s="9">
        <f>SUM(G3:G51)</f>
        <v>-9634.8908894414562</v>
      </c>
    </row>
  </sheetData>
  <mergeCells count="2">
    <mergeCell ref="R2:T2"/>
    <mergeCell ref="U2:W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zoomScale="87" workbookViewId="0">
      <selection activeCell="G4" sqref="G4"/>
    </sheetView>
  </sheetViews>
  <sheetFormatPr defaultRowHeight="14.4" x14ac:dyDescent="0.3"/>
  <cols>
    <col min="2" max="3" width="10.44140625" bestFit="1" customWidth="1"/>
    <col min="4" max="5" width="11.109375" bestFit="1" customWidth="1"/>
    <col min="6" max="6" width="11.44140625" bestFit="1" customWidth="1"/>
    <col min="7" max="7" width="10.109375" bestFit="1" customWidth="1"/>
    <col min="8" max="8" width="10" bestFit="1" customWidth="1"/>
    <col min="9" max="9" width="9" bestFit="1" customWidth="1"/>
  </cols>
  <sheetData>
    <row r="2" spans="1:23" x14ac:dyDescent="0.3">
      <c r="B2" s="7" t="s">
        <v>25</v>
      </c>
      <c r="C2" s="7" t="s">
        <v>26</v>
      </c>
      <c r="D2" s="7" t="s">
        <v>28</v>
      </c>
      <c r="E2" s="7" t="s">
        <v>27</v>
      </c>
      <c r="F2" s="7" t="s">
        <v>29</v>
      </c>
      <c r="G2" s="15" t="s">
        <v>30</v>
      </c>
      <c r="H2" s="16" t="s">
        <v>32</v>
      </c>
      <c r="I2" s="16" t="s">
        <v>31</v>
      </c>
      <c r="R2" s="12" t="s">
        <v>23</v>
      </c>
      <c r="S2" s="12"/>
      <c r="T2" s="12"/>
      <c r="U2" s="13" t="s">
        <v>24</v>
      </c>
      <c r="V2" s="13"/>
      <c r="W2" s="13"/>
    </row>
    <row r="3" spans="1:23" x14ac:dyDescent="0.3">
      <c r="A3" s="7">
        <v>0</v>
      </c>
      <c r="B3" s="9">
        <f>1000+100*константы!B5+10*константы!B6+константы!B7</f>
        <v>3104</v>
      </c>
      <c r="C3" s="9">
        <f>1000+100*константы!B8+10*константы!B9+константы!B10</f>
        <v>1300</v>
      </c>
      <c r="D3" s="9"/>
      <c r="E3" s="9"/>
      <c r="F3" s="9"/>
      <c r="G3" s="9"/>
      <c r="H3" s="9"/>
      <c r="I3" s="9"/>
      <c r="R3" s="11" t="s">
        <v>22</v>
      </c>
      <c r="S3" s="1"/>
      <c r="T3" s="17">
        <f>(0.4+константы!B5/33-константы!B9/100)/100</f>
        <v>8.260606060606062E-3</v>
      </c>
      <c r="U3" s="11" t="s">
        <v>22</v>
      </c>
      <c r="V3" s="1"/>
      <c r="W3" s="17">
        <f>(0.4+константы!B5/33+константы!B6/100-константы!B8/100)/100</f>
        <v>1.0960606060606061E-2</v>
      </c>
    </row>
    <row r="4" spans="1:23" x14ac:dyDescent="0.3">
      <c r="A4" s="7">
        <v>1</v>
      </c>
      <c r="B4" s="9">
        <v>2962.4374199063323</v>
      </c>
      <c r="C4" s="9">
        <v>1270.0409857084167</v>
      </c>
      <c r="D4" s="9">
        <f>B4-B3</f>
        <v>-141.56258009366775</v>
      </c>
      <c r="E4" s="9">
        <f>C4-C3</f>
        <v>-29.959014291583344</v>
      </c>
      <c r="F4" s="9">
        <f>(константы!B$2/1000)*(D4^2+E4^2)</f>
        <v>83.750026480397565</v>
      </c>
      <c r="G4" s="9">
        <f>C4*I4-B4*H4-F4</f>
        <v>-99.032936861464577</v>
      </c>
      <c r="H4">
        <v>9.8740507217627491E-3</v>
      </c>
      <c r="I4">
        <v>1.0998343455305643E-2</v>
      </c>
      <c r="R4" s="10" t="s">
        <v>21</v>
      </c>
      <c r="S4" s="3"/>
      <c r="T4" s="17">
        <f>(0.4+константы!B5/33+константы!B9/100)/100</f>
        <v>1.1860606060606061E-2</v>
      </c>
      <c r="U4" s="10" t="s">
        <v>21</v>
      </c>
      <c r="V4" s="3"/>
      <c r="W4" s="17">
        <f>(0.4+константы!B5/33+константы!B6/100+константы!B8/100)/100</f>
        <v>1.1160606060606062E-2</v>
      </c>
    </row>
    <row r="5" spans="1:23" x14ac:dyDescent="0.3">
      <c r="A5" s="7">
        <v>2</v>
      </c>
      <c r="B5" s="9">
        <v>2825.8309937079534</v>
      </c>
      <c r="C5" s="9">
        <v>1237.5449882631103</v>
      </c>
      <c r="D5" s="9">
        <f t="shared" ref="D5:D51" si="0">B5-B4</f>
        <v>-136.60642619837881</v>
      </c>
      <c r="E5" s="9">
        <f>C5-C4</f>
        <v>-32.49599744530633</v>
      </c>
      <c r="F5" s="9">
        <f>(константы!B$2/1000)*(D5^2+E5^2)</f>
        <v>78.869222114633885</v>
      </c>
      <c r="G5" s="9">
        <f t="shared" ref="G5:G51" si="1">C5*I5-B5*H5-F5</f>
        <v>-97.542016556757218</v>
      </c>
      <c r="H5">
        <v>1.141866573076571E-2</v>
      </c>
      <c r="I5">
        <v>1.0984994659260842E-2</v>
      </c>
    </row>
    <row r="6" spans="1:23" x14ac:dyDescent="0.3">
      <c r="A6" s="7">
        <v>3</v>
      </c>
      <c r="B6" s="9">
        <v>2693.0042554922807</v>
      </c>
      <c r="C6" s="9">
        <v>1204.0155555912436</v>
      </c>
      <c r="D6" s="9">
        <f t="shared" si="0"/>
        <v>-132.82673821567278</v>
      </c>
      <c r="E6" s="9">
        <f>C6-C5</f>
        <v>-33.529432671866743</v>
      </c>
      <c r="F6" s="9">
        <f>(константы!B$2/1000)*(D6^2+E6^2)</f>
        <v>75.068660961248455</v>
      </c>
      <c r="G6" s="9">
        <f t="shared" si="1"/>
        <v>-84.766519368223499</v>
      </c>
      <c r="H6">
        <v>8.5401599169896546E-3</v>
      </c>
      <c r="I6">
        <v>1.1047057100131229E-2</v>
      </c>
    </row>
    <row r="7" spans="1:23" x14ac:dyDescent="0.3">
      <c r="A7" s="7">
        <v>4</v>
      </c>
      <c r="B7" s="9">
        <v>2561.0074408302771</v>
      </c>
      <c r="C7" s="9">
        <v>1171.6609307876329</v>
      </c>
      <c r="D7" s="9">
        <f t="shared" si="0"/>
        <v>-131.99681466200354</v>
      </c>
      <c r="E7" s="9">
        <f>C7-C6</f>
        <v>-32.354624803610704</v>
      </c>
      <c r="F7" s="9">
        <f>(константы!B$2/1000)*(D7^2+E7^2)</f>
        <v>73.879923308390943</v>
      </c>
      <c r="G7" s="9">
        <f t="shared" si="1"/>
        <v>-84.921341488255777</v>
      </c>
      <c r="H7">
        <v>9.3559196752830594E-3</v>
      </c>
      <c r="I7">
        <v>1.1026365550706503E-2</v>
      </c>
    </row>
    <row r="8" spans="1:23" x14ac:dyDescent="0.3">
      <c r="A8" s="7">
        <v>5</v>
      </c>
      <c r="B8" s="9">
        <v>2430.3065954518306</v>
      </c>
      <c r="C8" s="9">
        <v>1140.0581434291998</v>
      </c>
      <c r="D8" s="9">
        <f t="shared" si="0"/>
        <v>-130.7008453784465</v>
      </c>
      <c r="E8" s="9">
        <f>C8-C7</f>
        <v>-31.602787358433034</v>
      </c>
      <c r="F8" s="9">
        <f>(константы!B$2/1000)*(D8^2+E8^2)</f>
        <v>72.325788605851656</v>
      </c>
      <c r="G8" s="9">
        <f t="shared" si="1"/>
        <v>-86.593310281468888</v>
      </c>
      <c r="H8">
        <v>1.1029518112735375E-2</v>
      </c>
      <c r="I8">
        <v>1.0997324137089143E-2</v>
      </c>
    </row>
    <row r="9" spans="1:23" x14ac:dyDescent="0.3">
      <c r="A9" s="7">
        <v>6</v>
      </c>
      <c r="B9" s="9">
        <v>2303.3158376002489</v>
      </c>
      <c r="C9" s="9">
        <v>1107.7001755433596</v>
      </c>
      <c r="D9" s="9">
        <f t="shared" si="0"/>
        <v>-126.99075785158175</v>
      </c>
      <c r="E9" s="9">
        <f>C9-C8</f>
        <v>-32.357967885840253</v>
      </c>
      <c r="F9" s="9">
        <f>(константы!B$2/1000)*(D9^2+E9^2)</f>
        <v>68.694762661680571</v>
      </c>
      <c r="G9" s="9">
        <f t="shared" si="1"/>
        <v>-80.095475139359081</v>
      </c>
      <c r="H9">
        <v>1.0259792474135564E-2</v>
      </c>
      <c r="I9">
        <v>1.1041643116550186E-2</v>
      </c>
    </row>
    <row r="10" spans="1:23" x14ac:dyDescent="0.3">
      <c r="A10" s="7">
        <v>7</v>
      </c>
      <c r="B10" s="9">
        <v>2181.9529337061049</v>
      </c>
      <c r="C10" s="9">
        <v>1073.2483989677437</v>
      </c>
      <c r="D10" s="9">
        <f t="shared" si="0"/>
        <v>-121.36290389414398</v>
      </c>
      <c r="E10" s="9">
        <f>C10-C9</f>
        <v>-34.451776575615895</v>
      </c>
      <c r="F10" s="9">
        <f>(константы!B$2/1000)*(D10^2+E10^2)</f>
        <v>63.663517403341537</v>
      </c>
      <c r="G10" s="9">
        <f t="shared" si="1"/>
        <v>-72.226040232501546</v>
      </c>
      <c r="H10">
        <v>9.3769042023987559E-3</v>
      </c>
      <c r="I10">
        <v>1.1085449385052034E-2</v>
      </c>
    </row>
    <row r="11" spans="1:23" x14ac:dyDescent="0.3">
      <c r="A11" s="7">
        <v>8</v>
      </c>
      <c r="B11" s="9">
        <v>2061.8735841868165</v>
      </c>
      <c r="C11" s="9">
        <v>1038.1589071476562</v>
      </c>
      <c r="D11" s="9">
        <f t="shared" si="0"/>
        <v>-120.07934951928837</v>
      </c>
      <c r="E11" s="9">
        <f>C11-C10</f>
        <v>-35.08949182008746</v>
      </c>
      <c r="F11" s="9">
        <f>(константы!B$2/1000)*(D11^2+E11^2)</f>
        <v>62.601290468669625</v>
      </c>
      <c r="G11" s="9">
        <f t="shared" si="1"/>
        <v>-70.005012871361586</v>
      </c>
      <c r="H11">
        <v>9.1186077455977059E-3</v>
      </c>
      <c r="I11">
        <v>1.0978756675923948E-2</v>
      </c>
    </row>
    <row r="12" spans="1:23" x14ac:dyDescent="0.3">
      <c r="A12" s="7">
        <v>9</v>
      </c>
      <c r="B12" s="9">
        <v>1941.2863539539135</v>
      </c>
      <c r="C12" s="9">
        <v>1004.1230203331678</v>
      </c>
      <c r="D12" s="9">
        <f t="shared" si="0"/>
        <v>-120.58723023290304</v>
      </c>
      <c r="E12" s="9">
        <f>C12-C11</f>
        <v>-34.035886814488435</v>
      </c>
      <c r="F12" s="9">
        <f>(константы!B$2/1000)*(D12^2+E12^2)</f>
        <v>62.79888674596733</v>
      </c>
      <c r="G12" s="9">
        <f t="shared" si="1"/>
        <v>-73.165182086612731</v>
      </c>
      <c r="H12">
        <v>1.1060500503555407E-2</v>
      </c>
      <c r="I12">
        <v>1.1059703970458083E-2</v>
      </c>
    </row>
    <row r="13" spans="1:23" x14ac:dyDescent="0.3">
      <c r="A13" s="7">
        <v>10</v>
      </c>
      <c r="B13" s="9">
        <v>1821.5084100715565</v>
      </c>
      <c r="C13" s="9">
        <v>970.1975886870456</v>
      </c>
      <c r="D13" s="9">
        <f t="shared" si="0"/>
        <v>-119.77794388235702</v>
      </c>
      <c r="E13" s="9">
        <f>C13-C12</f>
        <v>-33.925431646122206</v>
      </c>
      <c r="F13" s="9">
        <f>(константы!B$2/1000)*(D13^2+E13^2)</f>
        <v>61.990763012243114</v>
      </c>
      <c r="G13" s="9">
        <f t="shared" si="1"/>
        <v>-72.676803545006948</v>
      </c>
      <c r="H13">
        <v>1.1794299752800073E-2</v>
      </c>
      <c r="I13">
        <v>1.1129048127689443E-2</v>
      </c>
    </row>
    <row r="14" spans="1:23" x14ac:dyDescent="0.3">
      <c r="A14" s="7">
        <v>11</v>
      </c>
      <c r="B14" s="9">
        <v>1707.5796433627586</v>
      </c>
      <c r="C14" s="9">
        <v>934.07315189265989</v>
      </c>
      <c r="D14" s="9">
        <f t="shared" si="0"/>
        <v>-113.92876670879787</v>
      </c>
      <c r="E14" s="9">
        <f>C14-C13</f>
        <v>-36.124436794385701</v>
      </c>
      <c r="F14" s="9">
        <f>(константы!B$2/1000)*(D14^2+E14^2)</f>
        <v>57.138955269997034</v>
      </c>
      <c r="G14" s="9">
        <f t="shared" si="1"/>
        <v>-61.00400839404346</v>
      </c>
      <c r="H14">
        <v>8.3353685110019223E-3</v>
      </c>
      <c r="I14">
        <v>1.1100043336283456E-2</v>
      </c>
    </row>
    <row r="15" spans="1:23" x14ac:dyDescent="0.3">
      <c r="A15" s="7">
        <v>12</v>
      </c>
      <c r="B15" s="9">
        <v>1595.4865009150737</v>
      </c>
      <c r="C15" s="9">
        <v>897.34773749785666</v>
      </c>
      <c r="D15" s="9">
        <f t="shared" si="0"/>
        <v>-112.09314244768484</v>
      </c>
      <c r="E15" s="9">
        <f>C15-C14</f>
        <v>-36.725414394803238</v>
      </c>
      <c r="F15" s="9">
        <f>(константы!B$2/1000)*(D15^2+E15^2)</f>
        <v>55.654514585067943</v>
      </c>
      <c r="G15" s="9">
        <f t="shared" si="1"/>
        <v>-59.53956075971486</v>
      </c>
      <c r="H15">
        <v>8.6236585589159823E-3</v>
      </c>
      <c r="I15">
        <v>1.1003409527878658E-2</v>
      </c>
    </row>
    <row r="16" spans="1:23" x14ac:dyDescent="0.3">
      <c r="A16" s="7">
        <v>13</v>
      </c>
      <c r="B16" s="9">
        <v>1485.9480900607825</v>
      </c>
      <c r="C16" s="9">
        <v>862.5949401934339</v>
      </c>
      <c r="D16" s="9">
        <f t="shared" si="0"/>
        <v>-109.53841085429121</v>
      </c>
      <c r="E16" s="9">
        <f>C16-C15</f>
        <v>-34.752797304422756</v>
      </c>
      <c r="F16" s="9">
        <f>(константы!B$2/1000)*(D16^2+E16^2)</f>
        <v>52.825681491863186</v>
      </c>
      <c r="G16" s="9">
        <f t="shared" si="1"/>
        <v>-57.239436509208957</v>
      </c>
      <c r="H16">
        <v>9.4045905941953795E-3</v>
      </c>
      <c r="I16">
        <v>1.1083972289193396E-2</v>
      </c>
    </row>
    <row r="17" spans="1:9" x14ac:dyDescent="0.3">
      <c r="A17" s="7">
        <v>14</v>
      </c>
      <c r="B17" s="9">
        <v>1379.7812892099403</v>
      </c>
      <c r="C17" s="9">
        <v>829.33415758610181</v>
      </c>
      <c r="D17" s="9">
        <f t="shared" si="0"/>
        <v>-106.16680085084226</v>
      </c>
      <c r="E17" s="9">
        <f>C17-C16</f>
        <v>-33.260782607332089</v>
      </c>
      <c r="F17" s="9">
        <f>(константы!B$2/1000)*(D17^2+E17^2)</f>
        <v>49.510677050218426</v>
      </c>
      <c r="G17" s="9">
        <f t="shared" si="1"/>
        <v>-54.946432288979807</v>
      </c>
      <c r="H17">
        <v>1.0581921445356609E-2</v>
      </c>
      <c r="I17">
        <v>1.1051012298959318E-2</v>
      </c>
    </row>
    <row r="18" spans="1:9" x14ac:dyDescent="0.3">
      <c r="A18" s="7">
        <v>15</v>
      </c>
      <c r="B18" s="9">
        <v>1280.5524597241606</v>
      </c>
      <c r="C18" s="9">
        <v>797.2275878912418</v>
      </c>
      <c r="D18" s="9">
        <f t="shared" si="0"/>
        <v>-99.22882948577967</v>
      </c>
      <c r="E18" s="9">
        <f>C18-C17</f>
        <v>-32.106569694860013</v>
      </c>
      <c r="F18" s="9">
        <f>(константы!B$2/1000)*(D18^2+E18^2)</f>
        <v>43.508769674755357</v>
      </c>
      <c r="G18" s="9">
        <f t="shared" si="1"/>
        <v>-46.096954759243097</v>
      </c>
      <c r="H18">
        <v>8.9200787377544475E-3</v>
      </c>
      <c r="I18">
        <v>1.1081457564012574E-2</v>
      </c>
    </row>
    <row r="19" spans="1:9" x14ac:dyDescent="0.3">
      <c r="A19" s="7">
        <v>16</v>
      </c>
      <c r="B19" s="9">
        <v>1186.4230396717305</v>
      </c>
      <c r="C19" s="9">
        <v>765.49218246851262</v>
      </c>
      <c r="D19" s="9">
        <f t="shared" si="0"/>
        <v>-94.129420052430078</v>
      </c>
      <c r="E19" s="9">
        <f>C19-C18</f>
        <v>-31.735405422729173</v>
      </c>
      <c r="F19" s="9">
        <f>(константы!B$2/1000)*(D19^2+E19^2)</f>
        <v>39.469934707007255</v>
      </c>
      <c r="G19" s="9">
        <f t="shared" si="1"/>
        <v>-41.480395937871975</v>
      </c>
      <c r="H19">
        <v>8.8062569048127683E-3</v>
      </c>
      <c r="I19">
        <v>1.10223004852443E-2</v>
      </c>
    </row>
    <row r="20" spans="1:9" x14ac:dyDescent="0.3">
      <c r="A20" s="7">
        <v>17</v>
      </c>
      <c r="B20" s="9">
        <v>1096.6741243906445</v>
      </c>
      <c r="C20" s="9">
        <v>734.47340424267679</v>
      </c>
      <c r="D20" s="9">
        <f t="shared" si="0"/>
        <v>-89.748915281086056</v>
      </c>
      <c r="E20" s="9">
        <f>C20-C19</f>
        <v>-31.018778225835831</v>
      </c>
      <c r="F20" s="9">
        <f>(константы!B$2/1000)*(D20^2+E20^2)</f>
        <v>36.068129587020593</v>
      </c>
      <c r="G20" s="9">
        <f t="shared" si="1"/>
        <v>-39.205781819414085</v>
      </c>
      <c r="H20">
        <v>1.0310221259193701E-2</v>
      </c>
      <c r="I20">
        <v>1.1122663655507065E-2</v>
      </c>
    </row>
    <row r="21" spans="1:9" x14ac:dyDescent="0.3">
      <c r="A21" s="7">
        <v>18</v>
      </c>
      <c r="B21" s="9">
        <v>1007.8305714059554</v>
      </c>
      <c r="C21" s="9">
        <v>705.63870242402868</v>
      </c>
      <c r="D21" s="9">
        <f t="shared" si="0"/>
        <v>-88.84355298468904</v>
      </c>
      <c r="E21" s="9">
        <f>C21-C20</f>
        <v>-28.834701818648114</v>
      </c>
      <c r="F21" s="9">
        <f>(константы!B$2/1000)*(D21^2+E21^2)</f>
        <v>34.898467743654386</v>
      </c>
      <c r="G21" s="9">
        <f t="shared" si="1"/>
        <v>-37.666823494173009</v>
      </c>
      <c r="H21">
        <v>1.0514792931913205E-2</v>
      </c>
      <c r="I21">
        <v>1.1094592730491043E-2</v>
      </c>
    </row>
    <row r="22" spans="1:9" x14ac:dyDescent="0.3">
      <c r="A22" s="7">
        <v>19</v>
      </c>
      <c r="B22" s="9">
        <v>924.73263286897759</v>
      </c>
      <c r="C22" s="9">
        <v>678.36898420827913</v>
      </c>
      <c r="D22" s="9">
        <f t="shared" si="0"/>
        <v>-83.097938536977836</v>
      </c>
      <c r="E22" s="9">
        <f>C22-C21</f>
        <v>-27.269718215749549</v>
      </c>
      <c r="F22" s="9">
        <f>(константы!B$2/1000)*(D22^2+E22^2)</f>
        <v>30.595619682646916</v>
      </c>
      <c r="G22" s="9">
        <f t="shared" si="1"/>
        <v>-31.310403862804279</v>
      </c>
      <c r="H22">
        <v>8.9411731315042573E-3</v>
      </c>
      <c r="I22">
        <v>1.1134663533433026E-2</v>
      </c>
    </row>
    <row r="23" spans="1:9" x14ac:dyDescent="0.3">
      <c r="A23" s="7">
        <v>20</v>
      </c>
      <c r="B23" s="9">
        <v>847.39595839722062</v>
      </c>
      <c r="C23" s="9">
        <v>649.23729189592234</v>
      </c>
      <c r="D23" s="9">
        <f t="shared" si="0"/>
        <v>-77.336674471756965</v>
      </c>
      <c r="E23" s="9">
        <f>C23-C22</f>
        <v>-29.13169231235679</v>
      </c>
      <c r="F23" s="9">
        <f>(константы!B$2/1000)*(D23^2+E23^2)</f>
        <v>27.318466861329334</v>
      </c>
      <c r="G23" s="9">
        <f t="shared" si="1"/>
        <v>-29.567340390135392</v>
      </c>
      <c r="H23">
        <v>1.1175201269569994E-2</v>
      </c>
      <c r="I23">
        <v>1.112219977416303E-2</v>
      </c>
    </row>
    <row r="24" spans="1:9" x14ac:dyDescent="0.3">
      <c r="A24" s="7">
        <v>21</v>
      </c>
      <c r="B24" s="9">
        <v>773.52132289498638</v>
      </c>
      <c r="C24" s="9">
        <v>619.63426770540832</v>
      </c>
      <c r="D24" s="9">
        <f t="shared" si="0"/>
        <v>-73.874635502234241</v>
      </c>
      <c r="E24" s="9">
        <f>C24-C23</f>
        <v>-29.60302419051402</v>
      </c>
      <c r="F24" s="9">
        <f>(константы!B$2/1000)*(D24^2+E24^2)</f>
        <v>25.335203247248504</v>
      </c>
      <c r="G24" s="9">
        <f t="shared" si="1"/>
        <v>-27.666219496608079</v>
      </c>
      <c r="H24">
        <v>1.1833522141178625E-2</v>
      </c>
      <c r="I24">
        <v>1.1010471510971403E-2</v>
      </c>
    </row>
    <row r="25" spans="1:9" x14ac:dyDescent="0.3">
      <c r="A25" s="7">
        <v>22</v>
      </c>
      <c r="B25" s="9">
        <v>695.11679230436016</v>
      </c>
      <c r="C25" s="9">
        <v>592.98531497545741</v>
      </c>
      <c r="D25" s="9">
        <f t="shared" si="0"/>
        <v>-78.404530590626223</v>
      </c>
      <c r="E25" s="9">
        <f>C25-C24</f>
        <v>-26.648952729950906</v>
      </c>
      <c r="F25" s="9">
        <f>(константы!B$2/1000)*(D25^2+E25^2)</f>
        <v>27.429748394958402</v>
      </c>
      <c r="G25" s="9">
        <f t="shared" si="1"/>
        <v>-28.9030268699785</v>
      </c>
      <c r="H25">
        <v>1.1478213446455277E-2</v>
      </c>
      <c r="I25">
        <v>1.0970626544999541E-2</v>
      </c>
    </row>
    <row r="26" spans="1:9" x14ac:dyDescent="0.3">
      <c r="A26" s="7">
        <v>23</v>
      </c>
      <c r="B26" s="9">
        <v>620.81780686280717</v>
      </c>
      <c r="C26" s="9">
        <v>570.36245510648484</v>
      </c>
      <c r="D26" s="9">
        <f t="shared" si="0"/>
        <v>-74.298985441552986</v>
      </c>
      <c r="E26" s="9">
        <f>C26-C25</f>
        <v>-22.622859868972569</v>
      </c>
      <c r="F26" s="9">
        <f>(константы!B$2/1000)*(D26^2+E26^2)</f>
        <v>24.12853210518109</v>
      </c>
      <c r="G26" s="9">
        <f t="shared" si="1"/>
        <v>-24.310769040183509</v>
      </c>
      <c r="H26">
        <v>1.0383282570879239E-2</v>
      </c>
      <c r="I26">
        <v>1.0982296823023163E-2</v>
      </c>
    </row>
    <row r="27" spans="1:9" x14ac:dyDescent="0.3">
      <c r="A27" s="7">
        <v>24</v>
      </c>
      <c r="B27" s="9">
        <v>555.61897493891104</v>
      </c>
      <c r="C27" s="9">
        <v>546.04059232544523</v>
      </c>
      <c r="D27" s="9">
        <f t="shared" si="0"/>
        <v>-65.198831923896137</v>
      </c>
      <c r="E27" s="9">
        <f>C27-C26</f>
        <v>-24.321862781039613</v>
      </c>
      <c r="F27" s="9">
        <f>(константы!B$2/1000)*(D27^2+E27^2)</f>
        <v>19.369762773520712</v>
      </c>
      <c r="G27" s="9">
        <f t="shared" si="1"/>
        <v>-19.023752770707443</v>
      </c>
      <c r="H27">
        <v>1.0256057008575702E-2</v>
      </c>
      <c r="I27">
        <v>1.1069634693441572E-2</v>
      </c>
    </row>
    <row r="28" spans="1:9" x14ac:dyDescent="0.3">
      <c r="A28" s="7">
        <v>25</v>
      </c>
      <c r="B28" s="9">
        <v>503.11321000864478</v>
      </c>
      <c r="C28" s="9">
        <v>519.36543015115171</v>
      </c>
      <c r="D28" s="9">
        <f t="shared" si="0"/>
        <v>-52.505764930266253</v>
      </c>
      <c r="E28" s="9">
        <f>C28-C27</f>
        <v>-26.675162174293519</v>
      </c>
      <c r="F28" s="9">
        <f>(константы!B$2/1000)*(D28^2+E28^2)</f>
        <v>13.873678511748949</v>
      </c>
      <c r="G28" s="9">
        <f t="shared" si="1"/>
        <v>-12.692821412360626</v>
      </c>
      <c r="H28">
        <v>9.1572808008056894E-3</v>
      </c>
      <c r="I28">
        <v>1.1144380626850185E-2</v>
      </c>
    </row>
    <row r="29" spans="1:9" x14ac:dyDescent="0.3">
      <c r="A29" s="7">
        <v>26</v>
      </c>
      <c r="B29" s="9">
        <v>449.91831163064779</v>
      </c>
      <c r="C29" s="9">
        <v>497.13799140543705</v>
      </c>
      <c r="D29" s="9">
        <f t="shared" si="0"/>
        <v>-53.194898377996992</v>
      </c>
      <c r="E29" s="9">
        <f>C29-C28</f>
        <v>-22.227438745714664</v>
      </c>
      <c r="F29" s="9">
        <f>(константы!B$2/1000)*(D29^2+E29^2)</f>
        <v>13.295024986559699</v>
      </c>
      <c r="G29" s="9">
        <f t="shared" si="1"/>
        <v>-12.565800428876845</v>
      </c>
      <c r="H29">
        <v>1.0642457960753197E-2</v>
      </c>
      <c r="I29">
        <v>1.1098450270088808E-2</v>
      </c>
    </row>
    <row r="30" spans="1:9" x14ac:dyDescent="0.3">
      <c r="A30" s="7">
        <v>27</v>
      </c>
      <c r="B30" s="9">
        <v>388.18131189522268</v>
      </c>
      <c r="C30" s="9">
        <v>481.79966853137626</v>
      </c>
      <c r="D30" s="9">
        <f t="shared" si="0"/>
        <v>-61.736999735425115</v>
      </c>
      <c r="E30" s="9">
        <f>C30-C29</f>
        <v>-15.338322874060793</v>
      </c>
      <c r="F30" s="9">
        <f>(константы!B$2/1000)*(D30^2+E30^2)</f>
        <v>16.18688513968327</v>
      </c>
      <c r="G30" s="9">
        <f t="shared" si="1"/>
        <v>-14.976267085194891</v>
      </c>
      <c r="H30">
        <v>1.0578405713064974E-2</v>
      </c>
      <c r="I30">
        <v>1.1035618762779625E-2</v>
      </c>
    </row>
    <row r="31" spans="1:9" x14ac:dyDescent="0.3">
      <c r="A31" s="7">
        <v>28</v>
      </c>
      <c r="B31" s="9">
        <v>341.75906671019374</v>
      </c>
      <c r="C31" s="9">
        <v>463.34530053874295</v>
      </c>
      <c r="D31" s="9">
        <f t="shared" si="0"/>
        <v>-46.422245185028942</v>
      </c>
      <c r="E31" s="9">
        <f>C31-C30</f>
        <v>-18.454367992633308</v>
      </c>
      <c r="F31" s="9">
        <f>(константы!B$2/1000)*(D31^2+E31^2)</f>
        <v>9.9823541841058869</v>
      </c>
      <c r="G31" s="9">
        <f t="shared" si="1"/>
        <v>-8.1517123550782209</v>
      </c>
      <c r="H31">
        <v>9.7238630329294726E-3</v>
      </c>
      <c r="I31">
        <v>1.112315195165868E-2</v>
      </c>
    </row>
    <row r="32" spans="1:9" x14ac:dyDescent="0.3">
      <c r="A32" s="7">
        <v>29</v>
      </c>
      <c r="B32" s="9">
        <v>306.00899953169443</v>
      </c>
      <c r="C32" s="9">
        <v>444.55087633501091</v>
      </c>
      <c r="D32" s="9">
        <f t="shared" si="0"/>
        <v>-35.750067178499307</v>
      </c>
      <c r="E32" s="9">
        <f>C32-C31</f>
        <v>-18.794424203732035</v>
      </c>
      <c r="F32" s="9">
        <f>(константы!B$2/1000)*(D32^2+E32^2)</f>
        <v>6.5251907376681686</v>
      </c>
      <c r="G32" s="9">
        <f t="shared" si="1"/>
        <v>-4.5992268350696746</v>
      </c>
      <c r="H32">
        <v>9.6455281228064824E-3</v>
      </c>
      <c r="I32">
        <v>1.0971932737205115E-2</v>
      </c>
    </row>
    <row r="33" spans="1:9" x14ac:dyDescent="0.3">
      <c r="A33" s="7">
        <v>30</v>
      </c>
      <c r="B33" s="9">
        <v>264.97520273172034</v>
      </c>
      <c r="C33" s="9">
        <v>421.81570599127303</v>
      </c>
      <c r="D33" s="9">
        <f t="shared" si="0"/>
        <v>-41.033796799974084</v>
      </c>
      <c r="E33" s="9">
        <f>C33-C32</f>
        <v>-22.735170343737877</v>
      </c>
      <c r="F33" s="9">
        <f>(константы!B$2/1000)*(D33^2+E33^2)</f>
        <v>8.8026418015213679</v>
      </c>
      <c r="G33" s="9">
        <f t="shared" si="1"/>
        <v>-7.2905544751501852</v>
      </c>
      <c r="H33">
        <v>1.1750243232520524E-2</v>
      </c>
      <c r="I33">
        <v>1.0965951109347819E-2</v>
      </c>
    </row>
    <row r="34" spans="1:9" x14ac:dyDescent="0.3">
      <c r="A34" s="7">
        <v>31</v>
      </c>
      <c r="B34" s="9">
        <v>233.9181227438427</v>
      </c>
      <c r="C34" s="9">
        <v>404.79156442937006</v>
      </c>
      <c r="D34" s="9">
        <f t="shared" si="0"/>
        <v>-31.057079987877643</v>
      </c>
      <c r="E34" s="9">
        <f>C34-C33</f>
        <v>-17.024141561902979</v>
      </c>
      <c r="F34" s="9">
        <f>(константы!B$2/1000)*(D34^2+E34^2)</f>
        <v>5.0174544531725696</v>
      </c>
      <c r="G34" s="9">
        <f t="shared" si="1"/>
        <v>-2.6528589346297493</v>
      </c>
      <c r="H34">
        <v>8.9945683156834617E-3</v>
      </c>
      <c r="I34">
        <v>1.1039232154301583E-2</v>
      </c>
    </row>
    <row r="35" spans="1:9" x14ac:dyDescent="0.3">
      <c r="A35" s="7">
        <v>32</v>
      </c>
      <c r="B35" s="9">
        <v>189.08056807725748</v>
      </c>
      <c r="C35" s="9">
        <v>400.86117791598446</v>
      </c>
      <c r="D35" s="9">
        <f t="shared" si="0"/>
        <v>-44.83755466658522</v>
      </c>
      <c r="E35" s="9">
        <f>C35-C34</f>
        <v>-3.9303865133855993</v>
      </c>
      <c r="F35" s="9">
        <f>(константы!B$2/1000)*(D35^2+E35^2)</f>
        <v>8.1034169864944854</v>
      </c>
      <c r="G35" s="9">
        <f t="shared" si="1"/>
        <v>-5.4755158727394546</v>
      </c>
      <c r="H35">
        <v>9.6851899777214891E-3</v>
      </c>
      <c r="I35">
        <v>1.1124006469924008E-2</v>
      </c>
    </row>
    <row r="36" spans="1:9" x14ac:dyDescent="0.3">
      <c r="A36" s="7">
        <v>33</v>
      </c>
      <c r="B36" s="9">
        <v>142.31955632203309</v>
      </c>
      <c r="C36" s="9">
        <v>380.6962504177103</v>
      </c>
      <c r="D36" s="9">
        <f t="shared" si="0"/>
        <v>-46.761011755224388</v>
      </c>
      <c r="E36" s="9">
        <f>C36-C35</f>
        <v>-20.164927498274153</v>
      </c>
      <c r="F36" s="9">
        <f>(константы!B$2/1000)*(D36^2+E36^2)</f>
        <v>10.372866085531546</v>
      </c>
      <c r="G36" s="9">
        <f t="shared" si="1"/>
        <v>-7.3703651981797824</v>
      </c>
      <c r="H36">
        <v>8.4452351451155122E-3</v>
      </c>
      <c r="I36">
        <v>1.1044035767693106E-2</v>
      </c>
    </row>
    <row r="37" spans="1:9" x14ac:dyDescent="0.3">
      <c r="A37" s="7">
        <v>34</v>
      </c>
      <c r="B37" s="9">
        <v>120.07180888508788</v>
      </c>
      <c r="C37" s="9">
        <v>378.7426327874262</v>
      </c>
      <c r="D37" s="9">
        <f t="shared" si="0"/>
        <v>-22.247747436945218</v>
      </c>
      <c r="E37" s="9">
        <f>C37-C36</f>
        <v>-1.9536176302841</v>
      </c>
      <c r="F37" s="9">
        <f>(константы!B$2/1000)*(D37^2+E37^2)</f>
        <v>1.9951155514538375</v>
      </c>
      <c r="G37" s="9">
        <f t="shared" si="1"/>
        <v>1.1177677618054482</v>
      </c>
      <c r="H37">
        <v>8.760552385021516E-3</v>
      </c>
      <c r="I37">
        <v>1.0996329233680227E-2</v>
      </c>
    </row>
    <row r="38" spans="1:9" x14ac:dyDescent="0.3">
      <c r="A38" s="7">
        <v>35</v>
      </c>
      <c r="B38" s="9">
        <v>96.90946038418744</v>
      </c>
      <c r="C38" s="9">
        <v>360.97793549957333</v>
      </c>
      <c r="D38" s="9">
        <f t="shared" si="0"/>
        <v>-23.162348500900436</v>
      </c>
      <c r="E38" s="9">
        <f>C38-C37</f>
        <v>-17.764697287852869</v>
      </c>
      <c r="F38" s="9">
        <f>(константы!B$2/1000)*(D38^2+E38^2)</f>
        <v>3.4083154312248474</v>
      </c>
      <c r="G38" s="9">
        <f t="shared" si="1"/>
        <v>-0.5781513895677759</v>
      </c>
      <c r="H38">
        <v>1.1754528031250953E-2</v>
      </c>
      <c r="I38">
        <v>1.0995932493057038E-2</v>
      </c>
    </row>
    <row r="39" spans="1:9" x14ac:dyDescent="0.3">
      <c r="A39" s="7">
        <v>36</v>
      </c>
      <c r="B39" s="9">
        <v>67.844584628984876</v>
      </c>
      <c r="C39" s="9">
        <v>340.77223968775661</v>
      </c>
      <c r="D39" s="9">
        <f t="shared" si="0"/>
        <v>-29.064875755202564</v>
      </c>
      <c r="E39" s="9">
        <f>C39-C38</f>
        <v>-20.205695811816724</v>
      </c>
      <c r="F39" s="9">
        <f>(константы!B$2/1000)*(D39^2+E39^2)</f>
        <v>5.0121485836201192</v>
      </c>
      <c r="G39" s="9">
        <f t="shared" si="1"/>
        <v>-1.9988866343175675</v>
      </c>
      <c r="H39">
        <v>1.1574017151402327E-2</v>
      </c>
      <c r="I39">
        <v>1.1146730552079835E-2</v>
      </c>
    </row>
    <row r="40" spans="1:9" x14ac:dyDescent="0.3">
      <c r="A40" s="7">
        <v>37</v>
      </c>
      <c r="B40" s="9">
        <v>51.546312644154234</v>
      </c>
      <c r="C40" s="9">
        <v>349.51758710208844</v>
      </c>
      <c r="D40" s="9">
        <f t="shared" si="0"/>
        <v>-16.298271984830642</v>
      </c>
      <c r="E40" s="9">
        <f>C40-C39</f>
        <v>8.7453474143318317</v>
      </c>
      <c r="F40" s="9">
        <f>(константы!B$2/1000)*(D40^2+E40^2)</f>
        <v>1.3684590843555033</v>
      </c>
      <c r="G40" s="9">
        <f t="shared" si="1"/>
        <v>2.0366739323435663</v>
      </c>
      <c r="H40">
        <v>8.4487508774071483E-3</v>
      </c>
      <c r="I40">
        <v>1.0988388317514572E-2</v>
      </c>
    </row>
    <row r="41" spans="1:9" x14ac:dyDescent="0.3">
      <c r="A41" s="7">
        <v>38</v>
      </c>
      <c r="B41" s="9">
        <v>33.643437056031935</v>
      </c>
      <c r="C41" s="9">
        <v>342.31793963806365</v>
      </c>
      <c r="D41" s="9">
        <f t="shared" si="0"/>
        <v>-17.902875588122299</v>
      </c>
      <c r="E41" s="9">
        <f>C41-C40</f>
        <v>-7.1996474640247925</v>
      </c>
      <c r="F41" s="9">
        <f>(константы!B$2/1000)*(D41^2+E41^2)</f>
        <v>1.4893915117200962</v>
      </c>
      <c r="G41" s="9">
        <f t="shared" si="1"/>
        <v>1.9842097184554375</v>
      </c>
      <c r="H41">
        <v>9.2121042512283702E-3</v>
      </c>
      <c r="I41">
        <v>1.1052672505874812E-2</v>
      </c>
    </row>
    <row r="42" spans="1:9" x14ac:dyDescent="0.3">
      <c r="A42" s="7">
        <v>39</v>
      </c>
      <c r="B42" s="9">
        <v>29.089544108453666</v>
      </c>
      <c r="C42" s="9">
        <v>361.75663223864376</v>
      </c>
      <c r="D42" s="9">
        <f t="shared" si="0"/>
        <v>-4.5538929475782695</v>
      </c>
      <c r="E42" s="9">
        <f>C42-C41</f>
        <v>19.438692600580112</v>
      </c>
      <c r="F42" s="9">
        <f>(константы!B$2/1000)*(D42^2+E42^2)</f>
        <v>1.5944028439914044</v>
      </c>
      <c r="G42" s="9">
        <f t="shared" si="1"/>
        <v>2.0687230019750364</v>
      </c>
      <c r="H42">
        <v>1.0594446241645558E-2</v>
      </c>
      <c r="I42">
        <v>1.0977859431745353E-2</v>
      </c>
    </row>
    <row r="43" spans="1:9" x14ac:dyDescent="0.3">
      <c r="A43" s="7">
        <v>40</v>
      </c>
      <c r="B43" s="9">
        <v>41.275902333644886</v>
      </c>
      <c r="C43" s="9">
        <v>327.80578017376541</v>
      </c>
      <c r="D43" s="9">
        <f t="shared" si="0"/>
        <v>12.186358225191221</v>
      </c>
      <c r="E43" s="9">
        <f>C43-C42</f>
        <v>-33.950852064878347</v>
      </c>
      <c r="F43" s="9">
        <f>(константы!B$2/1000)*(D43^2+E43^2)</f>
        <v>5.20467073089576</v>
      </c>
      <c r="G43" s="9">
        <f t="shared" si="1"/>
        <v>-1.9704608647150019</v>
      </c>
      <c r="H43">
        <v>9.7238630329294726E-3</v>
      </c>
      <c r="I43">
        <v>1.1090625324259163E-2</v>
      </c>
    </row>
    <row r="44" spans="1:9" x14ac:dyDescent="0.3">
      <c r="A44" s="7">
        <v>41</v>
      </c>
      <c r="B44" s="9">
        <v>40.662480218428456</v>
      </c>
      <c r="C44" s="9">
        <v>314.89192414527133</v>
      </c>
      <c r="D44" s="9">
        <f t="shared" si="0"/>
        <v>-0.61342211521643009</v>
      </c>
      <c r="E44" s="9">
        <f>C44-C43</f>
        <v>-12.913856028494081</v>
      </c>
      <c r="F44" s="9">
        <f>(константы!B$2/1000)*(D44^2+E44^2)</f>
        <v>0.6685758568644381</v>
      </c>
      <c r="G44" s="9">
        <f t="shared" si="1"/>
        <v>2.3331088514390488</v>
      </c>
      <c r="H44">
        <v>1.1828797875911741E-2</v>
      </c>
      <c r="I44">
        <v>1.1059899288918729E-2</v>
      </c>
    </row>
    <row r="45" spans="1:9" x14ac:dyDescent="0.3">
      <c r="A45" s="7">
        <v>42</v>
      </c>
      <c r="B45" s="9">
        <v>54.620589312657451</v>
      </c>
      <c r="C45" s="9">
        <v>334.1356000669274</v>
      </c>
      <c r="D45" s="9">
        <f t="shared" si="0"/>
        <v>13.958109094228995</v>
      </c>
      <c r="E45" s="9">
        <f>C45-C44</f>
        <v>19.243675921656063</v>
      </c>
      <c r="F45" s="9">
        <f>(константы!B$2/1000)*(D45^2+E45^2)</f>
        <v>2.2605914898564938</v>
      </c>
      <c r="G45" s="9">
        <f t="shared" si="1"/>
        <v>0.89068858294935094</v>
      </c>
      <c r="H45">
        <v>9.6691494491409034E-3</v>
      </c>
      <c r="I45">
        <v>1.1011741080965604E-2</v>
      </c>
    </row>
    <row r="46" spans="1:9" x14ac:dyDescent="0.3">
      <c r="A46" s="7">
        <v>43</v>
      </c>
      <c r="B46" s="9">
        <v>45.651330922703529</v>
      </c>
      <c r="C46" s="9">
        <v>275.60815127724601</v>
      </c>
      <c r="D46" s="9">
        <f t="shared" si="0"/>
        <v>-8.9692583899539216</v>
      </c>
      <c r="E46" s="9">
        <f>C46-C45</f>
        <v>-58.527448789681387</v>
      </c>
      <c r="F46" s="9">
        <f>(константы!B$2/1000)*(D46^2+E46^2)</f>
        <v>14.023639431578143</v>
      </c>
      <c r="G46" s="9">
        <f t="shared" si="1"/>
        <v>-11.33850499066696</v>
      </c>
      <c r="H46">
        <v>8.3776671651356553E-3</v>
      </c>
      <c r="I46">
        <v>1.1130244453260902E-2</v>
      </c>
    </row>
    <row r="47" spans="1:9" x14ac:dyDescent="0.3">
      <c r="A47" s="7">
        <v>44</v>
      </c>
      <c r="B47" s="9">
        <v>13.290362499464567</v>
      </c>
      <c r="C47" s="9">
        <v>305.2217716860207</v>
      </c>
      <c r="D47" s="9">
        <f t="shared" si="0"/>
        <v>-32.360968423238958</v>
      </c>
      <c r="E47" s="9">
        <f>C47-C46</f>
        <v>29.613620408774693</v>
      </c>
      <c r="F47" s="9">
        <f>(константы!B$2/1000)*(D47^2+E47^2)</f>
        <v>7.6967951640194645</v>
      </c>
      <c r="G47" s="9">
        <f t="shared" si="1"/>
        <v>-4.4287795677957593</v>
      </c>
      <c r="H47">
        <v>8.8774504837183747E-3</v>
      </c>
      <c r="I47">
        <v>1.1093573412274543E-2</v>
      </c>
    </row>
    <row r="48" spans="1:9" x14ac:dyDescent="0.3">
      <c r="A48" s="7">
        <v>45</v>
      </c>
      <c r="B48" s="9">
        <v>1.9923584940530756</v>
      </c>
      <c r="C48" s="9">
        <v>298.1536715119625</v>
      </c>
      <c r="D48" s="9">
        <f t="shared" si="0"/>
        <v>-11.298004005411492</v>
      </c>
      <c r="E48" s="9">
        <f>C48-C47</f>
        <v>-7.0681001740582019</v>
      </c>
      <c r="F48" s="9">
        <f>(константы!B$2/1000)*(D48^2+E48^2)</f>
        <v>0.71041173830726279</v>
      </c>
      <c r="G48" s="9">
        <f t="shared" si="1"/>
        <v>2.5578863578498439</v>
      </c>
      <c r="H48">
        <v>9.3575676747947624E-3</v>
      </c>
      <c r="I48">
        <v>1.102432081057161E-2</v>
      </c>
    </row>
    <row r="49" spans="1:9" x14ac:dyDescent="0.3">
      <c r="A49" s="7">
        <v>46</v>
      </c>
      <c r="B49" s="9">
        <v>0</v>
      </c>
      <c r="C49" s="9">
        <v>268.4781076968884</v>
      </c>
      <c r="D49" s="9">
        <f t="shared" si="0"/>
        <v>-1.9923584940530756</v>
      </c>
      <c r="E49" s="9">
        <f>C49-C48</f>
        <v>-29.675563815074099</v>
      </c>
      <c r="F49" s="9">
        <f>(константы!B$2/1000)*(D49^2+E49^2)</f>
        <v>3.5384343204454427</v>
      </c>
      <c r="G49" s="9">
        <f t="shared" si="1"/>
        <v>-0.5480983312293195</v>
      </c>
      <c r="H49">
        <v>1.0211011688589129E-2</v>
      </c>
      <c r="I49">
        <v>1.1138099917600024E-2</v>
      </c>
    </row>
    <row r="50" spans="1:9" x14ac:dyDescent="0.3">
      <c r="A50" s="7">
        <v>47</v>
      </c>
      <c r="B50" s="9">
        <v>0</v>
      </c>
      <c r="C50" s="9">
        <v>248.77585778025545</v>
      </c>
      <c r="D50" s="9">
        <f t="shared" si="0"/>
        <v>0</v>
      </c>
      <c r="E50" s="9">
        <f>C50-C49</f>
        <v>-19.702249916632951</v>
      </c>
      <c r="F50" s="9">
        <f>(константы!B$2/1000)*(D50^2+E50^2)</f>
        <v>1.5527146071098525</v>
      </c>
      <c r="G50" s="9">
        <f t="shared" si="1"/>
        <v>1.2022107319984028</v>
      </c>
      <c r="H50">
        <v>1.0274624469740899E-2</v>
      </c>
      <c r="I50">
        <v>1.1073925595873897E-2</v>
      </c>
    </row>
    <row r="51" spans="1:9" x14ac:dyDescent="0.3">
      <c r="A51" s="7">
        <v>48</v>
      </c>
      <c r="B51" s="9">
        <v>0</v>
      </c>
      <c r="C51" s="9">
        <v>245.50511667171739</v>
      </c>
      <c r="D51" s="9">
        <f t="shared" si="0"/>
        <v>0</v>
      </c>
      <c r="E51" s="9">
        <f>C51-C50</f>
        <v>-3.2707411085380613</v>
      </c>
      <c r="F51" s="9">
        <f>(константы!B$2/1000)*(D51^2+E51^2)</f>
        <v>4.2790989596323145E-2</v>
      </c>
      <c r="G51" s="9">
        <f t="shared" si="1"/>
        <v>2.6944312473299292</v>
      </c>
      <c r="H51">
        <v>1.1498099307229837E-2</v>
      </c>
      <c r="I51">
        <v>1.1149349040192876E-2</v>
      </c>
    </row>
    <row r="52" spans="1:9" x14ac:dyDescent="0.3">
      <c r="G52" s="9">
        <f>SUM(G3:G51)</f>
        <v>-1458.737849013504</v>
      </c>
    </row>
  </sheetData>
  <mergeCells count="2">
    <mergeCell ref="R2:T2"/>
    <mergeCell ref="U2:W2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константы</vt:lpstr>
      <vt:lpstr>3 задача</vt:lpstr>
      <vt:lpstr>3 задача (1)</vt:lpstr>
      <vt:lpstr>3 задача (2)</vt:lpstr>
      <vt:lpstr>3 задача (3)</vt:lpstr>
      <vt:lpstr>5 задача (1)</vt:lpstr>
      <vt:lpstr>5 задача (2)</vt:lpstr>
      <vt:lpstr>5 задача (3)</vt:lpstr>
      <vt:lpstr>5 задача (4)</vt:lpstr>
      <vt:lpstr>5 задача (5)</vt:lpstr>
      <vt:lpstr>5 Задача. Результат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2023-12-13T22:43:09Z</dcterms:modified>
</cp:coreProperties>
</file>