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workspace/StS-Winterhold/"/>
    </mc:Choice>
  </mc:AlternateContent>
  <xr:revisionPtr revIDLastSave="0" documentId="13_ncr:1_{7D8DCAD3-BF86-DA4D-A132-B0622D19F4F5}" xr6:coauthVersionLast="46" xr6:coauthVersionMax="46" xr10:uidLastSave="{00000000-0000-0000-0000-000000000000}"/>
  <bookViews>
    <workbookView xWindow="1120" yWindow="460" windowWidth="34720" windowHeight="21940" xr2:uid="{23C39FC3-D53D-7C45-B446-56A09C7C2148}"/>
  </bookViews>
  <sheets>
    <sheet name="Cards" sheetId="1" r:id="rId1"/>
    <sheet name="Relics" sheetId="3" r:id="rId2"/>
    <sheet name="Design" sheetId="2" r:id="rId3"/>
    <sheet name="Dise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M26" i="1"/>
  <c r="N13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P36" i="1" s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L25" i="1"/>
  <c r="K25" i="1"/>
  <c r="J25" i="1"/>
  <c r="L24" i="1"/>
  <c r="K24" i="1"/>
  <c r="J24" i="1"/>
  <c r="L23" i="1"/>
  <c r="K23" i="1"/>
  <c r="J23" i="1"/>
  <c r="L22" i="1"/>
  <c r="J22" i="1"/>
  <c r="K22" i="1"/>
  <c r="L21" i="1"/>
  <c r="K21" i="1"/>
  <c r="J21" i="1"/>
  <c r="L20" i="1"/>
  <c r="K20" i="1"/>
  <c r="J20" i="1"/>
  <c r="M20" i="1" s="1"/>
  <c r="P31" i="1"/>
  <c r="P30" i="1"/>
  <c r="P29" i="1"/>
  <c r="M18" i="1"/>
  <c r="M17" i="1"/>
  <c r="M16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N5" i="1"/>
  <c r="N4" i="1"/>
  <c r="N3" i="1"/>
  <c r="M22" i="1" l="1"/>
  <c r="M21" i="1"/>
  <c r="M23" i="1"/>
  <c r="N7" i="1"/>
  <c r="M24" i="1"/>
  <c r="P37" i="1"/>
  <c r="M25" i="1"/>
  <c r="P38" i="1"/>
  <c r="P35" i="1"/>
  <c r="P34" i="1"/>
  <c r="P33" i="1"/>
  <c r="N8" i="1"/>
  <c r="N12" i="1"/>
  <c r="N11" i="1"/>
  <c r="N10" i="1"/>
  <c r="N9" i="1"/>
</calcChain>
</file>

<file path=xl/sharedStrings.xml><?xml version="1.0" encoding="utf-8"?>
<sst xmlns="http://schemas.openxmlformats.org/spreadsheetml/2006/main" count="529" uniqueCount="285">
  <si>
    <t>Energy</t>
  </si>
  <si>
    <t>Description</t>
  </si>
  <si>
    <t>Rarity</t>
  </si>
  <si>
    <t>Title</t>
  </si>
  <si>
    <t>Firebolt</t>
  </si>
  <si>
    <t>Frostbolt</t>
  </si>
  <si>
    <t>Defend</t>
  </si>
  <si>
    <t>Shockbolt</t>
  </si>
  <si>
    <t>Starter</t>
  </si>
  <si>
    <t>Silent</t>
  </si>
  <si>
    <t>Ironclad</t>
  </si>
  <si>
    <t>Defect</t>
  </si>
  <si>
    <t>Common</t>
  </si>
  <si>
    <t>Uncommon</t>
  </si>
  <si>
    <t>Rare</t>
  </si>
  <si>
    <t>Total</t>
  </si>
  <si>
    <t>Watcher</t>
  </si>
  <si>
    <t>Destruction</t>
  </si>
  <si>
    <t>Type</t>
  </si>
  <si>
    <t>Attack</t>
  </si>
  <si>
    <t>Skill</t>
  </si>
  <si>
    <t>Power</t>
  </si>
  <si>
    <t>Deal 6(9) Fire damage.</t>
  </si>
  <si>
    <t>Gain 5 Block.</t>
  </si>
  <si>
    <t>Cost</t>
  </si>
  <si>
    <t>X</t>
  </si>
  <si>
    <t>4+</t>
  </si>
  <si>
    <t>Hail</t>
  </si>
  <si>
    <t>Fireball</t>
  </si>
  <si>
    <t>Deal 1 Frost damage 4(6) times.</t>
  </si>
  <si>
    <t>Elemental Flow</t>
  </si>
  <si>
    <t>Whenever your Combo reaches a multiple of 5, gain 1 Strength. (-1 cost)</t>
  </si>
  <si>
    <t>Tome Stack</t>
  </si>
  <si>
    <t>Slow Burn</t>
  </si>
  <si>
    <t>Chain Lightning</t>
  </si>
  <si>
    <t>Shock Rune</t>
  </si>
  <si>
    <t>Gain 4(7) Block. The next time you're attacked this turn, deal 4(7) damage to ALL enemies.</t>
  </si>
  <si>
    <t>Sparks</t>
  </si>
  <si>
    <t>x</t>
  </si>
  <si>
    <t>Simon Says</t>
  </si>
  <si>
    <t>Each time you deal spell damage, this power chooses Fire, Frost, or Shock randomly. If the next damage you deal is of that type, gain 1 Strength. If not, lose all Strength.</t>
  </si>
  <si>
    <t>Combo</t>
  </si>
  <si>
    <t>Spellweave</t>
  </si>
  <si>
    <t>Browse</t>
  </si>
  <si>
    <t>Look at the top card of your draw pile. Choose whether to draw it, or to exhaust it and draw the next card.</t>
  </si>
  <si>
    <t>Choose Fire, Frost, or Shock damage. Draw a random card from your draw pile that deals that damage.</t>
  </si>
  <si>
    <t>Whenever your deal Fire damage, apply 1(2) Singe.</t>
  </si>
  <si>
    <t>Code</t>
  </si>
  <si>
    <t>Art</t>
  </si>
  <si>
    <t>Fire Rune</t>
  </si>
  <si>
    <t>Frost Rune</t>
  </si>
  <si>
    <t>Deal 8(11) Shock damage to ALL enemies.</t>
  </si>
  <si>
    <t>Deal 6 Fire damage to yourself. Deal 36(42) Fire damage.</t>
  </si>
  <si>
    <t>Gain 4(7) Block. The next time you're attacked, deal 4(7) Fire damage back.</t>
  </si>
  <si>
    <t>Deal 5 Shock damage. Apply 1(2) Vulnerable.</t>
  </si>
  <si>
    <t>Deal 5(7) Frost damage. Gain 5(7) Block.</t>
  </si>
  <si>
    <t>Cold Burn</t>
  </si>
  <si>
    <t>Deal 5(7) Frost damage. Deal 5(7) Fire damage.</t>
  </si>
  <si>
    <t>Hypothermia</t>
  </si>
  <si>
    <t>Gain 10 Block. Shuffle a Void into your draw pile.</t>
  </si>
  <si>
    <t>Ignite</t>
  </si>
  <si>
    <t>Frostbite</t>
  </si>
  <si>
    <t>Deal 3 Fire damage. Combo 3(2): Deal 3 Fire damage again.</t>
  </si>
  <si>
    <t>Deal 3 Frost damage. Combo 3(2): Apply 1 Weak.</t>
  </si>
  <si>
    <t>Deal 3 Shock damage. Combo 3(2): Apply 1 Vulnerable.</t>
  </si>
  <si>
    <t>Conductivity</t>
  </si>
  <si>
    <t>This turn, all Shock damage ignores Block (and is increased by 2).</t>
  </si>
  <si>
    <t>Restoration</t>
  </si>
  <si>
    <t>Illusion</t>
  </si>
  <si>
    <t>Conjuration</t>
  </si>
  <si>
    <t>Alteration</t>
  </si>
  <si>
    <t>Enchanting</t>
  </si>
  <si>
    <t>Attacks</t>
  </si>
  <si>
    <t>Exhausting cards</t>
  </si>
  <si>
    <t>Spell damage type</t>
  </si>
  <si>
    <t>Fire</t>
  </si>
  <si>
    <t>Frost</t>
  </si>
  <si>
    <t>Shock</t>
  </si>
  <si>
    <t>Poison</t>
  </si>
  <si>
    <t>Shared Lifepool</t>
  </si>
  <si>
    <t>Removing Negative conditions</t>
  </si>
  <si>
    <t>Applying Negative conditions</t>
  </si>
  <si>
    <t>Damage per negative condition</t>
  </si>
  <si>
    <t>Summoning Illusions</t>
  </si>
  <si>
    <t>Soul gem mechanic</t>
  </si>
  <si>
    <t>Change enemy intents</t>
  </si>
  <si>
    <t>Create a copy of an enemy (aoe deals double damage and can get around block)</t>
  </si>
  <si>
    <t>Spend gold to buy materials?</t>
  </si>
  <si>
    <t>Damage enemy but damage yourself too</t>
  </si>
  <si>
    <t>Transmutation</t>
  </si>
  <si>
    <t>Create cards</t>
  </si>
  <si>
    <t>Save cards for later</t>
  </si>
  <si>
    <t>Hand limit?</t>
  </si>
  <si>
    <t>Flesh voor goeie defence</t>
  </si>
  <si>
    <t>Conversion between resources</t>
  </si>
  <si>
    <t>Switch damage types</t>
  </si>
  <si>
    <t>Verbreek constante regels, zoals</t>
  </si>
  <si>
    <t>Winged shoes?</t>
  </si>
  <si>
    <t>Disease</t>
  </si>
  <si>
    <t>Curse (deal % max hp in one turn, they die)</t>
  </si>
  <si>
    <t>High health matters</t>
  </si>
  <si>
    <t>Enchantment</t>
  </si>
  <si>
    <t>Submissive Affliction</t>
  </si>
  <si>
    <t>Deal 5 damage. Deal 5 damage for every debuff on the target.</t>
  </si>
  <si>
    <t>Summon a Spectral Clone of an enemy. It doesn't act, and any damage is transferred to the original. Exhaust.</t>
  </si>
  <si>
    <t>Relive Pain</t>
  </si>
  <si>
    <t>Perverse Edge</t>
  </si>
  <si>
    <t>Deal 8 damage. Deal 8 damage for every debuff on the target.</t>
  </si>
  <si>
    <t>Mirror Image</t>
  </si>
  <si>
    <t>Combo: if Elemental damage you deal is of the same type as the last Elemental damage.</t>
  </si>
  <si>
    <t>Spellweave: if Elemental damage you deal is different from the last Elemental damage.</t>
  </si>
  <si>
    <t>Healthy: If you're at half HP or above.</t>
  </si>
  <si>
    <t>Relics</t>
  </si>
  <si>
    <t>Name</t>
  </si>
  <si>
    <t>School</t>
  </si>
  <si>
    <t>Hevnoraak</t>
  </si>
  <si>
    <t>Set</t>
  </si>
  <si>
    <t>Dragon Mask</t>
  </si>
  <si>
    <t>Krosis</t>
  </si>
  <si>
    <t>Morokei</t>
  </si>
  <si>
    <t>Nahkriin</t>
  </si>
  <si>
    <t>Otar</t>
  </si>
  <si>
    <t>Rahgot</t>
  </si>
  <si>
    <t>Vokun</t>
  </si>
  <si>
    <t>Volsung</t>
  </si>
  <si>
    <t>Wooden Mask</t>
  </si>
  <si>
    <t>Konahrik</t>
  </si>
  <si>
    <t>Ahzidal</t>
  </si>
  <si>
    <t>Dukaan</t>
  </si>
  <si>
    <t>Zahkriisos</t>
  </si>
  <si>
    <t>Miraak</t>
  </si>
  <si>
    <t>Notes</t>
  </si>
  <si>
    <t>You are immune to Elemental damage</t>
  </si>
  <si>
    <t>Alt/Con/Ill</t>
  </si>
  <si>
    <t>Any</t>
  </si>
  <si>
    <t>Des/Con</t>
  </si>
  <si>
    <t>Des/Res</t>
  </si>
  <si>
    <t>Distinction between weapons / armor / spells</t>
  </si>
  <si>
    <t>Can only enchant weapons and armor</t>
  </si>
  <si>
    <t>Sharp</t>
  </si>
  <si>
    <t>Gain 6 Block. If you're Healthy, gain 4 additional Block.</t>
  </si>
  <si>
    <t>Alertness</t>
  </si>
  <si>
    <t>Unplayable. Enchanted Weapon deals 1 more damage.</t>
  </si>
  <si>
    <t>Subtype</t>
  </si>
  <si>
    <t>Whenever you apply a debuff, apply 1 more of that debuff.</t>
  </si>
  <si>
    <t>Banish</t>
  </si>
  <si>
    <t>Unplayable. Enchanted Weapon kills minions if it deals unblocked damage to them. Exhaust.</t>
  </si>
  <si>
    <t>Absorb Health</t>
  </si>
  <si>
    <t>Unplayable. Enchanted Weapon heals you for 50% of unblocked damage dealt. Exhaust.</t>
  </si>
  <si>
    <t>Fire Damage</t>
  </si>
  <si>
    <t>Unplayable. Enchanted Weapon deals Fire damage. Whenever it does, apply 1 Singe.</t>
  </si>
  <si>
    <t>Frost Damage</t>
  </si>
  <si>
    <t>Unplayable. Enchanted Weapon deals Frost damage. Whenever it does, apply 1 Weak.</t>
  </si>
  <si>
    <t>Shock Damage</t>
  </si>
  <si>
    <t>Unplayable. Enchanted Weapon deals Shock damage. Whenever it does, a random enemy takes 3 Shock damage.</t>
  </si>
  <si>
    <t>Deal 6 damage. Heal 2 HP. Target becomes a Vampire. Exhaust.</t>
  </si>
  <si>
    <t>Vampirify</t>
  </si>
  <si>
    <t>Soul Trap</t>
  </si>
  <si>
    <t>Unplayable. When Fatal, Enchanted Weapon captures a soul that's 1 tier larger than normal. Exhaust.</t>
  </si>
  <si>
    <t>Weapon</t>
  </si>
  <si>
    <t>Summon minions</t>
  </si>
  <si>
    <t>Delayed Detonation</t>
  </si>
  <si>
    <t>Deal 5(8) Fire damage. Apply 2 Singe.</t>
  </si>
  <si>
    <t>Rusty Dagger</t>
  </si>
  <si>
    <t>Deal 4 damage.</t>
  </si>
  <si>
    <t>Shortsword</t>
  </si>
  <si>
    <t>Deal 7 damage.</t>
  </si>
  <si>
    <t>Managorger</t>
  </si>
  <si>
    <t>Deal 7 damage. If the last card played this combat was a Spell, gain 1 energy.</t>
  </si>
  <si>
    <t>Summon Wolf</t>
  </si>
  <si>
    <t>Summon Turtle</t>
  </si>
  <si>
    <t>Summon 3: Deal 3 damage.</t>
  </si>
  <si>
    <t>Summon 3: Gain 4 block.</t>
  </si>
  <si>
    <t>Spell</t>
  </si>
  <si>
    <t>Morningstar</t>
  </si>
  <si>
    <t>Deal 6 damage. If you're Healthy, deal 12 damage instead.</t>
  </si>
  <si>
    <t>Loaded Foe</t>
  </si>
  <si>
    <t>Gain 1 less energy at the start of each turn. All enemies heal 20 HP. Gold rewards are doubled.</t>
  </si>
  <si>
    <t>Summon Bone Lich</t>
  </si>
  <si>
    <t>Summon 2: Deal 6 Frost damage.</t>
  </si>
  <si>
    <t>Summon Aegis</t>
  </si>
  <si>
    <t>Whenever you Spellweave, all enemies lose 5 block.</t>
  </si>
  <si>
    <t>Sensory Assault</t>
  </si>
  <si>
    <t>Longsword</t>
  </si>
  <si>
    <t>Deal 12 damage.</t>
  </si>
  <si>
    <t>When you fall beneath 20% HP for the first time this combat, gain 1 Intangible and 2 Strength</t>
  </si>
  <si>
    <t>Lesser Ward</t>
  </si>
  <si>
    <t>Gain 7 Block.</t>
  </si>
  <si>
    <t>Greater Ward</t>
  </si>
  <si>
    <t>Gain 13 Block.</t>
  </si>
  <si>
    <t>Tap</t>
  </si>
  <si>
    <t>Gain 1 energy per ally or enemy.</t>
  </si>
  <si>
    <t>Your summon cards last 1 turn longer.</t>
  </si>
  <si>
    <t>Concentration</t>
  </si>
  <si>
    <t>Summon 1: Gain 1 Buffer if you don't have Buffer already.</t>
  </si>
  <si>
    <t>Wrath</t>
  </si>
  <si>
    <t>Calm</t>
  </si>
  <si>
    <t>Mantra</t>
  </si>
  <si>
    <t>Retain</t>
  </si>
  <si>
    <t>Scry</t>
  </si>
  <si>
    <t>Insight</t>
  </si>
  <si>
    <t>Smite</t>
  </si>
  <si>
    <t>Mark</t>
  </si>
  <si>
    <t>Divinity</t>
  </si>
  <si>
    <t>Exhaust</t>
  </si>
  <si>
    <t>Strength</t>
  </si>
  <si>
    <t>Lose HP</t>
  </si>
  <si>
    <t>Status cards</t>
  </si>
  <si>
    <t>Vulnerable</t>
  </si>
  <si>
    <t>Weak</t>
  </si>
  <si>
    <t>Dexterity</t>
  </si>
  <si>
    <t>Focus</t>
  </si>
  <si>
    <t>Shiv</t>
  </si>
  <si>
    <t>Discard</t>
  </si>
  <si>
    <t>Intangible</t>
  </si>
  <si>
    <t>Evoke</t>
  </si>
  <si>
    <t>Lightning</t>
  </si>
  <si>
    <t>Dark</t>
  </si>
  <si>
    <t>Plasma</t>
  </si>
  <si>
    <t>Lock-On</t>
  </si>
  <si>
    <t>Powers</t>
  </si>
  <si>
    <t>Summon</t>
  </si>
  <si>
    <t>Soul gem</t>
  </si>
  <si>
    <t>Debuff on target</t>
  </si>
  <si>
    <t>Singe</t>
  </si>
  <si>
    <t>Sticky</t>
  </si>
  <si>
    <t>Unplayable. Enchanted Weapon has Retain.</t>
  </si>
  <si>
    <t>Card creation</t>
  </si>
  <si>
    <t>Surveil</t>
  </si>
  <si>
    <t>Clone enemy</t>
  </si>
  <si>
    <t>Clone card</t>
  </si>
  <si>
    <t>Fleeting (Removed from game on round end or use)</t>
  </si>
  <si>
    <t>Gain 1 Buffer.</t>
  </si>
  <si>
    <t>At the start of your turn, create a Fleeting copy of a random card in hand.</t>
  </si>
  <si>
    <t>Mirage</t>
  </si>
  <si>
    <t>Restore (move discarded/exhausted cards to draw/hand)</t>
  </si>
  <si>
    <t>Offer (pay with alternative res: gold, life, hand size, cards)</t>
  </si>
  <si>
    <t>Inversion</t>
  </si>
  <si>
    <t>Singe: At the start of its turn, lose HP equal to Singe. At the end of your turn, remove Singe unless you applied Singe that turn.</t>
  </si>
  <si>
    <t>Brainstorm</t>
  </si>
  <si>
    <t>Draw 2 cards that are not from the Alteration school.</t>
  </si>
  <si>
    <t>Ill (get a bonus when you have a disease)</t>
  </si>
  <si>
    <t>Ataxia</t>
  </si>
  <si>
    <t>-1 dexterity</t>
  </si>
  <si>
    <t>Sanguinare Vampiris</t>
  </si>
  <si>
    <t>Cannot be healed</t>
  </si>
  <si>
    <t>Brain Rot</t>
  </si>
  <si>
    <t>Bone Break Fever</t>
  </si>
  <si>
    <t>Decrease hand size by 1 each encounter (maximum of 5 decreases)</t>
  </si>
  <si>
    <t>Rockjoint</t>
  </si>
  <si>
    <t>-1 damage with spells</t>
  </si>
  <si>
    <t>-1 damage with weapons</t>
  </si>
  <si>
    <t>Witbane</t>
  </si>
  <si>
    <t>Next turn and every 3 turns after, gain 1 less energy at the start of your turn</t>
  </si>
  <si>
    <t>Glass Bow</t>
  </si>
  <si>
    <t>Bone Club</t>
  </si>
  <si>
    <t>Deal 6 damage.</t>
  </si>
  <si>
    <t>Fork</t>
  </si>
  <si>
    <t>Deal 3 damage.</t>
  </si>
  <si>
    <t>Ysgramor's Soup Spoon</t>
  </si>
  <si>
    <t>When you drink a potion, draw two cards.</t>
  </si>
  <si>
    <t>Cure all diseases at the end of an encounter</t>
  </si>
  <si>
    <t>Deal 6 damage. Apply 1 Vulnerable.</t>
  </si>
  <si>
    <t>Terrify</t>
  </si>
  <si>
    <t>Apply 2 Weak.</t>
  </si>
  <si>
    <t>Auditory Assault</t>
  </si>
  <si>
    <t>Infect</t>
  </si>
  <si>
    <t>Deal 8 damage. If you're Ill, the target contracts all diseases you have.</t>
  </si>
  <si>
    <t>Putrify</t>
  </si>
  <si>
    <t>Deal 7 damage. If you're Ill, deal 7 damage again.</t>
  </si>
  <si>
    <t>Lacerate</t>
  </si>
  <si>
    <t>Deal 12 damage. If you're a Vampire, heal for half of the unblocked damage dealt.</t>
  </si>
  <si>
    <t>Cure Disease</t>
  </si>
  <si>
    <t>If you're Healthy, gain 6 Block. If you're Ill, remove all diseases.</t>
  </si>
  <si>
    <t>Degrade</t>
  </si>
  <si>
    <t>Target loses 1 Strength for 5 turns.</t>
  </si>
  <si>
    <t>Strawman</t>
  </si>
  <si>
    <t>Enemy Summon 2: Kill this to receive 20 gold.</t>
  </si>
  <si>
    <t>Remove 5 Block. Deal 5 damage.</t>
  </si>
  <si>
    <t>Conjure Ice Knife</t>
  </si>
  <si>
    <t>Add an Ice Knife into your hand.</t>
  </si>
  <si>
    <t>Lord Harkon's Sword</t>
  </si>
  <si>
    <t>Deal 16 damage. Heal for half of the unblocked damage dealt. Contract Sanguinare Vampiris.</t>
  </si>
  <si>
    <t>Summon Echo</t>
  </si>
  <si>
    <t>Choose a card from your hand to Capture. Summon 2: Play a copy of that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</si>
</sst>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FF0"/>
        <bgColor indexed="64"/>
      </patternFill>
    </fill>
    <fill>
      <patternFill patternType="solid">
        <fgColor rgb="FFCFC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4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6" borderId="2" xfId="5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2" xfId="3" applyFont="1" applyFill="1" applyBorder="1" applyAlignment="1">
      <alignment horizontal="center" vertical="center" wrapText="1"/>
    </xf>
    <xf numFmtId="0" fontId="0" fillId="8" borderId="2" xfId="1" applyFont="1" applyFill="1" applyBorder="1" applyAlignment="1">
      <alignment horizontal="center" vertical="center" wrapText="1"/>
    </xf>
    <xf numFmtId="0" fontId="0" fillId="9" borderId="2" xfId="2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quotePrefix="1"/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2"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BB48E5AD-A3D5-6E49-9A4F-42F3311DE24F}">
      <tableStyleElement type="wholeTable" dxfId="1"/>
      <tableStyleElement type="headerRow" dxfId="0"/>
    </tableStyle>
  </tableStyles>
  <colors>
    <mruColors>
      <color rgb="FFCFC2FF"/>
      <color rgb="FFFFA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E2E7-935E-3C44-BB4E-9F2FEF1FFA75}">
  <dimension ref="A1:P212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cols>
    <col min="1" max="1" width="18.5" bestFit="1" customWidth="1"/>
    <col min="3" max="3" width="86.1640625" customWidth="1"/>
    <col min="9" max="9" width="13" bestFit="1" customWidth="1"/>
    <col min="10" max="10" width="13.5" bestFit="1" customWidth="1"/>
    <col min="11" max="11" width="14" bestFit="1" customWidth="1"/>
    <col min="12" max="12" width="13" bestFit="1" customWidth="1"/>
    <col min="13" max="13" width="15.5" bestFit="1" customWidth="1"/>
    <col min="14" max="14" width="17.1640625" bestFit="1" customWidth="1"/>
    <col min="15" max="19" width="18.1640625" bestFit="1" customWidth="1"/>
  </cols>
  <sheetData>
    <row r="1" spans="1:14" ht="17" thickBot="1" x14ac:dyDescent="0.25">
      <c r="A1" t="s">
        <v>3</v>
      </c>
      <c r="B1" t="s">
        <v>18</v>
      </c>
      <c r="C1" t="s">
        <v>1</v>
      </c>
      <c r="D1" t="s">
        <v>0</v>
      </c>
      <c r="E1" t="s">
        <v>2</v>
      </c>
      <c r="F1" t="s">
        <v>143</v>
      </c>
      <c r="G1" t="s">
        <v>47</v>
      </c>
      <c r="H1" t="s">
        <v>48</v>
      </c>
    </row>
    <row r="2" spans="1:14" ht="18" thickBot="1" x14ac:dyDescent="0.25">
      <c r="I2" s="7" t="s">
        <v>2</v>
      </c>
      <c r="J2" s="8" t="s">
        <v>8</v>
      </c>
      <c r="K2" s="10" t="s">
        <v>12</v>
      </c>
      <c r="L2" s="11" t="s">
        <v>13</v>
      </c>
      <c r="M2" s="12" t="s">
        <v>14</v>
      </c>
      <c r="N2" s="13" t="s">
        <v>15</v>
      </c>
    </row>
    <row r="3" spans="1:14" ht="18" thickBot="1" x14ac:dyDescent="0.25">
      <c r="A3" s="1" t="s">
        <v>4</v>
      </c>
      <c r="B3" t="s">
        <v>19</v>
      </c>
      <c r="C3" t="s">
        <v>22</v>
      </c>
      <c r="D3">
        <v>1</v>
      </c>
      <c r="E3" t="s">
        <v>8</v>
      </c>
      <c r="F3" t="s">
        <v>173</v>
      </c>
      <c r="G3" t="s">
        <v>38</v>
      </c>
      <c r="I3" s="18" t="s">
        <v>9</v>
      </c>
      <c r="J3" s="8">
        <v>4</v>
      </c>
      <c r="K3" s="8">
        <v>19</v>
      </c>
      <c r="L3" s="8">
        <v>33</v>
      </c>
      <c r="M3" s="8">
        <v>19</v>
      </c>
      <c r="N3" s="13">
        <f>SUBTOTAL(109,Cards!$J$3:$M$3)</f>
        <v>75</v>
      </c>
    </row>
    <row r="4" spans="1:14" ht="18" thickBot="1" x14ac:dyDescent="0.25">
      <c r="A4" s="1" t="s">
        <v>7</v>
      </c>
      <c r="B4" t="s">
        <v>19</v>
      </c>
      <c r="C4" t="s">
        <v>54</v>
      </c>
      <c r="D4">
        <v>1</v>
      </c>
      <c r="E4" t="s">
        <v>8</v>
      </c>
      <c r="F4" t="s">
        <v>173</v>
      </c>
      <c r="G4" t="s">
        <v>38</v>
      </c>
      <c r="I4" s="20" t="s">
        <v>10</v>
      </c>
      <c r="J4" s="8">
        <v>3</v>
      </c>
      <c r="K4" s="8">
        <v>20</v>
      </c>
      <c r="L4" s="8">
        <v>36</v>
      </c>
      <c r="M4" s="8">
        <v>16</v>
      </c>
      <c r="N4" s="13">
        <f>SUBTOTAL(109,Cards!$J$4:$M$4)</f>
        <v>75</v>
      </c>
    </row>
    <row r="5" spans="1:14" ht="18" thickBot="1" x14ac:dyDescent="0.25">
      <c r="A5" s="1" t="s">
        <v>5</v>
      </c>
      <c r="B5" t="s">
        <v>19</v>
      </c>
      <c r="C5" t="s">
        <v>55</v>
      </c>
      <c r="D5">
        <v>1</v>
      </c>
      <c r="E5" t="s">
        <v>8</v>
      </c>
      <c r="F5" t="s">
        <v>173</v>
      </c>
      <c r="G5" t="s">
        <v>38</v>
      </c>
      <c r="I5" s="19" t="s">
        <v>11</v>
      </c>
      <c r="J5" s="8">
        <v>4</v>
      </c>
      <c r="K5" s="8">
        <v>18</v>
      </c>
      <c r="L5" s="8">
        <v>36</v>
      </c>
      <c r="M5" s="8">
        <v>17</v>
      </c>
      <c r="N5" s="13">
        <f>SUBTOTAL(109,Cards!$J$5:$M$5)</f>
        <v>75</v>
      </c>
    </row>
    <row r="6" spans="1:14" ht="18" thickBot="1" x14ac:dyDescent="0.25">
      <c r="A6" s="1" t="s">
        <v>6</v>
      </c>
      <c r="B6" t="s">
        <v>20</v>
      </c>
      <c r="C6" t="s">
        <v>23</v>
      </c>
      <c r="D6">
        <v>1</v>
      </c>
      <c r="E6" t="s">
        <v>8</v>
      </c>
      <c r="G6" t="s">
        <v>38</v>
      </c>
      <c r="I6" s="21" t="s">
        <v>16</v>
      </c>
      <c r="J6" s="8"/>
      <c r="K6" s="8"/>
      <c r="L6" s="8"/>
      <c r="M6" s="8"/>
      <c r="N6" s="13"/>
    </row>
    <row r="7" spans="1:14" ht="18" thickBot="1" x14ac:dyDescent="0.25">
      <c r="A7" s="1" t="s">
        <v>27</v>
      </c>
      <c r="B7" t="s">
        <v>19</v>
      </c>
      <c r="C7" t="s">
        <v>29</v>
      </c>
      <c r="D7">
        <v>1</v>
      </c>
      <c r="E7" t="s">
        <v>13</v>
      </c>
      <c r="F7" t="s">
        <v>173</v>
      </c>
      <c r="G7" t="s">
        <v>38</v>
      </c>
      <c r="I7" s="22" t="s">
        <v>17</v>
      </c>
      <c r="J7" s="8">
        <f>COUNTIF(E3:E37, "Starter")</f>
        <v>4</v>
      </c>
      <c r="K7" s="8">
        <f>COUNTIF(E3:E37, "Common")</f>
        <v>6</v>
      </c>
      <c r="L7" s="8">
        <f>COUNTIF(E3:E37, "Uncommon")</f>
        <v>9</v>
      </c>
      <c r="M7" s="8">
        <f>COUNTIF(E3:E37, "Rare")</f>
        <v>3</v>
      </c>
      <c r="N7" s="13">
        <f t="shared" ref="N7:N12" si="0">SUBTOTAL(109,J7:M7)</f>
        <v>22</v>
      </c>
    </row>
    <row r="8" spans="1:14" ht="18" thickBot="1" x14ac:dyDescent="0.25">
      <c r="A8" s="1" t="s">
        <v>28</v>
      </c>
      <c r="B8" t="s">
        <v>19</v>
      </c>
      <c r="C8" t="s">
        <v>52</v>
      </c>
      <c r="D8">
        <v>2</v>
      </c>
      <c r="E8" t="s">
        <v>14</v>
      </c>
      <c r="F8" t="s">
        <v>173</v>
      </c>
      <c r="G8" t="s">
        <v>38</v>
      </c>
      <c r="I8" s="23" t="s">
        <v>101</v>
      </c>
      <c r="J8" s="8">
        <f>COUNTIF(E38:E72, "Starter")</f>
        <v>0</v>
      </c>
      <c r="K8" s="8">
        <f>COUNTIF(E38:E72, "Common")</f>
        <v>6</v>
      </c>
      <c r="L8" s="8">
        <f>COUNTIF(E38:E72, "Uncommon")</f>
        <v>4</v>
      </c>
      <c r="M8" s="8">
        <f>COUNTIF(E38:E72, "Rare")</f>
        <v>2</v>
      </c>
      <c r="N8" s="13">
        <f t="shared" si="0"/>
        <v>12</v>
      </c>
    </row>
    <row r="9" spans="1:14" ht="18" thickBot="1" x14ac:dyDescent="0.25">
      <c r="A9" s="1" t="s">
        <v>32</v>
      </c>
      <c r="B9" t="s">
        <v>20</v>
      </c>
      <c r="C9" t="s">
        <v>44</v>
      </c>
      <c r="D9">
        <v>0</v>
      </c>
      <c r="E9" t="s">
        <v>12</v>
      </c>
      <c r="G9" t="s">
        <v>38</v>
      </c>
      <c r="I9" s="24" t="s">
        <v>69</v>
      </c>
      <c r="J9" s="8">
        <f>COUNTIF(E73:E107, "Starter")</f>
        <v>0</v>
      </c>
      <c r="K9" s="8">
        <f>COUNTIF(E73:E107, "Common")</f>
        <v>4</v>
      </c>
      <c r="L9" s="8">
        <f>COUNTIF(E73:E107, "Uncommon")</f>
        <v>4</v>
      </c>
      <c r="M9" s="8">
        <f>COUNTIF(E73:E107, "Rare")</f>
        <v>1</v>
      </c>
      <c r="N9" s="13">
        <f t="shared" si="0"/>
        <v>9</v>
      </c>
    </row>
    <row r="10" spans="1:14" ht="18" thickBot="1" x14ac:dyDescent="0.25">
      <c r="A10" s="1" t="s">
        <v>30</v>
      </c>
      <c r="B10" t="s">
        <v>21</v>
      </c>
      <c r="C10" t="s">
        <v>31</v>
      </c>
      <c r="D10">
        <v>3</v>
      </c>
      <c r="E10" t="s">
        <v>14</v>
      </c>
      <c r="G10" t="s">
        <v>38</v>
      </c>
      <c r="I10" s="25" t="s">
        <v>70</v>
      </c>
      <c r="J10" s="8">
        <f>COUNTIF(E108:E142, "Starter")</f>
        <v>0</v>
      </c>
      <c r="K10" s="8">
        <f>COUNTIF(E108:E142, "Common")</f>
        <v>0</v>
      </c>
      <c r="L10" s="8">
        <f>COUNTIF(E108:E142, "Uncommon")</f>
        <v>4</v>
      </c>
      <c r="M10" s="8">
        <f>COUNTIF(E108:E142, "Rare")</f>
        <v>1</v>
      </c>
      <c r="N10" s="13">
        <f t="shared" si="0"/>
        <v>5</v>
      </c>
    </row>
    <row r="11" spans="1:14" ht="18" thickBot="1" x14ac:dyDescent="0.25">
      <c r="A11" s="1" t="s">
        <v>43</v>
      </c>
      <c r="B11" t="s">
        <v>20</v>
      </c>
      <c r="C11" t="s">
        <v>45</v>
      </c>
      <c r="D11">
        <v>1</v>
      </c>
      <c r="E11" t="s">
        <v>13</v>
      </c>
      <c r="G11" t="s">
        <v>38</v>
      </c>
      <c r="I11" s="26" t="s">
        <v>67</v>
      </c>
      <c r="J11" s="8">
        <f>COUNTIF(E143:E177, "Starter")</f>
        <v>0</v>
      </c>
      <c r="K11" s="8">
        <f>COUNTIF(E143:E177, "Common")</f>
        <v>5</v>
      </c>
      <c r="L11" s="8">
        <f>COUNTIF(E143:E177, "Uncommon")</f>
        <v>4</v>
      </c>
      <c r="M11" s="8">
        <f>COUNTIF(E143:E177, "Rare")</f>
        <v>1</v>
      </c>
      <c r="N11" s="13">
        <f t="shared" si="0"/>
        <v>10</v>
      </c>
    </row>
    <row r="12" spans="1:14" ht="18" thickBot="1" x14ac:dyDescent="0.25">
      <c r="A12" s="1" t="s">
        <v>33</v>
      </c>
      <c r="B12" t="s">
        <v>21</v>
      </c>
      <c r="C12" t="s">
        <v>46</v>
      </c>
      <c r="D12">
        <v>2</v>
      </c>
      <c r="E12" t="s">
        <v>13</v>
      </c>
      <c r="G12" t="s">
        <v>38</v>
      </c>
      <c r="I12" s="27" t="s">
        <v>68</v>
      </c>
      <c r="J12" s="8">
        <f>COUNTIF(E178:E212, "Starter")</f>
        <v>0</v>
      </c>
      <c r="K12" s="8">
        <f>COUNTIF(E178:E212, "Common")</f>
        <v>3</v>
      </c>
      <c r="L12" s="8">
        <f>COUNTIF(E178:E212, "Uncommon")</f>
        <v>4</v>
      </c>
      <c r="M12" s="8">
        <f>COUNTIF(E178:E212, "Rare")</f>
        <v>2</v>
      </c>
      <c r="N12" s="13">
        <f t="shared" si="0"/>
        <v>9</v>
      </c>
    </row>
    <row r="13" spans="1:14" x14ac:dyDescent="0.2">
      <c r="A13" s="1" t="s">
        <v>34</v>
      </c>
      <c r="B13" t="s">
        <v>21</v>
      </c>
      <c r="C13" t="s">
        <v>51</v>
      </c>
      <c r="D13">
        <v>1</v>
      </c>
      <c r="E13" t="s">
        <v>12</v>
      </c>
      <c r="G13" t="s">
        <v>38</v>
      </c>
      <c r="J13">
        <v>1</v>
      </c>
      <c r="K13">
        <v>6</v>
      </c>
      <c r="L13">
        <v>11</v>
      </c>
      <c r="M13">
        <v>6</v>
      </c>
      <c r="N13">
        <f>SUM(J13:M13)</f>
        <v>24</v>
      </c>
    </row>
    <row r="14" spans="1:14" ht="17" thickBot="1" x14ac:dyDescent="0.25">
      <c r="A14" s="1" t="s">
        <v>35</v>
      </c>
      <c r="B14" t="s">
        <v>20</v>
      </c>
      <c r="C14" t="s">
        <v>36</v>
      </c>
      <c r="D14">
        <v>2</v>
      </c>
      <c r="E14" t="s">
        <v>12</v>
      </c>
    </row>
    <row r="15" spans="1:14" ht="18" thickBot="1" x14ac:dyDescent="0.25">
      <c r="A15" s="1" t="s">
        <v>49</v>
      </c>
      <c r="B15" t="s">
        <v>20</v>
      </c>
      <c r="C15" t="s">
        <v>53</v>
      </c>
      <c r="D15">
        <v>2</v>
      </c>
      <c r="E15" t="s">
        <v>12</v>
      </c>
      <c r="G15" t="s">
        <v>38</v>
      </c>
      <c r="I15" s="7" t="s">
        <v>18</v>
      </c>
      <c r="J15" s="15" t="s">
        <v>19</v>
      </c>
      <c r="K15" s="16" t="s">
        <v>20</v>
      </c>
      <c r="L15" s="17" t="s">
        <v>21</v>
      </c>
      <c r="M15" s="13" t="s">
        <v>15</v>
      </c>
    </row>
    <row r="16" spans="1:14" ht="18" thickBot="1" x14ac:dyDescent="0.25">
      <c r="A16" s="1" t="s">
        <v>50</v>
      </c>
      <c r="B16" t="s">
        <v>20</v>
      </c>
      <c r="C16" t="s">
        <v>36</v>
      </c>
      <c r="D16">
        <v>2</v>
      </c>
      <c r="E16" t="s">
        <v>12</v>
      </c>
      <c r="I16" s="18" t="s">
        <v>9</v>
      </c>
      <c r="J16" s="8">
        <v>28</v>
      </c>
      <c r="K16" s="8">
        <v>36</v>
      </c>
      <c r="L16" s="8">
        <v>11</v>
      </c>
      <c r="M16" s="13">
        <f>SUBTOTAL(109,Cards!$J$16:$L$16)</f>
        <v>75</v>
      </c>
    </row>
    <row r="17" spans="1:16" ht="18" thickBot="1" x14ac:dyDescent="0.25">
      <c r="A17" s="1" t="s">
        <v>65</v>
      </c>
      <c r="B17" t="s">
        <v>20</v>
      </c>
      <c r="C17" t="s">
        <v>66</v>
      </c>
      <c r="D17">
        <v>0</v>
      </c>
      <c r="E17" t="s">
        <v>13</v>
      </c>
      <c r="G17" t="s">
        <v>38</v>
      </c>
      <c r="I17" s="20" t="s">
        <v>10</v>
      </c>
      <c r="J17" s="8">
        <v>32</v>
      </c>
      <c r="K17" s="8">
        <v>29</v>
      </c>
      <c r="L17" s="8">
        <v>14</v>
      </c>
      <c r="M17" s="13">
        <f>SUBTOTAL(109,Cards!$J$17:$L$17)</f>
        <v>75</v>
      </c>
    </row>
    <row r="18" spans="1:16" ht="18" thickBot="1" x14ac:dyDescent="0.25">
      <c r="A18" s="1" t="s">
        <v>39</v>
      </c>
      <c r="B18" t="s">
        <v>21</v>
      </c>
      <c r="C18" t="s">
        <v>40</v>
      </c>
      <c r="D18">
        <v>1</v>
      </c>
      <c r="E18" t="s">
        <v>14</v>
      </c>
      <c r="G18" t="s">
        <v>38</v>
      </c>
      <c r="I18" s="19" t="s">
        <v>11</v>
      </c>
      <c r="J18" s="8">
        <v>24</v>
      </c>
      <c r="K18" s="8">
        <v>37</v>
      </c>
      <c r="L18" s="8">
        <v>14</v>
      </c>
      <c r="M18" s="13">
        <f>SUBTOTAL(109,Cards!$J$18:$L$18)</f>
        <v>75</v>
      </c>
    </row>
    <row r="19" spans="1:16" ht="18" thickBot="1" x14ac:dyDescent="0.25">
      <c r="A19" s="1" t="s">
        <v>56</v>
      </c>
      <c r="B19" t="s">
        <v>19</v>
      </c>
      <c r="C19" t="s">
        <v>57</v>
      </c>
      <c r="D19">
        <v>1</v>
      </c>
      <c r="E19" t="s">
        <v>13</v>
      </c>
      <c r="F19" t="s">
        <v>173</v>
      </c>
      <c r="G19" t="s">
        <v>38</v>
      </c>
      <c r="I19" s="21" t="s">
        <v>16</v>
      </c>
      <c r="J19" s="8"/>
      <c r="K19" s="8"/>
      <c r="L19" s="8"/>
      <c r="M19" s="13"/>
    </row>
    <row r="20" spans="1:16" ht="18" thickBot="1" x14ac:dyDescent="0.25">
      <c r="A20" s="1" t="s">
        <v>58</v>
      </c>
      <c r="B20" t="s">
        <v>20</v>
      </c>
      <c r="C20" t="s">
        <v>59</v>
      </c>
      <c r="D20">
        <v>0</v>
      </c>
      <c r="E20" t="s">
        <v>12</v>
      </c>
      <c r="G20" t="s">
        <v>38</v>
      </c>
      <c r="I20" s="22" t="s">
        <v>17</v>
      </c>
      <c r="J20" s="8">
        <f>COUNTIF(B3:B37, "Attack")</f>
        <v>10</v>
      </c>
      <c r="K20" s="8">
        <f>COUNTIF(B3:B37, "Skill")</f>
        <v>8</v>
      </c>
      <c r="L20" s="8">
        <f>COUNTIF(B3:B37, "Power")</f>
        <v>4</v>
      </c>
      <c r="M20" s="13">
        <f t="shared" ref="M20:M25" si="1">SUBTOTAL(109,J20:L20)</f>
        <v>22</v>
      </c>
    </row>
    <row r="21" spans="1:16" ht="18" thickBot="1" x14ac:dyDescent="0.25">
      <c r="A21" s="1" t="s">
        <v>60</v>
      </c>
      <c r="B21" t="s">
        <v>19</v>
      </c>
      <c r="C21" t="s">
        <v>62</v>
      </c>
      <c r="D21">
        <v>0</v>
      </c>
      <c r="E21" t="s">
        <v>13</v>
      </c>
      <c r="F21" t="s">
        <v>173</v>
      </c>
      <c r="G21" t="s">
        <v>38</v>
      </c>
      <c r="I21" s="23" t="s">
        <v>101</v>
      </c>
      <c r="J21" s="8">
        <f>COUNTIF(B38:B72, "Attack")</f>
        <v>4</v>
      </c>
      <c r="K21" s="8">
        <f>COUNTIF(B38:B72, "Skill")</f>
        <v>0</v>
      </c>
      <c r="L21" s="8">
        <f>COUNTIF(B38:B72, "Power")</f>
        <v>0</v>
      </c>
      <c r="M21" s="13">
        <f t="shared" si="1"/>
        <v>4</v>
      </c>
    </row>
    <row r="22" spans="1:16" ht="18" thickBot="1" x14ac:dyDescent="0.25">
      <c r="A22" s="1" t="s">
        <v>61</v>
      </c>
      <c r="B22" t="s">
        <v>19</v>
      </c>
      <c r="C22" t="s">
        <v>63</v>
      </c>
      <c r="D22">
        <v>0</v>
      </c>
      <c r="E22" t="s">
        <v>13</v>
      </c>
      <c r="F22" t="s">
        <v>173</v>
      </c>
      <c r="G22" t="s">
        <v>38</v>
      </c>
      <c r="I22" s="24" t="s">
        <v>69</v>
      </c>
      <c r="J22" s="8">
        <f>COUNTIF(B73:B107, "Attack")</f>
        <v>1</v>
      </c>
      <c r="K22" s="8">
        <f>COUNTIF(B73:B107, "Skill")</f>
        <v>7</v>
      </c>
      <c r="L22" s="8">
        <f>COUNTIF(B73:B107, "Power")</f>
        <v>1</v>
      </c>
      <c r="M22" s="13">
        <f t="shared" si="1"/>
        <v>9</v>
      </c>
    </row>
    <row r="23" spans="1:16" ht="18" thickBot="1" x14ac:dyDescent="0.25">
      <c r="A23" s="1" t="s">
        <v>37</v>
      </c>
      <c r="B23" t="s">
        <v>19</v>
      </c>
      <c r="C23" t="s">
        <v>64</v>
      </c>
      <c r="D23">
        <v>0</v>
      </c>
      <c r="E23" t="s">
        <v>13</v>
      </c>
      <c r="F23" t="s">
        <v>173</v>
      </c>
      <c r="G23" t="s">
        <v>38</v>
      </c>
      <c r="I23" s="25" t="s">
        <v>70</v>
      </c>
      <c r="J23" s="8">
        <f>COUNTIF(B108:B142, "Attack")</f>
        <v>1</v>
      </c>
      <c r="K23" s="8">
        <f>COUNTIF(B108:B142, "Skill")</f>
        <v>2</v>
      </c>
      <c r="L23" s="8">
        <f>COUNTIF(B108:B142, "Power")</f>
        <v>2</v>
      </c>
      <c r="M23" s="13">
        <f t="shared" si="1"/>
        <v>5</v>
      </c>
    </row>
    <row r="24" spans="1:16" ht="18" thickBot="1" x14ac:dyDescent="0.25">
      <c r="A24" s="1" t="s">
        <v>161</v>
      </c>
      <c r="B24" t="s">
        <v>19</v>
      </c>
      <c r="C24" t="s">
        <v>162</v>
      </c>
      <c r="D24">
        <v>1</v>
      </c>
      <c r="E24" t="s">
        <v>13</v>
      </c>
      <c r="F24" t="s">
        <v>173</v>
      </c>
      <c r="I24" s="26" t="s">
        <v>67</v>
      </c>
      <c r="J24" s="8">
        <f>COUNTIF(B143:B177, "Attack")</f>
        <v>6</v>
      </c>
      <c r="K24" s="8">
        <f>COUNTIF(B143:B177, "Skill")</f>
        <v>4</v>
      </c>
      <c r="L24" s="8">
        <f>COUNTIF(B143:B177, "Power")</f>
        <v>0</v>
      </c>
      <c r="M24" s="13">
        <f t="shared" si="1"/>
        <v>10</v>
      </c>
    </row>
    <row r="25" spans="1:16" ht="18" thickBot="1" x14ac:dyDescent="0.25">
      <c r="A25" s="1"/>
      <c r="I25" s="27" t="s">
        <v>68</v>
      </c>
      <c r="J25" s="9">
        <f>COUNTIF(B178:B212, "Attack")</f>
        <v>4</v>
      </c>
      <c r="K25" s="9">
        <f>COUNTIF(B178:B212, "Skill")</f>
        <v>3</v>
      </c>
      <c r="L25" s="9">
        <f>COUNTIF(B178:B212, "Power")</f>
        <v>2</v>
      </c>
      <c r="M25" s="14">
        <f t="shared" si="1"/>
        <v>9</v>
      </c>
    </row>
    <row r="26" spans="1:16" x14ac:dyDescent="0.2">
      <c r="A26" s="1"/>
      <c r="J26">
        <v>9</v>
      </c>
      <c r="K26">
        <v>11</v>
      </c>
      <c r="L26">
        <v>4</v>
      </c>
      <c r="M26">
        <f>SUM(J26:L26)</f>
        <v>24</v>
      </c>
    </row>
    <row r="27" spans="1:16" ht="17" thickBot="1" x14ac:dyDescent="0.25">
      <c r="A27" s="1"/>
    </row>
    <row r="28" spans="1:16" ht="18" thickBot="1" x14ac:dyDescent="0.25">
      <c r="A28" s="1"/>
      <c r="I28" s="7" t="s">
        <v>24</v>
      </c>
      <c r="J28" s="8" t="s">
        <v>25</v>
      </c>
      <c r="K28" s="8">
        <v>0</v>
      </c>
      <c r="L28" s="8">
        <v>1</v>
      </c>
      <c r="M28" s="8">
        <v>2</v>
      </c>
      <c r="N28" s="8">
        <v>3</v>
      </c>
      <c r="O28" s="8" t="s">
        <v>26</v>
      </c>
      <c r="P28" s="13" t="s">
        <v>15</v>
      </c>
    </row>
    <row r="29" spans="1:16" ht="18" thickBot="1" x14ac:dyDescent="0.25">
      <c r="A29" s="1"/>
      <c r="I29" s="18" t="s">
        <v>9</v>
      </c>
      <c r="J29" s="8">
        <v>3</v>
      </c>
      <c r="K29" s="8">
        <v>11</v>
      </c>
      <c r="L29" s="8">
        <v>42</v>
      </c>
      <c r="M29" s="8">
        <v>13</v>
      </c>
      <c r="N29" s="8">
        <v>3</v>
      </c>
      <c r="O29" s="8">
        <v>1</v>
      </c>
      <c r="P29" s="13">
        <f>SUBTOTAL(109,Cards!$J$29:$O$29)</f>
        <v>73</v>
      </c>
    </row>
    <row r="30" spans="1:16" ht="18" thickBot="1" x14ac:dyDescent="0.25">
      <c r="A30" s="1"/>
      <c r="I30" s="20" t="s">
        <v>10</v>
      </c>
      <c r="J30" s="8">
        <v>1</v>
      </c>
      <c r="K30" s="8">
        <v>12</v>
      </c>
      <c r="L30" s="8">
        <v>40</v>
      </c>
      <c r="M30" s="8">
        <v>17</v>
      </c>
      <c r="N30" s="8">
        <v>4</v>
      </c>
      <c r="O30" s="8">
        <v>1</v>
      </c>
      <c r="P30" s="13">
        <f>SUBTOTAL(109,Cards!$J$30:$O$30)</f>
        <v>75</v>
      </c>
    </row>
    <row r="31" spans="1:16" ht="18" thickBot="1" x14ac:dyDescent="0.25">
      <c r="A31" s="1"/>
      <c r="I31" s="19" t="s">
        <v>11</v>
      </c>
      <c r="J31" s="8">
        <v>3</v>
      </c>
      <c r="K31" s="8">
        <v>12</v>
      </c>
      <c r="L31" s="8">
        <v>43</v>
      </c>
      <c r="M31" s="8">
        <v>11</v>
      </c>
      <c r="N31" s="8">
        <v>4</v>
      </c>
      <c r="O31" s="8">
        <v>2</v>
      </c>
      <c r="P31" s="13">
        <f>SUBTOTAL(109,Cards!$J$31:$O$31)</f>
        <v>75</v>
      </c>
    </row>
    <row r="32" spans="1:16" ht="18" thickBot="1" x14ac:dyDescent="0.25">
      <c r="A32" s="1"/>
      <c r="I32" s="21" t="s">
        <v>16</v>
      </c>
      <c r="J32" s="8"/>
      <c r="K32" s="8"/>
      <c r="L32" s="8"/>
      <c r="M32" s="8"/>
      <c r="N32" s="8"/>
      <c r="O32" s="8"/>
      <c r="P32" s="13"/>
    </row>
    <row r="33" spans="1:16" ht="18" thickBot="1" x14ac:dyDescent="0.25">
      <c r="A33" s="1"/>
      <c r="I33" s="22" t="s">
        <v>17</v>
      </c>
      <c r="J33" s="8">
        <f>COUNTIF(D3:D37,"X")</f>
        <v>0</v>
      </c>
      <c r="K33" s="8">
        <f>COUNTIF(D3:D37,"=0")</f>
        <v>6</v>
      </c>
      <c r="L33" s="8">
        <f>COUNTIF(D3:D37,"=1")</f>
        <v>10</v>
      </c>
      <c r="M33" s="8">
        <f>COUNTIF(D3:D37,"=2")</f>
        <v>5</v>
      </c>
      <c r="N33" s="8">
        <f>COUNTIF(D3:D37,"=3")</f>
        <v>1</v>
      </c>
      <c r="O33" s="8">
        <f>COUNTIF(D3:D37,"&gt;=4")</f>
        <v>0</v>
      </c>
      <c r="P33" s="13">
        <f t="shared" ref="P33:P39" si="2">SUM(J33:O33)</f>
        <v>22</v>
      </c>
    </row>
    <row r="34" spans="1:16" ht="18" thickBot="1" x14ac:dyDescent="0.25">
      <c r="A34" s="1"/>
      <c r="I34" s="23" t="s">
        <v>101</v>
      </c>
      <c r="J34" s="8">
        <f>COUNTIF(D38:D72,"X")</f>
        <v>0</v>
      </c>
      <c r="K34" s="8">
        <f>COUNTIF(D38:D72,"=0")</f>
        <v>1</v>
      </c>
      <c r="L34" s="8">
        <f>COUNTIF(D38:D72,"=1")</f>
        <v>2</v>
      </c>
      <c r="M34" s="8">
        <f>COUNTIF(D38:D72,"=2")</f>
        <v>1</v>
      </c>
      <c r="N34" s="8">
        <f>COUNTIF(D38:D72,"=3")</f>
        <v>0</v>
      </c>
      <c r="O34" s="8">
        <f>COUNTIF(D38:D72,"&gt;=4")</f>
        <v>0</v>
      </c>
      <c r="P34" s="13">
        <f t="shared" si="2"/>
        <v>4</v>
      </c>
    </row>
    <row r="35" spans="1:16" ht="18" thickBot="1" x14ac:dyDescent="0.25">
      <c r="A35" s="1"/>
      <c r="I35" s="24" t="s">
        <v>69</v>
      </c>
      <c r="J35" s="8">
        <f>COUNTIF(D73:D107,"X")</f>
        <v>0</v>
      </c>
      <c r="K35" s="8">
        <f>COUNTIF(D73:D107,"=0")</f>
        <v>0</v>
      </c>
      <c r="L35" s="8">
        <f>COUNTIF(D73:D107,"=1")</f>
        <v>9</v>
      </c>
      <c r="M35" s="8">
        <f>COUNTIF(D73:D107,"=2")</f>
        <v>0</v>
      </c>
      <c r="N35" s="8">
        <f>COUNTIF(D73:D107,"=3")</f>
        <v>0</v>
      </c>
      <c r="O35" s="8">
        <f>COUNTIF(D73:D107,"&gt;=4")</f>
        <v>0</v>
      </c>
      <c r="P35" s="13">
        <f t="shared" si="2"/>
        <v>9</v>
      </c>
    </row>
    <row r="36" spans="1:16" ht="18" thickBot="1" x14ac:dyDescent="0.25">
      <c r="A36" s="1"/>
      <c r="I36" s="25" t="s">
        <v>70</v>
      </c>
      <c r="J36" s="8">
        <f>COUNTIF(D108:D142,"X")</f>
        <v>0</v>
      </c>
      <c r="K36" s="8">
        <f>COUNTIF(D108:D142,"=0")</f>
        <v>0</v>
      </c>
      <c r="L36" s="8">
        <f>COUNTIF(D108:D142,"=1")</f>
        <v>5</v>
      </c>
      <c r="M36" s="8">
        <f>COUNTIF(D108:D142,"=2")</f>
        <v>0</v>
      </c>
      <c r="N36" s="8">
        <f>COUNTIF(D108:D142,"=3")</f>
        <v>0</v>
      </c>
      <c r="O36" s="8">
        <f>COUNTIF(D108:D142,"&gt;=4")</f>
        <v>0</v>
      </c>
      <c r="P36" s="13">
        <f t="shared" si="2"/>
        <v>5</v>
      </c>
    </row>
    <row r="37" spans="1:16" ht="18" thickBot="1" x14ac:dyDescent="0.25">
      <c r="A37" s="1"/>
      <c r="I37" s="26" t="s">
        <v>67</v>
      </c>
      <c r="J37" s="8">
        <f>COUNTIF(D143:D177,"X")</f>
        <v>0</v>
      </c>
      <c r="K37" s="8">
        <f>COUNTIF(D143:D177,"=0")</f>
        <v>0</v>
      </c>
      <c r="L37" s="8">
        <f>COUNTIF(D143:D177,"=1")</f>
        <v>7</v>
      </c>
      <c r="M37" s="8">
        <f>COUNTIF(D143:D177,"=2")</f>
        <v>3</v>
      </c>
      <c r="N37" s="8">
        <f>COUNTIF(D143:D177,"=3")</f>
        <v>0</v>
      </c>
      <c r="O37" s="8">
        <f>COUNTIF(D143:D177,"&gt;=4")</f>
        <v>0</v>
      </c>
      <c r="P37" s="13">
        <f t="shared" si="2"/>
        <v>10</v>
      </c>
    </row>
    <row r="38" spans="1:16" ht="18" thickBot="1" x14ac:dyDescent="0.25">
      <c r="A38" s="2" t="s">
        <v>139</v>
      </c>
      <c r="B38" t="s">
        <v>101</v>
      </c>
      <c r="C38" t="s">
        <v>142</v>
      </c>
      <c r="E38" t="s">
        <v>12</v>
      </c>
      <c r="I38" s="27" t="s">
        <v>68</v>
      </c>
      <c r="J38" s="9">
        <f>COUNTIF(D178:D212,"X")</f>
        <v>0</v>
      </c>
      <c r="K38" s="9">
        <f>COUNTIF(D178:D212,"=0")</f>
        <v>2</v>
      </c>
      <c r="L38" s="9">
        <f>COUNTIF(D178:D212,"=1")</f>
        <v>6</v>
      </c>
      <c r="M38" s="9">
        <f>COUNTIF(D178:D212,"=2")</f>
        <v>1</v>
      </c>
      <c r="N38" s="9">
        <f>COUNTIF(D178:D212,"=3")</f>
        <v>0</v>
      </c>
      <c r="O38" s="9">
        <f>COUNTIF(D178:D212,"&gt;=4")</f>
        <v>0</v>
      </c>
      <c r="P38" s="14">
        <f t="shared" si="2"/>
        <v>9</v>
      </c>
    </row>
    <row r="39" spans="1:16" x14ac:dyDescent="0.2">
      <c r="A39" s="2" t="s">
        <v>145</v>
      </c>
      <c r="B39" t="s">
        <v>101</v>
      </c>
      <c r="C39" t="s">
        <v>146</v>
      </c>
      <c r="E39" t="s">
        <v>14</v>
      </c>
      <c r="J39">
        <v>1</v>
      </c>
      <c r="K39">
        <v>4</v>
      </c>
      <c r="L39">
        <v>14</v>
      </c>
      <c r="M39">
        <v>5</v>
      </c>
      <c r="N39">
        <v>1</v>
      </c>
      <c r="O39">
        <v>0</v>
      </c>
      <c r="P39" s="28">
        <f t="shared" si="2"/>
        <v>25</v>
      </c>
    </row>
    <row r="40" spans="1:16" x14ac:dyDescent="0.2">
      <c r="A40" s="2" t="s">
        <v>147</v>
      </c>
      <c r="B40" t="s">
        <v>101</v>
      </c>
      <c r="C40" t="s">
        <v>148</v>
      </c>
      <c r="E40" t="s">
        <v>13</v>
      </c>
    </row>
    <row r="41" spans="1:16" x14ac:dyDescent="0.2">
      <c r="A41" s="2" t="s">
        <v>149</v>
      </c>
      <c r="B41" t="s">
        <v>101</v>
      </c>
      <c r="C41" t="s">
        <v>150</v>
      </c>
      <c r="E41" t="s">
        <v>12</v>
      </c>
    </row>
    <row r="42" spans="1:16" x14ac:dyDescent="0.2">
      <c r="A42" s="2" t="s">
        <v>151</v>
      </c>
      <c r="B42" t="s">
        <v>101</v>
      </c>
      <c r="C42" t="s">
        <v>152</v>
      </c>
      <c r="E42" t="s">
        <v>12</v>
      </c>
      <c r="I42" t="s">
        <v>109</v>
      </c>
    </row>
    <row r="43" spans="1:16" x14ac:dyDescent="0.2">
      <c r="A43" s="2" t="s">
        <v>153</v>
      </c>
      <c r="B43" t="s">
        <v>101</v>
      </c>
      <c r="C43" t="s">
        <v>154</v>
      </c>
      <c r="E43" t="s">
        <v>12</v>
      </c>
      <c r="I43" t="s">
        <v>110</v>
      </c>
    </row>
    <row r="44" spans="1:16" x14ac:dyDescent="0.2">
      <c r="A44" s="2" t="s">
        <v>157</v>
      </c>
      <c r="B44" t="s">
        <v>101</v>
      </c>
      <c r="C44" t="s">
        <v>158</v>
      </c>
      <c r="E44" t="s">
        <v>14</v>
      </c>
      <c r="I44" t="s">
        <v>111</v>
      </c>
    </row>
    <row r="45" spans="1:16" x14ac:dyDescent="0.2">
      <c r="A45" s="2" t="s">
        <v>163</v>
      </c>
      <c r="B45" t="s">
        <v>19</v>
      </c>
      <c r="C45" t="s">
        <v>164</v>
      </c>
      <c r="D45">
        <v>0</v>
      </c>
      <c r="E45" t="s">
        <v>12</v>
      </c>
      <c r="F45" t="s">
        <v>159</v>
      </c>
      <c r="I45" t="s">
        <v>238</v>
      </c>
    </row>
    <row r="46" spans="1:16" x14ac:dyDescent="0.2">
      <c r="A46" s="2" t="s">
        <v>165</v>
      </c>
      <c r="B46" t="s">
        <v>19</v>
      </c>
      <c r="C46" t="s">
        <v>166</v>
      </c>
      <c r="D46">
        <v>1</v>
      </c>
      <c r="E46" t="s">
        <v>12</v>
      </c>
      <c r="F46" t="s">
        <v>159</v>
      </c>
    </row>
    <row r="47" spans="1:16" x14ac:dyDescent="0.2">
      <c r="A47" s="2" t="s">
        <v>183</v>
      </c>
      <c r="B47" t="s">
        <v>19</v>
      </c>
      <c r="C47" t="s">
        <v>184</v>
      </c>
      <c r="D47">
        <v>2</v>
      </c>
      <c r="E47" t="s">
        <v>13</v>
      </c>
      <c r="F47" t="s">
        <v>159</v>
      </c>
    </row>
    <row r="48" spans="1:16" x14ac:dyDescent="0.2">
      <c r="A48" s="2" t="s">
        <v>225</v>
      </c>
      <c r="B48" t="s">
        <v>101</v>
      </c>
      <c r="C48" t="s">
        <v>226</v>
      </c>
      <c r="E48" t="s">
        <v>13</v>
      </c>
    </row>
    <row r="49" spans="1:6" x14ac:dyDescent="0.2">
      <c r="A49" s="2" t="s">
        <v>254</v>
      </c>
      <c r="B49" t="s">
        <v>19</v>
      </c>
      <c r="C49" t="s">
        <v>278</v>
      </c>
      <c r="D49">
        <v>1</v>
      </c>
      <c r="E49" t="s">
        <v>13</v>
      </c>
      <c r="F49" t="s">
        <v>159</v>
      </c>
    </row>
    <row r="50" spans="1:6" x14ac:dyDescent="0.2">
      <c r="A50" s="2"/>
    </row>
    <row r="51" spans="1:6" x14ac:dyDescent="0.2">
      <c r="A51" s="2"/>
    </row>
    <row r="52" spans="1:6" x14ac:dyDescent="0.2">
      <c r="A52" s="2"/>
    </row>
    <row r="53" spans="1:6" x14ac:dyDescent="0.2">
      <c r="A53" s="2"/>
    </row>
    <row r="54" spans="1:6" x14ac:dyDescent="0.2">
      <c r="A54" s="2"/>
    </row>
    <row r="55" spans="1:6" x14ac:dyDescent="0.2">
      <c r="A55" s="2"/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6" x14ac:dyDescent="0.2">
      <c r="A65" s="2"/>
    </row>
    <row r="66" spans="1:6" x14ac:dyDescent="0.2">
      <c r="A66" s="2"/>
    </row>
    <row r="67" spans="1:6" x14ac:dyDescent="0.2">
      <c r="A67" s="2"/>
    </row>
    <row r="68" spans="1:6" x14ac:dyDescent="0.2">
      <c r="A68" s="2"/>
    </row>
    <row r="69" spans="1:6" x14ac:dyDescent="0.2">
      <c r="A69" s="2"/>
    </row>
    <row r="70" spans="1:6" x14ac:dyDescent="0.2">
      <c r="A70" s="2"/>
    </row>
    <row r="71" spans="1:6" x14ac:dyDescent="0.2">
      <c r="A71" s="2"/>
    </row>
    <row r="72" spans="1:6" x14ac:dyDescent="0.2">
      <c r="A72" s="2"/>
    </row>
    <row r="73" spans="1:6" x14ac:dyDescent="0.2">
      <c r="A73" s="3" t="s">
        <v>169</v>
      </c>
      <c r="B73" t="s">
        <v>20</v>
      </c>
      <c r="C73" t="s">
        <v>171</v>
      </c>
      <c r="D73">
        <v>1</v>
      </c>
      <c r="E73" t="s">
        <v>12</v>
      </c>
    </row>
    <row r="74" spans="1:6" x14ac:dyDescent="0.2">
      <c r="A74" s="3" t="s">
        <v>170</v>
      </c>
      <c r="B74" t="s">
        <v>20</v>
      </c>
      <c r="C74" t="s">
        <v>172</v>
      </c>
      <c r="D74">
        <v>1</v>
      </c>
      <c r="E74" t="s">
        <v>12</v>
      </c>
    </row>
    <row r="75" spans="1:6" x14ac:dyDescent="0.2">
      <c r="A75" s="3" t="s">
        <v>178</v>
      </c>
      <c r="B75" t="s">
        <v>20</v>
      </c>
      <c r="C75" t="s">
        <v>179</v>
      </c>
      <c r="D75">
        <v>1</v>
      </c>
      <c r="E75" t="s">
        <v>13</v>
      </c>
    </row>
    <row r="76" spans="1:6" x14ac:dyDescent="0.2">
      <c r="A76" s="3" t="s">
        <v>180</v>
      </c>
      <c r="B76" t="s">
        <v>20</v>
      </c>
      <c r="C76" t="s">
        <v>194</v>
      </c>
      <c r="D76">
        <v>1</v>
      </c>
      <c r="E76" t="s">
        <v>13</v>
      </c>
    </row>
    <row r="77" spans="1:6" x14ac:dyDescent="0.2">
      <c r="A77" s="3" t="s">
        <v>193</v>
      </c>
      <c r="B77" t="s">
        <v>21</v>
      </c>
      <c r="C77" t="s">
        <v>192</v>
      </c>
      <c r="D77">
        <v>1</v>
      </c>
      <c r="E77" t="s">
        <v>13</v>
      </c>
    </row>
    <row r="78" spans="1:6" x14ac:dyDescent="0.2">
      <c r="A78" s="3" t="s">
        <v>255</v>
      </c>
      <c r="B78" t="s">
        <v>19</v>
      </c>
      <c r="C78" t="s">
        <v>256</v>
      </c>
      <c r="D78">
        <v>1</v>
      </c>
      <c r="E78" t="s">
        <v>12</v>
      </c>
      <c r="F78" t="s">
        <v>159</v>
      </c>
    </row>
    <row r="79" spans="1:6" x14ac:dyDescent="0.2">
      <c r="A79" s="3" t="s">
        <v>276</v>
      </c>
      <c r="B79" t="s">
        <v>20</v>
      </c>
      <c r="C79" t="s">
        <v>277</v>
      </c>
      <c r="D79">
        <v>1</v>
      </c>
      <c r="E79" t="s">
        <v>13</v>
      </c>
    </row>
    <row r="80" spans="1:6" x14ac:dyDescent="0.2">
      <c r="A80" s="3" t="s">
        <v>279</v>
      </c>
      <c r="B80" t="s">
        <v>20</v>
      </c>
      <c r="C80" t="s">
        <v>280</v>
      </c>
      <c r="D80">
        <v>1</v>
      </c>
      <c r="E80" t="s">
        <v>12</v>
      </c>
    </row>
    <row r="81" spans="1:5" x14ac:dyDescent="0.2">
      <c r="A81" s="3" t="s">
        <v>283</v>
      </c>
      <c r="B81" t="s">
        <v>20</v>
      </c>
      <c r="C81" t="s">
        <v>284</v>
      </c>
      <c r="D81">
        <v>1</v>
      </c>
      <c r="E81" t="s">
        <v>14</v>
      </c>
    </row>
    <row r="82" spans="1:5" x14ac:dyDescent="0.2">
      <c r="A82" s="3"/>
    </row>
    <row r="83" spans="1:5" x14ac:dyDescent="0.2">
      <c r="A83" s="3"/>
    </row>
    <row r="84" spans="1:5" x14ac:dyDescent="0.2">
      <c r="A84" s="3"/>
    </row>
    <row r="85" spans="1:5" x14ac:dyDescent="0.2">
      <c r="A85" s="3"/>
    </row>
    <row r="86" spans="1:5" x14ac:dyDescent="0.2">
      <c r="A86" s="3"/>
    </row>
    <row r="87" spans="1:5" x14ac:dyDescent="0.2">
      <c r="A87" s="3"/>
    </row>
    <row r="88" spans="1:5" x14ac:dyDescent="0.2">
      <c r="A88" s="3"/>
    </row>
    <row r="89" spans="1:5" x14ac:dyDescent="0.2">
      <c r="A89" s="3"/>
    </row>
    <row r="90" spans="1:5" x14ac:dyDescent="0.2">
      <c r="A90" s="3"/>
    </row>
    <row r="91" spans="1:5" x14ac:dyDescent="0.2">
      <c r="A91" s="3"/>
    </row>
    <row r="92" spans="1:5" x14ac:dyDescent="0.2">
      <c r="A92" s="3"/>
    </row>
    <row r="93" spans="1:5" x14ac:dyDescent="0.2">
      <c r="A93" s="3"/>
    </row>
    <row r="94" spans="1:5" x14ac:dyDescent="0.2">
      <c r="A94" s="3"/>
    </row>
    <row r="95" spans="1:5" x14ac:dyDescent="0.2">
      <c r="A95" s="3"/>
    </row>
    <row r="96" spans="1:5" x14ac:dyDescent="0.2">
      <c r="A96" s="3"/>
    </row>
    <row r="97" spans="1:6" x14ac:dyDescent="0.2">
      <c r="A97" s="3"/>
    </row>
    <row r="98" spans="1:6" x14ac:dyDescent="0.2">
      <c r="A98" s="3"/>
    </row>
    <row r="99" spans="1:6" x14ac:dyDescent="0.2">
      <c r="A99" s="3"/>
    </row>
    <row r="100" spans="1:6" x14ac:dyDescent="0.2">
      <c r="A100" s="3"/>
    </row>
    <row r="101" spans="1:6" x14ac:dyDescent="0.2">
      <c r="A101" s="3"/>
    </row>
    <row r="102" spans="1:6" x14ac:dyDescent="0.2">
      <c r="A102" s="3"/>
    </row>
    <row r="103" spans="1:6" x14ac:dyDescent="0.2">
      <c r="A103" s="3"/>
    </row>
    <row r="104" spans="1:6" x14ac:dyDescent="0.2">
      <c r="A104" s="3"/>
    </row>
    <row r="105" spans="1:6" x14ac:dyDescent="0.2">
      <c r="A105" s="3"/>
    </row>
    <row r="106" spans="1:6" x14ac:dyDescent="0.2">
      <c r="A106" s="3"/>
    </row>
    <row r="107" spans="1:6" x14ac:dyDescent="0.2">
      <c r="A107" s="3"/>
    </row>
    <row r="108" spans="1:6" x14ac:dyDescent="0.2">
      <c r="A108" s="4" t="s">
        <v>167</v>
      </c>
      <c r="B108" t="s">
        <v>19</v>
      </c>
      <c r="C108" t="s">
        <v>168</v>
      </c>
      <c r="D108">
        <v>1</v>
      </c>
      <c r="E108" t="s">
        <v>13</v>
      </c>
      <c r="F108" t="s">
        <v>159</v>
      </c>
    </row>
    <row r="109" spans="1:6" x14ac:dyDescent="0.2">
      <c r="A109" s="4" t="s">
        <v>176</v>
      </c>
      <c r="B109" t="s">
        <v>21</v>
      </c>
      <c r="C109" t="s">
        <v>177</v>
      </c>
      <c r="D109">
        <v>1</v>
      </c>
      <c r="E109" t="s">
        <v>14</v>
      </c>
    </row>
    <row r="110" spans="1:6" x14ac:dyDescent="0.2">
      <c r="A110" s="4" t="s">
        <v>182</v>
      </c>
      <c r="B110" t="s">
        <v>21</v>
      </c>
      <c r="C110" t="s">
        <v>181</v>
      </c>
      <c r="D110">
        <v>1</v>
      </c>
      <c r="E110" t="s">
        <v>13</v>
      </c>
    </row>
    <row r="111" spans="1:6" x14ac:dyDescent="0.2">
      <c r="A111" s="4" t="s">
        <v>190</v>
      </c>
      <c r="B111" t="s">
        <v>20</v>
      </c>
      <c r="C111" t="s">
        <v>191</v>
      </c>
      <c r="D111">
        <v>1</v>
      </c>
      <c r="E111" t="s">
        <v>13</v>
      </c>
    </row>
    <row r="112" spans="1:6" x14ac:dyDescent="0.2">
      <c r="A112" s="4" t="s">
        <v>239</v>
      </c>
      <c r="B112" t="s">
        <v>20</v>
      </c>
      <c r="C112" t="s">
        <v>240</v>
      </c>
      <c r="D112">
        <v>1</v>
      </c>
      <c r="E112" t="s">
        <v>13</v>
      </c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6" x14ac:dyDescent="0.2">
      <c r="A129" s="4"/>
    </row>
    <row r="130" spans="1:6" x14ac:dyDescent="0.2">
      <c r="A130" s="4"/>
    </row>
    <row r="131" spans="1:6" x14ac:dyDescent="0.2">
      <c r="A131" s="4"/>
    </row>
    <row r="132" spans="1:6" x14ac:dyDescent="0.2">
      <c r="A132" s="4"/>
    </row>
    <row r="133" spans="1:6" x14ac:dyDescent="0.2">
      <c r="A133" s="4"/>
    </row>
    <row r="134" spans="1:6" x14ac:dyDescent="0.2">
      <c r="A134" s="4"/>
    </row>
    <row r="135" spans="1:6" x14ac:dyDescent="0.2">
      <c r="A135" s="4"/>
    </row>
    <row r="136" spans="1:6" x14ac:dyDescent="0.2">
      <c r="A136" s="4"/>
    </row>
    <row r="137" spans="1:6" x14ac:dyDescent="0.2">
      <c r="A137" s="4"/>
    </row>
    <row r="138" spans="1:6" x14ac:dyDescent="0.2">
      <c r="A138" s="4"/>
    </row>
    <row r="139" spans="1:6" x14ac:dyDescent="0.2">
      <c r="A139" s="4"/>
    </row>
    <row r="140" spans="1:6" x14ac:dyDescent="0.2">
      <c r="A140" s="4"/>
    </row>
    <row r="141" spans="1:6" x14ac:dyDescent="0.2">
      <c r="A141" s="4"/>
    </row>
    <row r="142" spans="1:6" x14ac:dyDescent="0.2">
      <c r="A142" s="4"/>
    </row>
    <row r="143" spans="1:6" x14ac:dyDescent="0.2">
      <c r="A143" s="5" t="s">
        <v>141</v>
      </c>
      <c r="B143" t="s">
        <v>20</v>
      </c>
      <c r="C143" t="s">
        <v>140</v>
      </c>
      <c r="D143">
        <v>1</v>
      </c>
      <c r="E143" t="s">
        <v>12</v>
      </c>
    </row>
    <row r="144" spans="1:6" x14ac:dyDescent="0.2">
      <c r="A144" s="5" t="s">
        <v>156</v>
      </c>
      <c r="B144" t="s">
        <v>19</v>
      </c>
      <c r="C144" t="s">
        <v>155</v>
      </c>
      <c r="D144">
        <v>1</v>
      </c>
      <c r="E144" t="s">
        <v>13</v>
      </c>
      <c r="F144" t="s">
        <v>173</v>
      </c>
    </row>
    <row r="145" spans="1:6" x14ac:dyDescent="0.2">
      <c r="A145" s="5" t="s">
        <v>174</v>
      </c>
      <c r="B145" t="s">
        <v>19</v>
      </c>
      <c r="C145" t="s">
        <v>175</v>
      </c>
      <c r="D145">
        <v>1</v>
      </c>
      <c r="E145" t="s">
        <v>13</v>
      </c>
      <c r="F145" t="s">
        <v>159</v>
      </c>
    </row>
    <row r="146" spans="1:6" x14ac:dyDescent="0.2">
      <c r="A146" s="5" t="s">
        <v>186</v>
      </c>
      <c r="B146" t="s">
        <v>20</v>
      </c>
      <c r="C146" t="s">
        <v>187</v>
      </c>
      <c r="D146">
        <v>1</v>
      </c>
      <c r="E146" t="s">
        <v>12</v>
      </c>
    </row>
    <row r="147" spans="1:6" x14ac:dyDescent="0.2">
      <c r="A147" s="5" t="s">
        <v>188</v>
      </c>
      <c r="B147" t="s">
        <v>20</v>
      </c>
      <c r="C147" t="s">
        <v>189</v>
      </c>
      <c r="D147">
        <v>2</v>
      </c>
      <c r="E147" t="s">
        <v>12</v>
      </c>
    </row>
    <row r="148" spans="1:6" x14ac:dyDescent="0.2">
      <c r="A148" s="5" t="s">
        <v>266</v>
      </c>
      <c r="B148" t="s">
        <v>19</v>
      </c>
      <c r="C148" t="s">
        <v>267</v>
      </c>
      <c r="D148">
        <v>1</v>
      </c>
      <c r="E148" t="s">
        <v>12</v>
      </c>
      <c r="F148" t="s">
        <v>173</v>
      </c>
    </row>
    <row r="149" spans="1:6" x14ac:dyDescent="0.2">
      <c r="A149" s="5" t="s">
        <v>268</v>
      </c>
      <c r="B149" t="s">
        <v>19</v>
      </c>
      <c r="C149" t="s">
        <v>269</v>
      </c>
      <c r="D149">
        <v>1</v>
      </c>
      <c r="E149" t="s">
        <v>12</v>
      </c>
      <c r="F149" t="s">
        <v>173</v>
      </c>
    </row>
    <row r="150" spans="1:6" x14ac:dyDescent="0.2">
      <c r="A150" s="5" t="s">
        <v>270</v>
      </c>
      <c r="B150" t="s">
        <v>19</v>
      </c>
      <c r="C150" t="s">
        <v>271</v>
      </c>
      <c r="D150">
        <v>2</v>
      </c>
      <c r="E150" t="s">
        <v>13</v>
      </c>
      <c r="F150" t="s">
        <v>173</v>
      </c>
    </row>
    <row r="151" spans="1:6" x14ac:dyDescent="0.2">
      <c r="A151" s="5" t="s">
        <v>272</v>
      </c>
      <c r="B151" t="s">
        <v>20</v>
      </c>
      <c r="C151" t="s">
        <v>273</v>
      </c>
      <c r="D151">
        <v>1</v>
      </c>
      <c r="E151" t="s">
        <v>13</v>
      </c>
    </row>
    <row r="152" spans="1:6" x14ac:dyDescent="0.2">
      <c r="A152" s="5" t="s">
        <v>281</v>
      </c>
      <c r="B152" t="s">
        <v>19</v>
      </c>
      <c r="C152" t="s">
        <v>282</v>
      </c>
      <c r="D152">
        <v>2</v>
      </c>
      <c r="E152" t="s">
        <v>14</v>
      </c>
      <c r="F152" t="s">
        <v>159</v>
      </c>
    </row>
    <row r="153" spans="1:6" x14ac:dyDescent="0.2">
      <c r="A153" s="5"/>
    </row>
    <row r="154" spans="1:6" x14ac:dyDescent="0.2">
      <c r="A154" s="5"/>
    </row>
    <row r="155" spans="1:6" x14ac:dyDescent="0.2">
      <c r="A155" s="5"/>
    </row>
    <row r="156" spans="1:6" x14ac:dyDescent="0.2">
      <c r="A156" s="5"/>
    </row>
    <row r="157" spans="1:6" x14ac:dyDescent="0.2">
      <c r="A157" s="5"/>
    </row>
    <row r="158" spans="1:6" x14ac:dyDescent="0.2">
      <c r="A158" s="5"/>
    </row>
    <row r="159" spans="1:6" x14ac:dyDescent="0.2">
      <c r="A159" s="5"/>
    </row>
    <row r="160" spans="1:6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6" x14ac:dyDescent="0.2">
      <c r="A177" s="5"/>
    </row>
    <row r="178" spans="1:6" x14ac:dyDescent="0.2">
      <c r="A178" s="6" t="s">
        <v>102</v>
      </c>
      <c r="B178" t="s">
        <v>19</v>
      </c>
      <c r="C178" t="s">
        <v>103</v>
      </c>
      <c r="D178">
        <v>1</v>
      </c>
      <c r="E178" t="s">
        <v>13</v>
      </c>
      <c r="F178" t="s">
        <v>173</v>
      </c>
    </row>
    <row r="179" spans="1:6" x14ac:dyDescent="0.2">
      <c r="A179" s="6" t="s">
        <v>105</v>
      </c>
      <c r="B179" t="s">
        <v>20</v>
      </c>
      <c r="C179" t="s">
        <v>104</v>
      </c>
      <c r="D179">
        <v>1</v>
      </c>
      <c r="E179" t="s">
        <v>14</v>
      </c>
    </row>
    <row r="180" spans="1:6" x14ac:dyDescent="0.2">
      <c r="A180" s="6" t="s">
        <v>106</v>
      </c>
      <c r="B180" t="s">
        <v>19</v>
      </c>
      <c r="C180" t="s">
        <v>107</v>
      </c>
      <c r="D180">
        <v>1</v>
      </c>
      <c r="E180" t="s">
        <v>14</v>
      </c>
      <c r="F180" t="s">
        <v>173</v>
      </c>
    </row>
    <row r="181" spans="1:6" x14ac:dyDescent="0.2">
      <c r="A181" s="6" t="s">
        <v>108</v>
      </c>
      <c r="B181" t="s">
        <v>21</v>
      </c>
      <c r="C181" t="s">
        <v>232</v>
      </c>
      <c r="D181">
        <v>2</v>
      </c>
      <c r="E181" t="s">
        <v>13</v>
      </c>
    </row>
    <row r="182" spans="1:6" x14ac:dyDescent="0.2">
      <c r="A182" s="6" t="s">
        <v>234</v>
      </c>
      <c r="B182" t="s">
        <v>21</v>
      </c>
      <c r="C182" t="s">
        <v>233</v>
      </c>
      <c r="D182">
        <v>1</v>
      </c>
      <c r="E182" t="s">
        <v>13</v>
      </c>
    </row>
    <row r="183" spans="1:6" x14ac:dyDescent="0.2">
      <c r="A183" s="6" t="s">
        <v>257</v>
      </c>
      <c r="B183" t="s">
        <v>19</v>
      </c>
      <c r="C183" t="s">
        <v>258</v>
      </c>
      <c r="D183">
        <v>0</v>
      </c>
      <c r="E183" t="s">
        <v>13</v>
      </c>
      <c r="F183" t="s">
        <v>159</v>
      </c>
    </row>
    <row r="184" spans="1:6" x14ac:dyDescent="0.2">
      <c r="A184" s="6" t="s">
        <v>265</v>
      </c>
      <c r="B184" t="s">
        <v>19</v>
      </c>
      <c r="C184" t="s">
        <v>262</v>
      </c>
      <c r="D184">
        <v>1</v>
      </c>
      <c r="E184" t="s">
        <v>12</v>
      </c>
      <c r="F184" t="s">
        <v>173</v>
      </c>
    </row>
    <row r="185" spans="1:6" x14ac:dyDescent="0.2">
      <c r="A185" s="6" t="s">
        <v>263</v>
      </c>
      <c r="B185" t="s">
        <v>20</v>
      </c>
      <c r="C185" t="s">
        <v>264</v>
      </c>
      <c r="D185">
        <v>1</v>
      </c>
      <c r="E185" t="s">
        <v>12</v>
      </c>
      <c r="F185" t="s">
        <v>173</v>
      </c>
    </row>
    <row r="186" spans="1:6" x14ac:dyDescent="0.2">
      <c r="A186" s="6" t="s">
        <v>274</v>
      </c>
      <c r="B186" t="s">
        <v>20</v>
      </c>
      <c r="C186" t="s">
        <v>275</v>
      </c>
      <c r="D186">
        <v>0</v>
      </c>
      <c r="E186" t="s">
        <v>12</v>
      </c>
    </row>
    <row r="187" spans="1:6" x14ac:dyDescent="0.2">
      <c r="A187" s="6"/>
    </row>
    <row r="188" spans="1:6" x14ac:dyDescent="0.2">
      <c r="A188" s="6"/>
    </row>
    <row r="189" spans="1:6" x14ac:dyDescent="0.2">
      <c r="A189" s="6"/>
    </row>
    <row r="190" spans="1:6" x14ac:dyDescent="0.2">
      <c r="A190" s="6"/>
    </row>
    <row r="191" spans="1:6" x14ac:dyDescent="0.2">
      <c r="A191" s="6"/>
    </row>
    <row r="192" spans="1:6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F69F-025E-A14F-B229-7CC0902E8207}">
  <dimension ref="A1:E18"/>
  <sheetViews>
    <sheetView workbookViewId="0">
      <selection activeCell="B3" sqref="B3"/>
    </sheetView>
  </sheetViews>
  <sheetFormatPr baseColWidth="10" defaultRowHeight="16" x14ac:dyDescent="0.2"/>
  <cols>
    <col min="1" max="1" width="20.5" bestFit="1" customWidth="1"/>
    <col min="2" max="2" width="33.5" bestFit="1" customWidth="1"/>
  </cols>
  <sheetData>
    <row r="1" spans="1:5" x14ac:dyDescent="0.2">
      <c r="A1" t="s">
        <v>112</v>
      </c>
    </row>
    <row r="2" spans="1:5" x14ac:dyDescent="0.2">
      <c r="A2" t="s">
        <v>113</v>
      </c>
      <c r="B2" t="s">
        <v>1</v>
      </c>
      <c r="C2" t="s">
        <v>114</v>
      </c>
      <c r="D2" t="s">
        <v>116</v>
      </c>
      <c r="E2" t="s">
        <v>131</v>
      </c>
    </row>
    <row r="3" spans="1:5" x14ac:dyDescent="0.2">
      <c r="A3" t="s">
        <v>115</v>
      </c>
      <c r="B3" t="s">
        <v>261</v>
      </c>
      <c r="C3" t="s">
        <v>67</v>
      </c>
      <c r="D3" t="s">
        <v>117</v>
      </c>
    </row>
    <row r="4" spans="1:5" x14ac:dyDescent="0.2">
      <c r="A4" t="s">
        <v>118</v>
      </c>
      <c r="B4" t="s">
        <v>144</v>
      </c>
      <c r="C4" t="s">
        <v>68</v>
      </c>
      <c r="D4" t="s">
        <v>117</v>
      </c>
    </row>
    <row r="5" spans="1:5" x14ac:dyDescent="0.2">
      <c r="A5" t="s">
        <v>119</v>
      </c>
      <c r="C5" t="s">
        <v>134</v>
      </c>
      <c r="D5" t="s">
        <v>117</v>
      </c>
    </row>
    <row r="6" spans="1:5" x14ac:dyDescent="0.2">
      <c r="A6" t="s">
        <v>120</v>
      </c>
      <c r="C6" t="s">
        <v>136</v>
      </c>
      <c r="D6" t="s">
        <v>117</v>
      </c>
    </row>
    <row r="7" spans="1:5" x14ac:dyDescent="0.2">
      <c r="A7" t="s">
        <v>121</v>
      </c>
      <c r="B7" t="s">
        <v>132</v>
      </c>
      <c r="C7" t="s">
        <v>135</v>
      </c>
      <c r="D7" t="s">
        <v>117</v>
      </c>
    </row>
    <row r="8" spans="1:5" x14ac:dyDescent="0.2">
      <c r="A8" t="s">
        <v>122</v>
      </c>
      <c r="B8" t="s">
        <v>185</v>
      </c>
      <c r="C8" t="s">
        <v>67</v>
      </c>
      <c r="D8" t="s">
        <v>117</v>
      </c>
    </row>
    <row r="9" spans="1:5" x14ac:dyDescent="0.2">
      <c r="A9" t="s">
        <v>123</v>
      </c>
      <c r="C9" t="s">
        <v>133</v>
      </c>
      <c r="D9" t="s">
        <v>117</v>
      </c>
    </row>
    <row r="10" spans="1:5" x14ac:dyDescent="0.2">
      <c r="A10" t="s">
        <v>124</v>
      </c>
      <c r="C10" t="s">
        <v>70</v>
      </c>
      <c r="D10" t="s">
        <v>117</v>
      </c>
    </row>
    <row r="11" spans="1:5" x14ac:dyDescent="0.2">
      <c r="A11" t="s">
        <v>125</v>
      </c>
      <c r="C11" t="s">
        <v>134</v>
      </c>
      <c r="D11" t="s">
        <v>117</v>
      </c>
    </row>
    <row r="12" spans="1:5" x14ac:dyDescent="0.2">
      <c r="A12" t="s">
        <v>126</v>
      </c>
      <c r="C12" t="s">
        <v>134</v>
      </c>
      <c r="D12" t="s">
        <v>117</v>
      </c>
    </row>
    <row r="13" spans="1:5" x14ac:dyDescent="0.2">
      <c r="A13" t="s">
        <v>127</v>
      </c>
      <c r="C13" t="s">
        <v>135</v>
      </c>
      <c r="D13" t="s">
        <v>117</v>
      </c>
    </row>
    <row r="14" spans="1:5" x14ac:dyDescent="0.2">
      <c r="A14" t="s">
        <v>128</v>
      </c>
      <c r="C14" t="s">
        <v>135</v>
      </c>
      <c r="D14" t="s">
        <v>117</v>
      </c>
    </row>
    <row r="15" spans="1:5" x14ac:dyDescent="0.2">
      <c r="A15" t="s">
        <v>129</v>
      </c>
      <c r="C15" t="s">
        <v>135</v>
      </c>
      <c r="D15" t="s">
        <v>117</v>
      </c>
    </row>
    <row r="16" spans="1:5" x14ac:dyDescent="0.2">
      <c r="A16" t="s">
        <v>130</v>
      </c>
      <c r="C16" t="s">
        <v>134</v>
      </c>
      <c r="D16" t="s">
        <v>117</v>
      </c>
    </row>
    <row r="18" spans="1:3" x14ac:dyDescent="0.2">
      <c r="A18" t="s">
        <v>259</v>
      </c>
      <c r="B18" t="s">
        <v>260</v>
      </c>
      <c r="C1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A743-E475-FC4E-B66C-C3F11760ED5A}">
  <dimension ref="A1:L21"/>
  <sheetViews>
    <sheetView workbookViewId="0">
      <selection activeCell="I17" sqref="I17"/>
    </sheetView>
  </sheetViews>
  <sheetFormatPr baseColWidth="10" defaultRowHeight="16" x14ac:dyDescent="0.2"/>
  <cols>
    <col min="1" max="1" width="25" customWidth="1"/>
    <col min="2" max="2" width="37.1640625" bestFit="1" customWidth="1"/>
    <col min="3" max="3" width="33.1640625" customWidth="1"/>
    <col min="4" max="4" width="15.5" bestFit="1" customWidth="1"/>
    <col min="5" max="5" width="17.1640625" bestFit="1" customWidth="1"/>
    <col min="6" max="6" width="17.33203125" bestFit="1" customWidth="1"/>
  </cols>
  <sheetData>
    <row r="1" spans="1:12" x14ac:dyDescent="0.2">
      <c r="A1" t="s">
        <v>17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I1" t="s">
        <v>10</v>
      </c>
      <c r="J1" t="s">
        <v>9</v>
      </c>
      <c r="K1" t="s">
        <v>11</v>
      </c>
      <c r="L1" t="s">
        <v>16</v>
      </c>
    </row>
    <row r="3" spans="1:12" x14ac:dyDescent="0.2">
      <c r="A3" t="s">
        <v>72</v>
      </c>
      <c r="B3" t="s">
        <v>88</v>
      </c>
      <c r="C3" t="s">
        <v>79</v>
      </c>
      <c r="D3" t="s">
        <v>90</v>
      </c>
      <c r="E3" t="s">
        <v>89</v>
      </c>
      <c r="F3" t="s">
        <v>84</v>
      </c>
    </row>
    <row r="4" spans="1:12" x14ac:dyDescent="0.2">
      <c r="A4" t="s">
        <v>73</v>
      </c>
      <c r="B4" t="s">
        <v>78</v>
      </c>
      <c r="C4" t="s">
        <v>80</v>
      </c>
      <c r="D4" t="s">
        <v>160</v>
      </c>
      <c r="E4" t="s">
        <v>90</v>
      </c>
      <c r="F4" t="s">
        <v>87</v>
      </c>
    </row>
    <row r="5" spans="1:12" x14ac:dyDescent="0.2">
      <c r="A5" t="s">
        <v>74</v>
      </c>
      <c r="B5" t="s">
        <v>98</v>
      </c>
      <c r="C5" t="s">
        <v>81</v>
      </c>
      <c r="E5" t="s">
        <v>91</v>
      </c>
      <c r="F5" t="s">
        <v>137</v>
      </c>
    </row>
    <row r="6" spans="1:12" x14ac:dyDescent="0.2">
      <c r="A6" t="s">
        <v>41</v>
      </c>
      <c r="B6" t="s">
        <v>100</v>
      </c>
      <c r="C6" t="s">
        <v>82</v>
      </c>
      <c r="E6" t="s">
        <v>92</v>
      </c>
      <c r="F6" t="s">
        <v>138</v>
      </c>
    </row>
    <row r="7" spans="1:12" x14ac:dyDescent="0.2">
      <c r="A7" t="s">
        <v>42</v>
      </c>
      <c r="C7" t="s">
        <v>83</v>
      </c>
      <c r="E7" t="s">
        <v>93</v>
      </c>
    </row>
    <row r="8" spans="1:12" x14ac:dyDescent="0.2">
      <c r="C8" t="s">
        <v>85</v>
      </c>
      <c r="E8" t="s">
        <v>94</v>
      </c>
    </row>
    <row r="9" spans="1:12" x14ac:dyDescent="0.2">
      <c r="C9" t="s">
        <v>86</v>
      </c>
      <c r="E9" t="s">
        <v>95</v>
      </c>
    </row>
    <row r="10" spans="1:12" x14ac:dyDescent="0.2">
      <c r="C10" t="s">
        <v>99</v>
      </c>
      <c r="E10" t="s">
        <v>96</v>
      </c>
    </row>
    <row r="11" spans="1:12" x14ac:dyDescent="0.2">
      <c r="E11" t="s">
        <v>97</v>
      </c>
    </row>
    <row r="13" spans="1:12" x14ac:dyDescent="0.2">
      <c r="A13" t="s">
        <v>75</v>
      </c>
      <c r="B13" t="s">
        <v>241</v>
      </c>
      <c r="C13" t="s">
        <v>223</v>
      </c>
      <c r="D13" t="s">
        <v>221</v>
      </c>
      <c r="E13" t="s">
        <v>236</v>
      </c>
      <c r="F13" t="s">
        <v>222</v>
      </c>
      <c r="I13" t="s">
        <v>204</v>
      </c>
      <c r="J13" t="s">
        <v>209</v>
      </c>
      <c r="K13" t="s">
        <v>215</v>
      </c>
      <c r="L13" t="s">
        <v>195</v>
      </c>
    </row>
    <row r="14" spans="1:12" x14ac:dyDescent="0.2">
      <c r="A14" t="s">
        <v>76</v>
      </c>
      <c r="B14" t="s">
        <v>235</v>
      </c>
      <c r="C14" t="s">
        <v>229</v>
      </c>
      <c r="D14" t="s">
        <v>227</v>
      </c>
      <c r="E14" t="s">
        <v>228</v>
      </c>
      <c r="F14" t="s">
        <v>101</v>
      </c>
      <c r="I14" t="s">
        <v>205</v>
      </c>
      <c r="J14" t="s">
        <v>210</v>
      </c>
      <c r="K14" t="s">
        <v>211</v>
      </c>
      <c r="L14" t="s">
        <v>196</v>
      </c>
    </row>
    <row r="15" spans="1:12" x14ac:dyDescent="0.2">
      <c r="A15" t="s">
        <v>77</v>
      </c>
      <c r="C15" t="s">
        <v>230</v>
      </c>
      <c r="E15" t="s">
        <v>237</v>
      </c>
      <c r="F15" t="s">
        <v>159</v>
      </c>
      <c r="I15" t="s">
        <v>207</v>
      </c>
      <c r="J15" t="s">
        <v>212</v>
      </c>
      <c r="K15" t="s">
        <v>216</v>
      </c>
      <c r="L15" t="s">
        <v>197</v>
      </c>
    </row>
    <row r="16" spans="1:12" x14ac:dyDescent="0.2">
      <c r="A16" t="s">
        <v>41</v>
      </c>
      <c r="C16" t="s">
        <v>231</v>
      </c>
      <c r="I16" t="s">
        <v>206</v>
      </c>
      <c r="J16" t="s">
        <v>78</v>
      </c>
      <c r="K16" t="s">
        <v>76</v>
      </c>
      <c r="L16" t="s">
        <v>198</v>
      </c>
    </row>
    <row r="17" spans="1:12" x14ac:dyDescent="0.2">
      <c r="A17" t="s">
        <v>224</v>
      </c>
      <c r="I17" t="s">
        <v>208</v>
      </c>
      <c r="J17" t="s">
        <v>213</v>
      </c>
      <c r="K17" t="s">
        <v>217</v>
      </c>
      <c r="L17" t="s">
        <v>199</v>
      </c>
    </row>
    <row r="18" spans="1:12" x14ac:dyDescent="0.2">
      <c r="J18" t="s">
        <v>214</v>
      </c>
      <c r="K18" t="s">
        <v>218</v>
      </c>
      <c r="L18" t="s">
        <v>200</v>
      </c>
    </row>
    <row r="19" spans="1:12" x14ac:dyDescent="0.2">
      <c r="A19" t="s">
        <v>204</v>
      </c>
      <c r="B19" t="s">
        <v>78</v>
      </c>
      <c r="K19" t="s">
        <v>219</v>
      </c>
      <c r="L19" t="s">
        <v>201</v>
      </c>
    </row>
    <row r="20" spans="1:12" x14ac:dyDescent="0.2">
      <c r="K20" t="s">
        <v>220</v>
      </c>
      <c r="L20" t="s">
        <v>202</v>
      </c>
    </row>
    <row r="21" spans="1:12" x14ac:dyDescent="0.2">
      <c r="L21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E4D9-A1EE-4A43-B073-A7276E2D3C7C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242</v>
      </c>
      <c r="B1" s="29" t="s">
        <v>243</v>
      </c>
    </row>
    <row r="2" spans="1:2" x14ac:dyDescent="0.2">
      <c r="A2" t="s">
        <v>244</v>
      </c>
      <c r="B2" t="s">
        <v>245</v>
      </c>
    </row>
    <row r="3" spans="1:2" x14ac:dyDescent="0.2">
      <c r="A3" t="s">
        <v>246</v>
      </c>
      <c r="B3" s="29" t="s">
        <v>250</v>
      </c>
    </row>
    <row r="4" spans="1:2" x14ac:dyDescent="0.2">
      <c r="A4" t="s">
        <v>247</v>
      </c>
      <c r="B4" t="s">
        <v>248</v>
      </c>
    </row>
    <row r="5" spans="1:2" x14ac:dyDescent="0.2">
      <c r="A5" t="s">
        <v>249</v>
      </c>
      <c r="B5" s="29" t="s">
        <v>251</v>
      </c>
    </row>
    <row r="6" spans="1:2" x14ac:dyDescent="0.2">
      <c r="A6" t="s">
        <v>252</v>
      </c>
      <c r="B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Cards</vt:lpstr>
      <vt:lpstr>Relics</vt:lpstr>
      <vt:lpstr>Design</vt:lpstr>
      <vt:lpstr>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2021-01-02T16:31:42Z</dcterms:created>
  <dcterms:modified xsi:type="dcterms:W3CDTF">2021-03-14T22:26:58Z</dcterms:modified>
</cp:coreProperties>
</file>