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20" i="1" l="1"/>
  <c r="R10" i="1"/>
  <c r="R9" i="1"/>
  <c r="J46" i="1"/>
  <c r="J41" i="1"/>
  <c r="J42" i="1"/>
  <c r="J43" i="1"/>
  <c r="J44" i="1"/>
  <c r="J45" i="1"/>
  <c r="J40" i="1"/>
  <c r="I41" i="1"/>
  <c r="I42" i="1"/>
  <c r="I43" i="1"/>
  <c r="I44" i="1"/>
  <c r="I45" i="1"/>
  <c r="I40" i="1"/>
  <c r="H46" i="1"/>
  <c r="H41" i="1"/>
  <c r="H42" i="1"/>
  <c r="H43" i="1"/>
  <c r="H44" i="1"/>
  <c r="H45" i="1"/>
  <c r="H40" i="1"/>
  <c r="F46" i="1"/>
  <c r="F41" i="1" l="1"/>
  <c r="F42" i="1"/>
  <c r="F43" i="1"/>
  <c r="F44" i="1"/>
  <c r="F45" i="1"/>
  <c r="F40" i="1"/>
  <c r="C46" i="1"/>
  <c r="K10" i="1"/>
  <c r="G5" i="1"/>
  <c r="M5" i="1" s="1"/>
  <c r="G6" i="1"/>
  <c r="M6" i="1" s="1"/>
  <c r="G7" i="1"/>
  <c r="M7" i="1" s="1"/>
  <c r="G8" i="1"/>
  <c r="G9" i="1"/>
  <c r="M9" i="1" s="1"/>
  <c r="G4" i="1"/>
  <c r="M4" i="1" s="1"/>
  <c r="M8" i="1" l="1"/>
  <c r="M10" i="1" s="1"/>
  <c r="B20" i="1" s="1"/>
  <c r="O5" i="1" l="1"/>
  <c r="O9" i="1"/>
  <c r="O6" i="1"/>
  <c r="O4" i="1"/>
  <c r="O7" i="1"/>
  <c r="O8" i="1"/>
  <c r="O10" i="1" l="1"/>
  <c r="E20" i="1" s="1"/>
  <c r="R7" i="1" s="1"/>
  <c r="R6" i="1"/>
  <c r="R5" i="1"/>
  <c r="R4" i="1" l="1"/>
  <c r="R8" i="1"/>
</calcChain>
</file>

<file path=xl/sharedStrings.xml><?xml version="1.0" encoding="utf-8"?>
<sst xmlns="http://schemas.openxmlformats.org/spreadsheetml/2006/main" count="49" uniqueCount="49">
  <si>
    <t>Интервал прочности кг/см^2</t>
  </si>
  <si>
    <t>Сумма</t>
  </si>
  <si>
    <t>Частота, ni</t>
  </si>
  <si>
    <t>Среднее значение интервала, Xi</t>
  </si>
  <si>
    <t>0.001</t>
  </si>
  <si>
    <t>Решение:</t>
  </si>
  <si>
    <r>
      <t>Из условия точные параметры гипотетического норм. распределения неизвестны =&gt; H0 формулируем так: F(x) явл. функцией норм. распределения с параметрами M(X)=a=x(надчёрнутое) и D(X)=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^2</t>
    </r>
  </si>
  <si>
    <t>X(надч.) =</t>
  </si>
  <si>
    <t>Xi*ni</t>
  </si>
  <si>
    <t>((Xi-X(надч.))^2)*ni</t>
  </si>
  <si>
    <t>δ=</t>
  </si>
  <si>
    <t>2) При проверке гипотезы о норм. распределении генеральной совокупности сравниваются эмпирические(наблюдаемые) и теоретические(вычесленные в предположении нормальности распределения) частоты. Для этого используется статистика X^2 Пирсона с V=k-r-1 степенями свободы(K-число групп, r - число оцениваемых параметров; у нас r=2 т.к. оценивались мат. ожидание и сред. квадр. отклонение)</t>
  </si>
  <si>
    <t>3) Если Xрасч^2 &gt;= Xкр^2, то H0 отвергается, и считается, что предположение о нормальности распределения не согласуется с опытными данными. В противном случае (Xрасч^2 &gt;= Xкр^2) H0 принимается.</t>
  </si>
  <si>
    <t>4) Вычислим теоретические вероятности pi попадание СВ X-&gt;N(221;12,33) в частичные интервалы [Xi-1;Xi) по формулам:</t>
  </si>
  <si>
    <r>
      <t>pi=P(xi&lt;=X&lt;=xi+1)=</t>
    </r>
    <r>
      <rPr>
        <sz val="11"/>
        <color theme="1"/>
        <rFont val="Calibri"/>
        <family val="2"/>
        <charset val="204"/>
      </rPr>
      <t>Φ</t>
    </r>
    <r>
      <rPr>
        <sz val="11"/>
        <color theme="1"/>
        <rFont val="Calibri"/>
        <family val="2"/>
      </rPr>
      <t xml:space="preserve">(Ui+1)-Φ(Ui), (i=1,2…k), где Ui=(xi-X(надч.))/δ </t>
    </r>
  </si>
  <si>
    <t>190-200</t>
  </si>
  <si>
    <t>200-210</t>
  </si>
  <si>
    <t>210-220</t>
  </si>
  <si>
    <t>220-230</t>
  </si>
  <si>
    <t>230-240</t>
  </si>
  <si>
    <t>240-250</t>
  </si>
  <si>
    <t>Интервалы изменения наблюдаемых значений СВ X</t>
  </si>
  <si>
    <t>Σ</t>
  </si>
  <si>
    <t>Частоты,ni</t>
  </si>
  <si>
    <t>Нормированные интервалы [Ui;Ui+1]</t>
  </si>
  <si>
    <t>Pi=[Φ(Ui+1)-Φ(Ui)]</t>
  </si>
  <si>
    <t>nPi</t>
  </si>
  <si>
    <t>((n-nPi) ^ 2) / nPi</t>
  </si>
  <si>
    <t>Ui</t>
  </si>
  <si>
    <t>+∞</t>
  </si>
  <si>
    <t>-∞</t>
  </si>
  <si>
    <t>Φ(Ui)</t>
  </si>
  <si>
    <t xml:space="preserve"> =&gt; -∞</t>
  </si>
  <si>
    <t xml:space="preserve"> =&gt; +∞</t>
  </si>
  <si>
    <t>(ni-nPi)^2</t>
  </si>
  <si>
    <t xml:space="preserve"> =&gt; X^2</t>
  </si>
  <si>
    <t>Замечание</t>
  </si>
  <si>
    <t>2. Применение критерия X^2, для проверки гипотезы о нормальности распределения предполагает наличие в каждом частичном интервале не менее 5-ти элементов, в противном случае желательно объединить эти интервалы с соседними.</t>
  </si>
  <si>
    <t>3. Проверке гипотезы о принадлежности СВ показательному, биноминальному, пуассоновскому или другому распределению основывается на применении в описанном алгоритме соответствующих интегральных функций.</t>
  </si>
  <si>
    <t xml:space="preserve">Т.к. </t>
  </si>
  <si>
    <t>δ^2=</t>
  </si>
  <si>
    <t>,то нет оснований для отклонения нулевой гипотезы о нормальном законе распределения прочности на сжатие с параметрами a=221 и δ^2=152</t>
  </si>
  <si>
    <t>Уровень значимости α =</t>
  </si>
  <si>
    <t>В результате вычислений получили Xрасч^2 = 1,356.</t>
  </si>
  <si>
    <t>Задача: проверить нулевую гипотезу о нормальном законе распределения прочности образцов бетона на сжатие</t>
  </si>
  <si>
    <t>1) Для проверки H0 найдём точечные оценки мат. ожидания и сред. квадр. отклонения норм. распределения случайной величины:</t>
  </si>
  <si>
    <t>Дальнейшие вычисления, необходимые для определения расчётного значения выборочной статистики X^2, сделаем в таблице</t>
  </si>
  <si>
    <t>1. Т.к. СВ X, распределённая по норм. Закону, определена на (-∞;+∞), то наибольшее значение стандартуированной переменной (190-221)/12,33=-2,51 заменено на -∞, а наибольшее значение (250-221)/12,33 = 2,35 заменено на +∞</t>
  </si>
  <si>
    <t>Найдём по таблице квантилей X^2-распределения при заданном уровне значимости α = 0,001 и числе степеней свободы V=k-r-1=6-2-1=3 критическое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</si>
</sst>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9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523874</xdr:colOff>
      <xdr:row>28</xdr:row>
      <xdr:rowOff>4762</xdr:rowOff>
    </xdr:from>
    <xdr:ext cx="2114551" cy="649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81474" y="5338762"/>
              <a:ext cx="2114551" cy="649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i="1">
                            <a:latin typeface="Cambria Math" panose="02040503050406030204" pitchFamily="18" charset="0"/>
                          </a:rPr>
                          <m:t>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nary>
                      <m:naryPr>
                        <m:limLoc m:val="undOvr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nary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81474" y="5338762"/>
              <a:ext cx="2114551" cy="649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〖</a:t>
              </a:r>
              <a:r>
                <a:rPr lang="el-GR" sz="1400" i="0">
                  <a:latin typeface="Cambria Math" panose="02040503050406030204" pitchFamily="18" charset="0"/>
                </a:rPr>
                <a:t>Φ</a:t>
              </a:r>
              <a:r>
                <a:rPr lang="en-US" sz="1400" b="0" i="0">
                  <a:latin typeface="Cambria Math" panose="02040503050406030204" pitchFamily="18" charset="0"/>
                </a:rPr>
                <a:t>(𝑈</a:t>
              </a:r>
              <a:r>
                <a:rPr lang="ru-RU" sz="1400" b="0" i="0">
                  <a:latin typeface="Cambria Math" panose="02040503050406030204" pitchFamily="18" charset="0"/>
                </a:rPr>
                <a:t>〗_</a:t>
              </a:r>
              <a:r>
                <a:rPr lang="en-US" sz="1400" b="0" i="0">
                  <a:latin typeface="Cambria Math" panose="02040503050406030204" pitchFamily="18" charset="0"/>
                </a:rPr>
                <a:t>0)=1/√2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400" b="0" i="0">
                  <a:latin typeface="Cambria Math" panose="02040503050406030204" pitchFamily="18" charset="0"/>
                </a:rPr>
                <a:t>∫25_0^(𝑈_0)▒〖𝑒^(〖−𝑡〗^2/2) 𝑑𝑡〗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16</xdr:col>
      <xdr:colOff>47625</xdr:colOff>
      <xdr:row>60</xdr:row>
      <xdr:rowOff>138112</xdr:rowOff>
    </xdr:from>
    <xdr:ext cx="1934119" cy="2423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801225" y="11615737"/>
              <a:ext cx="1934119" cy="242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кр.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ru-RU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0.001 ,   3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400" b="0" i="1">
                        <a:latin typeface="Cambria Math" panose="02040503050406030204" pitchFamily="18" charset="0"/>
                      </a:rPr>
                      <m:t>=16,266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801225" y="11615737"/>
              <a:ext cx="1934119" cy="242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𝑋</a:t>
              </a:r>
              <a:r>
                <a:rPr lang="ru-RU" sz="1400" b="0" i="0">
                  <a:latin typeface="Cambria Math" panose="02040503050406030204" pitchFamily="18" charset="0"/>
                </a:rPr>
                <a:t>_(кр.)^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ru-RU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𝑋</a:t>
              </a:r>
              <a:r>
                <a:rPr lang="ru-RU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0.001 ,   3</a:t>
              </a:r>
              <a:r>
                <a:rPr lang="ru-RU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2=16,266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219075</xdr:colOff>
      <xdr:row>62</xdr:row>
      <xdr:rowOff>171450</xdr:rowOff>
    </xdr:from>
    <xdr:ext cx="2291653" cy="238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19075" y="12030075"/>
              <a:ext cx="2291653" cy="238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расч.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400" b="0" i="1">
                        <a:latin typeface="Cambria Math" panose="02040503050406030204" pitchFamily="18" charset="0"/>
                      </a:rPr>
                      <m:t>(1,356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16,266)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19075" y="12030075"/>
              <a:ext cx="2291653" cy="238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𝑋</a:t>
              </a:r>
              <a:r>
                <a:rPr lang="ru-RU" sz="1400" b="0" i="0">
                  <a:latin typeface="Cambria Math" panose="02040503050406030204" pitchFamily="18" charset="0"/>
                </a:rPr>
                <a:t>_(расч.)^</a:t>
              </a:r>
              <a:r>
                <a:rPr lang="en-US" sz="1400" b="0" i="0">
                  <a:latin typeface="Cambria Math" panose="02040503050406030204" pitchFamily="18" charset="0"/>
                </a:rPr>
                <a:t>2&lt;𝑋</a:t>
              </a:r>
              <a:r>
                <a:rPr lang="ru-RU" sz="1400" b="0" i="0">
                  <a:latin typeface="Cambria Math" panose="02040503050406030204" pitchFamily="18" charset="0"/>
                </a:rPr>
                <a:t>_кр^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ru-RU" sz="1400" b="0" i="0">
                  <a:latin typeface="Cambria Math" panose="02040503050406030204" pitchFamily="18" charset="0"/>
                </a:rPr>
                <a:t> (1,356</a:t>
              </a:r>
              <a:r>
                <a:rPr lang="en-US" sz="1400" b="0" i="0">
                  <a:latin typeface="Cambria Math" panose="02040503050406030204" pitchFamily="18" charset="0"/>
                </a:rPr>
                <a:t>&lt;</a:t>
              </a:r>
              <a:r>
                <a:rPr lang="ru-RU" sz="1400" b="0" i="0">
                  <a:latin typeface="Cambria Math" panose="02040503050406030204" pitchFamily="18" charset="0"/>
                </a:rPr>
                <a:t>16,266)</a:t>
              </a:r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tabSelected="1" topLeftCell="A52" workbookViewId="0">
      <selection activeCell="G70" sqref="G70"/>
    </sheetView>
  </sheetViews>
  <sheetFormatPr defaultRowHeight="15" x14ac:dyDescent="0.25"/>
  <sheetData>
    <row r="2" spans="1:20" x14ac:dyDescent="0.25">
      <c r="C2" t="s">
        <v>0</v>
      </c>
      <c r="G2" t="s">
        <v>3</v>
      </c>
      <c r="K2" t="s">
        <v>2</v>
      </c>
      <c r="M2" t="s">
        <v>8</v>
      </c>
      <c r="O2" t="s">
        <v>9</v>
      </c>
      <c r="R2" t="s">
        <v>28</v>
      </c>
      <c r="T2" t="s">
        <v>31</v>
      </c>
    </row>
    <row r="4" spans="1:20" x14ac:dyDescent="0.25">
      <c r="C4">
        <v>190</v>
      </c>
      <c r="D4">
        <v>200</v>
      </c>
      <c r="G4">
        <f>AVERAGE(C4,D4)</f>
        <v>195</v>
      </c>
      <c r="K4">
        <v>10</v>
      </c>
      <c r="M4">
        <f>G4*K4</f>
        <v>1950</v>
      </c>
      <c r="O4">
        <f>(G4-$B$20)*(G4-$B$20)*K4</f>
        <v>6760</v>
      </c>
      <c r="R4">
        <f>(C4-$B$20)/$E$20</f>
        <v>-2.5144320275268197</v>
      </c>
      <c r="S4" t="s">
        <v>32</v>
      </c>
      <c r="T4">
        <v>-0.5</v>
      </c>
    </row>
    <row r="5" spans="1:20" x14ac:dyDescent="0.25">
      <c r="C5">
        <v>200</v>
      </c>
      <c r="D5">
        <v>210</v>
      </c>
      <c r="G5">
        <f t="shared" ref="G5:G9" si="0">AVERAGE(C5,D5)</f>
        <v>205</v>
      </c>
      <c r="K5">
        <v>26</v>
      </c>
      <c r="M5">
        <f t="shared" ref="M5:M9" si="1">G5*K5</f>
        <v>5330</v>
      </c>
      <c r="O5">
        <f t="shared" ref="O5:O9" si="2">(G5-$B$20)*(G5-$B$20)*K5</f>
        <v>6656</v>
      </c>
      <c r="R5">
        <f t="shared" ref="R5:R8" si="3">(C5-$B$20)/$E$20</f>
        <v>-1.7033249218730069</v>
      </c>
      <c r="T5">
        <v>-0.45540000000000003</v>
      </c>
    </row>
    <row r="6" spans="1:20" x14ac:dyDescent="0.25">
      <c r="C6">
        <v>210</v>
      </c>
      <c r="D6">
        <v>220</v>
      </c>
      <c r="G6">
        <f t="shared" si="0"/>
        <v>215</v>
      </c>
      <c r="K6">
        <v>56</v>
      </c>
      <c r="M6">
        <f t="shared" si="1"/>
        <v>12040</v>
      </c>
      <c r="O6">
        <f t="shared" si="2"/>
        <v>2016</v>
      </c>
      <c r="R6">
        <f t="shared" si="3"/>
        <v>-0.89221781621919405</v>
      </c>
      <c r="T6">
        <v>-0.31330000000000002</v>
      </c>
    </row>
    <row r="7" spans="1:20" x14ac:dyDescent="0.25">
      <c r="C7">
        <v>220</v>
      </c>
      <c r="D7">
        <v>230</v>
      </c>
      <c r="G7">
        <f t="shared" si="0"/>
        <v>225</v>
      </c>
      <c r="K7">
        <v>64</v>
      </c>
      <c r="M7">
        <f t="shared" si="1"/>
        <v>14400</v>
      </c>
      <c r="O7">
        <f t="shared" si="2"/>
        <v>1024</v>
      </c>
      <c r="R7">
        <f t="shared" si="3"/>
        <v>-8.1110710565381272E-2</v>
      </c>
      <c r="T7">
        <v>-3.1899999999999998E-2</v>
      </c>
    </row>
    <row r="8" spans="1:20" x14ac:dyDescent="0.25">
      <c r="C8">
        <v>230</v>
      </c>
      <c r="D8">
        <v>240</v>
      </c>
      <c r="G8">
        <f t="shared" si="0"/>
        <v>235</v>
      </c>
      <c r="K8">
        <v>30</v>
      </c>
      <c r="M8">
        <f t="shared" si="1"/>
        <v>7050</v>
      </c>
      <c r="O8">
        <f t="shared" si="2"/>
        <v>5880</v>
      </c>
      <c r="R8">
        <f t="shared" si="3"/>
        <v>0.7299963950884315</v>
      </c>
      <c r="T8">
        <v>0.26729999999999998</v>
      </c>
    </row>
    <row r="9" spans="1:20" x14ac:dyDescent="0.25">
      <c r="C9">
        <v>240</v>
      </c>
      <c r="D9">
        <v>250</v>
      </c>
      <c r="G9">
        <f t="shared" si="0"/>
        <v>245</v>
      </c>
      <c r="K9">
        <v>14</v>
      </c>
      <c r="M9">
        <f t="shared" si="1"/>
        <v>3430</v>
      </c>
      <c r="O9">
        <f t="shared" si="2"/>
        <v>8064</v>
      </c>
      <c r="R9">
        <f>(C9-$B$20)/$E$20</f>
        <v>1.5411035007422442</v>
      </c>
      <c r="T9">
        <v>0.43819999999999998</v>
      </c>
    </row>
    <row r="10" spans="1:20" x14ac:dyDescent="0.25">
      <c r="J10" t="s">
        <v>1</v>
      </c>
      <c r="K10">
        <f>SUM(K4:K9)</f>
        <v>200</v>
      </c>
      <c r="M10">
        <f>SUM(M4:M9)</f>
        <v>44200</v>
      </c>
      <c r="O10">
        <f t="shared" ref="O10" si="4">SUM(O4:O9)</f>
        <v>30400</v>
      </c>
      <c r="R10">
        <f>(D9-$B$20)/$E$20</f>
        <v>2.3522106063960568</v>
      </c>
      <c r="S10" t="s">
        <v>33</v>
      </c>
      <c r="T10">
        <v>0.5</v>
      </c>
    </row>
    <row r="12" spans="1:20" x14ac:dyDescent="0.25">
      <c r="A12" t="s">
        <v>44</v>
      </c>
    </row>
    <row r="13" spans="1:20" x14ac:dyDescent="0.25">
      <c r="B13" t="s">
        <v>42</v>
      </c>
      <c r="E13" t="s">
        <v>4</v>
      </c>
    </row>
    <row r="15" spans="1:20" x14ac:dyDescent="0.25">
      <c r="A15" t="s">
        <v>6</v>
      </c>
    </row>
    <row r="17" spans="1:20" x14ac:dyDescent="0.25">
      <c r="A17" t="s">
        <v>5</v>
      </c>
    </row>
    <row r="18" spans="1:20" x14ac:dyDescent="0.25">
      <c r="A18" t="s">
        <v>45</v>
      </c>
    </row>
    <row r="20" spans="1:20" x14ac:dyDescent="0.25">
      <c r="A20" t="s">
        <v>7</v>
      </c>
      <c r="B20">
        <f>M10/K10</f>
        <v>221</v>
      </c>
      <c r="D20" t="s">
        <v>10</v>
      </c>
      <c r="E20">
        <f>SQRT(O10/K10)</f>
        <v>12.328828005937952</v>
      </c>
      <c r="G20" t="s">
        <v>40</v>
      </c>
      <c r="H20">
        <f>E20*E20</f>
        <v>151.99999999999997</v>
      </c>
    </row>
    <row r="22" spans="1:20" ht="15" customHeight="1" x14ac:dyDescent="0.25">
      <c r="A22" s="4" t="s">
        <v>11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6" spans="1:20" x14ac:dyDescent="0.25">
      <c r="A26" t="s">
        <v>12</v>
      </c>
    </row>
    <row r="28" spans="1:20" x14ac:dyDescent="0.25">
      <c r="A28" t="s">
        <v>13</v>
      </c>
    </row>
    <row r="30" spans="1:20" x14ac:dyDescent="0.25">
      <c r="A30" t="s">
        <v>14</v>
      </c>
    </row>
    <row r="34" spans="1:11" x14ac:dyDescent="0.25">
      <c r="A34" t="s">
        <v>46</v>
      </c>
    </row>
    <row r="36" spans="1:11" ht="15" customHeight="1" x14ac:dyDescent="0.25">
      <c r="A36" s="7" t="s">
        <v>21</v>
      </c>
      <c r="B36" s="7"/>
      <c r="C36" s="7" t="s">
        <v>23</v>
      </c>
      <c r="D36" s="7" t="s">
        <v>24</v>
      </c>
      <c r="E36" s="7"/>
      <c r="F36" s="7" t="s">
        <v>25</v>
      </c>
      <c r="G36" s="7"/>
      <c r="H36" s="8" t="s">
        <v>26</v>
      </c>
      <c r="I36" s="8" t="s">
        <v>34</v>
      </c>
      <c r="J36" s="7" t="s">
        <v>27</v>
      </c>
    </row>
    <row r="37" spans="1:11" x14ac:dyDescent="0.25">
      <c r="A37" s="7"/>
      <c r="B37" s="7"/>
      <c r="C37" s="7"/>
      <c r="D37" s="7"/>
      <c r="E37" s="7"/>
      <c r="F37" s="7"/>
      <c r="G37" s="7"/>
      <c r="H37" s="8"/>
      <c r="I37" s="8"/>
      <c r="J37" s="7"/>
    </row>
    <row r="38" spans="1:11" x14ac:dyDescent="0.25">
      <c r="A38" s="7"/>
      <c r="B38" s="7"/>
      <c r="C38" s="7"/>
      <c r="D38" s="7"/>
      <c r="E38" s="7"/>
      <c r="F38" s="7"/>
      <c r="G38" s="7"/>
      <c r="H38" s="8"/>
      <c r="I38" s="8"/>
      <c r="J38" s="7"/>
    </row>
    <row r="39" spans="1:11" x14ac:dyDescent="0.25">
      <c r="A39" s="7"/>
      <c r="B39" s="7"/>
      <c r="C39" s="7"/>
      <c r="D39" s="7"/>
      <c r="E39" s="7"/>
      <c r="F39" s="7"/>
      <c r="G39" s="7"/>
      <c r="H39" s="8"/>
      <c r="I39" s="8"/>
      <c r="J39" s="7"/>
    </row>
    <row r="40" spans="1:11" x14ac:dyDescent="0.25">
      <c r="A40" s="6" t="s">
        <v>15</v>
      </c>
      <c r="B40" s="6"/>
      <c r="C40" s="1">
        <v>10</v>
      </c>
      <c r="D40" s="3" t="s">
        <v>30</v>
      </c>
      <c r="E40" s="1">
        <v>-1.7033249218730069</v>
      </c>
      <c r="F40" s="6">
        <f>T5-T4</f>
        <v>4.4599999999999973E-2</v>
      </c>
      <c r="G40" s="6"/>
      <c r="H40" s="1">
        <f>F40*$C$46</f>
        <v>8.9199999999999946</v>
      </c>
      <c r="I40" s="1">
        <f>(C40-H40)*(C40-H40)</f>
        <v>1.1664000000000116</v>
      </c>
      <c r="J40" s="1">
        <f>I40/H40</f>
        <v>0.13076233183856642</v>
      </c>
    </row>
    <row r="41" spans="1:11" x14ac:dyDescent="0.25">
      <c r="A41" s="6" t="s">
        <v>16</v>
      </c>
      <c r="B41" s="6"/>
      <c r="C41" s="1">
        <v>26</v>
      </c>
      <c r="D41" s="1">
        <v>-1.7033249218730069</v>
      </c>
      <c r="E41" s="1">
        <v>-0.89221781621919405</v>
      </c>
      <c r="F41" s="6">
        <f t="shared" ref="F41:F45" si="5">T6-T5</f>
        <v>0.1421</v>
      </c>
      <c r="G41" s="6"/>
      <c r="H41" s="2">
        <f t="shared" ref="H41:H45" si="6">F41*$C$46</f>
        <v>28.42</v>
      </c>
      <c r="I41" s="2">
        <f t="shared" ref="I41:I45" si="7">(C41-H41)*(C41-H41)</f>
        <v>5.8564000000000078</v>
      </c>
      <c r="J41" s="2">
        <f t="shared" ref="J41:J45" si="8">I41/H41</f>
        <v>0.20606615059817057</v>
      </c>
    </row>
    <row r="42" spans="1:11" x14ac:dyDescent="0.25">
      <c r="A42" s="6" t="s">
        <v>17</v>
      </c>
      <c r="B42" s="6"/>
      <c r="C42" s="1">
        <v>56</v>
      </c>
      <c r="D42" s="1">
        <v>-0.89221781621919405</v>
      </c>
      <c r="E42" s="1">
        <v>-8.1110710565381272E-2</v>
      </c>
      <c r="F42" s="6">
        <f t="shared" si="5"/>
        <v>0.28140000000000004</v>
      </c>
      <c r="G42" s="6"/>
      <c r="H42" s="2">
        <f t="shared" si="6"/>
        <v>56.280000000000008</v>
      </c>
      <c r="I42" s="2">
        <f t="shared" si="7"/>
        <v>7.8400000000004619E-2</v>
      </c>
      <c r="J42" s="2">
        <f t="shared" si="8"/>
        <v>1.3930348258707286E-3</v>
      </c>
    </row>
    <row r="43" spans="1:11" x14ac:dyDescent="0.25">
      <c r="A43" s="6" t="s">
        <v>18</v>
      </c>
      <c r="B43" s="6"/>
      <c r="C43" s="1">
        <v>64</v>
      </c>
      <c r="D43" s="1">
        <v>-8.1110710565381272E-2</v>
      </c>
      <c r="E43" s="1">
        <v>0.7299963950884315</v>
      </c>
      <c r="F43" s="6">
        <f t="shared" si="5"/>
        <v>0.29919999999999997</v>
      </c>
      <c r="G43" s="6"/>
      <c r="H43" s="2">
        <f t="shared" si="6"/>
        <v>59.839999999999996</v>
      </c>
      <c r="I43" s="2">
        <f t="shared" si="7"/>
        <v>17.30560000000003</v>
      </c>
      <c r="J43" s="2">
        <f t="shared" si="8"/>
        <v>0.28919786096256739</v>
      </c>
    </row>
    <row r="44" spans="1:11" x14ac:dyDescent="0.25">
      <c r="A44" s="6" t="s">
        <v>19</v>
      </c>
      <c r="B44" s="6"/>
      <c r="C44" s="1">
        <v>30</v>
      </c>
      <c r="D44" s="1">
        <v>0.7299963950884315</v>
      </c>
      <c r="E44" s="1">
        <v>1.5411035007422442</v>
      </c>
      <c r="F44" s="6">
        <f t="shared" si="5"/>
        <v>0.1709</v>
      </c>
      <c r="G44" s="6"/>
      <c r="H44" s="2">
        <f t="shared" si="6"/>
        <v>34.18</v>
      </c>
      <c r="I44" s="2">
        <f t="shared" si="7"/>
        <v>17.472399999999997</v>
      </c>
      <c r="J44" s="2">
        <f t="shared" si="8"/>
        <v>0.51118782913984773</v>
      </c>
    </row>
    <row r="45" spans="1:11" x14ac:dyDescent="0.25">
      <c r="A45" s="6" t="s">
        <v>20</v>
      </c>
      <c r="B45" s="6"/>
      <c r="C45" s="1">
        <v>14</v>
      </c>
      <c r="D45" s="1">
        <v>1.5411035007422442</v>
      </c>
      <c r="E45" s="3" t="s">
        <v>29</v>
      </c>
      <c r="F45" s="6">
        <f t="shared" si="5"/>
        <v>6.1800000000000022E-2</v>
      </c>
      <c r="G45" s="6"/>
      <c r="H45" s="2">
        <f t="shared" si="6"/>
        <v>12.360000000000005</v>
      </c>
      <c r="I45" s="2">
        <f t="shared" si="7"/>
        <v>2.6895999999999844</v>
      </c>
      <c r="J45" s="2">
        <f t="shared" si="8"/>
        <v>0.21760517799352616</v>
      </c>
    </row>
    <row r="46" spans="1:11" ht="18.75" x14ac:dyDescent="0.3">
      <c r="A46" s="5" t="s">
        <v>22</v>
      </c>
      <c r="B46" s="6"/>
      <c r="C46" s="1">
        <f>SUM(C40:C45)</f>
        <v>200</v>
      </c>
      <c r="D46" s="1"/>
      <c r="E46" s="1"/>
      <c r="F46" s="6">
        <f>SUM(F40:G45)</f>
        <v>1</v>
      </c>
      <c r="G46" s="6"/>
      <c r="H46" s="2">
        <f>SUM(H40:H45)</f>
        <v>200.00000000000003</v>
      </c>
      <c r="I46" s="2"/>
      <c r="J46" s="2">
        <f t="shared" ref="J46" si="9">SUM(J40:J45)</f>
        <v>1.356212385358549</v>
      </c>
      <c r="K46" t="s">
        <v>35</v>
      </c>
    </row>
    <row r="49" spans="1:20" x14ac:dyDescent="0.25">
      <c r="A49" t="s">
        <v>36</v>
      </c>
    </row>
    <row r="51" spans="1:20" x14ac:dyDescent="0.25">
      <c r="A51" s="4" t="s">
        <v>47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4" spans="1:20" x14ac:dyDescent="0.25">
      <c r="A54" s="4" t="s">
        <v>37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7" spans="1:20" x14ac:dyDescent="0.25">
      <c r="A57" s="4" t="s">
        <v>38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60" spans="1:20" x14ac:dyDescent="0.25">
      <c r="A60" t="s">
        <v>43</v>
      </c>
    </row>
    <row r="62" spans="1:20" x14ac:dyDescent="0.25">
      <c r="A62" t="s">
        <v>48</v>
      </c>
    </row>
    <row r="64" spans="1:20" x14ac:dyDescent="0.25">
      <c r="A64" t="s">
        <v>39</v>
      </c>
      <c r="E64" t="s">
        <v>41</v>
      </c>
    </row>
  </sheetData>
  <mergeCells count="25">
    <mergeCell ref="A22:T24"/>
    <mergeCell ref="A36:B39"/>
    <mergeCell ref="A40:B40"/>
    <mergeCell ref="A41:B41"/>
    <mergeCell ref="D36:E39"/>
    <mergeCell ref="F36:G39"/>
    <mergeCell ref="H36:H39"/>
    <mergeCell ref="I36:I39"/>
    <mergeCell ref="J36:J39"/>
    <mergeCell ref="F40:G40"/>
    <mergeCell ref="F41:G41"/>
    <mergeCell ref="A51:T52"/>
    <mergeCell ref="A54:T55"/>
    <mergeCell ref="A57:T58"/>
    <mergeCell ref="A46:B46"/>
    <mergeCell ref="C36:C39"/>
    <mergeCell ref="F46:G46"/>
    <mergeCell ref="F43:G43"/>
    <mergeCell ref="F44:G44"/>
    <mergeCell ref="F45:G45"/>
    <mergeCell ref="A42:B42"/>
    <mergeCell ref="A43:B43"/>
    <mergeCell ref="A44:B44"/>
    <mergeCell ref="A45:B45"/>
    <mergeCell ref="F42:G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2022-02-09T10:26:23Z</dcterms:modified>
</cp:coreProperties>
</file>