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n\Desktop\"/>
    </mc:Choice>
  </mc:AlternateContent>
  <xr:revisionPtr revIDLastSave="0" documentId="13_ncr:1_{BF660308-6EAC-462E-9A44-E5F04DFEB748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Часть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1" l="1"/>
  <c r="B54" i="1"/>
  <c r="B48" i="1"/>
  <c r="H18" i="1"/>
  <c r="B42" i="1"/>
  <c r="B41" i="1"/>
  <c r="B39" i="1"/>
  <c r="D33" i="1"/>
  <c r="B33" i="1"/>
  <c r="B30" i="1"/>
  <c r="B29" i="1"/>
  <c r="B28" i="1"/>
  <c r="B26" i="1"/>
  <c r="B20" i="1"/>
  <c r="B21" i="1"/>
  <c r="G5" i="1" s="1"/>
  <c r="H5" i="1" s="1"/>
  <c r="I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2" i="1"/>
  <c r="E18" i="1" s="1"/>
  <c r="E3" i="1"/>
  <c r="E4" i="1"/>
  <c r="E17" i="1" s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7" i="1" s="1"/>
  <c r="G12" i="1" l="1"/>
  <c r="H12" i="1" s="1"/>
  <c r="I12" i="1" s="1"/>
  <c r="G3" i="1"/>
  <c r="H3" i="1" s="1"/>
  <c r="I3" i="1" s="1"/>
  <c r="G10" i="1"/>
  <c r="G11" i="1"/>
  <c r="H11" i="1" s="1"/>
  <c r="I11" i="1" s="1"/>
  <c r="G9" i="1"/>
  <c r="H9" i="1" s="1"/>
  <c r="J9" i="1" s="1"/>
  <c r="G8" i="1"/>
  <c r="H8" i="1" s="1"/>
  <c r="I8" i="1" s="1"/>
  <c r="G15" i="1"/>
  <c r="H15" i="1" s="1"/>
  <c r="I15" i="1" s="1"/>
  <c r="G7" i="1"/>
  <c r="H7" i="1" s="1"/>
  <c r="J7" i="1" s="1"/>
  <c r="G14" i="1"/>
  <c r="H14" i="1" s="1"/>
  <c r="I14" i="1" s="1"/>
  <c r="G6" i="1"/>
  <c r="H6" i="1" s="1"/>
  <c r="I6" i="1" s="1"/>
  <c r="G2" i="1"/>
  <c r="H2" i="1" s="1"/>
  <c r="J2" i="1" s="1"/>
  <c r="G4" i="1"/>
  <c r="H4" i="1" s="1"/>
  <c r="J4" i="1" s="1"/>
  <c r="G16" i="1"/>
  <c r="H16" i="1" s="1"/>
  <c r="I16" i="1" s="1"/>
  <c r="G13" i="1"/>
  <c r="H13" i="1" s="1"/>
  <c r="I13" i="1" s="1"/>
  <c r="I4" i="1"/>
  <c r="J16" i="1"/>
  <c r="J11" i="1"/>
  <c r="J6" i="1"/>
  <c r="H10" i="1"/>
  <c r="J5" i="1"/>
  <c r="D18" i="1"/>
  <c r="F18" i="1"/>
  <c r="F17" i="1"/>
  <c r="C18" i="1"/>
  <c r="B18" i="1"/>
  <c r="C17" i="1"/>
  <c r="B17" i="1"/>
  <c r="J12" i="1" l="1"/>
  <c r="J14" i="1"/>
  <c r="J15" i="1"/>
  <c r="I9" i="1"/>
  <c r="G17" i="1"/>
  <c r="J3" i="1"/>
  <c r="I7" i="1"/>
  <c r="J8" i="1"/>
  <c r="J18" i="1" s="1"/>
  <c r="A24" i="1" s="1"/>
  <c r="J13" i="1"/>
  <c r="I2" i="1"/>
  <c r="G18" i="1"/>
  <c r="J10" i="1"/>
  <c r="I10" i="1"/>
  <c r="H17" i="1"/>
  <c r="J17" i="1" l="1"/>
  <c r="I18" i="1"/>
  <c r="I17" i="1"/>
</calcChain>
</file>

<file path=xl/sharedStrings.xml><?xml version="1.0" encoding="utf-8"?>
<sst xmlns="http://schemas.openxmlformats.org/spreadsheetml/2006/main" count="40" uniqueCount="32">
  <si>
    <t>№ п/п</t>
  </si>
  <si>
    <t>x</t>
  </si>
  <si>
    <t>y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</si>
  <si>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</si>
  <si>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</si>
  <si>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xy</t>
  </si>
  <si>
    <t>y'</t>
  </si>
  <si>
    <t>y-y'</t>
  </si>
  <si>
    <r>
      <t>(y-y')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</si>
  <si>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A= |(y-y')/y|</t>
  </si>
  <si>
    <t>Итого</t>
  </si>
  <si>
    <t>Среднее значение</t>
  </si>
  <si>
    <t>b1</t>
  </si>
  <si>
    <t>b0</t>
  </si>
  <si>
    <t>Э</t>
  </si>
  <si>
    <t>r</t>
  </si>
  <si>
    <t>=&gt;</t>
  </si>
  <si>
    <t>близкая связь признаков</t>
  </si>
  <si>
    <t>Коэф. Детерминации</t>
  </si>
  <si>
    <t>различий в стоимости квартир объясняется вариацией их общей площади</t>
  </si>
  <si>
    <t>Оценить существенность или значимость величины коэффициента корреляции.</t>
  </si>
  <si>
    <t>rs=0</t>
  </si>
  <si>
    <r>
      <t>rs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  <charset val="204"/>
        <scheme val="minor"/>
      </rPr>
      <t>0</t>
    </r>
  </si>
  <si>
    <t>H1:</t>
  </si>
  <si>
    <t>H0:</t>
  </si>
  <si>
    <t>&gt;</t>
  </si>
  <si>
    <t>rs≠0</t>
  </si>
  <si>
    <t>Вывод о значимости влияния общей площади на стоимость квартир подтверждается</t>
  </si>
  <si>
    <t>Стат. Надеженость с использованием критерия F-Фишера</t>
  </si>
  <si>
    <t>Уравнение надежное</t>
  </si>
  <si>
    <t>Прогнозное значение результативного признака</t>
  </si>
  <si>
    <t>28,56 тыс. у.е. - возможная стоимость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</si>
</sst>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%"/>
  </numFmts>
  <fonts count="5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0" xfId="0" applyNumberFormat="1" applyAlignment="1">
      <alignment horizontal="center"/>
    </xf>
    <xf numFmtId="9" fontId="0" fillId="0" borderId="1" xfId="1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246821</xdr:colOff>
      <xdr:row>22</xdr:row>
      <xdr:rowOff>31474</xdr:rowOff>
    </xdr:from>
    <xdr:ext cx="12253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F78D16-E683-4160-BD0A-2494C37D1525}"/>
                </a:ext>
              </a:extLst>
            </xdr:cNvPr>
            <xdr:cNvSpPr txBox="1"/>
          </xdr:nvSpPr>
          <xdr:spPr>
            <a:xfrm>
              <a:off x="6632712" y="31474"/>
              <a:ext cx="12253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F78D16-E683-4160-BD0A-2494C37D1525}"/>
                </a:ext>
              </a:extLst>
            </xdr:cNvPr>
            <xdr:cNvSpPr txBox="1"/>
          </xdr:nvSpPr>
          <xdr:spPr>
            <a:xfrm>
              <a:off x="6632712" y="31474"/>
              <a:ext cx="12253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31474</xdr:colOff>
      <xdr:row>27</xdr:row>
      <xdr:rowOff>6625</xdr:rowOff>
    </xdr:from>
    <xdr:ext cx="1742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69B4A7-9251-4D0A-9D96-8E43E8CBBBCE}"/>
                </a:ext>
              </a:extLst>
            </xdr:cNvPr>
            <xdr:cNvSpPr txBox="1"/>
          </xdr:nvSpPr>
          <xdr:spPr>
            <a:xfrm>
              <a:off x="31474" y="5555973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D69B4A7-9251-4D0A-9D96-8E43E8CBBBCE}"/>
                </a:ext>
              </a:extLst>
            </xdr:cNvPr>
            <xdr:cNvSpPr txBox="1"/>
          </xdr:nvSpPr>
          <xdr:spPr>
            <a:xfrm>
              <a:off x="31474" y="5555973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41414</xdr:colOff>
      <xdr:row>28</xdr:row>
      <xdr:rowOff>8283</xdr:rowOff>
    </xdr:from>
    <xdr:ext cx="178318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1F35BF-4AB7-45D2-8A7B-0894068B77B2}"/>
                </a:ext>
              </a:extLst>
            </xdr:cNvPr>
            <xdr:cNvSpPr txBox="1"/>
          </xdr:nvSpPr>
          <xdr:spPr>
            <a:xfrm>
              <a:off x="41414" y="5748131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1F35BF-4AB7-45D2-8A7B-0894068B77B2}"/>
                </a:ext>
              </a:extLst>
            </xdr:cNvPr>
            <xdr:cNvSpPr txBox="1"/>
          </xdr:nvSpPr>
          <xdr:spPr>
            <a:xfrm>
              <a:off x="41414" y="5748131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14908</xdr:colOff>
      <xdr:row>32</xdr:row>
      <xdr:rowOff>23190</xdr:rowOff>
    </xdr:from>
    <xdr:ext cx="17120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829D8D-FF16-441D-B405-95217E0B9FC0}"/>
                </a:ext>
              </a:extLst>
            </xdr:cNvPr>
            <xdr:cNvSpPr txBox="1"/>
          </xdr:nvSpPr>
          <xdr:spPr>
            <a:xfrm>
              <a:off x="14908" y="6525038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829D8D-FF16-441D-B405-95217E0B9FC0}"/>
                </a:ext>
              </a:extLst>
            </xdr:cNvPr>
            <xdr:cNvSpPr txBox="1"/>
          </xdr:nvSpPr>
          <xdr:spPr>
            <a:xfrm>
              <a:off x="14908" y="6525038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23190</xdr:colOff>
      <xdr:row>38</xdr:row>
      <xdr:rowOff>6625</xdr:rowOff>
    </xdr:from>
    <xdr:ext cx="298864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6CC2DC-2093-482C-AA8C-313887B8446F}"/>
                </a:ext>
              </a:extLst>
            </xdr:cNvPr>
            <xdr:cNvSpPr txBox="1"/>
          </xdr:nvSpPr>
          <xdr:spPr>
            <a:xfrm>
              <a:off x="23190" y="7651473"/>
              <a:ext cx="2988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6CC2DC-2093-482C-AA8C-313887B8446F}"/>
                </a:ext>
              </a:extLst>
            </xdr:cNvPr>
            <xdr:cNvSpPr txBox="1"/>
          </xdr:nvSpPr>
          <xdr:spPr>
            <a:xfrm>
              <a:off x="23190" y="7651473"/>
              <a:ext cx="2988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</a:rPr>
                <a:t>_расч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74544</xdr:colOff>
      <xdr:row>38</xdr:row>
      <xdr:rowOff>0</xdr:rowOff>
    </xdr:from>
    <xdr:ext cx="204158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BF350B6-B499-4A3E-B48B-B0202BECA210}"/>
                </a:ext>
              </a:extLst>
            </xdr:cNvPr>
            <xdr:cNvSpPr txBox="1"/>
          </xdr:nvSpPr>
          <xdr:spPr>
            <a:xfrm>
              <a:off x="2617305" y="7644848"/>
              <a:ext cx="20415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BF350B6-B499-4A3E-B48B-B0202BECA210}"/>
                </a:ext>
              </a:extLst>
            </xdr:cNvPr>
            <xdr:cNvSpPr txBox="1"/>
          </xdr:nvSpPr>
          <xdr:spPr>
            <a:xfrm>
              <a:off x="2617305" y="7644848"/>
              <a:ext cx="20415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</a:rPr>
                <a:t>_кр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173936</xdr:rowOff>
    </xdr:from>
    <xdr:ext cx="654025" cy="318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1A56B8-D224-4F9E-99D5-280A1C7938FF}"/>
                </a:ext>
              </a:extLst>
            </xdr:cNvPr>
            <xdr:cNvSpPr txBox="1"/>
          </xdr:nvSpPr>
          <xdr:spPr>
            <a:xfrm>
              <a:off x="0" y="8199784"/>
              <a:ext cx="654025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0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0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0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1A56B8-D224-4F9E-99D5-280A1C7938FF}"/>
                </a:ext>
              </a:extLst>
            </xdr:cNvPr>
            <xdr:cNvSpPr txBox="1"/>
          </xdr:nvSpPr>
          <xdr:spPr>
            <a:xfrm>
              <a:off x="0" y="8199784"/>
              <a:ext cx="654025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𝑡</a:t>
              </a:r>
              <a:r>
                <a:rPr lang="ru-RU" sz="1000" b="0" i="0">
                  <a:latin typeface="Cambria Math" panose="02040503050406030204" pitchFamily="18" charset="0"/>
                </a:rPr>
                <a:t>_расч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𝑏1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40</xdr:row>
      <xdr:rowOff>0</xdr:rowOff>
    </xdr:from>
    <xdr:ext cx="2771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8EB20F0-99C4-411D-B1D7-E8B94BE4E402}"/>
                </a:ext>
              </a:extLst>
            </xdr:cNvPr>
            <xdr:cNvSpPr txBox="1"/>
          </xdr:nvSpPr>
          <xdr:spPr>
            <a:xfrm>
              <a:off x="24848" y="8025848"/>
              <a:ext cx="277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8EB20F0-99C4-411D-B1D7-E8B94BE4E402}"/>
                </a:ext>
              </a:extLst>
            </xdr:cNvPr>
            <xdr:cNvSpPr txBox="1"/>
          </xdr:nvSpPr>
          <xdr:spPr>
            <a:xfrm>
              <a:off x="24848" y="8025848"/>
              <a:ext cx="277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74544</xdr:colOff>
      <xdr:row>41</xdr:row>
      <xdr:rowOff>0</xdr:rowOff>
    </xdr:from>
    <xdr:ext cx="204158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31ADAAA-628E-4FFC-86DA-D50AD6F4859C}"/>
                </a:ext>
              </a:extLst>
            </xdr:cNvPr>
            <xdr:cNvSpPr txBox="1"/>
          </xdr:nvSpPr>
          <xdr:spPr>
            <a:xfrm>
              <a:off x="2617305" y="7644848"/>
              <a:ext cx="20415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31ADAAA-628E-4FFC-86DA-D50AD6F4859C}"/>
                </a:ext>
              </a:extLst>
            </xdr:cNvPr>
            <xdr:cNvSpPr txBox="1"/>
          </xdr:nvSpPr>
          <xdr:spPr>
            <a:xfrm>
              <a:off x="2617305" y="7644848"/>
              <a:ext cx="20415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</a:rPr>
                <a:t>_кр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47</xdr:row>
      <xdr:rowOff>0</xdr:rowOff>
    </xdr:from>
    <xdr:ext cx="303865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B502738-73A2-422D-A3BC-D7B7C660F263}"/>
                </a:ext>
              </a:extLst>
            </xdr:cNvPr>
            <xdr:cNvSpPr txBox="1"/>
          </xdr:nvSpPr>
          <xdr:spPr>
            <a:xfrm>
              <a:off x="0" y="9359348"/>
              <a:ext cx="30386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B502738-73A2-422D-A3BC-D7B7C660F263}"/>
                </a:ext>
              </a:extLst>
            </xdr:cNvPr>
            <xdr:cNvSpPr txBox="1"/>
          </xdr:nvSpPr>
          <xdr:spPr>
            <a:xfrm>
              <a:off x="0" y="9359348"/>
              <a:ext cx="30386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_расч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47</xdr:row>
      <xdr:rowOff>0</xdr:rowOff>
    </xdr:from>
    <xdr:ext cx="209160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5460CEB-FDBF-4C3C-87FA-E9074A724E12}"/>
                </a:ext>
              </a:extLst>
            </xdr:cNvPr>
            <xdr:cNvSpPr txBox="1"/>
          </xdr:nvSpPr>
          <xdr:spPr>
            <a:xfrm>
              <a:off x="1929848" y="9359348"/>
              <a:ext cx="20916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5460CEB-FDBF-4C3C-87FA-E9074A724E12}"/>
                </a:ext>
              </a:extLst>
            </xdr:cNvPr>
            <xdr:cNvSpPr txBox="1"/>
          </xdr:nvSpPr>
          <xdr:spPr>
            <a:xfrm>
              <a:off x="1929848" y="9359348"/>
              <a:ext cx="20916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_кр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49</xdr:row>
      <xdr:rowOff>24848</xdr:rowOff>
    </xdr:from>
    <xdr:to>
      <xdr:col>1</xdr:col>
      <xdr:colOff>331304</xdr:colOff>
      <xdr:row>49</xdr:row>
      <xdr:rowOff>185075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CDCA650-90C9-43CF-A34D-7C7DF0D74A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690" b="21952"/>
        <a:stretch/>
      </xdr:blipFill>
      <xdr:spPr>
        <a:xfrm>
          <a:off x="0" y="9765196"/>
          <a:ext cx="944217" cy="16022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53</xdr:row>
      <xdr:rowOff>0</xdr:rowOff>
    </xdr:from>
    <xdr:ext cx="177548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7B7BD84-857D-4627-B765-668C6B007FB8}"/>
                </a:ext>
              </a:extLst>
            </xdr:cNvPr>
            <xdr:cNvSpPr txBox="1"/>
          </xdr:nvSpPr>
          <xdr:spPr>
            <a:xfrm>
              <a:off x="0" y="10502348"/>
              <a:ext cx="17754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7B7BD84-857D-4627-B765-668C6B007FB8}"/>
                </a:ext>
              </a:extLst>
            </xdr:cNvPr>
            <xdr:cNvSpPr txBox="1"/>
          </xdr:nvSpPr>
          <xdr:spPr>
            <a:xfrm>
              <a:off x="0" y="10502348"/>
              <a:ext cx="17754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55</xdr:row>
      <xdr:rowOff>0</xdr:rowOff>
    </xdr:from>
    <xdr:ext cx="219163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7E9AAAD-107D-45D4-835A-7FE5EE0AC648}"/>
                </a:ext>
              </a:extLst>
            </xdr:cNvPr>
            <xdr:cNvSpPr txBox="1"/>
          </xdr:nvSpPr>
          <xdr:spPr>
            <a:xfrm>
              <a:off x="0" y="10883348"/>
              <a:ext cx="21916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7E9AAAD-107D-45D4-835A-7FE5EE0AC648}"/>
                </a:ext>
              </a:extLst>
            </xdr:cNvPr>
            <xdr:cNvSpPr txBox="1"/>
          </xdr:nvSpPr>
          <xdr:spPr>
            <a:xfrm>
              <a:off x="0" y="10883348"/>
              <a:ext cx="21916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𝑦′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="115" zoomScaleNormal="115" workbookViewId="0">
      <selection activeCell="E63" sqref="E63"/>
    </sheetView>
  </sheetViews>
  <sheetFormatPr defaultRowHeight="15" x14ac:dyDescent="0.25"/>
  <cols>
    <col min="2" max="2" width="10.5703125" bestFit="1" customWidth="1"/>
    <col min="10" max="10" width="11.7109375" customWidth="1"/>
  </cols>
  <sheetData>
    <row r="1" spans="1:10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33</v>
      </c>
      <c r="C2" s="1">
        <v>13.8</v>
      </c>
      <c r="D2" s="1">
        <f>B2*B2</f>
        <v>1089</v>
      </c>
      <c r="E2" s="1">
        <f>C2*C2</f>
        <v>190.44000000000003</v>
      </c>
      <c r="F2" s="1">
        <f>B2*C2</f>
        <v>455.40000000000003</v>
      </c>
      <c r="G2" s="1">
        <f t="shared" ref="G2:G16" si="0">$B$21+$B$20*B2</f>
        <v>14.734120603015054</v>
      </c>
      <c r="H2" s="1">
        <f>C2-G2</f>
        <v>-0.93412060301505306</v>
      </c>
      <c r="I2" s="1">
        <f>H2*H2</f>
        <v>0.87258130097720632</v>
      </c>
      <c r="J2" s="1">
        <f>ABS(H2/C2)</f>
        <v>6.7689898769206738E-2</v>
      </c>
    </row>
    <row r="3" spans="1:10" x14ac:dyDescent="0.25">
      <c r="A3" s="1">
        <v>2</v>
      </c>
      <c r="B3" s="1">
        <v>40</v>
      </c>
      <c r="C3" s="1">
        <v>13.8</v>
      </c>
      <c r="D3" s="1">
        <f t="shared" ref="D3:E16" si="1">B3*B3</f>
        <v>1600</v>
      </c>
      <c r="E3" s="1">
        <f t="shared" si="1"/>
        <v>190.44000000000003</v>
      </c>
      <c r="F3" s="1">
        <f t="shared" ref="F3:F16" si="2">B3*C3</f>
        <v>552</v>
      </c>
      <c r="G3" s="1">
        <f t="shared" si="0"/>
        <v>16.846809045226113</v>
      </c>
      <c r="H3" s="1">
        <f t="shared" ref="H3:H16" si="3">C3-G3</f>
        <v>-3.0468090452261123</v>
      </c>
      <c r="I3" s="1">
        <f t="shared" ref="I3:I16" si="4">H3*H3</f>
        <v>9.2830453580716537</v>
      </c>
      <c r="J3" s="1">
        <f t="shared" ref="J3:J16" si="5">ABS(H3/C3)</f>
        <v>0.22078326414681973</v>
      </c>
    </row>
    <row r="4" spans="1:10" x14ac:dyDescent="0.25">
      <c r="A4" s="1">
        <v>3</v>
      </c>
      <c r="B4" s="1">
        <v>36</v>
      </c>
      <c r="C4" s="1">
        <v>14</v>
      </c>
      <c r="D4" s="1">
        <f t="shared" si="1"/>
        <v>1296</v>
      </c>
      <c r="E4" s="1">
        <f t="shared" si="1"/>
        <v>196</v>
      </c>
      <c r="F4" s="1">
        <f t="shared" si="2"/>
        <v>504</v>
      </c>
      <c r="G4" s="1">
        <f t="shared" si="0"/>
        <v>15.639558506819792</v>
      </c>
      <c r="H4" s="1">
        <f t="shared" si="3"/>
        <v>-1.6395585068197924</v>
      </c>
      <c r="I4" s="1">
        <f t="shared" si="4"/>
        <v>2.6881520972851471</v>
      </c>
      <c r="J4" s="1">
        <f t="shared" si="5"/>
        <v>0.11711132191569947</v>
      </c>
    </row>
    <row r="5" spans="1:10" x14ac:dyDescent="0.25">
      <c r="A5" s="1">
        <v>4</v>
      </c>
      <c r="B5" s="1">
        <v>60</v>
      </c>
      <c r="C5" s="1">
        <v>22.5</v>
      </c>
      <c r="D5" s="1">
        <f t="shared" si="1"/>
        <v>3600</v>
      </c>
      <c r="E5" s="1">
        <f t="shared" si="1"/>
        <v>506.25</v>
      </c>
      <c r="F5" s="1">
        <f t="shared" si="2"/>
        <v>1350</v>
      </c>
      <c r="G5" s="1">
        <f t="shared" si="0"/>
        <v>22.883061737257709</v>
      </c>
      <c r="H5" s="1">
        <f t="shared" si="3"/>
        <v>-0.38306173725770876</v>
      </c>
      <c r="I5" s="1">
        <f t="shared" si="4"/>
        <v>0.1467362945508939</v>
      </c>
      <c r="J5" s="1">
        <f t="shared" si="5"/>
        <v>1.7024966100342612E-2</v>
      </c>
    </row>
    <row r="6" spans="1:10" x14ac:dyDescent="0.25">
      <c r="A6" s="1">
        <v>5</v>
      </c>
      <c r="B6" s="1">
        <v>55</v>
      </c>
      <c r="C6" s="1">
        <v>24</v>
      </c>
      <c r="D6" s="1">
        <f t="shared" si="1"/>
        <v>3025</v>
      </c>
      <c r="E6" s="1">
        <f t="shared" si="1"/>
        <v>576</v>
      </c>
      <c r="F6" s="1">
        <f t="shared" si="2"/>
        <v>1320</v>
      </c>
      <c r="G6" s="1">
        <f t="shared" si="0"/>
        <v>21.37399856424981</v>
      </c>
      <c r="H6" s="1">
        <f t="shared" si="3"/>
        <v>2.6260014357501902</v>
      </c>
      <c r="I6" s="1">
        <f t="shared" si="4"/>
        <v>6.8958835405620604</v>
      </c>
      <c r="J6" s="1">
        <f t="shared" si="5"/>
        <v>0.10941672648959126</v>
      </c>
    </row>
    <row r="7" spans="1:10" x14ac:dyDescent="0.25">
      <c r="A7" s="1">
        <v>6</v>
      </c>
      <c r="B7" s="1">
        <v>80</v>
      </c>
      <c r="C7" s="1">
        <v>28</v>
      </c>
      <c r="D7" s="1">
        <f t="shared" si="1"/>
        <v>6400</v>
      </c>
      <c r="E7" s="1">
        <f t="shared" si="1"/>
        <v>784</v>
      </c>
      <c r="F7" s="1">
        <f t="shared" si="2"/>
        <v>2240</v>
      </c>
      <c r="G7" s="1">
        <f t="shared" si="0"/>
        <v>28.919314429289308</v>
      </c>
      <c r="H7" s="1">
        <f t="shared" si="3"/>
        <v>-0.91931442928930807</v>
      </c>
      <c r="I7" s="1">
        <f t="shared" si="4"/>
        <v>0.84513901989952622</v>
      </c>
      <c r="J7" s="1">
        <f t="shared" si="5"/>
        <v>3.2832658188903859E-2</v>
      </c>
    </row>
    <row r="8" spans="1:10" x14ac:dyDescent="0.25">
      <c r="A8" s="1">
        <v>7</v>
      </c>
      <c r="B8" s="1">
        <v>95</v>
      </c>
      <c r="C8" s="1">
        <v>32</v>
      </c>
      <c r="D8" s="1">
        <f t="shared" si="1"/>
        <v>9025</v>
      </c>
      <c r="E8" s="1">
        <f t="shared" si="1"/>
        <v>1024</v>
      </c>
      <c r="F8" s="1">
        <f t="shared" si="2"/>
        <v>3040</v>
      </c>
      <c r="G8" s="1">
        <f t="shared" si="0"/>
        <v>33.446503948313008</v>
      </c>
      <c r="H8" s="1">
        <f t="shared" si="3"/>
        <v>-1.4465039483130084</v>
      </c>
      <c r="I8" s="1">
        <f t="shared" si="4"/>
        <v>2.0923736724851225</v>
      </c>
      <c r="J8" s="1">
        <f t="shared" si="5"/>
        <v>4.5203248384781514E-2</v>
      </c>
    </row>
    <row r="9" spans="1:10" x14ac:dyDescent="0.25">
      <c r="A9" s="1">
        <v>8</v>
      </c>
      <c r="B9" s="1">
        <v>70</v>
      </c>
      <c r="C9" s="1">
        <v>20.9</v>
      </c>
      <c r="D9" s="1">
        <f t="shared" si="1"/>
        <v>4900</v>
      </c>
      <c r="E9" s="1">
        <f t="shared" si="1"/>
        <v>436.80999999999995</v>
      </c>
      <c r="F9" s="1">
        <f t="shared" si="2"/>
        <v>1463</v>
      </c>
      <c r="G9" s="1">
        <f t="shared" si="0"/>
        <v>25.90118808327351</v>
      </c>
      <c r="H9" s="1">
        <f t="shared" si="3"/>
        <v>-5.0011880832735116</v>
      </c>
      <c r="I9" s="1">
        <f t="shared" si="4"/>
        <v>25.011882244276983</v>
      </c>
      <c r="J9" s="1">
        <f t="shared" si="5"/>
        <v>0.23929129585040726</v>
      </c>
    </row>
    <row r="10" spans="1:10" x14ac:dyDescent="0.25">
      <c r="A10" s="1">
        <v>9</v>
      </c>
      <c r="B10" s="1">
        <v>48</v>
      </c>
      <c r="C10" s="1">
        <v>22</v>
      </c>
      <c r="D10" s="1">
        <f t="shared" si="1"/>
        <v>2304</v>
      </c>
      <c r="E10" s="1">
        <f t="shared" si="1"/>
        <v>484</v>
      </c>
      <c r="F10" s="1">
        <f t="shared" si="2"/>
        <v>1056</v>
      </c>
      <c r="G10" s="1">
        <f t="shared" si="0"/>
        <v>19.261310122038751</v>
      </c>
      <c r="H10" s="1">
        <f t="shared" si="3"/>
        <v>2.7386898779612494</v>
      </c>
      <c r="I10" s="1">
        <f t="shared" si="4"/>
        <v>7.5004222476474034</v>
      </c>
      <c r="J10" s="1">
        <f t="shared" si="5"/>
        <v>0.12448590354369315</v>
      </c>
    </row>
    <row r="11" spans="1:10" x14ac:dyDescent="0.25">
      <c r="A11" s="1">
        <v>10</v>
      </c>
      <c r="B11" s="1">
        <v>53</v>
      </c>
      <c r="C11" s="2">
        <v>21.5</v>
      </c>
      <c r="D11" s="1">
        <f t="shared" si="1"/>
        <v>2809</v>
      </c>
      <c r="E11" s="1">
        <f t="shared" si="1"/>
        <v>462.25</v>
      </c>
      <c r="F11" s="1">
        <f t="shared" si="2"/>
        <v>1139.5</v>
      </c>
      <c r="G11" s="1">
        <f t="shared" si="0"/>
        <v>20.770373295046653</v>
      </c>
      <c r="H11" s="1">
        <f t="shared" si="3"/>
        <v>0.72962670495334692</v>
      </c>
      <c r="I11" s="1">
        <f t="shared" si="4"/>
        <v>0.53235512858107836</v>
      </c>
      <c r="J11" s="1">
        <f t="shared" si="5"/>
        <v>3.3936125811783575E-2</v>
      </c>
    </row>
    <row r="12" spans="1:10" x14ac:dyDescent="0.25">
      <c r="A12" s="1">
        <v>11</v>
      </c>
      <c r="B12" s="1">
        <v>95</v>
      </c>
      <c r="C12" s="2">
        <v>32</v>
      </c>
      <c r="D12" s="1">
        <f t="shared" si="1"/>
        <v>9025</v>
      </c>
      <c r="E12" s="1">
        <f t="shared" si="1"/>
        <v>1024</v>
      </c>
      <c r="F12" s="1">
        <f t="shared" si="2"/>
        <v>3040</v>
      </c>
      <c r="G12" s="1">
        <f t="shared" si="0"/>
        <v>33.446503948313008</v>
      </c>
      <c r="H12" s="1">
        <f t="shared" si="3"/>
        <v>-1.4465039483130084</v>
      </c>
      <c r="I12" s="1">
        <f t="shared" si="4"/>
        <v>2.0923736724851225</v>
      </c>
      <c r="J12" s="1">
        <f t="shared" si="5"/>
        <v>4.5203248384781514E-2</v>
      </c>
    </row>
    <row r="13" spans="1:10" x14ac:dyDescent="0.25">
      <c r="A13" s="1">
        <v>12</v>
      </c>
      <c r="B13" s="1">
        <v>75</v>
      </c>
      <c r="C13" s="2">
        <v>35</v>
      </c>
      <c r="D13" s="1">
        <f t="shared" si="1"/>
        <v>5625</v>
      </c>
      <c r="E13" s="1">
        <f t="shared" si="1"/>
        <v>1225</v>
      </c>
      <c r="F13" s="1">
        <f t="shared" si="2"/>
        <v>2625</v>
      </c>
      <c r="G13" s="1">
        <f t="shared" si="0"/>
        <v>27.410251256281409</v>
      </c>
      <c r="H13" s="1">
        <f t="shared" si="3"/>
        <v>7.5897487437185909</v>
      </c>
      <c r="I13" s="1">
        <f t="shared" si="4"/>
        <v>57.604285992777932</v>
      </c>
      <c r="J13" s="1">
        <f t="shared" si="5"/>
        <v>0.21684996410624546</v>
      </c>
    </row>
    <row r="14" spans="1:10" x14ac:dyDescent="0.25">
      <c r="A14" s="1">
        <v>13</v>
      </c>
      <c r="B14" s="1">
        <v>63</v>
      </c>
      <c r="C14" s="2">
        <v>24</v>
      </c>
      <c r="D14" s="1">
        <f t="shared" si="1"/>
        <v>3969</v>
      </c>
      <c r="E14" s="1">
        <f t="shared" si="1"/>
        <v>576</v>
      </c>
      <c r="F14" s="1">
        <f t="shared" si="2"/>
        <v>1512</v>
      </c>
      <c r="G14" s="1">
        <f t="shared" si="0"/>
        <v>23.788499641062451</v>
      </c>
      <c r="H14" s="1">
        <f t="shared" si="3"/>
        <v>0.21150035893754904</v>
      </c>
      <c r="I14" s="1">
        <f t="shared" si="4"/>
        <v>4.473240183071208E-2</v>
      </c>
      <c r="J14" s="1">
        <f t="shared" si="5"/>
        <v>8.8125149557312099E-3</v>
      </c>
    </row>
    <row r="15" spans="1:10" x14ac:dyDescent="0.25">
      <c r="A15" s="1">
        <v>14</v>
      </c>
      <c r="B15" s="1">
        <v>112</v>
      </c>
      <c r="C15" s="2">
        <v>37.9</v>
      </c>
      <c r="D15" s="1">
        <f t="shared" si="1"/>
        <v>12544</v>
      </c>
      <c r="E15" s="1">
        <f t="shared" si="1"/>
        <v>1436.4099999999999</v>
      </c>
      <c r="F15" s="1">
        <f t="shared" si="2"/>
        <v>4244.8</v>
      </c>
      <c r="G15" s="1">
        <f t="shared" si="0"/>
        <v>38.577318736539866</v>
      </c>
      <c r="H15" s="1">
        <f t="shared" si="3"/>
        <v>-0.67731873653986696</v>
      </c>
      <c r="I15" s="1">
        <f t="shared" si="4"/>
        <v>0.45876067086796174</v>
      </c>
      <c r="J15" s="1">
        <f t="shared" si="5"/>
        <v>1.7871206768861926E-2</v>
      </c>
    </row>
    <row r="16" spans="1:10" x14ac:dyDescent="0.25">
      <c r="A16" s="1">
        <v>15</v>
      </c>
      <c r="B16" s="1">
        <v>70</v>
      </c>
      <c r="C16" s="2">
        <v>27.5</v>
      </c>
      <c r="D16" s="1">
        <f t="shared" si="1"/>
        <v>4900</v>
      </c>
      <c r="E16" s="1">
        <f t="shared" si="1"/>
        <v>756.25</v>
      </c>
      <c r="F16" s="1">
        <f t="shared" si="2"/>
        <v>1925</v>
      </c>
      <c r="G16" s="1">
        <f t="shared" si="0"/>
        <v>25.90118808327351</v>
      </c>
      <c r="H16" s="1">
        <f t="shared" si="3"/>
        <v>1.5988119167264898</v>
      </c>
      <c r="I16" s="1">
        <f t="shared" si="4"/>
        <v>2.5561995450666322</v>
      </c>
      <c r="J16" s="1">
        <f t="shared" si="5"/>
        <v>5.8138615153690537E-2</v>
      </c>
    </row>
    <row r="17" spans="1:10" x14ac:dyDescent="0.25">
      <c r="A17" s="1" t="s">
        <v>10</v>
      </c>
      <c r="B17" s="1">
        <f>SUM(B2:B16)</f>
        <v>985</v>
      </c>
      <c r="C17" s="1">
        <f>SUM(C2:C16)</f>
        <v>368.9</v>
      </c>
      <c r="D17" s="1">
        <f>SUM(D2:D16)</f>
        <v>72111</v>
      </c>
      <c r="E17" s="1">
        <f t="shared" ref="E17:J17" si="6">SUM(E2:E16)</f>
        <v>9867.85</v>
      </c>
      <c r="F17" s="1">
        <f t="shared" si="6"/>
        <v>26466.7</v>
      </c>
      <c r="G17" s="1">
        <f t="shared" si="6"/>
        <v>368.9</v>
      </c>
      <c r="H17" s="1">
        <f t="shared" si="6"/>
        <v>4.6185277824406512E-14</v>
      </c>
      <c r="I17" s="1">
        <f t="shared" si="6"/>
        <v>118.62492318736545</v>
      </c>
      <c r="J17" s="1">
        <f t="shared" si="6"/>
        <v>1.35465095857054</v>
      </c>
    </row>
    <row r="18" spans="1:10" ht="45" x14ac:dyDescent="0.25">
      <c r="A18" s="3" t="s">
        <v>11</v>
      </c>
      <c r="B18" s="1">
        <f>AVERAGE(B2:B16)</f>
        <v>65.666666666666671</v>
      </c>
      <c r="C18" s="1">
        <f>AVERAGE(C2:C16)</f>
        <v>24.59333333333333</v>
      </c>
      <c r="D18" s="1">
        <f>AVERAGE(D2:D16)</f>
        <v>4807.3999999999996</v>
      </c>
      <c r="E18" s="1">
        <f t="shared" ref="E18:J18" si="7">AVERAGE(E2:E16)</f>
        <v>657.85666666666668</v>
      </c>
      <c r="F18" s="1">
        <f t="shared" si="7"/>
        <v>1764.4466666666667</v>
      </c>
      <c r="G18" s="1">
        <f t="shared" si="7"/>
        <v>24.59333333333333</v>
      </c>
      <c r="H18" s="1">
        <f>AVERAGE(H2:H16)</f>
        <v>3.0790185216271009E-15</v>
      </c>
      <c r="I18" s="1">
        <f t="shared" si="7"/>
        <v>7.9083282124910301</v>
      </c>
      <c r="J18" s="1">
        <f t="shared" si="7"/>
        <v>9.031006390470267E-2</v>
      </c>
    </row>
    <row r="20" spans="1:10" x14ac:dyDescent="0.25">
      <c r="A20" s="5" t="s">
        <v>12</v>
      </c>
      <c r="B20" s="7">
        <f>(F18-B18*C18)/(D18-B18*B18)</f>
        <v>0.30181263460157987</v>
      </c>
    </row>
    <row r="21" spans="1:10" x14ac:dyDescent="0.25">
      <c r="A21" s="5" t="s">
        <v>13</v>
      </c>
      <c r="B21" s="6">
        <f>C18-B20*B18</f>
        <v>4.7743036611629179</v>
      </c>
    </row>
    <row r="23" spans="1:10" x14ac:dyDescent="0.25">
      <c r="A23" s="4"/>
    </row>
    <row r="24" spans="1:10" x14ac:dyDescent="0.25">
      <c r="A24" s="8">
        <f>J18</f>
        <v>9.031006390470267E-2</v>
      </c>
    </row>
    <row r="26" spans="1:10" x14ac:dyDescent="0.25">
      <c r="A26" s="5" t="s">
        <v>14</v>
      </c>
      <c r="B26" s="5">
        <f>B20*(B18/C18)</f>
        <v>0.80587000564531375</v>
      </c>
    </row>
    <row r="28" spans="1:10" x14ac:dyDescent="0.25">
      <c r="A28" s="5"/>
      <c r="B28" s="5">
        <f>SQRT(D18-B18*B18)</f>
        <v>22.255086809286734</v>
      </c>
    </row>
    <row r="29" spans="1:10" x14ac:dyDescent="0.25">
      <c r="A29" s="5"/>
      <c r="B29" s="5">
        <f>SQRT(E18-C18*C18)</f>
        <v>7.2818007540870298</v>
      </c>
    </row>
    <row r="30" spans="1:10" x14ac:dyDescent="0.25">
      <c r="A30" s="5" t="s">
        <v>15</v>
      </c>
      <c r="B30" s="5">
        <f>(F18-B18*C18)/(B28*B29)</f>
        <v>0.92241831519871587</v>
      </c>
      <c r="C30" s="9" t="s">
        <v>16</v>
      </c>
      <c r="D30" t="s">
        <v>17</v>
      </c>
    </row>
    <row r="32" spans="1:10" x14ac:dyDescent="0.25">
      <c r="A32" t="s">
        <v>18</v>
      </c>
    </row>
    <row r="33" spans="1:7" x14ac:dyDescent="0.25">
      <c r="A33" s="5"/>
      <c r="B33" s="5">
        <f>B30*B30</f>
        <v>0.85085554821403753</v>
      </c>
      <c r="C33" s="9" t="s">
        <v>16</v>
      </c>
      <c r="D33" s="10">
        <f>B33</f>
        <v>0.85085554821403753</v>
      </c>
      <c r="E33" t="s">
        <v>19</v>
      </c>
    </row>
    <row r="35" spans="1:7" x14ac:dyDescent="0.25">
      <c r="A35" t="s">
        <v>20</v>
      </c>
    </row>
    <row r="36" spans="1:7" x14ac:dyDescent="0.25">
      <c r="A36" s="11" t="s">
        <v>24</v>
      </c>
      <c r="B36" s="11" t="s">
        <v>21</v>
      </c>
    </row>
    <row r="37" spans="1:7" x14ac:dyDescent="0.25">
      <c r="A37" s="11" t="s">
        <v>23</v>
      </c>
      <c r="B37" s="11" t="s">
        <v>22</v>
      </c>
    </row>
    <row r="39" spans="1:7" x14ac:dyDescent="0.25">
      <c r="B39">
        <f>B30/(SQRT((1-B30*B30)/(15-2)))</f>
        <v>8.6118417889447514</v>
      </c>
      <c r="C39" s="12" t="s">
        <v>25</v>
      </c>
      <c r="D39">
        <v>2.16</v>
      </c>
      <c r="F39" s="9" t="s">
        <v>16</v>
      </c>
      <c r="G39" t="s">
        <v>26</v>
      </c>
    </row>
    <row r="41" spans="1:7" x14ac:dyDescent="0.25">
      <c r="B41">
        <f>SQRT((I17)/((15-2)*(B28*B28)*15))</f>
        <v>3.5046235404489527E-2</v>
      </c>
    </row>
    <row r="42" spans="1:7" x14ac:dyDescent="0.25">
      <c r="B42">
        <f>B20/B41</f>
        <v>8.6118417889448047</v>
      </c>
      <c r="C42" s="12" t="s">
        <v>25</v>
      </c>
      <c r="D42">
        <v>2.16</v>
      </c>
      <c r="F42" s="9" t="s">
        <v>16</v>
      </c>
      <c r="G42" t="s">
        <v>26</v>
      </c>
    </row>
    <row r="44" spans="1:7" x14ac:dyDescent="0.25">
      <c r="A44" t="s">
        <v>27</v>
      </c>
    </row>
    <row r="46" spans="1:7" x14ac:dyDescent="0.25">
      <c r="A46" s="13" t="s">
        <v>28</v>
      </c>
    </row>
    <row r="48" spans="1:7" x14ac:dyDescent="0.25">
      <c r="B48">
        <f>(B33/(1-B33))*(15-2)</f>
        <v>74.163818997815142</v>
      </c>
      <c r="C48" s="12" t="s">
        <v>25</v>
      </c>
      <c r="E48" s="9" t="s">
        <v>16</v>
      </c>
      <c r="F48" t="s">
        <v>29</v>
      </c>
    </row>
    <row r="52" spans="1:4" x14ac:dyDescent="0.25">
      <c r="A52" s="13" t="s">
        <v>30</v>
      </c>
    </row>
    <row r="54" spans="1:4" x14ac:dyDescent="0.25">
      <c r="B54">
        <f>B18*1.2</f>
        <v>78.8</v>
      </c>
    </row>
    <row r="56" spans="1:4" x14ac:dyDescent="0.25">
      <c r="B56">
        <f>B21+B20*B54</f>
        <v>28.557139267767411</v>
      </c>
      <c r="C56" s="9" t="s">
        <v>16</v>
      </c>
      <c r="D56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Эмилия</dc:creator>
  <cp:lastModifiedBy>Hadan</cp:lastModifiedBy>
  <dcterms:created xsi:type="dcterms:W3CDTF">2022-03-11T13:00:43Z</dcterms:created>
  <dcterms:modified xsi:type="dcterms:W3CDTF">2022-03-15T08:22:59Z</dcterms:modified>
</cp:coreProperties>
</file>