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r Ilan\מערכות לוגיסטיות תשפד\"/>
    </mc:Choice>
  </mc:AlternateContent>
  <xr:revisionPtr revIDLastSave="0" documentId="13_ncr:1_{957E59EF-F3DF-4A05-88F6-D9E8EF2CE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ערך צריכה וערך מלאי" sheetId="4" r:id="rId1"/>
    <sheet name="פרטו לפי ערך צריכה" sheetId="1" r:id="rId2"/>
    <sheet name="פרטו לפי ערך מלאי" sheetId="8" r:id="rId3"/>
    <sheet name="פרטו לפי נפח אחסון" sheetId="7" r:id="rId4"/>
    <sheet name="נפח אחסון" sheetId="2" state="hidden" r:id="rId5"/>
    <sheet name="ניהול מלאי דיפרנציאלי" sheetId="3" state="hidden" r:id="rId6"/>
  </sheets>
  <definedNames>
    <definedName name="_xlnm.Print_Area" localSheetId="3">'פרטו לפי נפח אחסון'!$B$1:$M$34</definedName>
    <definedName name="_xlnm.Print_Area" localSheetId="1">'פרטו לפי ערך צריכה'!$B$1:$L$38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7" l="1"/>
  <c r="K13" i="7"/>
  <c r="L9" i="7"/>
  <c r="K9" i="7"/>
  <c r="E6" i="7"/>
  <c r="L6" i="7" s="1"/>
  <c r="E7" i="7"/>
  <c r="L7" i="7" s="1"/>
  <c r="E8" i="7"/>
  <c r="L8" i="7" s="1"/>
  <c r="E9" i="7"/>
  <c r="E10" i="7"/>
  <c r="L10" i="7" s="1"/>
  <c r="E11" i="7"/>
  <c r="L11" i="7" s="1"/>
  <c r="E12" i="7"/>
  <c r="L12" i="7" s="1"/>
  <c r="E13" i="7"/>
  <c r="E14" i="7"/>
  <c r="L14" i="7" s="1"/>
  <c r="E5" i="7"/>
  <c r="K5" i="7" s="1"/>
  <c r="K7" i="8"/>
  <c r="K8" i="8"/>
  <c r="K9" i="8"/>
  <c r="K10" i="8"/>
  <c r="K11" i="8" s="1"/>
  <c r="K12" i="8" s="1"/>
  <c r="K13" i="8" s="1"/>
  <c r="K14" i="8" s="1"/>
  <c r="K6" i="8"/>
  <c r="K5" i="8"/>
  <c r="G8" i="8"/>
  <c r="H8" i="8" s="1"/>
  <c r="G9" i="8"/>
  <c r="H9" i="8" s="1"/>
  <c r="G10" i="8"/>
  <c r="H10" i="8" s="1"/>
  <c r="G14" i="8"/>
  <c r="H14" i="8" s="1"/>
  <c r="E5" i="8"/>
  <c r="G5" i="8" s="1"/>
  <c r="H5" i="8" s="1"/>
  <c r="E7" i="8"/>
  <c r="G7" i="8" s="1"/>
  <c r="H7" i="8" s="1"/>
  <c r="E8" i="8"/>
  <c r="E9" i="8"/>
  <c r="E11" i="8"/>
  <c r="G11" i="8" s="1"/>
  <c r="H11" i="8" s="1"/>
  <c r="E12" i="8"/>
  <c r="G12" i="8" s="1"/>
  <c r="H12" i="8" s="1"/>
  <c r="E10" i="8"/>
  <c r="E14" i="8"/>
  <c r="E13" i="8"/>
  <c r="G13" i="8" s="1"/>
  <c r="H13" i="8" s="1"/>
  <c r="E6" i="8"/>
  <c r="G6" i="8" s="1"/>
  <c r="H6" i="8" s="1"/>
  <c r="L9" i="1"/>
  <c r="L12" i="1"/>
  <c r="K6" i="1"/>
  <c r="K11" i="1"/>
  <c r="K14" i="1"/>
  <c r="K5" i="1"/>
  <c r="E10" i="1"/>
  <c r="L10" i="1" s="1"/>
  <c r="E13" i="1"/>
  <c r="L13" i="1" s="1"/>
  <c r="E5" i="1"/>
  <c r="L5" i="1" s="1"/>
  <c r="E14" i="1"/>
  <c r="L14" i="1" s="1"/>
  <c r="E11" i="1"/>
  <c r="L11" i="1" s="1"/>
  <c r="E7" i="1"/>
  <c r="L7" i="1" s="1"/>
  <c r="E6" i="1"/>
  <c r="L6" i="1" s="1"/>
  <c r="E12" i="1"/>
  <c r="K12" i="1" s="1"/>
  <c r="E9" i="1"/>
  <c r="K9" i="1" s="1"/>
  <c r="E8" i="1"/>
  <c r="K8" i="1" s="1"/>
  <c r="I5" i="4"/>
  <c r="J5" i="4" s="1"/>
  <c r="I4" i="4"/>
  <c r="J4" i="4" s="1"/>
  <c r="F5" i="4"/>
  <c r="E5" i="4"/>
  <c r="E4" i="4"/>
  <c r="F4" i="4" s="1"/>
  <c r="J6" i="4" l="1"/>
  <c r="K4" i="4"/>
  <c r="K6" i="4" s="1"/>
  <c r="F6" i="4"/>
  <c r="G5" i="4" s="1"/>
  <c r="K5" i="4"/>
  <c r="L5" i="7"/>
  <c r="K6" i="7"/>
  <c r="K8" i="7"/>
  <c r="K10" i="7"/>
  <c r="K12" i="7"/>
  <c r="K14" i="7"/>
  <c r="K7" i="7"/>
  <c r="K11" i="7"/>
  <c r="K7" i="1"/>
  <c r="K10" i="1"/>
  <c r="L8" i="1"/>
  <c r="K13" i="1"/>
  <c r="I12" i="8"/>
  <c r="I11" i="8"/>
  <c r="H15" i="8"/>
  <c r="I14" i="8" s="1"/>
  <c r="G4" i="4" l="1"/>
  <c r="I13" i="8"/>
  <c r="I6" i="8"/>
  <c r="I8" i="8"/>
  <c r="I9" i="8"/>
  <c r="I10" i="8"/>
  <c r="I5" i="8"/>
  <c r="I7" i="8"/>
  <c r="K15" i="7"/>
  <c r="L15" i="7"/>
  <c r="E15" i="7"/>
  <c r="E15" i="1"/>
  <c r="L15" i="1"/>
  <c r="F12" i="7" l="1"/>
  <c r="F8" i="7"/>
  <c r="F14" i="7"/>
  <c r="F13" i="7"/>
  <c r="F5" i="7"/>
  <c r="H5" i="7" s="1"/>
  <c r="H6" i="7" s="1"/>
  <c r="F9" i="7"/>
  <c r="F6" i="7"/>
  <c r="F11" i="7"/>
  <c r="F7" i="7"/>
  <c r="F10" i="7"/>
  <c r="F13" i="1"/>
  <c r="F12" i="1"/>
  <c r="F14" i="1"/>
  <c r="F10" i="1"/>
  <c r="F6" i="1"/>
  <c r="F5" i="1"/>
  <c r="H5" i="1" s="1"/>
  <c r="H6" i="1" s="1"/>
  <c r="H7" i="1" s="1"/>
  <c r="F8" i="1"/>
  <c r="F9" i="1"/>
  <c r="F7" i="1"/>
  <c r="F11" i="1"/>
  <c r="I15" i="8"/>
  <c r="K15" i="1"/>
  <c r="H7" i="7" l="1"/>
  <c r="H8" i="7" s="1"/>
  <c r="H9" i="7" s="1"/>
  <c r="H10" i="7" s="1"/>
  <c r="H11" i="7" s="1"/>
  <c r="H12" i="7" s="1"/>
  <c r="H13" i="7" s="1"/>
  <c r="H14" i="7" s="1"/>
  <c r="H8" i="1"/>
  <c r="H9" i="1" s="1"/>
  <c r="H10" i="1" s="1"/>
  <c r="H11" i="1" s="1"/>
  <c r="H12" i="1" s="1"/>
  <c r="H13" i="1" s="1"/>
  <c r="H14" i="1" s="1"/>
  <c r="F15" i="1"/>
  <c r="F15" i="7"/>
  <c r="K15" i="2" l="1"/>
  <c r="J15" i="2"/>
  <c r="D15" i="2"/>
  <c r="G6" i="4"/>
  <c r="E15" i="2" l="1"/>
</calcChain>
</file>

<file path=xl/sharedStrings.xml><?xml version="1.0" encoding="utf-8"?>
<sst xmlns="http://schemas.openxmlformats.org/spreadsheetml/2006/main" count="258" uniqueCount="96">
  <si>
    <t>פריט</t>
  </si>
  <si>
    <t>אחוז יחסי</t>
  </si>
  <si>
    <t>דירוג</t>
  </si>
  <si>
    <t>אחוז מצטבר</t>
  </si>
  <si>
    <t>סיווג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</si>
  <si>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</si>
  <si>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</si>
  <si>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</si>
  <si>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</si>
  <si>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</si>
  <si>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</si>
  <si>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</si>
  <si>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</si>
  <si>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</si>
  <si>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</si>
  <si>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סה"כ</t>
  </si>
  <si>
    <t>פרטו לפי ערך צריכה</t>
  </si>
  <si>
    <t>פרטו לפי נפח אחסון</t>
  </si>
  <si>
    <t>פריטי B</t>
  </si>
  <si>
    <t xml:space="preserve">פריטי A </t>
  </si>
  <si>
    <t>פריטי C</t>
  </si>
  <si>
    <t>חודש</t>
  </si>
  <si>
    <t xml:space="preserve">3 חודשים </t>
  </si>
  <si>
    <t>שנה</t>
  </si>
  <si>
    <t>N</t>
  </si>
  <si>
    <t>N - מספר הזמנות שנתי</t>
  </si>
  <si>
    <t>מדיניות</t>
  </si>
  <si>
    <t>מדיניות מלאי מדף:</t>
  </si>
  <si>
    <t>תרגיל בנושא ניתוח פרטו - נפח אחסון</t>
  </si>
  <si>
    <t>קבוצה</t>
  </si>
  <si>
    <t>עקרונות ניהול מלאי דיפרנציאלי</t>
  </si>
  <si>
    <t>כמות פריטים</t>
  </si>
  <si>
    <t>ערך צריכה שנתי</t>
  </si>
  <si>
    <t>קטנה</t>
  </si>
  <si>
    <t>גדולה</t>
  </si>
  <si>
    <t>גדול</t>
  </si>
  <si>
    <t>קטן</t>
  </si>
  <si>
    <t xml:space="preserve">נקטין את תדירות (כמות) ההזמנות כדי להקטין את עלות ההזמנות ואת פוטנציאל החוסרים
בגלל ערך הצריכה הנמוך אין השפעה גדולה על ערך מלאי המדף </t>
  </si>
  <si>
    <t>נגדיל את תדירות (כמות) ההזמנות כדי להקטין את ערך מלאי המדף
בגלל כמות הפריטים הקטנה אין השפעה גדולה על עלות ההזמנות ופוטנציאל החוסרים</t>
  </si>
  <si>
    <r>
      <t xml:space="preserve">קבוצת הפריטים שערך הצריכה המצטבר שלהם הוא </t>
    </r>
    <r>
      <rPr>
        <b/>
        <sz val="11"/>
        <color rgb="FFFF0000"/>
        <rFont val="Arial"/>
        <family val="2"/>
        <scheme val="minor"/>
      </rPr>
      <t>עד 80%</t>
    </r>
    <r>
      <rPr>
        <sz val="11"/>
        <color theme="1"/>
        <rFont val="Arial"/>
        <family val="2"/>
        <charset val="177"/>
        <scheme val="minor"/>
      </rPr>
      <t xml:space="preserve"> מסך ערך הצריכה של כלל הפריטים</t>
    </r>
  </si>
  <si>
    <t>קריטריון הסיווג</t>
  </si>
  <si>
    <r>
      <t xml:space="preserve">קבוצת הפריטים שנפח האחסון המצטבר שלהם הוא </t>
    </r>
    <r>
      <rPr>
        <b/>
        <sz val="11"/>
        <color rgb="FFFF0000"/>
        <rFont val="Arial"/>
        <family val="2"/>
        <scheme val="minor"/>
      </rPr>
      <t>עד 80%</t>
    </r>
    <r>
      <rPr>
        <sz val="11"/>
        <color theme="1"/>
        <rFont val="Arial"/>
        <family val="2"/>
        <charset val="177"/>
        <scheme val="minor"/>
      </rPr>
      <t xml:space="preserve"> מסך נפח האחסון של כלל הפריטים</t>
    </r>
  </si>
  <si>
    <t>סיווג מלאי בגישת פרטו לפי נפח אחסון (סיווג ABC):</t>
  </si>
  <si>
    <t>סיווג מלאי בגישת פרטו לפי ערך צריכה (סיווג ABC):</t>
  </si>
  <si>
    <t>מדיניות מלאי מדף - מספר חודשי הצריכה שיש להחזיק במלאי, ממנה נגזר גודל ההזמנה וכמות ההזמנות השנתית</t>
  </si>
  <si>
    <r>
      <t xml:space="preserve">הערה חשובה: חישוב עמודת האחוז המצטבר והסיווג מבוצעים </t>
    </r>
    <r>
      <rPr>
        <b/>
        <u/>
        <sz val="11"/>
        <color theme="1"/>
        <rFont val="Arial"/>
        <family val="2"/>
        <scheme val="minor"/>
      </rPr>
      <t>רק לאחר</t>
    </r>
    <r>
      <rPr>
        <b/>
        <sz val="11"/>
        <color theme="1"/>
        <rFont val="Arial"/>
        <family val="2"/>
        <scheme val="minor"/>
      </rPr>
      <t xml:space="preserve"> שממיינים את הפריטים לפי האחוז היחסי של ערך הצריכה שלהם (מהגדול לקטן)</t>
    </r>
  </si>
  <si>
    <t>יין</t>
  </si>
  <si>
    <t>ניר טואלט</t>
  </si>
  <si>
    <t>מחיר יח'</t>
  </si>
  <si>
    <r>
      <t xml:space="preserve">ערך צריכה  שנתית
</t>
    </r>
    <r>
      <rPr>
        <b/>
        <sz val="11"/>
        <color rgb="FFFF0000"/>
        <rFont val="Arial"/>
        <family val="2"/>
        <scheme val="minor"/>
      </rPr>
      <t>PXD</t>
    </r>
  </si>
  <si>
    <r>
      <t xml:space="preserve">צריכה שנתית
</t>
    </r>
    <r>
      <rPr>
        <b/>
        <sz val="11"/>
        <color rgb="FFFF0000"/>
        <rFont val="Arial"/>
        <family val="2"/>
        <scheme val="minor"/>
      </rPr>
      <t>D</t>
    </r>
  </si>
  <si>
    <r>
      <t xml:space="preserve">מחיר פריט
</t>
    </r>
    <r>
      <rPr>
        <b/>
        <sz val="11"/>
        <color rgb="FFFF0000"/>
        <rFont val="Arial"/>
        <family val="2"/>
        <scheme val="minor"/>
      </rPr>
      <t>P</t>
    </r>
  </si>
  <si>
    <r>
      <t xml:space="preserve">מס' הזמנות בשנה
</t>
    </r>
    <r>
      <rPr>
        <b/>
        <sz val="11"/>
        <color rgb="FFFF0000"/>
        <rFont val="Arial"/>
        <family val="2"/>
        <scheme val="minor"/>
      </rPr>
      <t>N</t>
    </r>
  </si>
  <si>
    <r>
      <t xml:space="preserve">נפח פריט
</t>
    </r>
    <r>
      <rPr>
        <b/>
        <sz val="11"/>
        <color rgb="FFFF0000"/>
        <rFont val="Arial"/>
        <family val="2"/>
        <scheme val="minor"/>
      </rPr>
      <t>V</t>
    </r>
  </si>
  <si>
    <r>
      <t xml:space="preserve">נפח אחסון שנתי
</t>
    </r>
    <r>
      <rPr>
        <b/>
        <sz val="11"/>
        <color rgb="FFFF0000"/>
        <rFont val="Arial"/>
        <family val="2"/>
        <scheme val="minor"/>
      </rPr>
      <t>VXD</t>
    </r>
  </si>
  <si>
    <r>
      <t xml:space="preserve">נפח מלאי מדף
</t>
    </r>
    <r>
      <rPr>
        <b/>
        <sz val="11"/>
        <color rgb="FFFF0000"/>
        <rFont val="Arial"/>
        <family val="2"/>
        <scheme val="minor"/>
      </rPr>
      <t>VXD)/N)</t>
    </r>
  </si>
  <si>
    <r>
      <t xml:space="preserve">נפח מלאי מדף ממוצע
</t>
    </r>
    <r>
      <rPr>
        <b/>
        <sz val="11"/>
        <color rgb="FFFF0000"/>
        <rFont val="Arial"/>
        <family val="2"/>
        <scheme val="minor"/>
      </rPr>
      <t>VXD)/N/2)</t>
    </r>
  </si>
  <si>
    <t>זמן</t>
  </si>
  <si>
    <t>ינואר</t>
  </si>
  <si>
    <t>דצמבר</t>
  </si>
  <si>
    <r>
      <t xml:space="preserve">קבוצת הפריטים שערך הצריכה המצטבר שלהם הוא </t>
    </r>
    <r>
      <rPr>
        <b/>
        <sz val="11"/>
        <color rgb="FF003399"/>
        <rFont val="Arial"/>
        <family val="2"/>
        <scheme val="minor"/>
      </rPr>
      <t>בין 80% ל- 95%</t>
    </r>
    <r>
      <rPr>
        <sz val="11"/>
        <color theme="1"/>
        <rFont val="Arial"/>
        <family val="2"/>
        <charset val="177"/>
        <scheme val="minor"/>
      </rPr>
      <t xml:space="preserve"> מסך ערך הצריכה של כלל הפריטים</t>
    </r>
  </si>
  <si>
    <r>
      <t xml:space="preserve">יתר הפריטים - קבוצת הפריטים שערך הצריכה המצטבר שלהם הוא </t>
    </r>
    <r>
      <rPr>
        <b/>
        <sz val="11"/>
        <color rgb="FF00B050"/>
        <rFont val="Arial"/>
        <family val="2"/>
        <scheme val="minor"/>
      </rPr>
      <t>מעל 95%</t>
    </r>
    <r>
      <rPr>
        <sz val="11"/>
        <color theme="1"/>
        <rFont val="Arial"/>
        <family val="2"/>
        <charset val="177"/>
        <scheme val="minor"/>
      </rPr>
      <t xml:space="preserve"> מסך ערך הצריכה של כלל הפריטים</t>
    </r>
  </si>
  <si>
    <r>
      <t xml:space="preserve">קבוצת הפריטים שנפח האחסון המצטבר שלהם הוא </t>
    </r>
    <r>
      <rPr>
        <b/>
        <sz val="11"/>
        <color rgb="FF0041C4"/>
        <rFont val="Arial"/>
        <family val="2"/>
        <scheme val="minor"/>
      </rPr>
      <t>בין 80% ל- 95%</t>
    </r>
    <r>
      <rPr>
        <sz val="11"/>
        <color theme="1"/>
        <rFont val="Arial"/>
        <family val="2"/>
        <charset val="177"/>
        <scheme val="minor"/>
      </rPr>
      <t xml:space="preserve"> מסך נפח האחסון של כלל הפריטים</t>
    </r>
  </si>
  <si>
    <r>
      <t xml:space="preserve">יתר הפריטים - קבוצת הפריטים שנפח האחסון המצטבר שלהם הוא </t>
    </r>
    <r>
      <rPr>
        <b/>
        <sz val="11"/>
        <color rgb="FF00B050"/>
        <rFont val="Arial"/>
        <family val="2"/>
        <scheme val="minor"/>
      </rPr>
      <t>מעל 95%</t>
    </r>
    <r>
      <rPr>
        <sz val="11"/>
        <color theme="1"/>
        <rFont val="Arial"/>
        <family val="2"/>
        <charset val="177"/>
        <scheme val="minor"/>
      </rPr>
      <t xml:space="preserve"> מסך נפח האחסון של כלל הפריטים</t>
    </r>
  </si>
  <si>
    <t>כמות יח' במלאי</t>
  </si>
  <si>
    <t>צריכה חודשית</t>
  </si>
  <si>
    <t>פרטו לפי ערך מלאי</t>
  </si>
  <si>
    <t>ערך מלאי מדף</t>
  </si>
  <si>
    <t>סיווג מלאי בגישת פרטו לפי ערך מלאי (סיווג ABC):</t>
  </si>
  <si>
    <r>
      <t xml:space="preserve">קבוצת הפריטים שערך המלאי המצטבר שלהם הוא </t>
    </r>
    <r>
      <rPr>
        <b/>
        <sz val="11"/>
        <color rgb="FFFF0000"/>
        <rFont val="Arial"/>
        <family val="2"/>
        <scheme val="minor"/>
      </rPr>
      <t>עד 75%</t>
    </r>
    <r>
      <rPr>
        <sz val="11"/>
        <color theme="1"/>
        <rFont val="Arial"/>
        <family val="2"/>
        <charset val="177"/>
        <scheme val="minor"/>
      </rPr>
      <t xml:space="preserve"> מסך ערך המלאי של כלל הפריטים במחסן</t>
    </r>
  </si>
  <si>
    <r>
      <t xml:space="preserve">קבוצת הפריטים שערך המלאי המצטבר שלהם הוא </t>
    </r>
    <r>
      <rPr>
        <b/>
        <sz val="11"/>
        <color rgb="FF003399"/>
        <rFont val="Arial"/>
        <family val="2"/>
        <scheme val="minor"/>
      </rPr>
      <t>בין 75% ל- 95%</t>
    </r>
    <r>
      <rPr>
        <sz val="11"/>
        <color theme="1"/>
        <rFont val="Arial"/>
        <family val="2"/>
        <charset val="177"/>
        <scheme val="minor"/>
      </rPr>
      <t xml:space="preserve"> מסך ערך המלאי של כלל הפריטים במחסן</t>
    </r>
  </si>
  <si>
    <r>
      <t xml:space="preserve">יתר הפריטים - קבוצת הפריטים שערך המלאי המצטבר שלהם הוא </t>
    </r>
    <r>
      <rPr>
        <b/>
        <sz val="11"/>
        <color rgb="FF00B050"/>
        <rFont val="Arial"/>
        <family val="2"/>
        <scheme val="minor"/>
      </rPr>
      <t>מעל 95%</t>
    </r>
    <r>
      <rPr>
        <sz val="11"/>
        <color theme="1"/>
        <rFont val="Arial"/>
        <family val="2"/>
        <charset val="177"/>
        <scheme val="minor"/>
      </rPr>
      <t xml:space="preserve"> מסך ערך המלאי של כלל הפריטים במחסן</t>
    </r>
  </si>
  <si>
    <t xml:space="preserve"> צריכה שנתית</t>
  </si>
  <si>
    <t>ערך צריכה שנתית</t>
  </si>
  <si>
    <t>מלאי מדף</t>
  </si>
  <si>
    <t>חודשי צריכה במלאי</t>
  </si>
  <si>
    <t>ערך צריכה</t>
  </si>
  <si>
    <r>
      <t xml:space="preserve">חישוב עמודת האחוז המצטבר והסיווג מבוצעים </t>
    </r>
    <r>
      <rPr>
        <b/>
        <u/>
        <sz val="11"/>
        <color theme="1"/>
        <rFont val="Arial"/>
        <family val="2"/>
        <scheme val="minor"/>
      </rPr>
      <t>רק לאחר</t>
    </r>
    <r>
      <rPr>
        <b/>
        <sz val="11"/>
        <color theme="1"/>
        <rFont val="Arial"/>
        <family val="2"/>
        <scheme val="minor"/>
      </rPr>
      <t xml:space="preserve"> שממיינים את הפריטים לפי האחוז היחסי של ערך הצריכה שלהם (מהגדול לקטן)</t>
    </r>
  </si>
  <si>
    <r>
      <t xml:space="preserve">חישוב עמודת האחוז המצטבר והסיווג מבוצעים </t>
    </r>
    <r>
      <rPr>
        <b/>
        <u/>
        <sz val="11"/>
        <color theme="1"/>
        <rFont val="Arial"/>
        <family val="2"/>
        <scheme val="minor"/>
      </rPr>
      <t>רק לאחר</t>
    </r>
    <r>
      <rPr>
        <b/>
        <sz val="11"/>
        <color theme="1"/>
        <rFont val="Arial"/>
        <family val="2"/>
        <scheme val="minor"/>
      </rPr>
      <t xml:space="preserve"> שממיינים את הפריטים לפי האחוז היחסי של ערך המלאי שלהם (מהגדול לקטן)</t>
    </r>
  </si>
  <si>
    <t>מס' חודשי צריכה על המדף</t>
  </si>
  <si>
    <t xml:space="preserve">ערך מלאי מדף </t>
  </si>
  <si>
    <r>
      <t xml:space="preserve">ערך מלאי מדף
</t>
    </r>
    <r>
      <rPr>
        <b/>
        <sz val="11"/>
        <color rgb="FFFF0000"/>
        <rFont val="Arial"/>
        <family val="2"/>
        <scheme val="minor"/>
      </rPr>
      <t>PXD)/N)</t>
    </r>
  </si>
  <si>
    <r>
      <t xml:space="preserve">ערך מלאי מדף ממוצע
</t>
    </r>
    <r>
      <rPr>
        <b/>
        <sz val="11"/>
        <color rgb="FFFF0000"/>
        <rFont val="Arial"/>
        <family val="2"/>
        <scheme val="minor"/>
      </rPr>
      <t>PXD)/N/2)</t>
    </r>
  </si>
  <si>
    <t>נקטין את תדירות (כמות) ההזמנות כדי להקטין את עלות ההזמנות ואת פוטנציאל החוסרים.
בגלל ערך הצריכה הנמוך של הפריטים בקבוצה, ההשפעה על ערך מלאי המדף מועטה.</t>
  </si>
  <si>
    <t>נגדיל את תדירות (כמות) ההזמנות כדי להקטין את ערך מלאי המדף.
בגלל  שיש מעט פריטים בקבוצה, ההשפעה על כמות ועלות ההזמנות ועל פוטנציאל החוסרים מועטה</t>
  </si>
  <si>
    <t xml:space="preserve"> ניהול מלאי דיפרנציאלי</t>
  </si>
  <si>
    <t>מדיניות מלאי מדף לפי עקורונת ניהול מלאי דיפרציאלי:</t>
  </si>
  <si>
    <t xml:space="preserve">תרגיל בנושא ניתוח פרטו - ערך צריכה </t>
  </si>
  <si>
    <t>תרגיל בנושא ניתוח פרטו - ערך מלאי</t>
  </si>
  <si>
    <r>
      <t xml:space="preserve">צריכה חודשית
</t>
    </r>
    <r>
      <rPr>
        <b/>
        <sz val="11"/>
        <color rgb="FFFF0000"/>
        <rFont val="Arial"/>
        <family val="2"/>
        <scheme val="minor"/>
      </rPr>
      <t>D/12</t>
    </r>
  </si>
  <si>
    <t>עלות  הרכש השנתית של כל הפריטים</t>
  </si>
  <si>
    <t>ב- 1.1 ההזמנות של כל הפריטים מתלכדות וזהו ערך מלאי המדף המקסימלי</t>
  </si>
  <si>
    <t>נפח האחסון הנדרש עבור כל הפריטים. נפח המחסן  שנצטרך אם כל הרכש השנתי יבוצע ב- 1.1</t>
  </si>
  <si>
    <t xml:space="preserve">4 הזמנות רבעוניות של 1200 </t>
  </si>
  <si>
    <t xml:space="preserve">2 הזמנות חצי שנתיות של 900 </t>
  </si>
  <si>
    <t>ב- 1.1 ההזמנות של כל הפריטים מתלכדות וזהו נפח האחסון המקסימלי שנצטרך  בכל השנה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</si>
</sst>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rgb="FF009900"/>
      <name val="Arial"/>
      <family val="2"/>
      <charset val="177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003399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0041C4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009900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readingOrder="2"/>
    </xf>
    <xf numFmtId="0" fontId="1" fillId="0" borderId="20" xfId="0" applyFont="1" applyBorder="1" applyAlignment="1">
      <alignment horizontal="center" vertical="top" wrapText="1"/>
    </xf>
    <xf numFmtId="0" fontId="0" fillId="0" borderId="0" xfId="0" applyAlignment="1">
      <alignment horizontal="right" readingOrder="2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5" fillId="0" borderId="23" xfId="0" applyFont="1" applyBorder="1"/>
    <xf numFmtId="0" fontId="5" fillId="0" borderId="18" xfId="0" applyFont="1" applyBorder="1"/>
    <xf numFmtId="0" fontId="5" fillId="0" borderId="26" xfId="0" applyFont="1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1" fillId="0" borderId="25" xfId="0" applyFont="1" applyBorder="1"/>
    <xf numFmtId="0" fontId="1" fillId="0" borderId="28" xfId="0" applyFont="1" applyBorder="1"/>
    <xf numFmtId="0" fontId="6" fillId="0" borderId="1" xfId="0" applyFont="1" applyBorder="1" applyAlignment="1">
      <alignment horizontal="center"/>
    </xf>
    <xf numFmtId="9" fontId="0" fillId="0" borderId="1" xfId="1" applyFont="1" applyBorder="1"/>
    <xf numFmtId="3" fontId="5" fillId="0" borderId="16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0" fontId="5" fillId="0" borderId="16" xfId="1" applyNumberFormat="1" applyFont="1" applyBorder="1" applyAlignment="1">
      <alignment horizontal="center"/>
    </xf>
    <xf numFmtId="0" fontId="6" fillId="0" borderId="1" xfId="0" applyFont="1" applyBorder="1"/>
    <xf numFmtId="0" fontId="10" fillId="0" borderId="1" xfId="0" applyFont="1" applyBorder="1"/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22" xfId="0" applyFont="1" applyBorder="1"/>
    <xf numFmtId="0" fontId="1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6" fillId="0" borderId="22" xfId="0" applyFont="1" applyBorder="1"/>
    <xf numFmtId="0" fontId="9" fillId="0" borderId="22" xfId="0" applyFont="1" applyBorder="1"/>
    <xf numFmtId="0" fontId="10" fillId="0" borderId="22" xfId="0" applyFont="1" applyBorder="1"/>
    <xf numFmtId="164" fontId="0" fillId="0" borderId="1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4" xfId="2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0" fontId="5" fillId="0" borderId="1" xfId="0" applyFont="1" applyBorder="1"/>
    <xf numFmtId="0" fontId="10" fillId="0" borderId="11" xfId="0" applyFont="1" applyBorder="1"/>
    <xf numFmtId="0" fontId="1" fillId="0" borderId="1" xfId="0" applyFont="1" applyBorder="1" applyAlignment="1">
      <alignment horizontal="center" vertical="center"/>
    </xf>
    <xf numFmtId="43" fontId="4" fillId="0" borderId="1" xfId="2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right" wrapText="1"/>
    </xf>
    <xf numFmtId="0" fontId="0" fillId="0" borderId="25" xfId="0" applyBorder="1" applyAlignment="1">
      <alignment horizontal="right" wrapText="1"/>
    </xf>
    <xf numFmtId="0" fontId="0" fillId="0" borderId="28" xfId="0" applyBorder="1" applyAlignment="1">
      <alignment horizontal="right" wrapText="1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8" xfId="0" applyBorder="1" applyAlignment="1">
      <alignment horizontal="right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4" fillId="0" borderId="12" xfId="2" applyNumberFormat="1" applyFont="1" applyBorder="1" applyAlignment="1">
      <alignment horizontal="center"/>
    </xf>
    <xf numFmtId="164" fontId="5" fillId="0" borderId="16" xfId="2" applyNumberFormat="1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12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" fontId="5" fillId="0" borderId="0" xfId="0" applyNumberFormat="1" applyFont="1" applyBorder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3" fontId="5" fillId="0" borderId="0" xfId="0" applyNumberFormat="1" applyFont="1" applyBorder="1" applyAlignment="1">
      <alignment horizontal="center" vertical="top" wrapText="1"/>
    </xf>
    <xf numFmtId="10" fontId="5" fillId="0" borderId="0" xfId="1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164" fontId="5" fillId="0" borderId="0" xfId="2" applyNumberFormat="1" applyFont="1" applyBorder="1" applyAlignment="1">
      <alignment horizontal="center" vertical="top" wrapText="1"/>
    </xf>
    <xf numFmtId="0" fontId="15" fillId="0" borderId="0" xfId="0" applyFont="1" applyAlignment="1">
      <alignment wrapText="1" readingOrder="2"/>
    </xf>
    <xf numFmtId="0" fontId="0" fillId="0" borderId="0" xfId="0" applyAlignment="1">
      <alignment vertical="top"/>
    </xf>
    <xf numFmtId="3" fontId="16" fillId="0" borderId="0" xfId="0" applyNumberFormat="1" applyFont="1" applyBorder="1" applyAlignment="1">
      <alignment horizontal="center" vertical="top" wrapText="1"/>
    </xf>
    <xf numFmtId="10" fontId="16" fillId="0" borderId="0" xfId="1" applyNumberFormat="1" applyFont="1" applyBorder="1" applyAlignment="1">
      <alignment horizontal="center" vertical="top" wrapText="1"/>
    </xf>
    <xf numFmtId="0" fontId="16" fillId="0" borderId="0" xfId="0" applyFont="1" applyBorder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  <color rgb="FF0041C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547688</xdr:colOff>
      <xdr:row>12</xdr:row>
      <xdr:rowOff>152400</xdr:rowOff>
    </xdr:from>
    <xdr:to>
      <xdr:col>5</xdr:col>
      <xdr:colOff>9525</xdr:colOff>
      <xdr:row>23</xdr:row>
      <xdr:rowOff>14288</xdr:rowOff>
    </xdr:to>
    <xdr:grpSp>
      <xdr:nvGrpSpPr>
        <xdr:cNvPr id="12" name="קבוצה 11">
          <a:extLst>
            <a:ext uri="{FF2B5EF4-FFF2-40B4-BE49-F238E27FC236}">
              <a16:creationId xmlns:a16="http://schemas.microsoft.com/office/drawing/2014/main" id="{0533E484-3AB3-454D-B2BB-183309890A45}"/>
            </a:ext>
          </a:extLst>
        </xdr:cNvPr>
        <xdr:cNvGrpSpPr/>
      </xdr:nvGrpSpPr>
      <xdr:grpSpPr>
        <a:xfrm>
          <a:off x="11255199922" y="2560864"/>
          <a:ext cx="2217283" cy="2154692"/>
          <a:chOff x="9982495275" y="695325"/>
          <a:chExt cx="2200275" cy="1671638"/>
        </a:xfrm>
      </xdr:grpSpPr>
      <xdr:cxnSp macro="">
        <xdr:nvCxnSpPr>
          <xdr:cNvPr id="3" name="מחבר חץ ישר 2">
            <a:extLst>
              <a:ext uri="{FF2B5EF4-FFF2-40B4-BE49-F238E27FC236}">
                <a16:creationId xmlns:a16="http://schemas.microsoft.com/office/drawing/2014/main" id="{AA2E43DD-D939-4D50-B270-916BD14FFAAF}"/>
              </a:ext>
            </a:extLst>
          </xdr:cNvPr>
          <xdr:cNvCxnSpPr/>
        </xdr:nvCxnSpPr>
        <xdr:spPr>
          <a:xfrm>
            <a:off x="9982500038" y="2343150"/>
            <a:ext cx="2195512" cy="2381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מחבר חץ ישר 5">
            <a:extLst>
              <a:ext uri="{FF2B5EF4-FFF2-40B4-BE49-F238E27FC236}">
                <a16:creationId xmlns:a16="http://schemas.microsoft.com/office/drawing/2014/main" id="{A92C1E05-CBEB-47ED-AF39-47832D11FA0B}"/>
              </a:ext>
            </a:extLst>
          </xdr:cNvPr>
          <xdr:cNvCxnSpPr/>
        </xdr:nvCxnSpPr>
        <xdr:spPr>
          <a:xfrm flipV="1">
            <a:off x="9982495275" y="695325"/>
            <a:ext cx="19050" cy="1647826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32788</xdr:colOff>
      <xdr:row>19</xdr:row>
      <xdr:rowOff>27214</xdr:rowOff>
    </xdr:from>
    <xdr:to>
      <xdr:col>4</xdr:col>
      <xdr:colOff>718589</xdr:colOff>
      <xdr:row>23</xdr:row>
      <xdr:rowOff>3572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EC95C9-6E55-0EF7-DE3A-D8DFE4F80CB0}"/>
            </a:ext>
          </a:extLst>
        </xdr:cNvPr>
        <xdr:cNvGrpSpPr/>
      </xdr:nvGrpSpPr>
      <xdr:grpSpPr>
        <a:xfrm>
          <a:off x="11255232447" y="3721553"/>
          <a:ext cx="2012498" cy="983287"/>
          <a:chOff x="11216212565" y="3315891"/>
          <a:chExt cx="1789510" cy="825104"/>
        </a:xfrm>
      </xdr:grpSpPr>
      <xdr:cxnSp macro="">
        <xdr:nvCxnSpPr>
          <xdr:cNvPr id="4" name="מחבר ישר 3">
            <a:extLst>
              <a:ext uri="{FF2B5EF4-FFF2-40B4-BE49-F238E27FC236}">
                <a16:creationId xmlns:a16="http://schemas.microsoft.com/office/drawing/2014/main" id="{9B70C06A-F0F6-4DA3-AF0C-80BF740CDE37}"/>
              </a:ext>
            </a:extLst>
          </xdr:cNvPr>
          <xdr:cNvCxnSpPr/>
        </xdr:nvCxnSpPr>
        <xdr:spPr>
          <a:xfrm>
            <a:off x="11217134110" y="3327798"/>
            <a:ext cx="867965" cy="81319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90446EDA-C471-BA77-75E4-46885F00B1F7}"/>
              </a:ext>
            </a:extLst>
          </xdr:cNvPr>
          <xdr:cNvCxnSpPr/>
        </xdr:nvCxnSpPr>
        <xdr:spPr>
          <a:xfrm flipH="1">
            <a:off x="11217116250" y="3327797"/>
            <a:ext cx="17860" cy="7977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מחבר ישר 3">
            <a:extLst>
              <a:ext uri="{FF2B5EF4-FFF2-40B4-BE49-F238E27FC236}">
                <a16:creationId xmlns:a16="http://schemas.microsoft.com/office/drawing/2014/main" id="{7766ACC0-D70F-4D12-9D59-B58388DA07A6}"/>
              </a:ext>
            </a:extLst>
          </xdr:cNvPr>
          <xdr:cNvCxnSpPr/>
        </xdr:nvCxnSpPr>
        <xdr:spPr>
          <a:xfrm>
            <a:off x="11216242331" y="3315891"/>
            <a:ext cx="867965" cy="81319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4382C8B-E979-4A30-AC09-8C45D44E40D3}"/>
              </a:ext>
            </a:extLst>
          </xdr:cNvPr>
          <xdr:cNvCxnSpPr/>
        </xdr:nvCxnSpPr>
        <xdr:spPr>
          <a:xfrm flipH="1">
            <a:off x="11216212565" y="3315891"/>
            <a:ext cx="17860" cy="7977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110304</xdr:colOff>
      <xdr:row>12</xdr:row>
      <xdr:rowOff>93784</xdr:rowOff>
    </xdr:from>
    <xdr:to>
      <xdr:col>9</xdr:col>
      <xdr:colOff>681804</xdr:colOff>
      <xdr:row>22</xdr:row>
      <xdr:rowOff>131885</xdr:rowOff>
    </xdr:to>
    <xdr:grpSp>
      <xdr:nvGrpSpPr>
        <xdr:cNvPr id="63" name="קבוצה 11">
          <a:extLst>
            <a:ext uri="{FF2B5EF4-FFF2-40B4-BE49-F238E27FC236}">
              <a16:creationId xmlns:a16="http://schemas.microsoft.com/office/drawing/2014/main" id="{21A25240-42AB-4442-BFDC-0A066E464EE0}"/>
            </a:ext>
          </a:extLst>
        </xdr:cNvPr>
        <xdr:cNvGrpSpPr/>
      </xdr:nvGrpSpPr>
      <xdr:grpSpPr>
        <a:xfrm>
          <a:off x="11251602107" y="2502248"/>
          <a:ext cx="2136322" cy="2147208"/>
          <a:chOff x="9982493657" y="695325"/>
          <a:chExt cx="2016278" cy="1664767"/>
        </a:xfrm>
      </xdr:grpSpPr>
      <xdr:cxnSp macro="">
        <xdr:nvCxnSpPr>
          <xdr:cNvPr id="64" name="מחבר חץ ישר 2">
            <a:extLst>
              <a:ext uri="{FF2B5EF4-FFF2-40B4-BE49-F238E27FC236}">
                <a16:creationId xmlns:a16="http://schemas.microsoft.com/office/drawing/2014/main" id="{FCBAEB12-17C8-7037-FD8C-FA4BB5EBC8D8}"/>
              </a:ext>
            </a:extLst>
          </xdr:cNvPr>
          <xdr:cNvCxnSpPr/>
        </xdr:nvCxnSpPr>
        <xdr:spPr>
          <a:xfrm>
            <a:off x="9982493657" y="2358508"/>
            <a:ext cx="2016278" cy="1584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מחבר חץ ישר 5">
            <a:extLst>
              <a:ext uri="{FF2B5EF4-FFF2-40B4-BE49-F238E27FC236}">
                <a16:creationId xmlns:a16="http://schemas.microsoft.com/office/drawing/2014/main" id="{E3B5D8F4-C8B2-5C4E-9342-8DB4D6F76257}"/>
              </a:ext>
            </a:extLst>
          </xdr:cNvPr>
          <xdr:cNvCxnSpPr/>
        </xdr:nvCxnSpPr>
        <xdr:spPr>
          <a:xfrm flipV="1">
            <a:off x="9982495275" y="695325"/>
            <a:ext cx="19050" cy="1647826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288680</xdr:colOff>
      <xdr:row>19</xdr:row>
      <xdr:rowOff>119063</xdr:rowOff>
    </xdr:from>
    <xdr:to>
      <xdr:col>9</xdr:col>
      <xdr:colOff>644769</xdr:colOff>
      <xdr:row>22</xdr:row>
      <xdr:rowOff>101204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EE8BAFDC-8D5C-BD27-079E-3BB486CA9CEF}"/>
            </a:ext>
          </a:extLst>
        </xdr:cNvPr>
        <xdr:cNvGrpSpPr/>
      </xdr:nvGrpSpPr>
      <xdr:grpSpPr>
        <a:xfrm>
          <a:off x="11251639142" y="3813402"/>
          <a:ext cx="1920911" cy="805373"/>
          <a:chOff x="11210835185" y="3655220"/>
          <a:chExt cx="1988862" cy="517923"/>
        </a:xfrm>
      </xdr:grpSpPr>
      <xdr:cxnSp macro="">
        <xdr:nvCxnSpPr>
          <xdr:cNvPr id="67" name="מחבר ישר 6">
            <a:extLst>
              <a:ext uri="{FF2B5EF4-FFF2-40B4-BE49-F238E27FC236}">
                <a16:creationId xmlns:a16="http://schemas.microsoft.com/office/drawing/2014/main" id="{FD61F7EE-9870-4004-FFA0-25D49C88055F}"/>
              </a:ext>
            </a:extLst>
          </xdr:cNvPr>
          <xdr:cNvCxnSpPr/>
        </xdr:nvCxnSpPr>
        <xdr:spPr>
          <a:xfrm>
            <a:off x="11210847340" y="3655220"/>
            <a:ext cx="458392" cy="494109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מחבר ישר 9">
            <a:extLst>
              <a:ext uri="{FF2B5EF4-FFF2-40B4-BE49-F238E27FC236}">
                <a16:creationId xmlns:a16="http://schemas.microsoft.com/office/drawing/2014/main" id="{1E2FA64A-4970-2CB6-2085-EE2DB3572B79}"/>
              </a:ext>
            </a:extLst>
          </xdr:cNvPr>
          <xdr:cNvCxnSpPr/>
        </xdr:nvCxnSpPr>
        <xdr:spPr>
          <a:xfrm flipV="1">
            <a:off x="11211316390" y="3720708"/>
            <a:ext cx="15128" cy="446486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מחבר ישר 12">
            <a:extLst>
              <a:ext uri="{FF2B5EF4-FFF2-40B4-BE49-F238E27FC236}">
                <a16:creationId xmlns:a16="http://schemas.microsoft.com/office/drawing/2014/main" id="{15B587F6-6FDE-744F-F12C-FCFC1718F765}"/>
              </a:ext>
            </a:extLst>
          </xdr:cNvPr>
          <xdr:cNvCxnSpPr/>
        </xdr:nvCxnSpPr>
        <xdr:spPr>
          <a:xfrm flipH="1">
            <a:off x="11210835185" y="3655224"/>
            <a:ext cx="538" cy="506017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מחבר ישר 18">
            <a:extLst>
              <a:ext uri="{FF2B5EF4-FFF2-40B4-BE49-F238E27FC236}">
                <a16:creationId xmlns:a16="http://schemas.microsoft.com/office/drawing/2014/main" id="{E3DBA57D-C9CD-33CE-97AB-DC6B8FDBF1E0}"/>
              </a:ext>
            </a:extLst>
          </xdr:cNvPr>
          <xdr:cNvCxnSpPr/>
        </xdr:nvCxnSpPr>
        <xdr:spPr>
          <a:xfrm>
            <a:off x="11211337530" y="3720708"/>
            <a:ext cx="488096" cy="428626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מחבר ישר 21">
            <a:extLst>
              <a:ext uri="{FF2B5EF4-FFF2-40B4-BE49-F238E27FC236}">
                <a16:creationId xmlns:a16="http://schemas.microsoft.com/office/drawing/2014/main" id="{E41EEA23-E4A4-B20C-F25A-3200FE96FB89}"/>
              </a:ext>
            </a:extLst>
          </xdr:cNvPr>
          <xdr:cNvCxnSpPr/>
        </xdr:nvCxnSpPr>
        <xdr:spPr>
          <a:xfrm flipV="1">
            <a:off x="11211836750" y="3708803"/>
            <a:ext cx="6734" cy="448874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מחבר ישר 24">
            <a:extLst>
              <a:ext uri="{FF2B5EF4-FFF2-40B4-BE49-F238E27FC236}">
                <a16:creationId xmlns:a16="http://schemas.microsoft.com/office/drawing/2014/main" id="{8B08456F-3DEC-08F6-3961-7A00CB312759}"/>
              </a:ext>
            </a:extLst>
          </xdr:cNvPr>
          <xdr:cNvCxnSpPr/>
        </xdr:nvCxnSpPr>
        <xdr:spPr>
          <a:xfrm>
            <a:off x="11211837578" y="3714754"/>
            <a:ext cx="487388" cy="446486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מחבר ישר 24">
            <a:extLst>
              <a:ext uri="{FF2B5EF4-FFF2-40B4-BE49-F238E27FC236}">
                <a16:creationId xmlns:a16="http://schemas.microsoft.com/office/drawing/2014/main" id="{2706EABA-7E25-471C-AC40-D652A9B4C1CE}"/>
              </a:ext>
            </a:extLst>
          </xdr:cNvPr>
          <xdr:cNvCxnSpPr/>
        </xdr:nvCxnSpPr>
        <xdr:spPr>
          <a:xfrm>
            <a:off x="11212336659" y="3726657"/>
            <a:ext cx="487388" cy="446486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מחבר ישר 24">
            <a:extLst>
              <a:ext uri="{FF2B5EF4-FFF2-40B4-BE49-F238E27FC236}">
                <a16:creationId xmlns:a16="http://schemas.microsoft.com/office/drawing/2014/main" id="{D065289A-069A-4CC6-BD12-49380CCC779A}"/>
              </a:ext>
            </a:extLst>
          </xdr:cNvPr>
          <xdr:cNvCxnSpPr/>
        </xdr:nvCxnSpPr>
        <xdr:spPr>
          <a:xfrm flipH="1">
            <a:off x="11212323986" y="3714751"/>
            <a:ext cx="5952" cy="440531"/>
          </a:xfrm>
          <a:prstGeom prst="line">
            <a:avLst/>
          </a:prstGeom>
          <a:ln w="1270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DC2-5CA0-4C22-A983-DE4E9F4D8B9B}">
  <dimension ref="B2:L25"/>
  <sheetViews>
    <sheetView rightToLeft="1" tabSelected="1" zoomScale="140" zoomScaleNormal="140" workbookViewId="0">
      <selection activeCell="C15" sqref="C15"/>
    </sheetView>
  </sheetViews>
  <sheetFormatPr defaultRowHeight="14.25" x14ac:dyDescent="0.2"/>
  <cols>
    <col min="3" max="3" width="8.125" customWidth="1"/>
    <col min="4" max="4" width="9.25" customWidth="1"/>
    <col min="5" max="5" width="9.75" customWidth="1"/>
    <col min="6" max="6" width="9.375" customWidth="1"/>
    <col min="7" max="7" width="8.5" customWidth="1"/>
    <col min="8" max="8" width="10.875" customWidth="1"/>
    <col min="9" max="9" width="9.625" customWidth="1"/>
    <col min="10" max="10" width="9.25" customWidth="1"/>
    <col min="11" max="11" width="9.125" customWidth="1"/>
  </cols>
  <sheetData>
    <row r="2" spans="2:11" ht="15" x14ac:dyDescent="0.2">
      <c r="B2" s="3"/>
      <c r="C2" s="3"/>
      <c r="D2" s="104" t="s">
        <v>76</v>
      </c>
      <c r="E2" s="105"/>
      <c r="F2" s="105"/>
      <c r="G2" s="106"/>
      <c r="H2" s="104" t="s">
        <v>74</v>
      </c>
      <c r="I2" s="105"/>
      <c r="J2" s="105"/>
      <c r="K2" s="106"/>
    </row>
    <row r="3" spans="2:11" ht="28.5" customHeight="1" x14ac:dyDescent="0.2">
      <c r="B3" s="85" t="s">
        <v>0</v>
      </c>
      <c r="C3" s="85" t="s">
        <v>48</v>
      </c>
      <c r="D3" s="85" t="s">
        <v>65</v>
      </c>
      <c r="E3" s="85" t="s">
        <v>72</v>
      </c>
      <c r="F3" s="85" t="s">
        <v>73</v>
      </c>
      <c r="G3" s="85" t="s">
        <v>1</v>
      </c>
      <c r="H3" s="85" t="s">
        <v>75</v>
      </c>
      <c r="I3" s="85" t="s">
        <v>74</v>
      </c>
      <c r="J3" s="85" t="s">
        <v>67</v>
      </c>
      <c r="K3" s="85" t="s">
        <v>1</v>
      </c>
    </row>
    <row r="4" spans="2:11" ht="15" x14ac:dyDescent="0.25">
      <c r="B4" s="84" t="s">
        <v>46</v>
      </c>
      <c r="C4" s="3">
        <v>100</v>
      </c>
      <c r="D4" s="3">
        <v>4</v>
      </c>
      <c r="E4" s="3">
        <f>D4*12</f>
        <v>48</v>
      </c>
      <c r="F4" s="3">
        <f>C4*E4</f>
        <v>4800</v>
      </c>
      <c r="G4" s="50">
        <f>F4/$F$6</f>
        <v>0.72727272727272729</v>
      </c>
      <c r="H4" s="3">
        <v>3</v>
      </c>
      <c r="I4" s="3">
        <f>H4*D4</f>
        <v>12</v>
      </c>
      <c r="J4" s="3">
        <f>C4*I4</f>
        <v>1200</v>
      </c>
      <c r="K4" s="50">
        <f>J4/$J$6</f>
        <v>0.5714285714285714</v>
      </c>
    </row>
    <row r="5" spans="2:11" ht="15" x14ac:dyDescent="0.25">
      <c r="B5" s="78" t="s">
        <v>47</v>
      </c>
      <c r="C5" s="3">
        <v>1</v>
      </c>
      <c r="D5" s="3">
        <v>150</v>
      </c>
      <c r="E5" s="3">
        <f>D5*12</f>
        <v>1800</v>
      </c>
      <c r="F5" s="3">
        <f>C5*E5</f>
        <v>1800</v>
      </c>
      <c r="G5" s="50">
        <f>F5/$F$6</f>
        <v>0.27272727272727271</v>
      </c>
      <c r="H5" s="3">
        <v>6</v>
      </c>
      <c r="I5" s="3">
        <f>H5*D5</f>
        <v>900</v>
      </c>
      <c r="J5" s="3">
        <f>C5*I5</f>
        <v>900</v>
      </c>
      <c r="K5" s="50">
        <f>J5/$J$6</f>
        <v>0.42857142857142855</v>
      </c>
    </row>
    <row r="6" spans="2:11" ht="15" x14ac:dyDescent="0.25">
      <c r="B6" s="20" t="s">
        <v>15</v>
      </c>
      <c r="C6" s="20"/>
      <c r="D6" s="20"/>
      <c r="E6" s="20"/>
      <c r="F6" s="20">
        <f>SUM(F4:F5)</f>
        <v>6600</v>
      </c>
      <c r="G6" s="50">
        <f>SUM(G4:G5)</f>
        <v>1</v>
      </c>
      <c r="H6" s="3"/>
      <c r="I6" s="3"/>
      <c r="J6" s="20">
        <f>SUM(J4:J5)</f>
        <v>2100</v>
      </c>
      <c r="K6" s="50">
        <f>SUM(K4:K5)</f>
        <v>1</v>
      </c>
    </row>
    <row r="12" spans="2:11" x14ac:dyDescent="0.2">
      <c r="F12" t="s">
        <v>74</v>
      </c>
      <c r="K12" t="s">
        <v>74</v>
      </c>
    </row>
    <row r="14" spans="2:11" x14ac:dyDescent="0.2">
      <c r="F14">
        <v>1800</v>
      </c>
      <c r="K14">
        <v>4800</v>
      </c>
    </row>
    <row r="20" spans="2:12" ht="36" x14ac:dyDescent="0.2">
      <c r="F20" s="146">
        <v>900</v>
      </c>
      <c r="G20" s="145" t="s">
        <v>94</v>
      </c>
      <c r="K20" s="146">
        <v>1200</v>
      </c>
      <c r="L20" s="145" t="s">
        <v>93</v>
      </c>
    </row>
    <row r="23" spans="2:12" x14ac:dyDescent="0.2">
      <c r="F23">
        <v>0</v>
      </c>
      <c r="K23">
        <v>0</v>
      </c>
    </row>
    <row r="24" spans="2:12" x14ac:dyDescent="0.2">
      <c r="C24" t="s">
        <v>59</v>
      </c>
      <c r="E24" s="56" t="s">
        <v>58</v>
      </c>
      <c r="H24" t="s">
        <v>59</v>
      </c>
      <c r="J24" s="56" t="s">
        <v>58</v>
      </c>
    </row>
    <row r="25" spans="2:12" x14ac:dyDescent="0.2">
      <c r="B25" t="s">
        <v>57</v>
      </c>
      <c r="G25" t="s">
        <v>57</v>
      </c>
    </row>
  </sheetData>
  <mergeCells count="2">
    <mergeCell ref="D2:G2"/>
    <mergeCell ref="H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7"/>
  <sheetViews>
    <sheetView rightToLeft="1" zoomScale="140" zoomScaleNormal="140" workbookViewId="0">
      <selection activeCell="M17" sqref="M17"/>
    </sheetView>
  </sheetViews>
  <sheetFormatPr defaultRowHeight="14.25" x14ac:dyDescent="0.2"/>
  <cols>
    <col min="2" max="2" width="8.25" customWidth="1"/>
    <col min="3" max="3" width="9.125" customWidth="1"/>
    <col min="4" max="4" width="9.625" customWidth="1"/>
    <col min="5" max="5" width="14" customWidth="1"/>
    <col min="6" max="6" width="9.5" customWidth="1"/>
    <col min="7" max="7" width="6.875" customWidth="1"/>
    <col min="8" max="9" width="8.375" customWidth="1"/>
    <col min="10" max="10" width="10.625" customWidth="1"/>
    <col min="11" max="11" width="9.75" customWidth="1"/>
    <col min="12" max="12" width="11.75" customWidth="1"/>
    <col min="13" max="13" width="9.5" customWidth="1"/>
    <col min="14" max="14" width="7.75" customWidth="1"/>
    <col min="15" max="15" width="8.375" customWidth="1"/>
    <col min="16" max="16" width="7.875" customWidth="1"/>
  </cols>
  <sheetData>
    <row r="1" spans="2:12" ht="20.25" x14ac:dyDescent="0.3">
      <c r="B1" s="22" t="s">
        <v>87</v>
      </c>
      <c r="C1" s="22"/>
    </row>
    <row r="2" spans="2:12" ht="15" thickBot="1" x14ac:dyDescent="0.25"/>
    <row r="3" spans="2:12" ht="15" customHeight="1" x14ac:dyDescent="0.25">
      <c r="B3" s="116" t="s">
        <v>0</v>
      </c>
      <c r="C3" s="118" t="s">
        <v>51</v>
      </c>
      <c r="D3" s="118" t="s">
        <v>50</v>
      </c>
      <c r="E3" s="120" t="s">
        <v>16</v>
      </c>
      <c r="F3" s="121"/>
      <c r="G3" s="121"/>
      <c r="H3" s="121"/>
      <c r="I3" s="122"/>
      <c r="J3" s="122"/>
      <c r="K3" s="122"/>
      <c r="L3" s="123"/>
    </row>
    <row r="4" spans="2:12" ht="48" customHeight="1" thickBot="1" x14ac:dyDescent="0.25">
      <c r="B4" s="117"/>
      <c r="C4" s="119"/>
      <c r="D4" s="119"/>
      <c r="E4" s="12" t="s">
        <v>49</v>
      </c>
      <c r="F4" s="13" t="s">
        <v>1</v>
      </c>
      <c r="G4" s="13" t="s">
        <v>2</v>
      </c>
      <c r="H4" s="13" t="s">
        <v>3</v>
      </c>
      <c r="I4" s="14" t="s">
        <v>4</v>
      </c>
      <c r="J4" s="17" t="s">
        <v>52</v>
      </c>
      <c r="K4" s="17" t="s">
        <v>81</v>
      </c>
      <c r="L4" s="14" t="s">
        <v>82</v>
      </c>
    </row>
    <row r="5" spans="2:12" ht="15" x14ac:dyDescent="0.25">
      <c r="B5" s="80" t="s">
        <v>8</v>
      </c>
      <c r="C5" s="5">
        <v>14</v>
      </c>
      <c r="D5" s="89">
        <v>50000</v>
      </c>
      <c r="E5" s="92">
        <f>C5*D5</f>
        <v>700000</v>
      </c>
      <c r="F5" s="29">
        <f>E5/$E$15</f>
        <v>0.56022408963585435</v>
      </c>
      <c r="G5" s="30">
        <v>1</v>
      </c>
      <c r="H5" s="29">
        <f>F5</f>
        <v>0.56022408963585435</v>
      </c>
      <c r="I5" s="57" t="s">
        <v>5</v>
      </c>
      <c r="J5" s="93">
        <v>12</v>
      </c>
      <c r="K5" s="92">
        <f>E5/J5</f>
        <v>58333.333333333336</v>
      </c>
      <c r="L5" s="128">
        <f>E5/J5/2</f>
        <v>29166.666666666668</v>
      </c>
    </row>
    <row r="6" spans="2:12" ht="15" x14ac:dyDescent="0.25">
      <c r="B6" s="81" t="s">
        <v>12</v>
      </c>
      <c r="C6" s="2">
        <v>25</v>
      </c>
      <c r="D6" s="90">
        <v>11000</v>
      </c>
      <c r="E6" s="92">
        <f>C6*D6</f>
        <v>275000</v>
      </c>
      <c r="F6" s="29">
        <f>E6/$E$15</f>
        <v>0.22008803521408563</v>
      </c>
      <c r="G6" s="33">
        <v>2</v>
      </c>
      <c r="H6" s="32">
        <f>H5+F6</f>
        <v>0.78031212484993995</v>
      </c>
      <c r="I6" s="58" t="s">
        <v>5</v>
      </c>
      <c r="J6" s="94">
        <v>12</v>
      </c>
      <c r="K6" s="92">
        <f t="shared" ref="K6:K14" si="0">E6/J6</f>
        <v>22916.666666666668</v>
      </c>
      <c r="L6" s="128">
        <f t="shared" ref="L6:L14" si="1">E6/J6/2</f>
        <v>11458.333333333334</v>
      </c>
    </row>
    <row r="7" spans="2:12" ht="15" x14ac:dyDescent="0.25">
      <c r="B7" s="81" t="s">
        <v>11</v>
      </c>
      <c r="C7" s="2">
        <v>120</v>
      </c>
      <c r="D7" s="90">
        <v>1000</v>
      </c>
      <c r="E7" s="92">
        <f>C7*D7</f>
        <v>120000</v>
      </c>
      <c r="F7" s="29">
        <f>E7/$E$15</f>
        <v>9.6038415366146462E-2</v>
      </c>
      <c r="G7" s="30">
        <v>3</v>
      </c>
      <c r="H7" s="32">
        <f t="shared" ref="H7:H14" si="2">H6+F7</f>
        <v>0.87635054021608638</v>
      </c>
      <c r="I7" s="34" t="s">
        <v>6</v>
      </c>
      <c r="J7" s="94">
        <v>4</v>
      </c>
      <c r="K7" s="92">
        <f t="shared" si="0"/>
        <v>30000</v>
      </c>
      <c r="L7" s="128">
        <f t="shared" si="1"/>
        <v>15000</v>
      </c>
    </row>
    <row r="8" spans="2:12" ht="15" x14ac:dyDescent="0.25">
      <c r="B8" s="81" t="s">
        <v>5</v>
      </c>
      <c r="C8" s="2">
        <v>4</v>
      </c>
      <c r="D8" s="90">
        <v>20000</v>
      </c>
      <c r="E8" s="92">
        <f>C8*D8</f>
        <v>80000</v>
      </c>
      <c r="F8" s="29">
        <f>E8/$E$15</f>
        <v>6.4025610244097642E-2</v>
      </c>
      <c r="G8" s="33">
        <v>4</v>
      </c>
      <c r="H8" s="32">
        <f t="shared" si="2"/>
        <v>0.94037615046018397</v>
      </c>
      <c r="I8" s="34" t="s">
        <v>6</v>
      </c>
      <c r="J8" s="94">
        <v>4</v>
      </c>
      <c r="K8" s="92">
        <f t="shared" si="0"/>
        <v>20000</v>
      </c>
      <c r="L8" s="128">
        <f t="shared" si="1"/>
        <v>10000</v>
      </c>
    </row>
    <row r="9" spans="2:12" ht="15" x14ac:dyDescent="0.25">
      <c r="B9" s="81" t="s">
        <v>14</v>
      </c>
      <c r="C9" s="2">
        <v>60</v>
      </c>
      <c r="D9" s="90">
        <v>500</v>
      </c>
      <c r="E9" s="92">
        <f>C9*D9</f>
        <v>30000</v>
      </c>
      <c r="F9" s="29">
        <f>E9/$E$15</f>
        <v>2.4009603841536616E-2</v>
      </c>
      <c r="G9" s="30">
        <v>5</v>
      </c>
      <c r="H9" s="32">
        <f t="shared" si="2"/>
        <v>0.96438575430172058</v>
      </c>
      <c r="I9" s="59" t="s">
        <v>7</v>
      </c>
      <c r="J9" s="94">
        <v>1</v>
      </c>
      <c r="K9" s="92">
        <f t="shared" si="0"/>
        <v>30000</v>
      </c>
      <c r="L9" s="128">
        <f t="shared" si="1"/>
        <v>15000</v>
      </c>
    </row>
    <row r="10" spans="2:12" ht="15" x14ac:dyDescent="0.25">
      <c r="B10" s="81" t="s">
        <v>6</v>
      </c>
      <c r="C10" s="2">
        <v>14</v>
      </c>
      <c r="D10" s="90">
        <v>1200</v>
      </c>
      <c r="E10" s="92">
        <f>C10*D10</f>
        <v>16800</v>
      </c>
      <c r="F10" s="29">
        <f>E10/$E$15</f>
        <v>1.3445378151260505E-2</v>
      </c>
      <c r="G10" s="33">
        <v>6</v>
      </c>
      <c r="H10" s="32">
        <f t="shared" si="2"/>
        <v>0.97783113245298103</v>
      </c>
      <c r="I10" s="59" t="s">
        <v>7</v>
      </c>
      <c r="J10" s="94">
        <v>1</v>
      </c>
      <c r="K10" s="92">
        <f t="shared" si="0"/>
        <v>16800</v>
      </c>
      <c r="L10" s="128">
        <f t="shared" si="1"/>
        <v>8400</v>
      </c>
    </row>
    <row r="11" spans="2:12" ht="15" x14ac:dyDescent="0.25">
      <c r="B11" s="81" t="s">
        <v>10</v>
      </c>
      <c r="C11" s="2">
        <v>20</v>
      </c>
      <c r="D11" s="90">
        <v>600</v>
      </c>
      <c r="E11" s="92">
        <f>C11*D11</f>
        <v>12000</v>
      </c>
      <c r="F11" s="29">
        <f>E11/$E$15</f>
        <v>9.6038415366146452E-3</v>
      </c>
      <c r="G11" s="30">
        <v>7</v>
      </c>
      <c r="H11" s="32">
        <f t="shared" si="2"/>
        <v>0.98743497398959568</v>
      </c>
      <c r="I11" s="59" t="s">
        <v>7</v>
      </c>
      <c r="J11" s="94">
        <v>1</v>
      </c>
      <c r="K11" s="92">
        <f t="shared" si="0"/>
        <v>12000</v>
      </c>
      <c r="L11" s="128">
        <f t="shared" si="1"/>
        <v>6000</v>
      </c>
    </row>
    <row r="12" spans="2:12" ht="15" x14ac:dyDescent="0.25">
      <c r="B12" s="81" t="s">
        <v>13</v>
      </c>
      <c r="C12" s="2">
        <v>60</v>
      </c>
      <c r="D12" s="90">
        <v>200</v>
      </c>
      <c r="E12" s="92">
        <f>C12*D12</f>
        <v>12000</v>
      </c>
      <c r="F12" s="29">
        <f>E12/$E$15</f>
        <v>9.6038415366146452E-3</v>
      </c>
      <c r="G12" s="33">
        <v>8</v>
      </c>
      <c r="H12" s="32">
        <f t="shared" si="2"/>
        <v>0.99703881552621032</v>
      </c>
      <c r="I12" s="59" t="s">
        <v>7</v>
      </c>
      <c r="J12" s="94">
        <v>1</v>
      </c>
      <c r="K12" s="92">
        <f t="shared" si="0"/>
        <v>12000</v>
      </c>
      <c r="L12" s="128">
        <f t="shared" si="1"/>
        <v>6000</v>
      </c>
    </row>
    <row r="13" spans="2:12" ht="15" x14ac:dyDescent="0.25">
      <c r="B13" s="81" t="s">
        <v>7</v>
      </c>
      <c r="C13" s="2">
        <v>50</v>
      </c>
      <c r="D13" s="90">
        <v>50</v>
      </c>
      <c r="E13" s="92">
        <f>C13*D13</f>
        <v>2500</v>
      </c>
      <c r="F13" s="29">
        <f>E13/$E$15</f>
        <v>2.0008003201280513E-3</v>
      </c>
      <c r="G13" s="30">
        <v>9</v>
      </c>
      <c r="H13" s="32">
        <f t="shared" si="2"/>
        <v>0.99903961584633838</v>
      </c>
      <c r="I13" s="59" t="s">
        <v>7</v>
      </c>
      <c r="J13" s="94">
        <v>1</v>
      </c>
      <c r="K13" s="92">
        <f t="shared" si="0"/>
        <v>2500</v>
      </c>
      <c r="L13" s="128">
        <f t="shared" si="1"/>
        <v>1250</v>
      </c>
    </row>
    <row r="14" spans="2:12" ht="15.75" thickBot="1" x14ac:dyDescent="0.3">
      <c r="B14" s="82" t="s">
        <v>9</v>
      </c>
      <c r="C14" s="7">
        <v>12</v>
      </c>
      <c r="D14" s="91">
        <v>100</v>
      </c>
      <c r="E14" s="92">
        <f>C14*D14</f>
        <v>1200</v>
      </c>
      <c r="F14" s="29">
        <f>E14/$E$15</f>
        <v>9.6038415366146463E-4</v>
      </c>
      <c r="G14" s="33">
        <v>10</v>
      </c>
      <c r="H14" s="32">
        <f t="shared" si="2"/>
        <v>0.99999999999999989</v>
      </c>
      <c r="I14" s="59" t="s">
        <v>7</v>
      </c>
      <c r="J14" s="94">
        <v>1</v>
      </c>
      <c r="K14" s="92">
        <f t="shared" si="0"/>
        <v>1200</v>
      </c>
      <c r="L14" s="128">
        <f t="shared" si="1"/>
        <v>600</v>
      </c>
    </row>
    <row r="15" spans="2:12" ht="15.75" thickBot="1" x14ac:dyDescent="0.3">
      <c r="B15" s="9" t="s">
        <v>15</v>
      </c>
      <c r="C15" s="10"/>
      <c r="D15" s="10"/>
      <c r="E15" s="51">
        <f>SUM(E5:E14)</f>
        <v>1249500</v>
      </c>
      <c r="F15" s="77">
        <f>SUM(F5:F14)</f>
        <v>0.99999999999999989</v>
      </c>
      <c r="G15" s="37"/>
      <c r="H15" s="37"/>
      <c r="I15" s="38"/>
      <c r="J15" s="38"/>
      <c r="K15" s="51">
        <f>SUM(K5:K14)</f>
        <v>205750</v>
      </c>
      <c r="L15" s="129">
        <f>SUM(L5:L14)</f>
        <v>102875</v>
      </c>
    </row>
    <row r="16" spans="2:12" ht="84" x14ac:dyDescent="0.2">
      <c r="B16" s="139"/>
      <c r="C16" s="140"/>
      <c r="D16" s="140"/>
      <c r="E16" s="147" t="s">
        <v>90</v>
      </c>
      <c r="F16" s="148"/>
      <c r="G16" s="149"/>
      <c r="H16" s="149"/>
      <c r="I16" s="149"/>
      <c r="J16" s="149"/>
      <c r="K16" s="147" t="s">
        <v>91</v>
      </c>
      <c r="L16" s="144"/>
    </row>
    <row r="17" spans="2:12" ht="15" x14ac:dyDescent="0.25">
      <c r="B17" s="133"/>
      <c r="C17" s="134"/>
      <c r="D17" s="134"/>
      <c r="E17" s="135"/>
      <c r="F17" s="136"/>
      <c r="G17" s="137"/>
      <c r="H17" s="137"/>
      <c r="I17" s="137"/>
      <c r="J17" s="137"/>
      <c r="K17" s="135"/>
      <c r="L17" s="138"/>
    </row>
    <row r="20" spans="2:12" ht="15" x14ac:dyDescent="0.25">
      <c r="B20" s="15" t="s">
        <v>43</v>
      </c>
    </row>
    <row r="22" spans="2:12" ht="15" x14ac:dyDescent="0.25">
      <c r="B22" s="83" t="s">
        <v>29</v>
      </c>
      <c r="C22" s="83" t="s">
        <v>40</v>
      </c>
      <c r="D22" s="47"/>
      <c r="E22" s="47"/>
      <c r="F22" s="47"/>
      <c r="G22" s="47"/>
      <c r="H22" s="47"/>
      <c r="I22" s="47"/>
      <c r="J22" s="47"/>
      <c r="K22" s="46"/>
    </row>
    <row r="23" spans="2:12" ht="15" x14ac:dyDescent="0.25">
      <c r="B23" s="86" t="s">
        <v>19</v>
      </c>
      <c r="C23" s="44" t="s">
        <v>39</v>
      </c>
      <c r="D23" s="45"/>
      <c r="E23" s="45"/>
      <c r="F23" s="45"/>
      <c r="G23" s="45"/>
      <c r="H23" s="45"/>
      <c r="I23" s="45"/>
      <c r="J23" s="45"/>
      <c r="K23" s="46"/>
    </row>
    <row r="24" spans="2:12" ht="15" x14ac:dyDescent="0.25">
      <c r="B24" s="87" t="s">
        <v>18</v>
      </c>
      <c r="C24" s="44" t="s">
        <v>60</v>
      </c>
      <c r="D24" s="45"/>
      <c r="E24" s="45"/>
      <c r="F24" s="45"/>
      <c r="G24" s="45"/>
      <c r="H24" s="45"/>
      <c r="I24" s="45"/>
      <c r="J24" s="45"/>
      <c r="K24" s="46"/>
    </row>
    <row r="25" spans="2:12" ht="15" x14ac:dyDescent="0.25">
      <c r="B25" s="88" t="s">
        <v>20</v>
      </c>
      <c r="C25" s="44" t="s">
        <v>61</v>
      </c>
      <c r="D25" s="45"/>
      <c r="E25" s="45"/>
      <c r="F25" s="45"/>
      <c r="G25" s="45"/>
      <c r="H25" s="45"/>
      <c r="I25" s="45"/>
      <c r="J25" s="45"/>
      <c r="K25" s="46"/>
    </row>
    <row r="27" spans="2:12" ht="15" x14ac:dyDescent="0.25">
      <c r="B27" s="25" t="s">
        <v>77</v>
      </c>
    </row>
    <row r="28" spans="2:12" ht="15" x14ac:dyDescent="0.25">
      <c r="B28" s="25"/>
    </row>
    <row r="29" spans="2:12" ht="15" x14ac:dyDescent="0.25">
      <c r="B29" s="25"/>
    </row>
    <row r="30" spans="2:12" ht="15" x14ac:dyDescent="0.25">
      <c r="B30" s="15" t="s">
        <v>85</v>
      </c>
    </row>
    <row r="32" spans="2:12" ht="32.25" customHeight="1" x14ac:dyDescent="0.2">
      <c r="B32" s="100" t="s">
        <v>29</v>
      </c>
      <c r="C32" s="85" t="s">
        <v>31</v>
      </c>
      <c r="D32" s="85" t="s">
        <v>32</v>
      </c>
      <c r="E32" s="113" t="s">
        <v>30</v>
      </c>
      <c r="F32" s="114"/>
      <c r="G32" s="114"/>
      <c r="H32" s="114"/>
      <c r="I32" s="114"/>
      <c r="J32" s="114"/>
      <c r="K32" s="114"/>
      <c r="L32" s="115"/>
    </row>
    <row r="33" spans="2:12" ht="29.25" customHeight="1" x14ac:dyDescent="0.2">
      <c r="B33" s="54" t="s">
        <v>19</v>
      </c>
      <c r="C33" s="28" t="s">
        <v>33</v>
      </c>
      <c r="D33" s="28" t="s">
        <v>35</v>
      </c>
      <c r="E33" s="107" t="s">
        <v>84</v>
      </c>
      <c r="F33" s="108"/>
      <c r="G33" s="108"/>
      <c r="H33" s="108"/>
      <c r="I33" s="108"/>
      <c r="J33" s="108"/>
      <c r="K33" s="108"/>
      <c r="L33" s="109"/>
    </row>
    <row r="34" spans="2:12" ht="15" x14ac:dyDescent="0.2">
      <c r="B34" s="53" t="s">
        <v>18</v>
      </c>
      <c r="C34" s="28"/>
      <c r="D34" s="28"/>
      <c r="E34" s="110"/>
      <c r="F34" s="111"/>
      <c r="G34" s="111"/>
      <c r="H34" s="111"/>
      <c r="I34" s="111"/>
      <c r="J34" s="111"/>
      <c r="K34" s="111"/>
      <c r="L34" s="112"/>
    </row>
    <row r="35" spans="2:12" ht="30" customHeight="1" x14ac:dyDescent="0.2">
      <c r="B35" s="55" t="s">
        <v>20</v>
      </c>
      <c r="C35" s="28" t="s">
        <v>34</v>
      </c>
      <c r="D35" s="28" t="s">
        <v>36</v>
      </c>
      <c r="E35" s="107" t="s">
        <v>83</v>
      </c>
      <c r="F35" s="108"/>
      <c r="G35" s="108"/>
      <c r="H35" s="108"/>
      <c r="I35" s="108"/>
      <c r="J35" s="108"/>
      <c r="K35" s="108"/>
      <c r="L35" s="109"/>
    </row>
    <row r="38" spans="2:12" ht="15" x14ac:dyDescent="0.25">
      <c r="B38" s="25"/>
    </row>
    <row r="39" spans="2:12" ht="15" x14ac:dyDescent="0.25">
      <c r="B39" s="15" t="s">
        <v>86</v>
      </c>
    </row>
    <row r="40" spans="2:12" ht="15" x14ac:dyDescent="0.25">
      <c r="B40" s="15"/>
      <c r="D40" s="1"/>
      <c r="H40" s="23"/>
    </row>
    <row r="41" spans="2:12" ht="15" x14ac:dyDescent="0.25">
      <c r="B41" s="19" t="s">
        <v>29</v>
      </c>
      <c r="C41" s="20" t="s">
        <v>26</v>
      </c>
      <c r="D41" s="21" t="s">
        <v>24</v>
      </c>
    </row>
    <row r="42" spans="2:12" ht="15" x14ac:dyDescent="0.25">
      <c r="B42" s="78" t="s">
        <v>19</v>
      </c>
      <c r="C42" s="2" t="s">
        <v>21</v>
      </c>
      <c r="D42" s="49">
        <v>12</v>
      </c>
    </row>
    <row r="43" spans="2:12" ht="15" x14ac:dyDescent="0.25">
      <c r="B43" s="52" t="s">
        <v>18</v>
      </c>
      <c r="C43" s="16" t="s">
        <v>22</v>
      </c>
      <c r="D43" s="60">
        <v>4</v>
      </c>
    </row>
    <row r="44" spans="2:12" ht="15" x14ac:dyDescent="0.25">
      <c r="B44" s="79" t="s">
        <v>20</v>
      </c>
      <c r="C44" s="2" t="s">
        <v>23</v>
      </c>
      <c r="D44" s="64">
        <v>1</v>
      </c>
    </row>
    <row r="46" spans="2:12" x14ac:dyDescent="0.2">
      <c r="B46" t="s">
        <v>44</v>
      </c>
    </row>
    <row r="47" spans="2:12" x14ac:dyDescent="0.2">
      <c r="B47" s="18" t="s">
        <v>25</v>
      </c>
    </row>
  </sheetData>
  <sortState xmlns:xlrd2="http://schemas.microsoft.com/office/spreadsheetml/2017/richdata2" ref="B5:F14">
    <sortCondition descending="1" ref="F5:F14"/>
  </sortState>
  <mergeCells count="8">
    <mergeCell ref="E33:L33"/>
    <mergeCell ref="E35:L35"/>
    <mergeCell ref="E34:L34"/>
    <mergeCell ref="E32:L32"/>
    <mergeCell ref="B3:B4"/>
    <mergeCell ref="C3:C4"/>
    <mergeCell ref="D3:D4"/>
    <mergeCell ref="E3:L3"/>
  </mergeCells>
  <pageMargins left="0.70866141732283472" right="0.70866141732283472" top="0.74803149606299213" bottom="0.74803149606299213" header="0.31496062992125984" footer="0.31496062992125984"/>
  <pageSetup paperSiz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FDE5-164C-4A2F-A4AE-C37CF949427A}">
  <dimension ref="B1:L26"/>
  <sheetViews>
    <sheetView rightToLeft="1" zoomScale="140" zoomScaleNormal="140" workbookViewId="0">
      <selection activeCell="P10" sqref="P10"/>
    </sheetView>
  </sheetViews>
  <sheetFormatPr defaultRowHeight="14.25" x14ac:dyDescent="0.2"/>
  <cols>
    <col min="5" max="5" width="10.5" customWidth="1"/>
    <col min="8" max="8" width="11.375" customWidth="1"/>
    <col min="9" max="9" width="11.25" customWidth="1"/>
  </cols>
  <sheetData>
    <row r="1" spans="2:12" ht="20.25" x14ac:dyDescent="0.3">
      <c r="B1" s="22" t="s">
        <v>88</v>
      </c>
      <c r="C1" s="22"/>
    </row>
    <row r="3" spans="2:12" ht="15.75" customHeight="1" x14ac:dyDescent="0.25">
      <c r="B3" s="124" t="s">
        <v>0</v>
      </c>
      <c r="C3" s="124" t="s">
        <v>51</v>
      </c>
      <c r="D3" s="124" t="s">
        <v>50</v>
      </c>
      <c r="E3" s="124" t="s">
        <v>89</v>
      </c>
      <c r="F3" s="125" t="s">
        <v>66</v>
      </c>
      <c r="G3" s="125"/>
      <c r="H3" s="125"/>
      <c r="I3" s="125"/>
      <c r="J3" s="125"/>
      <c r="K3" s="125"/>
      <c r="L3" s="125"/>
    </row>
    <row r="4" spans="2:12" ht="47.25" customHeight="1" x14ac:dyDescent="0.2">
      <c r="B4" s="124"/>
      <c r="C4" s="124"/>
      <c r="D4" s="124"/>
      <c r="E4" s="124"/>
      <c r="F4" s="95" t="s">
        <v>79</v>
      </c>
      <c r="G4" s="95" t="s">
        <v>64</v>
      </c>
      <c r="H4" s="95" t="s">
        <v>80</v>
      </c>
      <c r="I4" s="95" t="s">
        <v>1</v>
      </c>
      <c r="J4" s="95" t="s">
        <v>2</v>
      </c>
      <c r="K4" s="95" t="s">
        <v>3</v>
      </c>
      <c r="L4" s="95" t="s">
        <v>4</v>
      </c>
    </row>
    <row r="5" spans="2:12" ht="15" x14ac:dyDescent="0.25">
      <c r="B5" s="80" t="s">
        <v>6</v>
      </c>
      <c r="C5" s="2">
        <v>120</v>
      </c>
      <c r="D5" s="90">
        <v>1000</v>
      </c>
      <c r="E5" s="101">
        <f>D5/12</f>
        <v>83.333333333333329</v>
      </c>
      <c r="F5" s="2">
        <v>18</v>
      </c>
      <c r="G5" s="102">
        <f>E5*F5</f>
        <v>1500</v>
      </c>
      <c r="H5" s="102">
        <f>C5*G5</f>
        <v>180000</v>
      </c>
      <c r="I5" s="32">
        <f>H5/$H$15</f>
        <v>0.46085898995071367</v>
      </c>
      <c r="J5" s="33">
        <v>1</v>
      </c>
      <c r="K5" s="32">
        <f>I5</f>
        <v>0.46085898995071367</v>
      </c>
      <c r="L5" s="49" t="s">
        <v>5</v>
      </c>
    </row>
    <row r="6" spans="2:12" ht="15" x14ac:dyDescent="0.25">
      <c r="B6" s="81" t="s">
        <v>5</v>
      </c>
      <c r="C6" s="2">
        <v>6</v>
      </c>
      <c r="D6" s="90">
        <v>11000</v>
      </c>
      <c r="E6" s="101">
        <f>D6/12</f>
        <v>916.66666666666663</v>
      </c>
      <c r="F6" s="2">
        <v>24</v>
      </c>
      <c r="G6" s="102">
        <f>E6*F6</f>
        <v>22000</v>
      </c>
      <c r="H6" s="102">
        <f>C6*G6</f>
        <v>132000</v>
      </c>
      <c r="I6" s="32">
        <f>H6/$H$15</f>
        <v>0.33796325929719007</v>
      </c>
      <c r="J6" s="33">
        <v>2</v>
      </c>
      <c r="K6" s="32">
        <f>K5+I6</f>
        <v>0.79882224924790379</v>
      </c>
      <c r="L6" s="60" t="s">
        <v>6</v>
      </c>
    </row>
    <row r="7" spans="2:12" ht="15" x14ac:dyDescent="0.25">
      <c r="B7" s="81" t="s">
        <v>7</v>
      </c>
      <c r="C7" s="2">
        <v>3</v>
      </c>
      <c r="D7" s="90">
        <v>50000</v>
      </c>
      <c r="E7" s="101">
        <f>D7/12</f>
        <v>4166.666666666667</v>
      </c>
      <c r="F7" s="2">
        <v>3</v>
      </c>
      <c r="G7" s="102">
        <f>E7*F7</f>
        <v>12500</v>
      </c>
      <c r="H7" s="102">
        <f>C7*G7</f>
        <v>37500</v>
      </c>
      <c r="I7" s="32">
        <f>H7/$H$15</f>
        <v>9.6012289573065346E-2</v>
      </c>
      <c r="J7" s="33">
        <v>3</v>
      </c>
      <c r="K7" s="32">
        <f t="shared" ref="K7:K14" si="0">K6+I7</f>
        <v>0.89483453882096908</v>
      </c>
      <c r="L7" s="60" t="s">
        <v>6</v>
      </c>
    </row>
    <row r="8" spans="2:12" ht="15" x14ac:dyDescent="0.25">
      <c r="B8" s="81" t="s">
        <v>8</v>
      </c>
      <c r="C8" s="2">
        <v>4</v>
      </c>
      <c r="D8" s="90">
        <v>20000</v>
      </c>
      <c r="E8" s="101">
        <f>D8/12</f>
        <v>1666.6666666666667</v>
      </c>
      <c r="F8" s="2">
        <v>2</v>
      </c>
      <c r="G8" s="102">
        <f>E8*F8</f>
        <v>3333.3333333333335</v>
      </c>
      <c r="H8" s="102">
        <f>C8*G8</f>
        <v>13333.333333333334</v>
      </c>
      <c r="I8" s="32">
        <f>H8/$H$15</f>
        <v>3.4137702959312129E-2</v>
      </c>
      <c r="J8" s="33">
        <v>4</v>
      </c>
      <c r="K8" s="32">
        <f t="shared" si="0"/>
        <v>0.92897224178028126</v>
      </c>
      <c r="L8" s="60" t="s">
        <v>6</v>
      </c>
    </row>
    <row r="9" spans="2:12" ht="15" x14ac:dyDescent="0.25">
      <c r="B9" s="81" t="s">
        <v>9</v>
      </c>
      <c r="C9" s="2">
        <v>20</v>
      </c>
      <c r="D9" s="90">
        <v>600</v>
      </c>
      <c r="E9" s="101">
        <f>D9/12</f>
        <v>50</v>
      </c>
      <c r="F9" s="2">
        <v>12</v>
      </c>
      <c r="G9" s="102">
        <f>E9*F9</f>
        <v>600</v>
      </c>
      <c r="H9" s="102">
        <f>C9*G9</f>
        <v>12000</v>
      </c>
      <c r="I9" s="32">
        <f>H9/$H$15</f>
        <v>3.0723932663380912E-2</v>
      </c>
      <c r="J9" s="33">
        <v>5</v>
      </c>
      <c r="K9" s="32">
        <f t="shared" si="0"/>
        <v>0.95969617444366218</v>
      </c>
      <c r="L9" s="103" t="s">
        <v>7</v>
      </c>
    </row>
    <row r="10" spans="2:12" ht="15" x14ac:dyDescent="0.25">
      <c r="B10" s="81" t="s">
        <v>12</v>
      </c>
      <c r="C10" s="2">
        <v>70</v>
      </c>
      <c r="D10" s="90">
        <v>1200</v>
      </c>
      <c r="E10" s="101">
        <f>D10/12</f>
        <v>100</v>
      </c>
      <c r="F10" s="2">
        <v>1</v>
      </c>
      <c r="G10" s="102">
        <f>E10*F10</f>
        <v>100</v>
      </c>
      <c r="H10" s="102">
        <f>C10*G10</f>
        <v>7000</v>
      </c>
      <c r="I10" s="32">
        <f>H10/$H$15</f>
        <v>1.7922294053638866E-2</v>
      </c>
      <c r="J10" s="33">
        <v>6</v>
      </c>
      <c r="K10" s="32">
        <f t="shared" si="0"/>
        <v>0.97761846849730105</v>
      </c>
      <c r="L10" s="103" t="s">
        <v>7</v>
      </c>
    </row>
    <row r="11" spans="2:12" ht="15" x14ac:dyDescent="0.25">
      <c r="B11" s="81" t="s">
        <v>10</v>
      </c>
      <c r="C11" s="2">
        <v>60</v>
      </c>
      <c r="D11" s="90">
        <v>200</v>
      </c>
      <c r="E11" s="101">
        <f>D11/12</f>
        <v>16.666666666666668</v>
      </c>
      <c r="F11" s="2">
        <v>4</v>
      </c>
      <c r="G11" s="102">
        <f>E11*F11</f>
        <v>66.666666666666671</v>
      </c>
      <c r="H11" s="102">
        <f>C11*G11</f>
        <v>4000.0000000000005</v>
      </c>
      <c r="I11" s="32">
        <f>H11/$H$15</f>
        <v>1.0241310887793639E-2</v>
      </c>
      <c r="J11" s="33">
        <v>7</v>
      </c>
      <c r="K11" s="32">
        <f t="shared" si="0"/>
        <v>0.98785977938509473</v>
      </c>
      <c r="L11" s="103" t="s">
        <v>7</v>
      </c>
    </row>
    <row r="12" spans="2:12" ht="15" x14ac:dyDescent="0.25">
      <c r="B12" s="81" t="s">
        <v>11</v>
      </c>
      <c r="C12" s="2">
        <v>60</v>
      </c>
      <c r="D12" s="90">
        <v>500</v>
      </c>
      <c r="E12" s="101">
        <f>D12/12</f>
        <v>41.666666666666664</v>
      </c>
      <c r="F12" s="2">
        <v>1</v>
      </c>
      <c r="G12" s="102">
        <f>E12*F12</f>
        <v>41.666666666666664</v>
      </c>
      <c r="H12" s="102">
        <f>C12*G12</f>
        <v>2500</v>
      </c>
      <c r="I12" s="32">
        <f>H12/$H$15</f>
        <v>6.4008193048710237E-3</v>
      </c>
      <c r="J12" s="33">
        <v>8</v>
      </c>
      <c r="K12" s="32">
        <f t="shared" si="0"/>
        <v>0.99426059868996575</v>
      </c>
      <c r="L12" s="103" t="s">
        <v>7</v>
      </c>
    </row>
    <row r="13" spans="2:12" ht="15" x14ac:dyDescent="0.25">
      <c r="B13" s="81" t="s">
        <v>14</v>
      </c>
      <c r="C13" s="2">
        <v>12</v>
      </c>
      <c r="D13" s="90">
        <v>400</v>
      </c>
      <c r="E13" s="101">
        <f>D13/12</f>
        <v>33.333333333333336</v>
      </c>
      <c r="F13" s="2">
        <v>3</v>
      </c>
      <c r="G13" s="102">
        <f>E13*F13</f>
        <v>100</v>
      </c>
      <c r="H13" s="102">
        <f>C13*G13</f>
        <v>1200</v>
      </c>
      <c r="I13" s="32">
        <f>H13/$H$15</f>
        <v>3.0723932663380914E-3</v>
      </c>
      <c r="J13" s="33">
        <v>9</v>
      </c>
      <c r="K13" s="32">
        <f t="shared" si="0"/>
        <v>0.99733299195630387</v>
      </c>
      <c r="L13" s="103" t="s">
        <v>7</v>
      </c>
    </row>
    <row r="14" spans="2:12" ht="15" x14ac:dyDescent="0.25">
      <c r="B14" s="82" t="s">
        <v>13</v>
      </c>
      <c r="C14" s="2">
        <v>50</v>
      </c>
      <c r="D14" s="90">
        <v>50</v>
      </c>
      <c r="E14" s="101">
        <f>D14/12</f>
        <v>4.166666666666667</v>
      </c>
      <c r="F14" s="2">
        <v>5</v>
      </c>
      <c r="G14" s="102">
        <f>E14*F14</f>
        <v>20.833333333333336</v>
      </c>
      <c r="H14" s="102">
        <f>C14*G14</f>
        <v>1041.6666666666667</v>
      </c>
      <c r="I14" s="32">
        <f>H14/$H$15</f>
        <v>2.6670080436962599E-3</v>
      </c>
      <c r="J14" s="33">
        <v>10</v>
      </c>
      <c r="K14" s="32">
        <f t="shared" si="0"/>
        <v>1.0000000000000002</v>
      </c>
      <c r="L14" s="103" t="s">
        <v>7</v>
      </c>
    </row>
    <row r="15" spans="2:12" ht="15" x14ac:dyDescent="0.25">
      <c r="B15" s="21" t="s">
        <v>15</v>
      </c>
      <c r="C15" s="20"/>
      <c r="D15" s="20"/>
      <c r="E15" s="98"/>
      <c r="F15" s="96"/>
      <c r="G15" s="98"/>
      <c r="H15" s="130">
        <f>SUM(H5:H14)</f>
        <v>390575</v>
      </c>
      <c r="I15" s="97">
        <f>SUM(I5:I14)</f>
        <v>1.0000000000000002</v>
      </c>
      <c r="J15" s="98"/>
      <c r="K15" s="98"/>
      <c r="L15" s="98"/>
    </row>
    <row r="19" spans="2:12" ht="15" x14ac:dyDescent="0.25">
      <c r="B19" s="15" t="s">
        <v>68</v>
      </c>
    </row>
    <row r="21" spans="2:12" ht="15" x14ac:dyDescent="0.25">
      <c r="B21" s="83" t="s">
        <v>29</v>
      </c>
      <c r="C21" s="83" t="s">
        <v>40</v>
      </c>
      <c r="D21" s="47"/>
      <c r="E21" s="47"/>
      <c r="F21" s="47"/>
      <c r="G21" s="45"/>
      <c r="H21" s="45"/>
      <c r="I21" s="47"/>
      <c r="J21" s="45"/>
      <c r="K21" s="45"/>
      <c r="L21" s="46"/>
    </row>
    <row r="22" spans="2:12" ht="15" x14ac:dyDescent="0.25">
      <c r="B22" s="86" t="s">
        <v>19</v>
      </c>
      <c r="C22" s="44" t="s">
        <v>69</v>
      </c>
      <c r="D22" s="45"/>
      <c r="E22" s="45"/>
      <c r="F22" s="45"/>
      <c r="G22" s="45"/>
      <c r="H22" s="45"/>
      <c r="I22" s="45"/>
      <c r="J22" s="45"/>
      <c r="K22" s="45"/>
      <c r="L22" s="46"/>
    </row>
    <row r="23" spans="2:12" ht="15" x14ac:dyDescent="0.25">
      <c r="B23" s="87" t="s">
        <v>18</v>
      </c>
      <c r="C23" s="44" t="s">
        <v>70</v>
      </c>
      <c r="D23" s="45"/>
      <c r="E23" s="45"/>
      <c r="F23" s="45"/>
      <c r="G23" s="45"/>
      <c r="H23" s="45"/>
      <c r="I23" s="45"/>
      <c r="J23" s="45"/>
      <c r="K23" s="45"/>
      <c r="L23" s="46"/>
    </row>
    <row r="24" spans="2:12" ht="15" x14ac:dyDescent="0.25">
      <c r="B24" s="88" t="s">
        <v>20</v>
      </c>
      <c r="C24" s="41" t="s">
        <v>71</v>
      </c>
      <c r="D24" s="42"/>
      <c r="E24" s="42"/>
      <c r="F24" s="42"/>
      <c r="G24" s="42"/>
      <c r="H24" s="42"/>
      <c r="I24" s="42"/>
      <c r="J24" s="42"/>
      <c r="K24" s="42"/>
      <c r="L24" s="43"/>
    </row>
    <row r="26" spans="2:12" ht="15" x14ac:dyDescent="0.25">
      <c r="B26" s="25" t="s">
        <v>78</v>
      </c>
    </row>
  </sheetData>
  <sortState xmlns:xlrd2="http://schemas.microsoft.com/office/spreadsheetml/2017/richdata2" ref="B5:I14">
    <sortCondition descending="1" ref="I5:I14"/>
  </sortState>
  <mergeCells count="5">
    <mergeCell ref="B3:B4"/>
    <mergeCell ref="C3:C4"/>
    <mergeCell ref="D3:D4"/>
    <mergeCell ref="E3:E4"/>
    <mergeCell ref="F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E9EA-6566-4D24-8FA5-B3F3A4F6D910}">
  <sheetPr>
    <pageSetUpPr fitToPage="1"/>
  </sheetPr>
  <dimension ref="B1:L34"/>
  <sheetViews>
    <sheetView rightToLeft="1" topLeftCell="A5" zoomScale="140" zoomScaleNormal="140" workbookViewId="0">
      <selection activeCell="H16" sqref="H16"/>
    </sheetView>
  </sheetViews>
  <sheetFormatPr defaultRowHeight="14.25" x14ac:dyDescent="0.2"/>
  <cols>
    <col min="2" max="2" width="8.25" customWidth="1"/>
    <col min="3" max="3" width="9.125" customWidth="1"/>
    <col min="4" max="4" width="9.625" customWidth="1"/>
    <col min="5" max="5" width="14" customWidth="1"/>
    <col min="6" max="6" width="9.5" customWidth="1"/>
    <col min="7" max="7" width="6.875" customWidth="1"/>
    <col min="8" max="9" width="8.375" customWidth="1"/>
    <col min="10" max="10" width="9.5" customWidth="1"/>
    <col min="11" max="11" width="9.75" customWidth="1"/>
    <col min="12" max="12" width="11.75" customWidth="1"/>
    <col min="13" max="13" width="9.5" customWidth="1"/>
    <col min="14" max="14" width="7.75" customWidth="1"/>
    <col min="15" max="15" width="8.375" customWidth="1"/>
    <col min="16" max="16" width="7.875" customWidth="1"/>
  </cols>
  <sheetData>
    <row r="1" spans="2:12" ht="20.25" x14ac:dyDescent="0.3">
      <c r="B1" s="22" t="s">
        <v>28</v>
      </c>
      <c r="C1" s="22"/>
    </row>
    <row r="3" spans="2:12" ht="15" customHeight="1" x14ac:dyDescent="0.25">
      <c r="B3" s="124" t="s">
        <v>0</v>
      </c>
      <c r="C3" s="124" t="s">
        <v>53</v>
      </c>
      <c r="D3" s="124" t="s">
        <v>50</v>
      </c>
      <c r="E3" s="125" t="s">
        <v>17</v>
      </c>
      <c r="F3" s="125"/>
      <c r="G3" s="125"/>
      <c r="H3" s="125"/>
      <c r="I3" s="125"/>
      <c r="J3" s="125"/>
      <c r="K3" s="125"/>
      <c r="L3" s="125"/>
    </row>
    <row r="4" spans="2:12" ht="46.5" customHeight="1" x14ac:dyDescent="0.2">
      <c r="B4" s="124"/>
      <c r="C4" s="124"/>
      <c r="D4" s="124"/>
      <c r="E4" s="95" t="s">
        <v>54</v>
      </c>
      <c r="F4" s="95" t="s">
        <v>1</v>
      </c>
      <c r="G4" s="95" t="s">
        <v>2</v>
      </c>
      <c r="H4" s="95" t="s">
        <v>3</v>
      </c>
      <c r="I4" s="95" t="s">
        <v>4</v>
      </c>
      <c r="J4" s="95" t="s">
        <v>52</v>
      </c>
      <c r="K4" s="95" t="s">
        <v>55</v>
      </c>
      <c r="L4" s="95" t="s">
        <v>56</v>
      </c>
    </row>
    <row r="5" spans="2:12" ht="15" x14ac:dyDescent="0.25">
      <c r="B5" s="62" t="s">
        <v>8</v>
      </c>
      <c r="C5" s="2">
        <v>0.1</v>
      </c>
      <c r="D5" s="2">
        <v>500</v>
      </c>
      <c r="E5" s="33">
        <f>C5*D5</f>
        <v>50</v>
      </c>
      <c r="F5" s="29">
        <f>E5/$E$15</f>
        <v>0.57670126874279126</v>
      </c>
      <c r="G5" s="30">
        <v>1</v>
      </c>
      <c r="H5" s="29">
        <f>F5</f>
        <v>0.57670126874279126</v>
      </c>
      <c r="I5" s="49" t="s">
        <v>5</v>
      </c>
      <c r="J5" s="33">
        <v>12</v>
      </c>
      <c r="K5" s="131">
        <f>E5/J5</f>
        <v>4.166666666666667</v>
      </c>
      <c r="L5" s="132">
        <f>E5/J5/2</f>
        <v>2.0833333333333335</v>
      </c>
    </row>
    <row r="6" spans="2:12" ht="15" x14ac:dyDescent="0.25">
      <c r="B6" s="62" t="s">
        <v>5</v>
      </c>
      <c r="C6" s="2">
        <v>0.08</v>
      </c>
      <c r="D6" s="2">
        <v>200</v>
      </c>
      <c r="E6" s="33">
        <f t="shared" ref="E6:E14" si="0">C6*D6</f>
        <v>16</v>
      </c>
      <c r="F6" s="29">
        <f>E6/$E$15</f>
        <v>0.1845444059976932</v>
      </c>
      <c r="G6" s="33">
        <v>2</v>
      </c>
      <c r="H6" s="32">
        <f>H5+F6</f>
        <v>0.76124567474048443</v>
      </c>
      <c r="I6" s="49" t="s">
        <v>5</v>
      </c>
      <c r="J6" s="33">
        <v>12</v>
      </c>
      <c r="K6" s="131">
        <f t="shared" ref="K6:K14" si="1">E6/J6</f>
        <v>1.3333333333333333</v>
      </c>
      <c r="L6" s="132">
        <f t="shared" ref="L6:L14" si="2">E6/J6/2</f>
        <v>0.66666666666666663</v>
      </c>
    </row>
    <row r="7" spans="2:12" ht="15" x14ac:dyDescent="0.25">
      <c r="B7" s="62" t="s">
        <v>12</v>
      </c>
      <c r="C7" s="2">
        <v>0.08</v>
      </c>
      <c r="D7" s="2">
        <v>110</v>
      </c>
      <c r="E7" s="33">
        <f t="shared" si="0"/>
        <v>8.8000000000000007</v>
      </c>
      <c r="F7" s="29">
        <f>E7/$E$15</f>
        <v>0.10149942329873127</v>
      </c>
      <c r="G7" s="30">
        <v>3</v>
      </c>
      <c r="H7" s="32">
        <f t="shared" ref="H7:H14" si="3">H6+F7</f>
        <v>0.86274509803921573</v>
      </c>
      <c r="I7" s="62" t="s">
        <v>6</v>
      </c>
      <c r="J7" s="33">
        <v>4</v>
      </c>
      <c r="K7" s="131">
        <f t="shared" si="1"/>
        <v>2.2000000000000002</v>
      </c>
      <c r="L7" s="132">
        <f t="shared" si="2"/>
        <v>1.1000000000000001</v>
      </c>
    </row>
    <row r="8" spans="2:12" ht="15" x14ac:dyDescent="0.25">
      <c r="B8" s="62" t="s">
        <v>14</v>
      </c>
      <c r="C8" s="2">
        <v>0.8</v>
      </c>
      <c r="D8" s="2">
        <v>5</v>
      </c>
      <c r="E8" s="33">
        <f t="shared" si="0"/>
        <v>4</v>
      </c>
      <c r="F8" s="29">
        <f>E8/$E$15</f>
        <v>4.61361014994233E-2</v>
      </c>
      <c r="G8" s="33">
        <v>4</v>
      </c>
      <c r="H8" s="32">
        <f t="shared" si="3"/>
        <v>0.908881199538639</v>
      </c>
      <c r="I8" s="63" t="s">
        <v>6</v>
      </c>
      <c r="J8" s="33">
        <v>4</v>
      </c>
      <c r="K8" s="131">
        <f t="shared" si="1"/>
        <v>1</v>
      </c>
      <c r="L8" s="132">
        <f t="shared" si="2"/>
        <v>0.5</v>
      </c>
    </row>
    <row r="9" spans="2:12" ht="15" x14ac:dyDescent="0.25">
      <c r="B9" s="62" t="s">
        <v>6</v>
      </c>
      <c r="C9" s="2">
        <v>0.25</v>
      </c>
      <c r="D9" s="2">
        <v>12</v>
      </c>
      <c r="E9" s="33">
        <f t="shared" si="0"/>
        <v>3</v>
      </c>
      <c r="F9" s="29">
        <f>E9/$E$15</f>
        <v>3.460207612456747E-2</v>
      </c>
      <c r="G9" s="30">
        <v>5</v>
      </c>
      <c r="H9" s="32">
        <f t="shared" si="3"/>
        <v>0.94348327566320644</v>
      </c>
      <c r="I9" s="63" t="s">
        <v>6</v>
      </c>
      <c r="J9" s="33">
        <v>4</v>
      </c>
      <c r="K9" s="131">
        <f t="shared" si="1"/>
        <v>0.75</v>
      </c>
      <c r="L9" s="132">
        <f t="shared" si="2"/>
        <v>0.375</v>
      </c>
    </row>
    <row r="10" spans="2:12" ht="15" x14ac:dyDescent="0.25">
      <c r="B10" s="62" t="s">
        <v>10</v>
      </c>
      <c r="C10" s="2">
        <v>0.4</v>
      </c>
      <c r="D10" s="2">
        <v>6</v>
      </c>
      <c r="E10" s="33">
        <f t="shared" si="0"/>
        <v>2.4000000000000004</v>
      </c>
      <c r="F10" s="29">
        <f>E10/$E$15</f>
        <v>2.7681660899653984E-2</v>
      </c>
      <c r="G10" s="33">
        <v>6</v>
      </c>
      <c r="H10" s="32">
        <f t="shared" si="3"/>
        <v>0.9711649365628604</v>
      </c>
      <c r="I10" s="64" t="s">
        <v>7</v>
      </c>
      <c r="J10" s="33">
        <v>1</v>
      </c>
      <c r="K10" s="131">
        <f t="shared" si="1"/>
        <v>2.4000000000000004</v>
      </c>
      <c r="L10" s="132">
        <f t="shared" si="2"/>
        <v>1.2000000000000002</v>
      </c>
    </row>
    <row r="11" spans="2:12" ht="15" x14ac:dyDescent="0.25">
      <c r="B11" s="62" t="s">
        <v>11</v>
      </c>
      <c r="C11" s="2">
        <v>0.2</v>
      </c>
      <c r="D11" s="2">
        <v>10</v>
      </c>
      <c r="E11" s="33">
        <f t="shared" si="0"/>
        <v>2</v>
      </c>
      <c r="F11" s="29">
        <f>E11/$E$15</f>
        <v>2.306805074971165E-2</v>
      </c>
      <c r="G11" s="30">
        <v>7</v>
      </c>
      <c r="H11" s="32">
        <f t="shared" si="3"/>
        <v>0.99423298731257204</v>
      </c>
      <c r="I11" s="64" t="s">
        <v>7</v>
      </c>
      <c r="J11" s="33">
        <v>1</v>
      </c>
      <c r="K11" s="131">
        <f t="shared" si="1"/>
        <v>2</v>
      </c>
      <c r="L11" s="132">
        <f t="shared" si="2"/>
        <v>1</v>
      </c>
    </row>
    <row r="12" spans="2:12" ht="15" x14ac:dyDescent="0.25">
      <c r="B12" s="62" t="s">
        <v>9</v>
      </c>
      <c r="C12" s="2">
        <v>0.25</v>
      </c>
      <c r="D12" s="2">
        <v>1</v>
      </c>
      <c r="E12" s="33">
        <f t="shared" si="0"/>
        <v>0.25</v>
      </c>
      <c r="F12" s="29">
        <f>E12/$E$15</f>
        <v>2.8835063437139563E-3</v>
      </c>
      <c r="G12" s="33">
        <v>8</v>
      </c>
      <c r="H12" s="32">
        <f t="shared" si="3"/>
        <v>0.99711649365628596</v>
      </c>
      <c r="I12" s="64" t="s">
        <v>7</v>
      </c>
      <c r="J12" s="33">
        <v>1</v>
      </c>
      <c r="K12" s="131">
        <f t="shared" si="1"/>
        <v>0.25</v>
      </c>
      <c r="L12" s="132">
        <f t="shared" si="2"/>
        <v>0.125</v>
      </c>
    </row>
    <row r="13" spans="2:12" ht="15" x14ac:dyDescent="0.25">
      <c r="B13" s="62" t="s">
        <v>13</v>
      </c>
      <c r="C13" s="2">
        <v>0.1</v>
      </c>
      <c r="D13" s="2">
        <v>2</v>
      </c>
      <c r="E13" s="33">
        <f t="shared" si="0"/>
        <v>0.2</v>
      </c>
      <c r="F13" s="29">
        <f>E13/$E$15</f>
        <v>2.306805074971165E-3</v>
      </c>
      <c r="G13" s="30">
        <v>9</v>
      </c>
      <c r="H13" s="32">
        <f t="shared" si="3"/>
        <v>0.99942329873125713</v>
      </c>
      <c r="I13" s="64" t="s">
        <v>7</v>
      </c>
      <c r="J13" s="33">
        <v>1</v>
      </c>
      <c r="K13" s="131">
        <f t="shared" si="1"/>
        <v>0.2</v>
      </c>
      <c r="L13" s="132">
        <f t="shared" si="2"/>
        <v>0.1</v>
      </c>
    </row>
    <row r="14" spans="2:12" ht="15" x14ac:dyDescent="0.25">
      <c r="B14" s="62" t="s">
        <v>7</v>
      </c>
      <c r="C14" s="2">
        <v>0.1</v>
      </c>
      <c r="D14" s="2">
        <v>0.5</v>
      </c>
      <c r="E14" s="33">
        <f t="shared" si="0"/>
        <v>0.05</v>
      </c>
      <c r="F14" s="29">
        <f>E14/$E$15</f>
        <v>5.7670126874279125E-4</v>
      </c>
      <c r="G14" s="33">
        <v>10</v>
      </c>
      <c r="H14" s="32">
        <f t="shared" si="3"/>
        <v>0.99999999999999989</v>
      </c>
      <c r="I14" s="64" t="s">
        <v>7</v>
      </c>
      <c r="J14" s="33">
        <v>1</v>
      </c>
      <c r="K14" s="131">
        <f t="shared" si="1"/>
        <v>0.05</v>
      </c>
      <c r="L14" s="132">
        <f t="shared" si="2"/>
        <v>2.5000000000000001E-2</v>
      </c>
    </row>
    <row r="15" spans="2:12" ht="15" x14ac:dyDescent="0.25">
      <c r="B15" s="21" t="s">
        <v>15</v>
      </c>
      <c r="C15" s="20"/>
      <c r="D15" s="20"/>
      <c r="E15" s="62">
        <f>SUM(E5:E14)</f>
        <v>86.7</v>
      </c>
      <c r="F15" s="32">
        <f>SUM(F5:F14)</f>
        <v>0.99999999999999989</v>
      </c>
      <c r="G15" s="98"/>
      <c r="H15" s="98"/>
      <c r="I15" s="98"/>
      <c r="J15" s="98"/>
      <c r="K15" s="62">
        <f>SUM(K5:K14)</f>
        <v>14.35</v>
      </c>
      <c r="L15" s="62">
        <f>SUM(L5:L14)</f>
        <v>7.1749999999999998</v>
      </c>
    </row>
    <row r="16" spans="2:12" ht="96" x14ac:dyDescent="0.2">
      <c r="E16" s="147" t="s">
        <v>92</v>
      </c>
      <c r="F16" s="148"/>
      <c r="G16" s="149"/>
      <c r="H16" s="149"/>
      <c r="I16" s="149"/>
      <c r="J16" s="149"/>
      <c r="K16" s="147" t="s">
        <v>95</v>
      </c>
    </row>
    <row r="17" spans="2:11" ht="15" x14ac:dyDescent="0.2">
      <c r="E17" s="141"/>
      <c r="F17" s="142"/>
      <c r="G17" s="143"/>
      <c r="H17" s="143"/>
      <c r="I17" s="143"/>
      <c r="J17" s="143"/>
      <c r="K17" s="141"/>
    </row>
    <row r="19" spans="2:11" ht="15" x14ac:dyDescent="0.25">
      <c r="B19" s="15" t="s">
        <v>42</v>
      </c>
    </row>
    <row r="20" spans="2:11" ht="15" x14ac:dyDescent="0.25">
      <c r="B20" s="20" t="s">
        <v>29</v>
      </c>
      <c r="C20" s="47" t="s">
        <v>40</v>
      </c>
      <c r="D20" s="47"/>
      <c r="E20" s="47"/>
      <c r="F20" s="47"/>
      <c r="G20" s="47"/>
      <c r="H20" s="47"/>
      <c r="I20" s="47"/>
      <c r="J20" s="47"/>
      <c r="K20" s="46"/>
    </row>
    <row r="21" spans="2:11" ht="15" x14ac:dyDescent="0.25">
      <c r="B21" s="78" t="s">
        <v>19</v>
      </c>
      <c r="C21" s="45" t="s">
        <v>41</v>
      </c>
      <c r="D21" s="45"/>
      <c r="E21" s="45"/>
      <c r="F21" s="45"/>
      <c r="G21" s="45"/>
      <c r="H21" s="45"/>
      <c r="I21" s="45"/>
      <c r="J21" s="45"/>
      <c r="K21" s="46"/>
    </row>
    <row r="22" spans="2:11" ht="15" x14ac:dyDescent="0.25">
      <c r="B22" s="52" t="s">
        <v>18</v>
      </c>
      <c r="C22" s="45" t="s">
        <v>62</v>
      </c>
      <c r="D22" s="45"/>
      <c r="E22" s="45"/>
      <c r="F22" s="45"/>
      <c r="G22" s="45"/>
      <c r="H22" s="45"/>
      <c r="I22" s="45"/>
      <c r="J22" s="45"/>
      <c r="K22" s="46"/>
    </row>
    <row r="23" spans="2:11" ht="15" x14ac:dyDescent="0.25">
      <c r="B23" s="99" t="s">
        <v>20</v>
      </c>
      <c r="C23" s="42" t="s">
        <v>63</v>
      </c>
      <c r="D23" s="42"/>
      <c r="E23" s="42"/>
      <c r="F23" s="42"/>
      <c r="G23" s="42"/>
      <c r="H23" s="42"/>
      <c r="I23" s="42"/>
      <c r="J23" s="42"/>
      <c r="K23" s="43"/>
    </row>
    <row r="25" spans="2:11" ht="15" x14ac:dyDescent="0.25">
      <c r="B25" s="25" t="s">
        <v>45</v>
      </c>
    </row>
    <row r="27" spans="2:11" ht="15" x14ac:dyDescent="0.25">
      <c r="B27" s="15" t="s">
        <v>27</v>
      </c>
    </row>
    <row r="28" spans="2:11" ht="15" x14ac:dyDescent="0.25">
      <c r="B28" s="19" t="s">
        <v>29</v>
      </c>
      <c r="C28" s="20" t="s">
        <v>26</v>
      </c>
      <c r="D28" s="21" t="s">
        <v>24</v>
      </c>
    </row>
    <row r="29" spans="2:11" ht="15" x14ac:dyDescent="0.25">
      <c r="B29" s="78" t="s">
        <v>19</v>
      </c>
      <c r="C29" s="2" t="s">
        <v>21</v>
      </c>
      <c r="D29" s="49">
        <v>12</v>
      </c>
    </row>
    <row r="30" spans="2:11" ht="15" x14ac:dyDescent="0.25">
      <c r="B30" s="52" t="s">
        <v>18</v>
      </c>
      <c r="C30" s="16" t="s">
        <v>22</v>
      </c>
      <c r="D30" s="60">
        <v>4</v>
      </c>
    </row>
    <row r="31" spans="2:11" ht="15" x14ac:dyDescent="0.25">
      <c r="B31" s="79" t="s">
        <v>20</v>
      </c>
      <c r="C31" s="2" t="s">
        <v>23</v>
      </c>
      <c r="D31" s="64">
        <v>1</v>
      </c>
    </row>
    <row r="33" spans="2:2" x14ac:dyDescent="0.2">
      <c r="B33" t="s">
        <v>44</v>
      </c>
    </row>
    <row r="34" spans="2:2" x14ac:dyDescent="0.2">
      <c r="B34" s="18" t="s">
        <v>25</v>
      </c>
    </row>
  </sheetData>
  <mergeCells count="4">
    <mergeCell ref="B3:B4"/>
    <mergeCell ref="C3:C4"/>
    <mergeCell ref="D3:D4"/>
    <mergeCell ref="E3:L3"/>
  </mergeCells>
  <pageMargins left="0.70866141732283472" right="0.70866141732283472" top="0.74803149606299213" bottom="0.74803149606299213" header="0.31496062992125984" footer="0.31496062992125984"/>
  <pageSetup paperSize="66" scale="9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rightToLeft="1" zoomScale="130" zoomScaleNormal="130" workbookViewId="0">
      <selection activeCell="B7" sqref="B7"/>
    </sheetView>
  </sheetViews>
  <sheetFormatPr defaultRowHeight="14.25" x14ac:dyDescent="0.2"/>
  <cols>
    <col min="3" max="3" width="10.75" customWidth="1"/>
    <col min="4" max="4" width="12.25" customWidth="1"/>
    <col min="5" max="5" width="10.5" customWidth="1"/>
    <col min="7" max="7" width="10.375" customWidth="1"/>
    <col min="8" max="8" width="9.375" customWidth="1"/>
    <col min="9" max="9" width="12" customWidth="1"/>
    <col min="10" max="10" width="10.25" customWidth="1"/>
    <col min="11" max="11" width="12.5" customWidth="1"/>
  </cols>
  <sheetData>
    <row r="1" spans="1:11" ht="20.25" x14ac:dyDescent="0.3">
      <c r="A1" s="22" t="s">
        <v>28</v>
      </c>
    </row>
    <row r="2" spans="1:11" ht="15" thickBot="1" x14ac:dyDescent="0.25"/>
    <row r="3" spans="1:11" ht="15" x14ac:dyDescent="0.25">
      <c r="A3" s="116" t="s">
        <v>0</v>
      </c>
      <c r="B3" s="118" t="s">
        <v>53</v>
      </c>
      <c r="C3" s="126" t="s">
        <v>50</v>
      </c>
      <c r="D3" s="120" t="s">
        <v>17</v>
      </c>
      <c r="E3" s="121"/>
      <c r="F3" s="121"/>
      <c r="G3" s="121"/>
      <c r="H3" s="122"/>
      <c r="I3" s="122"/>
      <c r="J3" s="122"/>
      <c r="K3" s="123"/>
    </row>
    <row r="4" spans="1:11" ht="43.9" customHeight="1" thickBot="1" x14ac:dyDescent="0.25">
      <c r="A4" s="117"/>
      <c r="B4" s="119"/>
      <c r="C4" s="127"/>
      <c r="D4" s="12" t="s">
        <v>54</v>
      </c>
      <c r="E4" s="13" t="s">
        <v>1</v>
      </c>
      <c r="F4" s="13" t="s">
        <v>2</v>
      </c>
      <c r="G4" s="13" t="s">
        <v>3</v>
      </c>
      <c r="H4" s="13" t="s">
        <v>4</v>
      </c>
      <c r="I4" s="17" t="s">
        <v>52</v>
      </c>
      <c r="J4" s="17" t="s">
        <v>55</v>
      </c>
      <c r="K4" s="14" t="s">
        <v>56</v>
      </c>
    </row>
    <row r="5" spans="1:11" ht="15" customHeight="1" x14ac:dyDescent="0.25">
      <c r="A5" s="80" t="s">
        <v>5</v>
      </c>
      <c r="B5" s="5">
        <v>0.08</v>
      </c>
      <c r="C5" s="6">
        <v>200</v>
      </c>
      <c r="D5" s="67"/>
      <c r="E5" s="29"/>
      <c r="F5" s="30"/>
      <c r="G5" s="29"/>
      <c r="H5" s="68"/>
      <c r="I5" s="30"/>
      <c r="J5" s="69"/>
      <c r="K5" s="31"/>
    </row>
    <row r="6" spans="1:11" ht="15" x14ac:dyDescent="0.25">
      <c r="A6" s="81" t="s">
        <v>6</v>
      </c>
      <c r="B6" s="2">
        <v>0.25</v>
      </c>
      <c r="C6" s="4">
        <v>12</v>
      </c>
      <c r="D6" s="65"/>
      <c r="E6" s="32"/>
      <c r="F6" s="33"/>
      <c r="G6" s="32"/>
      <c r="H6" s="49"/>
      <c r="I6" s="33"/>
      <c r="J6" s="61"/>
      <c r="K6" s="66"/>
    </row>
    <row r="7" spans="1:11" ht="15" x14ac:dyDescent="0.25">
      <c r="A7" s="81" t="s">
        <v>7</v>
      </c>
      <c r="B7" s="2">
        <v>0.1</v>
      </c>
      <c r="C7" s="4">
        <v>0.5</v>
      </c>
      <c r="D7" s="65"/>
      <c r="E7" s="32"/>
      <c r="F7" s="33"/>
      <c r="G7" s="32"/>
      <c r="H7" s="62"/>
      <c r="I7" s="33"/>
      <c r="J7" s="61"/>
      <c r="K7" s="66"/>
    </row>
    <row r="8" spans="1:11" ht="15" x14ac:dyDescent="0.25">
      <c r="A8" s="81" t="s">
        <v>8</v>
      </c>
      <c r="B8" s="2">
        <v>0.1</v>
      </c>
      <c r="C8" s="4">
        <v>500</v>
      </c>
      <c r="D8" s="65"/>
      <c r="E8" s="32"/>
      <c r="F8" s="33"/>
      <c r="G8" s="32"/>
      <c r="H8" s="63"/>
      <c r="I8" s="33"/>
      <c r="J8" s="61"/>
      <c r="K8" s="66"/>
    </row>
    <row r="9" spans="1:11" ht="15" x14ac:dyDescent="0.25">
      <c r="A9" s="81" t="s">
        <v>9</v>
      </c>
      <c r="B9" s="2">
        <v>0.25</v>
      </c>
      <c r="C9" s="4">
        <v>1</v>
      </c>
      <c r="D9" s="65"/>
      <c r="E9" s="32"/>
      <c r="F9" s="33"/>
      <c r="G9" s="32"/>
      <c r="H9" s="63"/>
      <c r="I9" s="33"/>
      <c r="J9" s="61"/>
      <c r="K9" s="66"/>
    </row>
    <row r="10" spans="1:11" ht="15" x14ac:dyDescent="0.25">
      <c r="A10" s="81" t="s">
        <v>10</v>
      </c>
      <c r="B10" s="2">
        <v>0.4</v>
      </c>
      <c r="C10" s="4">
        <v>6</v>
      </c>
      <c r="D10" s="65"/>
      <c r="E10" s="32"/>
      <c r="F10" s="33"/>
      <c r="G10" s="32"/>
      <c r="H10" s="64"/>
      <c r="I10" s="33"/>
      <c r="J10" s="61"/>
      <c r="K10" s="66"/>
    </row>
    <row r="11" spans="1:11" ht="15" x14ac:dyDescent="0.25">
      <c r="A11" s="81" t="s">
        <v>11</v>
      </c>
      <c r="B11" s="2">
        <v>0.2</v>
      </c>
      <c r="C11" s="4">
        <v>10</v>
      </c>
      <c r="D11" s="65"/>
      <c r="E11" s="32"/>
      <c r="F11" s="33"/>
      <c r="G11" s="32"/>
      <c r="H11" s="64"/>
      <c r="I11" s="33"/>
      <c r="J11" s="61"/>
      <c r="K11" s="66"/>
    </row>
    <row r="12" spans="1:11" ht="15" x14ac:dyDescent="0.25">
      <c r="A12" s="81" t="s">
        <v>12</v>
      </c>
      <c r="B12" s="2">
        <v>0.08</v>
      </c>
      <c r="C12" s="4">
        <v>110</v>
      </c>
      <c r="D12" s="65"/>
      <c r="E12" s="32"/>
      <c r="F12" s="33"/>
      <c r="G12" s="32"/>
      <c r="H12" s="64"/>
      <c r="I12" s="33"/>
      <c r="J12" s="61"/>
      <c r="K12" s="66"/>
    </row>
    <row r="13" spans="1:11" ht="15" x14ac:dyDescent="0.25">
      <c r="A13" s="81" t="s">
        <v>13</v>
      </c>
      <c r="B13" s="2">
        <v>0.1</v>
      </c>
      <c r="C13" s="4">
        <v>2</v>
      </c>
      <c r="D13" s="65"/>
      <c r="E13" s="32"/>
      <c r="F13" s="33"/>
      <c r="G13" s="32"/>
      <c r="H13" s="64"/>
      <c r="I13" s="33"/>
      <c r="J13" s="61"/>
      <c r="K13" s="66"/>
    </row>
    <row r="14" spans="1:11" ht="15.75" thickBot="1" x14ac:dyDescent="0.3">
      <c r="A14" s="82" t="s">
        <v>14</v>
      </c>
      <c r="B14" s="7">
        <v>0.8</v>
      </c>
      <c r="C14" s="8">
        <v>5</v>
      </c>
      <c r="D14" s="70"/>
      <c r="E14" s="71"/>
      <c r="F14" s="35"/>
      <c r="G14" s="71"/>
      <c r="H14" s="72"/>
      <c r="I14" s="35"/>
      <c r="J14" s="73"/>
      <c r="K14" s="74"/>
    </row>
    <row r="15" spans="1:11" ht="15.75" thickBot="1" x14ac:dyDescent="0.3">
      <c r="A15" s="9" t="s">
        <v>15</v>
      </c>
      <c r="B15" s="10"/>
      <c r="C15" s="11"/>
      <c r="D15" s="36">
        <f>SUM(D5:D14)</f>
        <v>0</v>
      </c>
      <c r="E15" s="75">
        <f>SUM(E5:E14)</f>
        <v>0</v>
      </c>
      <c r="F15" s="37"/>
      <c r="G15" s="37"/>
      <c r="H15" s="39"/>
      <c r="I15" s="40"/>
      <c r="J15" s="36">
        <f>SUM(J5:J14)</f>
        <v>0</v>
      </c>
      <c r="K15" s="76">
        <f>SUM(K5:K14)</f>
        <v>0</v>
      </c>
    </row>
    <row r="18" spans="1:9" ht="15" x14ac:dyDescent="0.25">
      <c r="A18" s="15" t="s">
        <v>42</v>
      </c>
    </row>
    <row r="20" spans="1:9" ht="15" x14ac:dyDescent="0.25">
      <c r="A20" s="20" t="s">
        <v>29</v>
      </c>
      <c r="B20" s="47" t="s">
        <v>40</v>
      </c>
      <c r="C20" s="47"/>
      <c r="D20" s="47"/>
      <c r="E20" s="47"/>
      <c r="F20" s="47"/>
      <c r="G20" s="47"/>
      <c r="H20" s="47"/>
      <c r="I20" s="48"/>
    </row>
    <row r="21" spans="1:9" ht="15" x14ac:dyDescent="0.25">
      <c r="A21" s="78" t="s">
        <v>19</v>
      </c>
      <c r="B21" s="44" t="s">
        <v>41</v>
      </c>
      <c r="C21" s="45"/>
      <c r="D21" s="45"/>
      <c r="E21" s="45"/>
      <c r="F21" s="45"/>
      <c r="G21" s="45"/>
      <c r="H21" s="45"/>
      <c r="I21" s="46"/>
    </row>
    <row r="22" spans="1:9" ht="15" x14ac:dyDescent="0.25">
      <c r="A22" s="52" t="s">
        <v>18</v>
      </c>
      <c r="B22" s="44" t="s">
        <v>62</v>
      </c>
      <c r="C22" s="45"/>
      <c r="D22" s="45"/>
      <c r="E22" s="45"/>
      <c r="F22" s="45"/>
      <c r="G22" s="45"/>
      <c r="H22" s="45"/>
      <c r="I22" s="46"/>
    </row>
    <row r="23" spans="1:9" ht="15" x14ac:dyDescent="0.25">
      <c r="A23" s="79" t="s">
        <v>20</v>
      </c>
      <c r="B23" s="41" t="s">
        <v>63</v>
      </c>
      <c r="C23" s="42"/>
      <c r="D23" s="42"/>
      <c r="E23" s="42"/>
      <c r="F23" s="42"/>
      <c r="G23" s="42"/>
      <c r="H23" s="42"/>
      <c r="I23" s="43"/>
    </row>
    <row r="25" spans="1:9" ht="15" x14ac:dyDescent="0.25">
      <c r="A25" s="25" t="s">
        <v>45</v>
      </c>
    </row>
    <row r="26" spans="1:9" ht="15" x14ac:dyDescent="0.25">
      <c r="A26" s="25"/>
    </row>
    <row r="28" spans="1:9" ht="15" x14ac:dyDescent="0.25">
      <c r="A28" s="15" t="s">
        <v>27</v>
      </c>
    </row>
    <row r="29" spans="1:9" ht="15" x14ac:dyDescent="0.25">
      <c r="A29" s="15"/>
      <c r="C29" s="1"/>
      <c r="G29" s="23"/>
    </row>
    <row r="30" spans="1:9" ht="15" x14ac:dyDescent="0.25">
      <c r="A30" s="19" t="s">
        <v>29</v>
      </c>
      <c r="B30" s="20" t="s">
        <v>26</v>
      </c>
      <c r="C30" s="21" t="s">
        <v>24</v>
      </c>
    </row>
    <row r="31" spans="1:9" ht="15" x14ac:dyDescent="0.25">
      <c r="A31" s="78" t="s">
        <v>19</v>
      </c>
      <c r="B31" s="2" t="s">
        <v>21</v>
      </c>
      <c r="C31" s="49">
        <v>12</v>
      </c>
    </row>
    <row r="32" spans="1:9" ht="15" x14ac:dyDescent="0.25">
      <c r="A32" s="52" t="s">
        <v>18</v>
      </c>
      <c r="B32" s="16" t="s">
        <v>22</v>
      </c>
      <c r="C32" s="60">
        <v>4</v>
      </c>
    </row>
    <row r="33" spans="1:3" ht="15" x14ac:dyDescent="0.25">
      <c r="A33" s="79" t="s">
        <v>20</v>
      </c>
      <c r="B33" s="2" t="s">
        <v>23</v>
      </c>
      <c r="C33" s="64">
        <v>1</v>
      </c>
    </row>
    <row r="35" spans="1:3" x14ac:dyDescent="0.2">
      <c r="A35" t="s">
        <v>44</v>
      </c>
    </row>
    <row r="36" spans="1:3" x14ac:dyDescent="0.2">
      <c r="A36" s="18" t="s">
        <v>25</v>
      </c>
    </row>
  </sheetData>
  <sortState xmlns:xlrd2="http://schemas.microsoft.com/office/spreadsheetml/2017/richdata2" ref="A5:C14">
    <sortCondition ref="A5:A14"/>
  </sortState>
  <mergeCells count="4">
    <mergeCell ref="A3:A4"/>
    <mergeCell ref="B3:B4"/>
    <mergeCell ref="C3:C4"/>
    <mergeCell ref="D3:K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"/>
  <sheetViews>
    <sheetView rightToLeft="1" zoomScale="130" zoomScaleNormal="130" workbookViewId="0">
      <selection activeCell="D14" sqref="D14"/>
    </sheetView>
  </sheetViews>
  <sheetFormatPr defaultRowHeight="14.25" x14ac:dyDescent="0.2"/>
  <cols>
    <col min="2" max="2" width="11.75" customWidth="1"/>
    <col min="3" max="3" width="13.5" customWidth="1"/>
    <col min="4" max="4" width="68" customWidth="1"/>
  </cols>
  <sheetData>
    <row r="2" spans="1:6" ht="21" customHeight="1" x14ac:dyDescent="0.25">
      <c r="A2" s="26" t="s">
        <v>29</v>
      </c>
      <c r="B2" s="26" t="s">
        <v>31</v>
      </c>
      <c r="C2" s="26" t="s">
        <v>32</v>
      </c>
      <c r="D2" s="26" t="s">
        <v>30</v>
      </c>
      <c r="E2" s="24"/>
      <c r="F2" s="25"/>
    </row>
    <row r="3" spans="1:6" ht="28.5" x14ac:dyDescent="0.2">
      <c r="A3" s="54" t="s">
        <v>19</v>
      </c>
      <c r="B3" s="28" t="s">
        <v>33</v>
      </c>
      <c r="C3" s="28" t="s">
        <v>35</v>
      </c>
      <c r="D3" s="27" t="s">
        <v>38</v>
      </c>
    </row>
    <row r="4" spans="1:6" ht="27.6" customHeight="1" x14ac:dyDescent="0.2">
      <c r="A4" s="53" t="s">
        <v>18</v>
      </c>
      <c r="B4" s="28"/>
      <c r="C4" s="28"/>
      <c r="D4" s="3"/>
    </row>
    <row r="5" spans="1:6" ht="27.6" customHeight="1" x14ac:dyDescent="0.2">
      <c r="A5" s="55" t="s">
        <v>20</v>
      </c>
      <c r="B5" s="28" t="s">
        <v>34</v>
      </c>
      <c r="C5" s="28" t="s">
        <v>36</v>
      </c>
      <c r="D5" s="27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ערך צריכה וערך מלאי</vt:lpstr>
      <vt:lpstr>פרטו לפי ערך צריכה</vt:lpstr>
      <vt:lpstr>פרטו לפי ערך מלאי</vt:lpstr>
      <vt:lpstr>פרטו לפי נפח אחסון</vt:lpstr>
      <vt:lpstr>נפח אחסון</vt:lpstr>
      <vt:lpstr>ניהול מלאי דיפרנציאלי</vt:lpstr>
      <vt:lpstr>'פרטו לפי נפח אחסון'!Print_Area</vt:lpstr>
      <vt:lpstr>'פרטו לפי ערך צריכה'!Print_Area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</dc:creator>
  <cp:lastModifiedBy>gad lauer</cp:lastModifiedBy>
  <cp:lastPrinted>2023-12-31T20:16:05Z</cp:lastPrinted>
  <dcterms:created xsi:type="dcterms:W3CDTF">2014-10-18T14:07:44Z</dcterms:created>
  <dcterms:modified xsi:type="dcterms:W3CDTF">2024-01-04T21:40:58Z</dcterms:modified>
</cp:coreProperties>
</file>