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B574257A-9C86-416B-84FD-FE67E72E05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put" sheetId="3" state="hidden" r:id="rId2"/>
    <sheet name="属性计算" sheetId="7" state="hidden" r:id="rId3"/>
    <sheet name="hero_info" sheetId="4" r:id="rId4"/>
    <sheet name="hero_star_info" sheetId="6" r:id="rId5"/>
    <sheet name="hero_data_info" sheetId="5" r:id="rId6"/>
    <sheet name="神器总属性" sheetId="12" state="hidden" r:id="rId7"/>
    <sheet name="属性对应量表位置" sheetId="8" state="hidden" r:id="rId8"/>
    <sheet name="Contents" sheetId="11" r:id="rId9"/>
    <sheet name="Info" sheetId="10" r:id="rId10"/>
  </sheets>
  <definedNames>
    <definedName name="body_attr" comment="标准人体属性占比" localSheetId="5">#REF!</definedName>
    <definedName name="body_attr" comment="标准人体属性占比" localSheetId="4">#REF!</definedName>
    <definedName name="body_attr" comment="标准人体属性占比">#REF!</definedName>
    <definedName name="body_lv" comment="参考等级" localSheetId="5">#REF!</definedName>
    <definedName name="body_lv" comment="参考等级" localSheetId="4">#REF!</definedName>
    <definedName name="body_lv" comment="参考等级">#REF!</definedName>
    <definedName name="PARAM_ADD_ATT" comment="攻击成长增量参数" localSheetId="5">#REF!</definedName>
    <definedName name="PARAM_ADD_ATT" comment="攻击成长增量参数" localSheetId="4">#REF!</definedName>
    <definedName name="PARAM_ADD_ATT" comment="攻击成长增量参数">#REF!</definedName>
    <definedName name="PARAM_ADD_DEF" comment="物防成长增量参数" localSheetId="5">#REF!</definedName>
    <definedName name="PARAM_ADD_DEF" comment="物防成长增量参数" localSheetId="4">#REF!</definedName>
    <definedName name="PARAM_ADD_DEF" comment="物防成长增量参数">#REF!</definedName>
    <definedName name="PARAM_ADD_DEF_K" comment="物防转吸收常数K" localSheetId="5">#REF!</definedName>
    <definedName name="PARAM_ADD_DEF_K" comment="物防转吸收常数K" localSheetId="4">#REF!</definedName>
    <definedName name="PARAM_ADD_DEF_K" comment="物防转吸收常数K">#REF!</definedName>
    <definedName name="PARAM_ADD_HP" comment="生命成长增量参数" localSheetId="5">#REF!</definedName>
    <definedName name="PARAM_ADD_HP" comment="生命成长增量参数" localSheetId="4">#REF!</definedName>
    <definedName name="PARAM_ADD_HP" comment="生命成长增量参数">#REF!</definedName>
    <definedName name="PARAM_ADD_MDEF" comment="魔防成长增量参数" localSheetId="5">#REF!</definedName>
    <definedName name="PARAM_ADD_MDEF" comment="魔防成长增量参数" localSheetId="4">#REF!</definedName>
    <definedName name="PARAM_ADD_MDEF" comment="魔防成长增量参数">#REF!</definedName>
    <definedName name="PARAM_ADD_MDEF_K" comment="魔防转吸收常数K" localSheetId="5">#REF!</definedName>
    <definedName name="PARAM_ADD_MDEF_K" comment="魔防转吸收常数K" localSheetId="4">#REF!</definedName>
    <definedName name="PARAM_ADD_MDEF_K" comment="魔防转吸收常数K">#REF!</definedName>
    <definedName name="pro_att_add" comment="攻击增量" localSheetId="5">#REF!</definedName>
    <definedName name="pro_att_add" comment="攻击增量" localSheetId="4">#REF!</definedName>
    <definedName name="pro_att_add" comment="攻击增量">#REF!</definedName>
    <definedName name="pro_att_add_param" comment="攻击增量参数" localSheetId="5">#REF!</definedName>
    <definedName name="pro_att_add_param" comment="攻击增量参数" localSheetId="4">#REF!</definedName>
    <definedName name="pro_att_add_param" comment="攻击增量参数">#REF!</definedName>
    <definedName name="pro_att_base" comment="攻击基值" localSheetId="5">#REF!</definedName>
    <definedName name="pro_att_base" comment="攻击基值" localSheetId="4">#REF!</definedName>
    <definedName name="pro_att_base" comment="攻击基值">#REF!</definedName>
    <definedName name="pro_crit_add" comment="暴击增量" localSheetId="5">#REF!</definedName>
    <definedName name="pro_crit_add" comment="暴击增量" localSheetId="4">#REF!</definedName>
    <definedName name="pro_crit_add" comment="暴击增量">#REF!</definedName>
    <definedName name="pro_crit_add_param" comment="暴击增量参数" localSheetId="5">#REF!</definedName>
    <definedName name="pro_crit_add_param" comment="暴击增量参数" localSheetId="4">#REF!</definedName>
    <definedName name="pro_crit_add_param" comment="暴击增量参数">#REF!</definedName>
    <definedName name="pro_crit_base" comment="暴击基值" localSheetId="5">#REF!</definedName>
    <definedName name="pro_crit_base" comment="暴击基值" localSheetId="4">#REF!</definedName>
    <definedName name="pro_crit_base" comment="暴击基值">#REF!</definedName>
    <definedName name="pro_def_add" comment="防御增量" localSheetId="5">#REF!</definedName>
    <definedName name="pro_def_add" comment="防御增量" localSheetId="4">#REF!</definedName>
    <definedName name="pro_def_add" comment="防御增量">#REF!</definedName>
    <definedName name="pro_def_add_param" comment="防御增量参数" localSheetId="5">#REF!</definedName>
    <definedName name="pro_def_add_param" comment="防御增量参数" localSheetId="4">#REF!</definedName>
    <definedName name="pro_def_add_param" comment="防御增量参数">#REF!</definedName>
    <definedName name="pro_def_base" comment="防御基值" localSheetId="5">#REF!</definedName>
    <definedName name="pro_def_base" comment="防御基值" localSheetId="4">#REF!</definedName>
    <definedName name="pro_def_base" comment="防御基值">#REF!</definedName>
    <definedName name="pro_dodge_add" comment="闪避增量" localSheetId="5">#REF!</definedName>
    <definedName name="pro_dodge_add" comment="闪避增量" localSheetId="4">#REF!</definedName>
    <definedName name="pro_dodge_add" comment="闪避增量">#REF!</definedName>
    <definedName name="pro_dodge_add_param" comment="闪避增量参数" localSheetId="5">#REF!</definedName>
    <definedName name="pro_dodge_add_param" comment="闪避增量参数" localSheetId="4">#REF!</definedName>
    <definedName name="pro_dodge_add_param" comment="闪避增量参数">#REF!</definedName>
    <definedName name="pro_dodge_base" comment="闪避基值" localSheetId="5">#REF!</definedName>
    <definedName name="pro_dodge_base" comment="闪避基值" localSheetId="4">#REF!</definedName>
    <definedName name="pro_dodge_base" comment="闪避基值">#REF!</definedName>
    <definedName name="pro_hit_add" comment="命中增量" localSheetId="5">#REF!</definedName>
    <definedName name="pro_hit_add" comment="命中增量" localSheetId="4">#REF!</definedName>
    <definedName name="pro_hit_add" comment="命中增量">#REF!</definedName>
    <definedName name="pro_hit_add_param" comment="命中增量参数" localSheetId="5">#REF!</definedName>
    <definedName name="pro_hit_add_param" comment="命中增量参数" localSheetId="4">#REF!</definedName>
    <definedName name="pro_hit_add_param" comment="命中增量参数">#REF!</definedName>
    <definedName name="pro_hit_base" comment="命中基值" localSheetId="5">#REF!</definedName>
    <definedName name="pro_hit_base" comment="命中基值" localSheetId="4">#REF!</definedName>
    <definedName name="pro_hit_base" comment="命中基值">#REF!</definedName>
    <definedName name="pro_hp_add" comment="生命增量" localSheetId="5">#REF!</definedName>
    <definedName name="pro_hp_add" comment="生命增量" localSheetId="4">#REF!</definedName>
    <definedName name="pro_hp_add" comment="生命增量">#REF!</definedName>
    <definedName name="pro_hp_add_param" comment="生命增量参数" localSheetId="5">#REF!</definedName>
    <definedName name="pro_hp_add_param" comment="生命增量参数" localSheetId="4">#REF!</definedName>
    <definedName name="pro_hp_add_param" comment="生命增量参数">#REF!</definedName>
    <definedName name="pro_hp_base" comment="生命基值" localSheetId="5">#REF!</definedName>
    <definedName name="pro_hp_base" comment="生命基值" localSheetId="4">#REF!</definedName>
    <definedName name="pro_hp_base" comment="生命基值">#REF!</definedName>
    <definedName name="pro_rcrit_add" comment="抗暴增量" localSheetId="5">#REF!</definedName>
    <definedName name="pro_rcrit_add" comment="抗暴增量" localSheetId="4">#REF!</definedName>
    <definedName name="pro_rcrit_add" comment="抗暴增量">#REF!</definedName>
    <definedName name="pro_rcrit_add_param" comment="抗暴增量参数" localSheetId="5">#REF!</definedName>
    <definedName name="pro_rcrit_add_param" comment="抗暴增量参数" localSheetId="4">#REF!</definedName>
    <definedName name="pro_rcrit_add_param" comment="抗暴增量参数">#REF!</definedName>
    <definedName name="pro_rcrit_base" comment="抗暴基值" localSheetId="5">#REF!</definedName>
    <definedName name="pro_rcrit_base" comment="抗暴基值" localSheetId="4">#REF!</definedName>
    <definedName name="pro_rcrit_base" comment="抗暴基值">#REF!</definedName>
    <definedName name="pro_speed_lv_add" comment="攻速增量" localSheetId="5">#REF!</definedName>
    <definedName name="pro_speed_lv_add" comment="攻速增量" localSheetId="4">#REF!</definedName>
    <definedName name="pro_speed_lv_add" comment="攻速增量">#REF!</definedName>
    <definedName name="pro_speed_lv_add_param" comment="攻速增量参数" localSheetId="5">#REF!</definedName>
    <definedName name="pro_speed_lv_add_param" comment="攻速增量参数" localSheetId="4">#REF!</definedName>
    <definedName name="pro_speed_lv_add_param" comment="攻速增量参数">#REF!</definedName>
    <definedName name="pro_speed_lv_base" comment="攻速基值" localSheetId="5">#REF!</definedName>
    <definedName name="pro_speed_lv_base" comment="攻速基值" localSheetId="4">#REF!</definedName>
    <definedName name="pro_speed_lv_base" comment="攻速基值">#REF!</definedName>
    <definedName name="skill" comment="标准人体属性占比" localSheetId="5">#REF!</definedName>
    <definedName name="skill" comment="标准人体属性占比" localSheetId="4">#REF!</definedName>
    <definedName name="skill" comment="标准人体属性占比">#REF!</definedName>
    <definedName name="test" localSheetId="5">#REF!</definedName>
    <definedName name="test" localSheetId="4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2" i="7" l="1"/>
  <c r="T63" i="7"/>
  <c r="T64" i="7"/>
  <c r="T65" i="7"/>
  <c r="S62" i="7"/>
  <c r="S63" i="7"/>
  <c r="S64" i="7"/>
  <c r="S65" i="7"/>
  <c r="V85" i="2" l="1"/>
  <c r="V84" i="2"/>
  <c r="F85" i="2"/>
  <c r="F84" i="2"/>
  <c r="N85" i="2"/>
  <c r="N84" i="2"/>
  <c r="N65" i="2"/>
  <c r="N64" i="2"/>
  <c r="F65" i="2"/>
  <c r="V45" i="2"/>
  <c r="V44" i="2"/>
  <c r="N45" i="2"/>
  <c r="N44" i="2"/>
  <c r="F45" i="2"/>
  <c r="F44" i="2"/>
  <c r="N25" i="2"/>
  <c r="N24" i="2"/>
  <c r="F25" i="2"/>
  <c r="Q65" i="7"/>
  <c r="W65" i="7" s="1"/>
  <c r="Q64" i="7"/>
  <c r="W64" i="7" s="1"/>
  <c r="Q63" i="7"/>
  <c r="W63" i="7" s="1"/>
  <c r="Q62" i="7"/>
  <c r="V62" i="7" s="1"/>
  <c r="Q61" i="7"/>
  <c r="W61" i="7" s="1"/>
  <c r="Q60" i="7"/>
  <c r="V60" i="7" s="1"/>
  <c r="Q59" i="7"/>
  <c r="W59" i="7" s="1"/>
  <c r="Q58" i="7"/>
  <c r="V58" i="7" s="1"/>
  <c r="Q57" i="7"/>
  <c r="W57" i="7" s="1"/>
  <c r="Q56" i="7"/>
  <c r="W56" i="7" s="1"/>
  <c r="V52" i="7"/>
  <c r="T52" i="7"/>
  <c r="R52" i="7"/>
  <c r="V51" i="7"/>
  <c r="T51" i="7"/>
  <c r="R51" i="7"/>
  <c r="S24" i="7"/>
  <c r="S25" i="7"/>
  <c r="T24" i="7"/>
  <c r="T25" i="7"/>
  <c r="T60" i="7" l="1"/>
  <c r="S59" i="7"/>
  <c r="T57" i="7"/>
  <c r="T61" i="7"/>
  <c r="S60" i="7"/>
  <c r="T58" i="7"/>
  <c r="S57" i="7"/>
  <c r="S61" i="7"/>
  <c r="T59" i="7"/>
  <c r="S58" i="7"/>
  <c r="S56" i="7"/>
  <c r="T56" i="7"/>
  <c r="V56" i="7"/>
  <c r="V64" i="7"/>
  <c r="R64" i="7" s="1"/>
  <c r="W58" i="7"/>
  <c r="W60" i="7"/>
  <c r="W62" i="7"/>
  <c r="R62" i="7" s="1"/>
  <c r="V57" i="7"/>
  <c r="V59" i="7"/>
  <c r="V61" i="7"/>
  <c r="V63" i="7"/>
  <c r="R63" i="7" s="1"/>
  <c r="V65" i="7"/>
  <c r="R65" i="7" s="1"/>
  <c r="R24" i="7" l="1"/>
  <c r="R25" i="7"/>
  <c r="V12" i="7"/>
  <c r="T12" i="7"/>
  <c r="R12" i="7"/>
  <c r="V11" i="7"/>
  <c r="T11" i="7"/>
  <c r="R11" i="7"/>
  <c r="W17" i="7"/>
  <c r="W18" i="7"/>
  <c r="W19" i="7"/>
  <c r="W21" i="7"/>
  <c r="W24" i="7"/>
  <c r="W25" i="7"/>
  <c r="W16" i="7"/>
  <c r="V17" i="7"/>
  <c r="V18" i="7"/>
  <c r="V19" i="7"/>
  <c r="V21" i="7"/>
  <c r="V24" i="7"/>
  <c r="V25" i="7"/>
  <c r="V16" i="7"/>
  <c r="Q25" i="7"/>
  <c r="Q24" i="7"/>
  <c r="Q23" i="7"/>
  <c r="W23" i="7" s="1"/>
  <c r="T23" i="7" s="1"/>
  <c r="Q22" i="7"/>
  <c r="W22" i="7" s="1"/>
  <c r="T22" i="7" s="1"/>
  <c r="Q21" i="7"/>
  <c r="Q20" i="7"/>
  <c r="W20" i="7" s="1"/>
  <c r="Q19" i="7"/>
  <c r="Q18" i="7"/>
  <c r="Q17" i="7"/>
  <c r="Q16" i="7"/>
  <c r="Q83" i="7"/>
  <c r="A83" i="7"/>
  <c r="I83" i="7"/>
  <c r="I63" i="7"/>
  <c r="A63" i="7"/>
  <c r="A43" i="7"/>
  <c r="I43" i="7"/>
  <c r="Q43" i="7"/>
  <c r="A23" i="7"/>
  <c r="I23" i="7"/>
  <c r="T21" i="7" l="1"/>
  <c r="T18" i="7"/>
  <c r="T16" i="7"/>
  <c r="S18" i="7"/>
  <c r="R18" i="7" s="1"/>
  <c r="S19" i="7"/>
  <c r="R19" i="7" s="1"/>
  <c r="S17" i="7"/>
  <c r="T19" i="7"/>
  <c r="S16" i="7"/>
  <c r="T17" i="7"/>
  <c r="R56" i="7"/>
  <c r="T20" i="7"/>
  <c r="S21" i="7"/>
  <c r="R21" i="7" s="1"/>
  <c r="R59" i="7"/>
  <c r="V23" i="7"/>
  <c r="S23" i="7" s="1"/>
  <c r="R23" i="7" s="1"/>
  <c r="V22" i="7"/>
  <c r="S22" i="7" s="1"/>
  <c r="R22" i="7" s="1"/>
  <c r="V20" i="7"/>
  <c r="S20" i="7" s="1"/>
  <c r="R58" i="7" l="1"/>
  <c r="R57" i="7"/>
  <c r="R20" i="7"/>
  <c r="R16" i="7"/>
  <c r="R61" i="7"/>
  <c r="R17" i="7"/>
  <c r="R60" i="7"/>
  <c r="O57" i="2" l="1"/>
  <c r="O17" i="2"/>
  <c r="Q61" i="3" l="1"/>
  <c r="Q21" i="3" l="1"/>
  <c r="V54" i="3" l="1"/>
  <c r="T54" i="3"/>
  <c r="R54" i="3"/>
  <c r="V53" i="3"/>
  <c r="U53" i="3" s="1"/>
  <c r="T53" i="3"/>
  <c r="S53" i="3" s="1"/>
  <c r="R53" i="3"/>
  <c r="Q53" i="3" s="1"/>
  <c r="U52" i="3"/>
  <c r="S52" i="3"/>
  <c r="Q52" i="3"/>
  <c r="U51" i="3"/>
  <c r="S51" i="3"/>
  <c r="Q51" i="3"/>
  <c r="U50" i="3"/>
  <c r="S50" i="3"/>
  <c r="U61" i="3" s="1"/>
  <c r="Q50" i="3"/>
  <c r="S61" i="3" s="1"/>
  <c r="V14" i="3"/>
  <c r="V13" i="3"/>
  <c r="U13" i="3" s="1"/>
  <c r="U12" i="3"/>
  <c r="U11" i="3"/>
  <c r="U10" i="3"/>
  <c r="T14" i="3"/>
  <c r="T13" i="3"/>
  <c r="S13" i="3" s="1"/>
  <c r="S12" i="3"/>
  <c r="S11" i="3"/>
  <c r="S10" i="3"/>
  <c r="U21" i="3" s="1"/>
  <c r="R14" i="3"/>
  <c r="R13" i="3"/>
  <c r="Q13" i="3" s="1"/>
  <c r="Q12" i="3"/>
  <c r="Q11" i="3"/>
  <c r="Q10" i="3"/>
  <c r="S21" i="3" s="1"/>
  <c r="V50" i="2"/>
  <c r="T50" i="2"/>
  <c r="V10" i="2"/>
  <c r="T10" i="2"/>
  <c r="V65" i="2"/>
  <c r="R65" i="3" s="1"/>
  <c r="T65" i="2"/>
  <c r="V64" i="2"/>
  <c r="T64" i="2"/>
  <c r="V63" i="2"/>
  <c r="T63" i="2"/>
  <c r="V62" i="2"/>
  <c r="T62" i="2"/>
  <c r="V61" i="2"/>
  <c r="T61" i="2"/>
  <c r="V60" i="2"/>
  <c r="T60" i="2"/>
  <c r="V59" i="2"/>
  <c r="T59" i="2"/>
  <c r="V58" i="2"/>
  <c r="T58" i="2"/>
  <c r="V57" i="2"/>
  <c r="T57" i="2"/>
  <c r="V56" i="2"/>
  <c r="T56" i="2"/>
  <c r="Q50" i="2"/>
  <c r="V25" i="2"/>
  <c r="R25" i="3" s="1"/>
  <c r="T25" i="2"/>
  <c r="V24" i="2"/>
  <c r="T24" i="2"/>
  <c r="V23" i="2"/>
  <c r="T23" i="2"/>
  <c r="V22" i="2"/>
  <c r="T22" i="2"/>
  <c r="V21" i="2"/>
  <c r="T21" i="2"/>
  <c r="V20" i="2"/>
  <c r="T20" i="2"/>
  <c r="V19" i="2"/>
  <c r="T19" i="2"/>
  <c r="V18" i="2"/>
  <c r="T18" i="2"/>
  <c r="V17" i="2"/>
  <c r="T17" i="2"/>
  <c r="V16" i="2"/>
  <c r="T16" i="2"/>
  <c r="Q10" i="2"/>
  <c r="V76" i="2" l="1"/>
  <c r="F56" i="2"/>
  <c r="N76" i="2"/>
  <c r="N56" i="2"/>
  <c r="F76" i="2"/>
  <c r="N78" i="2"/>
  <c r="F78" i="2"/>
  <c r="N58" i="2"/>
  <c r="F58" i="2"/>
  <c r="V78" i="2"/>
  <c r="V40" i="2"/>
  <c r="N40" i="2"/>
  <c r="F40" i="2"/>
  <c r="N20" i="2"/>
  <c r="F20" i="2"/>
  <c r="V37" i="2"/>
  <c r="F17" i="2"/>
  <c r="N37" i="2"/>
  <c r="F37" i="2"/>
  <c r="N17" i="2"/>
  <c r="F19" i="2"/>
  <c r="V39" i="2"/>
  <c r="N39" i="2"/>
  <c r="F39" i="2"/>
  <c r="N19" i="2"/>
  <c r="F43" i="2"/>
  <c r="N23" i="2"/>
  <c r="F23" i="2"/>
  <c r="F24" i="2"/>
  <c r="V43" i="2"/>
  <c r="N43" i="2"/>
  <c r="N59" i="2"/>
  <c r="N79" i="2"/>
  <c r="V79" i="2"/>
  <c r="F79" i="2"/>
  <c r="F59" i="2"/>
  <c r="V80" i="2"/>
  <c r="F77" i="2"/>
  <c r="F57" i="2"/>
  <c r="N57" i="2"/>
  <c r="V77" i="2"/>
  <c r="F80" i="2"/>
  <c r="N77" i="2"/>
  <c r="N80" i="2"/>
  <c r="N60" i="2"/>
  <c r="F60" i="2"/>
  <c r="F82" i="2"/>
  <c r="N83" i="2"/>
  <c r="F62" i="2"/>
  <c r="F64" i="2"/>
  <c r="N82" i="2"/>
  <c r="N63" i="2"/>
  <c r="F63" i="2"/>
  <c r="V83" i="2"/>
  <c r="N62" i="2"/>
  <c r="V82" i="2"/>
  <c r="F83" i="2"/>
  <c r="V36" i="2"/>
  <c r="N36" i="2"/>
  <c r="F36" i="2"/>
  <c r="N16" i="2"/>
  <c r="F16" i="2"/>
  <c r="N38" i="2"/>
  <c r="F18" i="2"/>
  <c r="V38" i="2"/>
  <c r="F38" i="2"/>
  <c r="N18" i="2"/>
  <c r="V81" i="2"/>
  <c r="N81" i="2"/>
  <c r="F61" i="2"/>
  <c r="F81" i="2"/>
  <c r="N61" i="2"/>
  <c r="N22" i="2"/>
  <c r="V42" i="2"/>
  <c r="F42" i="2"/>
  <c r="N42" i="2"/>
  <c r="F22" i="2"/>
  <c r="N41" i="2"/>
  <c r="N21" i="2"/>
  <c r="V41" i="2"/>
  <c r="F41" i="2"/>
  <c r="F21" i="2"/>
  <c r="R64" i="3"/>
  <c r="R63" i="3" s="1"/>
  <c r="R62" i="3" s="1"/>
  <c r="R61" i="3" s="1"/>
  <c r="R60" i="3" s="1"/>
  <c r="R59" i="3" s="1"/>
  <c r="R58" i="3" s="1"/>
  <c r="R57" i="3" s="1"/>
  <c r="R56" i="3" s="1"/>
  <c r="R24" i="3"/>
  <c r="R23" i="3" s="1"/>
  <c r="R22" i="3" s="1"/>
  <c r="R21" i="3" s="1"/>
  <c r="R20" i="3" s="1"/>
  <c r="R19" i="3" s="1"/>
  <c r="R18" i="3" s="1"/>
  <c r="R17" i="3" s="1"/>
  <c r="R16" i="3" s="1"/>
  <c r="U20" i="3"/>
  <c r="S20" i="3"/>
  <c r="U60" i="3"/>
  <c r="S60" i="3"/>
  <c r="G57" i="2" l="1"/>
  <c r="D53" i="2" l="1"/>
  <c r="E53" i="2"/>
  <c r="F53" i="2"/>
  <c r="G53" i="2"/>
  <c r="O53" i="2" l="1"/>
  <c r="M53" i="2"/>
  <c r="N53" i="2"/>
  <c r="G13" i="2"/>
  <c r="F13" i="2"/>
  <c r="E13" i="2"/>
  <c r="O13" i="2" l="1"/>
  <c r="N13" i="2"/>
  <c r="M13" i="2"/>
  <c r="L13" i="2"/>
  <c r="K13" i="2"/>
  <c r="W73" i="2" l="1"/>
  <c r="O73" i="2"/>
  <c r="G73" i="2"/>
  <c r="G33" i="2"/>
  <c r="O33" i="2"/>
  <c r="W33" i="2"/>
  <c r="M33" i="2"/>
  <c r="M73" i="2"/>
  <c r="C33" i="2" l="1"/>
  <c r="A30" i="2"/>
  <c r="Q70" i="2"/>
  <c r="I70" i="2"/>
  <c r="A70" i="2"/>
  <c r="A50" i="2"/>
  <c r="I50" i="2"/>
  <c r="Q30" i="2"/>
  <c r="I30" i="2"/>
  <c r="I10" i="2"/>
  <c r="A10" i="2"/>
  <c r="W70" i="2"/>
  <c r="E8" i="10" s="1"/>
  <c r="O70" i="2"/>
  <c r="D8" i="10" s="1"/>
  <c r="G70" i="2"/>
  <c r="C8" i="10" s="1"/>
  <c r="G50" i="2"/>
  <c r="A8" i="10" s="1"/>
  <c r="O50" i="2"/>
  <c r="B8" i="10" s="1"/>
  <c r="W30" i="2"/>
  <c r="E6" i="10" s="1"/>
  <c r="O30" i="2"/>
  <c r="D6" i="10" s="1"/>
  <c r="G30" i="2"/>
  <c r="C6" i="10" s="1"/>
  <c r="O10" i="2"/>
  <c r="B6" i="10" s="1"/>
  <c r="G10" i="2"/>
  <c r="A6" i="10" s="1"/>
  <c r="J1" i="10"/>
  <c r="F1" i="10"/>
  <c r="K1" i="10"/>
  <c r="I1" i="10"/>
  <c r="H1" i="10"/>
  <c r="G1" i="10"/>
  <c r="D13" i="2"/>
  <c r="L53" i="2" l="1"/>
  <c r="D73" i="2"/>
  <c r="E73" i="2"/>
  <c r="F73" i="2"/>
  <c r="L73" i="2"/>
  <c r="N73" i="2"/>
  <c r="T73" i="2"/>
  <c r="U73" i="2"/>
  <c r="V73" i="2"/>
  <c r="S73" i="2" l="1"/>
  <c r="K73" i="2"/>
  <c r="C73" i="2"/>
  <c r="K53" i="2"/>
  <c r="C53" i="2"/>
  <c r="V33" i="2"/>
  <c r="U33" i="2"/>
  <c r="T33" i="2"/>
  <c r="S33" i="2"/>
  <c r="N33" i="2"/>
  <c r="L33" i="2"/>
  <c r="K33" i="2"/>
  <c r="F33" i="2"/>
  <c r="E33" i="2"/>
  <c r="D33" i="2"/>
  <c r="C13" i="2"/>
  <c r="C1" i="2" l="1"/>
  <c r="D1" i="2"/>
  <c r="E1" i="2"/>
  <c r="F1" i="2"/>
  <c r="B1" i="2"/>
  <c r="A1" i="2"/>
  <c r="Q70" i="3" l="1"/>
  <c r="I70" i="3"/>
  <c r="A70" i="3"/>
  <c r="I50" i="3"/>
  <c r="Q60" i="3" s="1"/>
  <c r="A50" i="3"/>
  <c r="Q30" i="3"/>
  <c r="I30" i="3"/>
  <c r="A30" i="3"/>
  <c r="I10" i="3"/>
  <c r="Q20" i="3" s="1"/>
  <c r="A10" i="3"/>
  <c r="I61" i="3" l="1"/>
  <c r="Q81" i="3"/>
  <c r="I81" i="3"/>
  <c r="A81" i="3"/>
  <c r="A41" i="3"/>
  <c r="I21" i="3"/>
  <c r="Q41" i="3"/>
  <c r="I41" i="3"/>
  <c r="J54" i="7"/>
  <c r="J53" i="7"/>
  <c r="J52" i="7"/>
  <c r="J51" i="7"/>
  <c r="I65" i="7"/>
  <c r="P65" i="7" s="1"/>
  <c r="M65" i="7" s="1"/>
  <c r="I64" i="7"/>
  <c r="P64" i="7" s="1"/>
  <c r="M64" i="7" s="1"/>
  <c r="P63" i="7"/>
  <c r="O63" i="7"/>
  <c r="L63" i="7" s="1"/>
  <c r="N63" i="7"/>
  <c r="K63" i="7" s="1"/>
  <c r="I62" i="7"/>
  <c r="P62" i="7" s="1"/>
  <c r="I61" i="7"/>
  <c r="O61" i="7" s="1"/>
  <c r="L61" i="7" s="1"/>
  <c r="I60" i="7"/>
  <c r="O60" i="7" s="1"/>
  <c r="I59" i="7"/>
  <c r="O59" i="7" s="1"/>
  <c r="I58" i="7"/>
  <c r="O58" i="7" s="1"/>
  <c r="L58" i="7" s="1"/>
  <c r="I57" i="7"/>
  <c r="O57" i="7" s="1"/>
  <c r="L57" i="7" s="1"/>
  <c r="I56" i="7"/>
  <c r="O56" i="7" s="1"/>
  <c r="L56" i="7" s="1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L59" i="7" l="1"/>
  <c r="M63" i="7"/>
  <c r="M62" i="7"/>
  <c r="P61" i="7"/>
  <c r="M61" i="7" s="1"/>
  <c r="P59" i="7"/>
  <c r="M59" i="7" s="1"/>
  <c r="P57" i="7"/>
  <c r="M57" i="7" s="1"/>
  <c r="L60" i="7"/>
  <c r="P56" i="7"/>
  <c r="M56" i="7" s="1"/>
  <c r="P58" i="7"/>
  <c r="M58" i="7" s="1"/>
  <c r="P60" i="7"/>
  <c r="M60" i="7" s="1"/>
  <c r="O64" i="7"/>
  <c r="L64" i="7" s="1"/>
  <c r="O65" i="7"/>
  <c r="L65" i="7" s="1"/>
  <c r="N56" i="7"/>
  <c r="K56" i="7" s="1"/>
  <c r="N57" i="7"/>
  <c r="K57" i="7" s="1"/>
  <c r="N58" i="7"/>
  <c r="K58" i="7" s="1"/>
  <c r="N59" i="7"/>
  <c r="K59" i="7" s="1"/>
  <c r="N60" i="7"/>
  <c r="K60" i="7" s="1"/>
  <c r="N61" i="7"/>
  <c r="K61" i="7" s="1"/>
  <c r="N62" i="7"/>
  <c r="K62" i="7" s="1"/>
  <c r="O62" i="7"/>
  <c r="L62" i="7" s="1"/>
  <c r="J63" i="7"/>
  <c r="N64" i="7"/>
  <c r="K64" i="7" s="1"/>
  <c r="N65" i="7"/>
  <c r="K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U85" i="7" s="1"/>
  <c r="Q84" i="7"/>
  <c r="X84" i="7" s="1"/>
  <c r="U84" i="7" s="1"/>
  <c r="X83" i="7"/>
  <c r="U83" i="7" s="1"/>
  <c r="W83" i="7"/>
  <c r="T83" i="7" s="1"/>
  <c r="V83" i="7"/>
  <c r="S83" i="7" s="1"/>
  <c r="Q82" i="7"/>
  <c r="X82" i="7" s="1"/>
  <c r="U82" i="7" s="1"/>
  <c r="Q81" i="7"/>
  <c r="X81" i="7" s="1"/>
  <c r="U81" i="7" s="1"/>
  <c r="Q80" i="7"/>
  <c r="X80" i="7" s="1"/>
  <c r="U80" i="7" s="1"/>
  <c r="Q79" i="7"/>
  <c r="X79" i="7" s="1"/>
  <c r="U79" i="7" s="1"/>
  <c r="Q78" i="7"/>
  <c r="X78" i="7" s="1"/>
  <c r="U78" i="7" s="1"/>
  <c r="Q77" i="7"/>
  <c r="X77" i="7" s="1"/>
  <c r="U77" i="7" s="1"/>
  <c r="Q76" i="7"/>
  <c r="X76" i="7" s="1"/>
  <c r="U76" i="7" s="1"/>
  <c r="I85" i="7"/>
  <c r="P85" i="7" s="1"/>
  <c r="M85" i="7" s="1"/>
  <c r="I84" i="7"/>
  <c r="P84" i="7" s="1"/>
  <c r="M84" i="7" s="1"/>
  <c r="P83" i="7"/>
  <c r="M83" i="7" s="1"/>
  <c r="O83" i="7"/>
  <c r="L83" i="7" s="1"/>
  <c r="N83" i="7"/>
  <c r="K83" i="7" s="1"/>
  <c r="I82" i="7"/>
  <c r="O82" i="7" s="1"/>
  <c r="L82" i="7" s="1"/>
  <c r="I81" i="7"/>
  <c r="O81" i="7" s="1"/>
  <c r="L81" i="7" s="1"/>
  <c r="I80" i="7"/>
  <c r="O80" i="7" s="1"/>
  <c r="L80" i="7" s="1"/>
  <c r="I79" i="7"/>
  <c r="O79" i="7" s="1"/>
  <c r="L79" i="7" s="1"/>
  <c r="I78" i="7"/>
  <c r="O78" i="7" s="1"/>
  <c r="L78" i="7" s="1"/>
  <c r="I77" i="7"/>
  <c r="O77" i="7" s="1"/>
  <c r="L77" i="7" s="1"/>
  <c r="I76" i="7"/>
  <c r="O76" i="7" s="1"/>
  <c r="L76" i="7" s="1"/>
  <c r="A85" i="7"/>
  <c r="H85" i="7" s="1"/>
  <c r="E85" i="7" s="1"/>
  <c r="A84" i="7"/>
  <c r="H84" i="7" s="1"/>
  <c r="E84" i="7" s="1"/>
  <c r="H83" i="7"/>
  <c r="E83" i="7" s="1"/>
  <c r="G83" i="7"/>
  <c r="D83" i="7" s="1"/>
  <c r="F83" i="7"/>
  <c r="C83" i="7" s="1"/>
  <c r="A82" i="7"/>
  <c r="H82" i="7" s="1"/>
  <c r="E82" i="7" s="1"/>
  <c r="A81" i="7"/>
  <c r="F81" i="7" s="1"/>
  <c r="C81" i="7" s="1"/>
  <c r="A80" i="7"/>
  <c r="F80" i="7" s="1"/>
  <c r="C80" i="7" s="1"/>
  <c r="A79" i="7"/>
  <c r="F79" i="7" s="1"/>
  <c r="C79" i="7" s="1"/>
  <c r="A78" i="7"/>
  <c r="F78" i="7" s="1"/>
  <c r="C78" i="7" s="1"/>
  <c r="A77" i="7"/>
  <c r="F77" i="7" s="1"/>
  <c r="C77" i="7" s="1"/>
  <c r="A76" i="7"/>
  <c r="F76" i="7" s="1"/>
  <c r="C76" i="7" s="1"/>
  <c r="A65" i="7"/>
  <c r="H65" i="7" s="1"/>
  <c r="E65" i="7" s="1"/>
  <c r="A64" i="7"/>
  <c r="H64" i="7" s="1"/>
  <c r="E64" i="7" s="1"/>
  <c r="H63" i="7"/>
  <c r="E63" i="7" s="1"/>
  <c r="G63" i="7"/>
  <c r="D63" i="7" s="1"/>
  <c r="F63" i="7"/>
  <c r="C63" i="7" s="1"/>
  <c r="A62" i="7"/>
  <c r="H62" i="7" s="1"/>
  <c r="E62" i="7" s="1"/>
  <c r="A61" i="7"/>
  <c r="G61" i="7" s="1"/>
  <c r="D61" i="7" s="1"/>
  <c r="A60" i="7"/>
  <c r="G60" i="7" s="1"/>
  <c r="D60" i="7" s="1"/>
  <c r="A59" i="7"/>
  <c r="G59" i="7" s="1"/>
  <c r="D59" i="7" s="1"/>
  <c r="A58" i="7"/>
  <c r="G58" i="7" s="1"/>
  <c r="D58" i="7" s="1"/>
  <c r="A57" i="7"/>
  <c r="G57" i="7" s="1"/>
  <c r="D57" i="7" s="1"/>
  <c r="A56" i="7"/>
  <c r="G56" i="7" s="1"/>
  <c r="D56" i="7" s="1"/>
  <c r="Q45" i="7"/>
  <c r="X45" i="7" s="1"/>
  <c r="U45" i="7" s="1"/>
  <c r="Q44" i="7"/>
  <c r="X44" i="7" s="1"/>
  <c r="U44" i="7" s="1"/>
  <c r="X43" i="7"/>
  <c r="U43" i="7" s="1"/>
  <c r="W43" i="7"/>
  <c r="T43" i="7" s="1"/>
  <c r="V43" i="7"/>
  <c r="S43" i="7" s="1"/>
  <c r="Q42" i="7"/>
  <c r="W42" i="7" s="1"/>
  <c r="T42" i="7" s="1"/>
  <c r="Q41" i="7"/>
  <c r="W41" i="7" s="1"/>
  <c r="T41" i="7" s="1"/>
  <c r="Q40" i="7"/>
  <c r="W40" i="7" s="1"/>
  <c r="T40" i="7" s="1"/>
  <c r="Q39" i="7"/>
  <c r="W39" i="7" s="1"/>
  <c r="T39" i="7" s="1"/>
  <c r="Q38" i="7"/>
  <c r="W38" i="7" s="1"/>
  <c r="T38" i="7" s="1"/>
  <c r="Q37" i="7"/>
  <c r="W37" i="7" s="1"/>
  <c r="T37" i="7" s="1"/>
  <c r="Q36" i="7"/>
  <c r="W36" i="7" s="1"/>
  <c r="T36" i="7" s="1"/>
  <c r="I45" i="7"/>
  <c r="P45" i="7" s="1"/>
  <c r="M45" i="7" s="1"/>
  <c r="I44" i="7"/>
  <c r="P44" i="7" s="1"/>
  <c r="M44" i="7" s="1"/>
  <c r="P43" i="7"/>
  <c r="M43" i="7" s="1"/>
  <c r="O43" i="7"/>
  <c r="L43" i="7" s="1"/>
  <c r="N43" i="7"/>
  <c r="K43" i="7" s="1"/>
  <c r="I42" i="7"/>
  <c r="O42" i="7" s="1"/>
  <c r="L42" i="7" s="1"/>
  <c r="I41" i="7"/>
  <c r="O41" i="7" s="1"/>
  <c r="L41" i="7" s="1"/>
  <c r="I40" i="7"/>
  <c r="O40" i="7" s="1"/>
  <c r="L40" i="7" s="1"/>
  <c r="I39" i="7"/>
  <c r="O39" i="7" s="1"/>
  <c r="L39" i="7" s="1"/>
  <c r="I38" i="7"/>
  <c r="O38" i="7" s="1"/>
  <c r="L38" i="7" s="1"/>
  <c r="I37" i="7"/>
  <c r="O37" i="7" s="1"/>
  <c r="L37" i="7" s="1"/>
  <c r="I36" i="7"/>
  <c r="O36" i="7" s="1"/>
  <c r="L36" i="7" s="1"/>
  <c r="A45" i="7"/>
  <c r="H45" i="7" s="1"/>
  <c r="E45" i="7" s="1"/>
  <c r="A44" i="7"/>
  <c r="H44" i="7" s="1"/>
  <c r="E44" i="7" s="1"/>
  <c r="H43" i="7"/>
  <c r="E43" i="7" s="1"/>
  <c r="G43" i="7"/>
  <c r="D43" i="7" s="1"/>
  <c r="F43" i="7"/>
  <c r="C43" i="7" s="1"/>
  <c r="A42" i="7"/>
  <c r="G42" i="7" s="1"/>
  <c r="D42" i="7" s="1"/>
  <c r="A41" i="7"/>
  <c r="G41" i="7" s="1"/>
  <c r="D41" i="7" s="1"/>
  <c r="A40" i="7"/>
  <c r="G40" i="7" s="1"/>
  <c r="D40" i="7" s="1"/>
  <c r="A39" i="7"/>
  <c r="G39" i="7" s="1"/>
  <c r="D39" i="7" s="1"/>
  <c r="A38" i="7"/>
  <c r="G38" i="7" s="1"/>
  <c r="D38" i="7" s="1"/>
  <c r="A37" i="7"/>
  <c r="G37" i="7" s="1"/>
  <c r="D37" i="7" s="1"/>
  <c r="A36" i="7"/>
  <c r="G36" i="7" s="1"/>
  <c r="D36" i="7" s="1"/>
  <c r="I25" i="7"/>
  <c r="P25" i="7" s="1"/>
  <c r="M25" i="7" s="1"/>
  <c r="I24" i="7"/>
  <c r="P24" i="7" s="1"/>
  <c r="M24" i="7" s="1"/>
  <c r="P23" i="7"/>
  <c r="M23" i="7" s="1"/>
  <c r="O23" i="7"/>
  <c r="L23" i="7" s="1"/>
  <c r="N23" i="7"/>
  <c r="K23" i="7" s="1"/>
  <c r="I22" i="7"/>
  <c r="P22" i="7" s="1"/>
  <c r="M22" i="7" s="1"/>
  <c r="I21" i="7"/>
  <c r="P21" i="7" s="1"/>
  <c r="M21" i="7" s="1"/>
  <c r="I20" i="7"/>
  <c r="P20" i="7" s="1"/>
  <c r="M20" i="7" s="1"/>
  <c r="I19" i="7"/>
  <c r="P19" i="7" s="1"/>
  <c r="M19" i="7" s="1"/>
  <c r="I18" i="7"/>
  <c r="P18" i="7" s="1"/>
  <c r="M18" i="7" s="1"/>
  <c r="I17" i="7"/>
  <c r="P17" i="7" s="1"/>
  <c r="M17" i="7" s="1"/>
  <c r="I16" i="7"/>
  <c r="P16" i="7" s="1"/>
  <c r="M16" i="7" s="1"/>
  <c r="F23" i="7"/>
  <c r="G23" i="7"/>
  <c r="H23" i="7"/>
  <c r="E23" i="7" s="1"/>
  <c r="J65" i="7" l="1"/>
  <c r="H76" i="7"/>
  <c r="E76" i="7" s="1"/>
  <c r="G79" i="7"/>
  <c r="D79" i="7" s="1"/>
  <c r="H79" i="7"/>
  <c r="E79" i="7" s="1"/>
  <c r="W78" i="7"/>
  <c r="T78" i="7" s="1"/>
  <c r="V81" i="7"/>
  <c r="S81" i="7" s="1"/>
  <c r="W81" i="7"/>
  <c r="T81" i="7" s="1"/>
  <c r="V77" i="7"/>
  <c r="S77" i="7" s="1"/>
  <c r="W77" i="7"/>
  <c r="T77" i="7" s="1"/>
  <c r="H80" i="7"/>
  <c r="E80" i="7" s="1"/>
  <c r="G78" i="7"/>
  <c r="D78" i="7" s="1"/>
  <c r="P81" i="7"/>
  <c r="M81" i="7" s="1"/>
  <c r="V76" i="7"/>
  <c r="S76" i="7" s="1"/>
  <c r="V80" i="7"/>
  <c r="S80" i="7" s="1"/>
  <c r="H41" i="7"/>
  <c r="E41" i="7" s="1"/>
  <c r="P40" i="7"/>
  <c r="M40" i="7" s="1"/>
  <c r="G77" i="7"/>
  <c r="D77" i="7" s="1"/>
  <c r="H78" i="7"/>
  <c r="E78" i="7" s="1"/>
  <c r="G81" i="7"/>
  <c r="D81" i="7" s="1"/>
  <c r="P79" i="7"/>
  <c r="M79" i="7" s="1"/>
  <c r="W76" i="7"/>
  <c r="T76" i="7" s="1"/>
  <c r="V79" i="7"/>
  <c r="S79" i="7" s="1"/>
  <c r="W80" i="7"/>
  <c r="T80" i="7" s="1"/>
  <c r="G76" i="7"/>
  <c r="D76" i="7" s="1"/>
  <c r="H77" i="7"/>
  <c r="E77" i="7" s="1"/>
  <c r="B77" i="7" s="1"/>
  <c r="G80" i="7"/>
  <c r="D80" i="7" s="1"/>
  <c r="H81" i="7"/>
  <c r="E81" i="7" s="1"/>
  <c r="B81" i="7" s="1"/>
  <c r="V78" i="7"/>
  <c r="S78" i="7" s="1"/>
  <c r="R78" i="7" s="1"/>
  <c r="W79" i="7"/>
  <c r="T79" i="7" s="1"/>
  <c r="H39" i="7"/>
  <c r="E39" i="7" s="1"/>
  <c r="H37" i="7"/>
  <c r="E37" i="7" s="1"/>
  <c r="P38" i="7"/>
  <c r="M38" i="7" s="1"/>
  <c r="H56" i="7"/>
  <c r="E56" i="7" s="1"/>
  <c r="H58" i="7"/>
  <c r="E58" i="7" s="1"/>
  <c r="H60" i="7"/>
  <c r="E60" i="7" s="1"/>
  <c r="P77" i="7"/>
  <c r="M77" i="7" s="1"/>
  <c r="J64" i="7"/>
  <c r="H57" i="7"/>
  <c r="E57" i="7" s="1"/>
  <c r="H59" i="7"/>
  <c r="E59" i="7" s="1"/>
  <c r="H61" i="7"/>
  <c r="E61" i="7" s="1"/>
  <c r="P42" i="7"/>
  <c r="M42" i="7" s="1"/>
  <c r="J61" i="7"/>
  <c r="N16" i="7"/>
  <c r="K16" i="7" s="1"/>
  <c r="N17" i="7"/>
  <c r="K17" i="7" s="1"/>
  <c r="N18" i="7"/>
  <c r="K18" i="7" s="1"/>
  <c r="N19" i="7"/>
  <c r="K19" i="7" s="1"/>
  <c r="N20" i="7"/>
  <c r="K20" i="7" s="1"/>
  <c r="N21" i="7"/>
  <c r="K21" i="7" s="1"/>
  <c r="N22" i="7"/>
  <c r="K22" i="7" s="1"/>
  <c r="X37" i="7"/>
  <c r="U37" i="7" s="1"/>
  <c r="X39" i="7"/>
  <c r="U39" i="7" s="1"/>
  <c r="X41" i="7"/>
  <c r="U41" i="7" s="1"/>
  <c r="O16" i="7"/>
  <c r="L16" i="7" s="1"/>
  <c r="O17" i="7"/>
  <c r="L17" i="7" s="1"/>
  <c r="O18" i="7"/>
  <c r="L18" i="7" s="1"/>
  <c r="O19" i="7"/>
  <c r="L19" i="7" s="1"/>
  <c r="O20" i="7"/>
  <c r="L20" i="7" s="1"/>
  <c r="O21" i="7"/>
  <c r="L21" i="7" s="1"/>
  <c r="O22" i="7"/>
  <c r="L22" i="7" s="1"/>
  <c r="H36" i="7"/>
  <c r="E36" i="7" s="1"/>
  <c r="H38" i="7"/>
  <c r="E38" i="7" s="1"/>
  <c r="H40" i="7"/>
  <c r="E40" i="7" s="1"/>
  <c r="H42" i="7"/>
  <c r="E42" i="7" s="1"/>
  <c r="P37" i="7"/>
  <c r="M37" i="7" s="1"/>
  <c r="P39" i="7"/>
  <c r="M39" i="7" s="1"/>
  <c r="P41" i="7"/>
  <c r="M41" i="7" s="1"/>
  <c r="F56" i="7"/>
  <c r="C56" i="7" s="1"/>
  <c r="F57" i="7"/>
  <c r="C57" i="7" s="1"/>
  <c r="F58" i="7"/>
  <c r="C58" i="7" s="1"/>
  <c r="F59" i="7"/>
  <c r="C59" i="7" s="1"/>
  <c r="F60" i="7"/>
  <c r="C60" i="7" s="1"/>
  <c r="F61" i="7"/>
  <c r="C61" i="7" s="1"/>
  <c r="P76" i="7"/>
  <c r="M76" i="7" s="1"/>
  <c r="P78" i="7"/>
  <c r="M78" i="7" s="1"/>
  <c r="P80" i="7"/>
  <c r="M80" i="7" s="1"/>
  <c r="X36" i="7"/>
  <c r="U36" i="7" s="1"/>
  <c r="X38" i="7"/>
  <c r="U38" i="7" s="1"/>
  <c r="X40" i="7"/>
  <c r="U40" i="7" s="1"/>
  <c r="X42" i="7"/>
  <c r="U42" i="7" s="1"/>
  <c r="P82" i="7"/>
  <c r="M82" i="7" s="1"/>
  <c r="J60" i="7"/>
  <c r="W82" i="7"/>
  <c r="T82" i="7" s="1"/>
  <c r="V82" i="7"/>
  <c r="S82" i="7" s="1"/>
  <c r="J62" i="7"/>
  <c r="J59" i="7"/>
  <c r="F62" i="7"/>
  <c r="C62" i="7" s="1"/>
  <c r="G62" i="7"/>
  <c r="D62" i="7" s="1"/>
  <c r="J57" i="7"/>
  <c r="J56" i="7"/>
  <c r="J58" i="7"/>
  <c r="P36" i="7"/>
  <c r="M36" i="7" s="1"/>
  <c r="B83" i="7"/>
  <c r="B63" i="7"/>
  <c r="J23" i="7"/>
  <c r="J43" i="7"/>
  <c r="R83" i="7"/>
  <c r="J83" i="7"/>
  <c r="B80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N77" i="7"/>
  <c r="K77" i="7" s="1"/>
  <c r="N78" i="7"/>
  <c r="K78" i="7" s="1"/>
  <c r="N79" i="7"/>
  <c r="K79" i="7" s="1"/>
  <c r="N80" i="7"/>
  <c r="K80" i="7" s="1"/>
  <c r="N81" i="7"/>
  <c r="K81" i="7" s="1"/>
  <c r="N82" i="7"/>
  <c r="K82" i="7" s="1"/>
  <c r="O84" i="7"/>
  <c r="L84" i="7" s="1"/>
  <c r="O85" i="7"/>
  <c r="L85" i="7" s="1"/>
  <c r="F84" i="7"/>
  <c r="C84" i="7" s="1"/>
  <c r="B84" i="7" s="1"/>
  <c r="F85" i="7"/>
  <c r="C85" i="7" s="1"/>
  <c r="F64" i="7"/>
  <c r="C64" i="7" s="1"/>
  <c r="F65" i="7"/>
  <c r="C65" i="7" s="1"/>
  <c r="G64" i="7"/>
  <c r="D64" i="7" s="1"/>
  <c r="G65" i="7"/>
  <c r="D65" i="7" s="1"/>
  <c r="R43" i="7"/>
  <c r="V44" i="7"/>
  <c r="S44" i="7" s="1"/>
  <c r="V45" i="7"/>
  <c r="S45" i="7" s="1"/>
  <c r="V36" i="7"/>
  <c r="S36" i="7" s="1"/>
  <c r="V37" i="7"/>
  <c r="S37" i="7" s="1"/>
  <c r="V38" i="7"/>
  <c r="S38" i="7" s="1"/>
  <c r="V39" i="7"/>
  <c r="S39" i="7" s="1"/>
  <c r="V40" i="7"/>
  <c r="S40" i="7" s="1"/>
  <c r="V41" i="7"/>
  <c r="S41" i="7" s="1"/>
  <c r="V42" i="7"/>
  <c r="S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N38" i="7"/>
  <c r="K38" i="7" s="1"/>
  <c r="N39" i="7"/>
  <c r="K39" i="7" s="1"/>
  <c r="N40" i="7"/>
  <c r="K40" i="7" s="1"/>
  <c r="N41" i="7"/>
  <c r="K41" i="7" s="1"/>
  <c r="N42" i="7"/>
  <c r="K42" i="7" s="1"/>
  <c r="O44" i="7"/>
  <c r="L44" i="7" s="1"/>
  <c r="O45" i="7"/>
  <c r="L45" i="7" s="1"/>
  <c r="B43" i="7"/>
  <c r="F44" i="7"/>
  <c r="C44" i="7" s="1"/>
  <c r="F45" i="7"/>
  <c r="C45" i="7" s="1"/>
  <c r="F36" i="7"/>
  <c r="C36" i="7" s="1"/>
  <c r="F37" i="7"/>
  <c r="C37" i="7" s="1"/>
  <c r="F38" i="7"/>
  <c r="C38" i="7" s="1"/>
  <c r="F39" i="7"/>
  <c r="C39" i="7" s="1"/>
  <c r="F40" i="7"/>
  <c r="C40" i="7" s="1"/>
  <c r="F41" i="7"/>
  <c r="C41" i="7" s="1"/>
  <c r="F42" i="7"/>
  <c r="C42" i="7" s="1"/>
  <c r="G44" i="7"/>
  <c r="D44" i="7" s="1"/>
  <c r="G45" i="7"/>
  <c r="D45" i="7" s="1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F20" i="7" s="1"/>
  <c r="A21" i="7"/>
  <c r="A22" i="7"/>
  <c r="A24" i="7"/>
  <c r="A25" i="7"/>
  <c r="A16" i="7"/>
  <c r="D23" i="7"/>
  <c r="C23" i="7"/>
  <c r="B76" i="7" l="1"/>
  <c r="R77" i="7"/>
  <c r="B79" i="7"/>
  <c r="R81" i="7"/>
  <c r="R79" i="7"/>
  <c r="B78" i="7"/>
  <c r="R80" i="7"/>
  <c r="R76" i="7"/>
  <c r="B60" i="7"/>
  <c r="B59" i="7"/>
  <c r="J81" i="7"/>
  <c r="B39" i="7"/>
  <c r="J40" i="7"/>
  <c r="B61" i="7"/>
  <c r="J79" i="7"/>
  <c r="J77" i="7"/>
  <c r="J38" i="7"/>
  <c r="B41" i="7"/>
  <c r="B37" i="7"/>
  <c r="B58" i="7"/>
  <c r="B57" i="7"/>
  <c r="B56" i="7"/>
  <c r="J17" i="7"/>
  <c r="J18" i="7"/>
  <c r="J19" i="7"/>
  <c r="J20" i="7"/>
  <c r="J16" i="7"/>
  <c r="B42" i="7"/>
  <c r="J41" i="7"/>
  <c r="B36" i="7"/>
  <c r="J22" i="7"/>
  <c r="J42" i="7"/>
  <c r="B62" i="7"/>
  <c r="J21" i="7"/>
  <c r="R39" i="7"/>
  <c r="R42" i="7"/>
  <c r="J80" i="7"/>
  <c r="R40" i="7"/>
  <c r="R41" i="7"/>
  <c r="J37" i="7"/>
  <c r="R36" i="7"/>
  <c r="J82" i="7"/>
  <c r="F16" i="7"/>
  <c r="C16" i="7" s="1"/>
  <c r="G16" i="7"/>
  <c r="H16" i="7"/>
  <c r="E16" i="7" s="1"/>
  <c r="F17" i="7"/>
  <c r="C17" i="7" s="1"/>
  <c r="G17" i="7"/>
  <c r="D17" i="7" s="1"/>
  <c r="H17" i="7"/>
  <c r="E17" i="7" s="1"/>
  <c r="B40" i="7"/>
  <c r="J78" i="7"/>
  <c r="F25" i="7"/>
  <c r="C25" i="7" s="1"/>
  <c r="G25" i="7"/>
  <c r="D25" i="7" s="1"/>
  <c r="H25" i="7"/>
  <c r="E25" i="7" s="1"/>
  <c r="C20" i="7"/>
  <c r="G20" i="7"/>
  <c r="D20" i="7" s="1"/>
  <c r="H20" i="7"/>
  <c r="E20" i="7" s="1"/>
  <c r="J39" i="7"/>
  <c r="R38" i="7"/>
  <c r="G22" i="7"/>
  <c r="D22" i="7" s="1"/>
  <c r="H22" i="7"/>
  <c r="E22" i="7" s="1"/>
  <c r="F22" i="7"/>
  <c r="C22" i="7" s="1"/>
  <c r="G18" i="7"/>
  <c r="D18" i="7" s="1"/>
  <c r="H18" i="7"/>
  <c r="E18" i="7" s="1"/>
  <c r="F18" i="7"/>
  <c r="C18" i="7" s="1"/>
  <c r="F21" i="7"/>
  <c r="C21" i="7" s="1"/>
  <c r="G21" i="7"/>
  <c r="D21" i="7" s="1"/>
  <c r="H21" i="7"/>
  <c r="E21" i="7" s="1"/>
  <c r="F24" i="7"/>
  <c r="C24" i="7" s="1"/>
  <c r="G24" i="7"/>
  <c r="D24" i="7" s="1"/>
  <c r="H24" i="7"/>
  <c r="E24" i="7" s="1"/>
  <c r="H19" i="7"/>
  <c r="E19" i="7" s="1"/>
  <c r="F19" i="7"/>
  <c r="C19" i="7" s="1"/>
  <c r="G19" i="7"/>
  <c r="D19" i="7" s="1"/>
  <c r="B38" i="7"/>
  <c r="R37" i="7"/>
  <c r="J76" i="7"/>
  <c r="R82" i="7"/>
  <c r="J36" i="7"/>
  <c r="J24" i="7"/>
  <c r="R44" i="7"/>
  <c r="B44" i="7"/>
  <c r="J44" i="7"/>
  <c r="B65" i="7"/>
  <c r="J84" i="7"/>
  <c r="B45" i="7"/>
  <c r="J45" i="7"/>
  <c r="B82" i="7"/>
  <c r="J25" i="7"/>
  <c r="B64" i="7"/>
  <c r="R45" i="7"/>
  <c r="B85" i="7"/>
  <c r="B23" i="7"/>
  <c r="J85" i="7"/>
  <c r="R85" i="7"/>
  <c r="R84" i="7"/>
  <c r="B22" i="7" l="1"/>
  <c r="B25" i="7"/>
  <c r="B25" i="3" s="1"/>
  <c r="B24" i="7"/>
  <c r="B18" i="7"/>
  <c r="B17" i="7"/>
  <c r="B19" i="7" s="1"/>
  <c r="B21" i="7" s="1"/>
  <c r="B20" i="7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V74" i="3"/>
  <c r="U74" i="3"/>
  <c r="T74" i="3"/>
  <c r="S74" i="3"/>
  <c r="R74" i="3"/>
  <c r="N74" i="3"/>
  <c r="M74" i="3"/>
  <c r="L74" i="3"/>
  <c r="K74" i="3"/>
  <c r="J74" i="3"/>
  <c r="F74" i="3"/>
  <c r="E74" i="3"/>
  <c r="D74" i="3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J54" i="3"/>
  <c r="F54" i="3"/>
  <c r="E54" i="3"/>
  <c r="D54" i="3"/>
  <c r="C54" i="3"/>
  <c r="B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V33" i="3"/>
  <c r="U33" i="3"/>
  <c r="T33" i="3"/>
  <c r="S33" i="3"/>
  <c r="R33" i="3"/>
  <c r="Q32" i="3"/>
  <c r="Q31" i="3"/>
  <c r="N34" i="3"/>
  <c r="M34" i="3"/>
  <c r="L34" i="3"/>
  <c r="K34" i="3"/>
  <c r="J34" i="3"/>
  <c r="F34" i="3"/>
  <c r="E34" i="3"/>
  <c r="D34" i="3"/>
  <c r="C34" i="3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K14" i="3"/>
  <c r="J14" i="3"/>
  <c r="N13" i="3"/>
  <c r="M13" i="3"/>
  <c r="L13" i="3"/>
  <c r="K13" i="3"/>
  <c r="J13" i="3"/>
  <c r="I12" i="3"/>
  <c r="I11" i="3"/>
  <c r="A11" i="3"/>
  <c r="A12" i="3"/>
  <c r="F14" i="3"/>
  <c r="E14" i="3"/>
  <c r="D14" i="3"/>
  <c r="C14" i="3"/>
  <c r="B14" i="3"/>
  <c r="D13" i="3"/>
  <c r="E13" i="3"/>
  <c r="F13" i="3"/>
  <c r="C13" i="3"/>
  <c r="B13" i="3"/>
  <c r="A54" i="3" l="1"/>
  <c r="I34" i="3"/>
  <c r="A14" i="3"/>
  <c r="A34" i="3"/>
  <c r="Q74" i="3"/>
  <c r="B24" i="3"/>
  <c r="B23" i="3" s="1"/>
  <c r="B22" i="3" s="1"/>
  <c r="Q34" i="3"/>
  <c r="I74" i="3"/>
  <c r="I14" i="3"/>
  <c r="A74" i="3"/>
  <c r="I54" i="3"/>
  <c r="Q33" i="3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J21" i="3"/>
  <c r="B81" i="3"/>
  <c r="B80" i="3" s="1"/>
  <c r="B41" i="3"/>
  <c r="B40" i="3" s="1"/>
  <c r="B21" i="3" l="1"/>
  <c r="J20" i="3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J80" i="3"/>
  <c r="R80" i="3"/>
  <c r="J40" i="3"/>
  <c r="B60" i="3"/>
  <c r="B20" i="3" l="1"/>
  <c r="B19" i="3" s="1"/>
  <c r="B18" i="3" s="1"/>
  <c r="B17" i="3" s="1"/>
  <c r="J39" i="3"/>
  <c r="J38" i="3" s="1"/>
  <c r="J37" i="3" s="1"/>
  <c r="J36" i="3" s="1"/>
  <c r="I35" i="3" s="1"/>
  <c r="I40" i="3" s="1"/>
  <c r="R40" i="3"/>
  <c r="R39" i="3" s="1"/>
  <c r="R79" i="3"/>
  <c r="R78" i="3" s="1"/>
  <c r="R77" i="3" s="1"/>
  <c r="R76" i="3" s="1"/>
  <c r="Q75" i="3" s="1"/>
  <c r="Q80" i="3" s="1"/>
  <c r="B39" i="3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R38" i="3" l="1"/>
  <c r="R37" i="3" s="1"/>
  <c r="R36" i="3" s="1"/>
  <c r="Q35" i="3" s="1"/>
  <c r="Q40" i="3" s="1"/>
  <c r="B16" i="3"/>
  <c r="A15" i="3" s="1"/>
  <c r="A20" i="3" s="1"/>
  <c r="B58" i="3" l="1"/>
  <c r="B57" i="3" s="1"/>
  <c r="B56" i="3" s="1"/>
  <c r="A55" i="3" s="1"/>
  <c r="A60" i="3" l="1"/>
  <c r="B1" i="3" s="1"/>
  <c r="A91" i="2" l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S11" authorId="0" shapeId="0" xr:uid="{980B93C4-9E88-4441-87D8-88CD36A05DD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U11" authorId="0" shapeId="0" xr:uid="{324EEB5B-54B1-4358-AB1E-A61FC51C95E7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W11" authorId="0" shapeId="0" xr:uid="{8C06A4F9-733D-4E15-B274-1F0CA2ABAE6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S51" authorId="0" shapeId="0" xr:uid="{AF7A0F31-37CE-413A-B214-68FE8A4FC96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U51" authorId="0" shapeId="0" xr:uid="{637E67C6-9595-452C-A340-2EBF41975DA3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W51" authorId="0" shapeId="0" xr:uid="{A5EB2F48-334C-4927-AEC8-8C45B03C1B3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I21" authorId="0" shapeId="0" xr:uid="{8BB1FCE1-99D6-4112-8A53-A26B68B57F4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21" authorId="0" shapeId="0" xr:uid="{77FA77A4-6A33-4DA4-BAB8-46CA9FADBE5F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S21" authorId="0" shapeId="0" xr:uid="{EC41EB5A-14D0-4FF9-8C8E-F6D4B45EF23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U21" authorId="0" shapeId="0" xr:uid="{033E1C3E-B8A4-43FA-BA89-152A9724D976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41" authorId="0" shapeId="0" xr:uid="{357968EC-6F7A-4AFC-9B78-93A07430A298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41" authorId="0" shapeId="0" xr:uid="{B33356CA-5902-46BB-AC22-28CBF6A6D1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41" authorId="0" shapeId="0" xr:uid="{D9DBA607-BACB-450E-9581-02160E3CA9F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61" authorId="0" shapeId="0" xr:uid="{2A06EC0D-39EC-4BCE-8E39-7B63E32D7741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61" authorId="0" shapeId="0" xr:uid="{6DF9159F-66FA-486D-8790-4D0AFD0569A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S61" authorId="0" shapeId="0" xr:uid="{6DD617B2-6D38-4134-8447-CAD17673E409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U61" authorId="0" shapeId="0" xr:uid="{985D7444-EB2A-416C-9417-EBF6F95217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81" authorId="0" shapeId="0" xr:uid="{82A30368-5FE4-434B-A4CB-5AE0F882CDA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81" authorId="0" shapeId="0" xr:uid="{7A189F0E-CE88-483F-A000-3E5D1486B72A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81" authorId="0" shapeId="0" xr:uid="{DAA61A26-A3C0-4D03-A22E-573025EC98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C85CA39F-3B0D-4A5F-8E56-74353D8B9A3E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 xr:uid="{90F0F2BE-A0B2-49B9-A501-26247F062619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1普通-2星
2优良-3星
3稀有-4星
4极稀有-假5
5传说-真5</t>
        </r>
      </text>
    </comment>
    <comment ref="F3" authorId="0" shapeId="0" xr:uid="{43205D15-07C9-4D6C-8DB1-79EC391784EB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 xr:uid="{840CC264-616E-4F6D-BAA3-3F545935D1D3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K3" authorId="1" shapeId="0" xr:uid="{6B5992F3-DF98-4DBF-8AC5-D9A5334F0E46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L3" authorId="1" shapeId="0" xr:uid="{E1403DBF-C2AF-4A13-9FA3-F67E19CEBC4C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2" shapeId="0" xr:uid="{EFC47D26-CA4A-40A0-AC15-A1C6C191CE9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V3" authorId="1" shapeId="0" xr:uid="{F4554E40-A405-48FD-8E8B-C9467FEEBAC7}">
      <text>
        <r>
          <rPr>
            <sz val="9"/>
            <rFont val="宋体"/>
            <family val="3"/>
            <charset val="134"/>
          </rPr>
          <t>虽然字段分为skill和passive_skill, 但实际没有区分, 
如果是一主动一被动,被动技能仍应填在skill_2</t>
        </r>
      </text>
    </comment>
    <comment ref="AA3" authorId="3" shapeId="0" xr:uid="{A71CFDF9-1729-4EB0-B19E-1AA49455D31D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B3" authorId="4" shapeId="0" xr:uid="{D3748943-5506-4418-9888-9AE98329C025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E3" authorId="1" shapeId="0" xr:uid="{31F4B568-E951-4E2F-B18A-FEC67778444A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 xr:uid="{00000000-0006-0000-0300-000004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<sst xmlns="http://schemas.openxmlformats.org/spreadsheetml/2006/main" count="2267" uniqueCount="674">
  <si>
    <t>title</t>
    <phoneticPr fontId="1" type="noConversion"/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</si>
  <si>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</si>
  <si>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</si>
  <si>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</si>
  <si>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</si>
  <si>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</si>
  <si>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</si>
  <si>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</si>
  <si>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</si>
  <si>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</si>
  <si>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</si>
  <si>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</si>
  <si>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value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</si>
  <si>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</si>
  <si>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</si>
  <si>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</si>
  <si>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</si>
  <si>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</si>
  <si>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</si>
  <si>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</si>
  <si>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</si>
  <si>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</si>
  <si>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</si>
  <si>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</si>
  <si>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</si>
  <si>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</si>
  <si>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</si>
  <si>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</si>
  <si>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</si>
  <si>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</si>
  <si>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</si>
  <si>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</si>
  <si>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</si>
  <si>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</si>
  <si>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</si>
  <si>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</si>
  <si>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</si>
  <si>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</si>
  <si>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</si>
  <si>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</si>
  <si>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</si>
  <si>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</si>
  <si>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</si>
  <si>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</si>
  <si>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</si>
  <si>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</si>
  <si>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</si>
  <si>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</si>
  <si>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</si>
  <si>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</si>
  <si>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</si>
  <si>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</si>
  <si>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</si>
  <si>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</si>
  <si>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</si>
  <si>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</si>
  <si>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</si>
  <si>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</si>
  <si>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</si>
  <si>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</si>
  <si>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</si>
  <si>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</si>
  <si>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</si>
  <si>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</si>
  <si>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</si>
  <si>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</si>
  <si>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</si>
  <si>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</si>
  <si>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</si>
  <si>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</si>
  <si>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</si>
  <si>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</si>
  <si>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</si>
  <si>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</si>
  <si>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</si>
  <si>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hero.hero_name_11004</t>
  </si>
  <si>
    <t>hero.hero_title_11004</t>
  </si>
  <si>
    <t>hero.hero_name_12005</t>
  </si>
  <si>
    <t>hero.hero_title_12005</t>
  </si>
  <si>
    <t>hero.hero_name_13998</t>
  </si>
  <si>
    <t>139981:1</t>
  </si>
  <si>
    <t>hero.hero_name_22001</t>
  </si>
  <si>
    <t>hero.hero_title_22001</t>
  </si>
  <si>
    <t>hero.hero_name_34003</t>
  </si>
  <si>
    <t>hero.hero_title_34003</t>
  </si>
  <si>
    <t>both</t>
    <phoneticPr fontId="1" type="noConversion"/>
  </si>
  <si>
    <t>stage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</si>
  <si>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</si>
  <si>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</si>
  <si>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</si>
  <si>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</si>
  <si>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</si>
  <si>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</si>
  <si>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</si>
  <si>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</si>
  <si>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</si>
  <si>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</si>
  <si>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</si>
  <si>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</si>
  <si>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</si>
  <si>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</si>
  <si>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</si>
  <si>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</si>
  <si>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</si>
  <si>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</si>
  <si>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</si>
  <si>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</si>
  <si>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</si>
  <si>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</si>
  <si>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</si>
  <si>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</si>
  <si>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</si>
  <si>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</si>
  <si>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</si>
  <si>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</si>
  <si>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</si>
  <si>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</si>
  <si>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</si>
  <si>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</si>
  <si>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</si>
  <si>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</si>
  <si>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</si>
  <si>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</si>
  <si>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</si>
  <si>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</si>
  <si>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</si>
  <si>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</si>
  <si>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</si>
  <si>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</si>
  <si>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</si>
  <si>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</si>
  <si>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</si>
  <si>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</si>
  <si>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</si>
  <si>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</si>
  <si>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</si>
  <si>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</si>
  <si>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</si>
  <si>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</si>
  <si>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</si>
  <si>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</si>
  <si>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</si>
  <si>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</si>
  <si>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</si>
  <si>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</si>
  <si>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</si>
  <si>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</si>
  <si>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</si>
  <si>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</si>
  <si>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</si>
  <si>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</si>
  <si>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</si>
  <si>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</si>
  <si>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</si>
  <si>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</si>
  <si>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</si>
  <si>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</si>
  <si>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</si>
  <si>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</si>
  <si>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</si>
  <si>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</si>
  <si>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</si>
  <si>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</si>
  <si>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</si>
  <si>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</si>
  <si>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</si>
  <si>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</si>
  <si>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</si>
  <si>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</si>
  <si>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</si>
  <si>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</si>
  <si>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</si>
  <si>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</si>
  <si>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</si>
  <si>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</si>
  <si>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</si>
  <si>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</si>
  <si>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</si>
  <si>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</si>
  <si>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</si>
  <si>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</si>
  <si>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</si>
  <si>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</si>
  <si>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</si>
  <si>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</si>
  <si>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</si>
  <si>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</si>
  <si>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</si>
  <si>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</si>
  <si>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</si>
  <si>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</si>
  <si>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</si>
  <si>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</si>
  <si>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</si>
  <si>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</si>
  <si>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</si>
  <si>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</si>
  <si>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</si>
  <si>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</si>
  <si>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</si>
  <si>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</si>
  <si>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</si>
  <si>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</si>
  <si>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</si>
  <si>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</si>
  <si>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</si>
  <si>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</si>
  <si>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</si>
  <si>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</si>
  <si>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</si>
  <si>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</si>
  <si>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</si>
  <si>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</si>
  <si>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</si>
  <si>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</si>
  <si>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</si>
  <si>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</si>
  <si>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</si>
  <si>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</si>
  <si>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</si>
  <si>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</si>
  <si>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</si>
  <si>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</si>
  <si>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</si>
  <si>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</si>
  <si>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</si>
  <si>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</si>
  <si>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</si>
  <si>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</si>
  <si>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</si>
  <si>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</si>
  <si>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</si>
  <si>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</si>
  <si>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</si>
  <si>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</si>
  <si>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</si>
  <si>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</si>
  <si>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</si>
  <si>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</si>
  <si>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hero.hero_name_11997</t>
  </si>
  <si>
    <t>119971:1</t>
  </si>
  <si>
    <t>hero.hero_name_32001</t>
  </si>
  <si>
    <t>hero.hero_title_32001</t>
  </si>
  <si>
    <t>hero.hero_name_43002</t>
  </si>
  <si>
    <t>hero.hero_title_43002</t>
  </si>
  <si>
    <t>hero.hero_name_43005</t>
  </si>
  <si>
    <t>hero.hero_title_43005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</si>
  <si>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</si>
  <si>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</si>
  <si>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</si>
  <si>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</si>
  <si>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</si>
  <si>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</si>
  <si>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</si>
  <si>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</si>
  <si>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</si>
  <si>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</si>
  <si>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</si>
  <si>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</si>
  <si>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</si>
  <si>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</si>
  <si>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</si>
  <si>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</si>
  <si>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</si>
  <si>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</si>
  <si>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</si>
  <si>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</si>
  <si>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</si>
  <si>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</si>
  <si>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</si>
  <si>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</si>
  <si>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</si>
  <si>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</si>
  <si>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battleInput</t>
    <phoneticPr fontId="1" type="noConversion"/>
  </si>
  <si>
    <t>已提交</t>
    <phoneticPr fontId="1" type="noConversion"/>
  </si>
  <si>
    <t>参数2</t>
  </si>
  <si>
    <t>参数3</t>
  </si>
  <si>
    <t>模块名称</t>
    <phoneticPr fontId="1" type="noConversion"/>
  </si>
  <si>
    <t>当前版本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</si>
  <si>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</si>
  <si>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</si>
  <si>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</si>
  <si>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</si>
  <si>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</si>
  <si>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战报简析:</t>
    <phoneticPr fontId="1" type="noConversion"/>
  </si>
  <si>
    <t>hero.hero_name_14002</t>
  </si>
  <si>
    <t>hero.hero_title_14002</t>
  </si>
  <si>
    <t>hero.hero_name_13003</t>
  </si>
  <si>
    <t>hero.hero_title_13003</t>
  </si>
  <si>
    <t>hero.hero_name_41003</t>
  </si>
  <si>
    <t>hero.hero_title_41003</t>
  </si>
  <si>
    <t>410032:1</t>
  </si>
  <si>
    <t>hero.hero_name_23002</t>
  </si>
  <si>
    <t>hero.hero_title_23002</t>
  </si>
  <si>
    <t>hero.hero_name_21003</t>
  </si>
  <si>
    <t>hero.hero_title_21003</t>
  </si>
  <si>
    <t>hero.hero_name_22004</t>
  </si>
  <si>
    <t>hero.hero_title_22004</t>
  </si>
  <si>
    <t>hero.hero_name_24005</t>
  </si>
  <si>
    <t>hero.hero_title_24005</t>
  </si>
  <si>
    <t>hero.hero_name_31002</t>
  </si>
  <si>
    <t>hero.hero_title_31002</t>
  </si>
  <si>
    <t>hero.hero_name_33004</t>
  </si>
  <si>
    <t>hero.hero_title_33004</t>
  </si>
  <si>
    <t>hero.hero_name_32005</t>
  </si>
  <si>
    <t>hero.hero_title_32005</t>
  </si>
  <si>
    <t>hero.hero_name_42001</t>
  </si>
  <si>
    <t>hero.hero_title_42001</t>
  </si>
  <si>
    <t>hero.hero_name_44004</t>
  </si>
  <si>
    <t>hero.hero_title_44004</t>
  </si>
  <si>
    <t>hero.hero_name_53001</t>
  </si>
  <si>
    <t>hero.hero_title_53001</t>
  </si>
  <si>
    <t>hero.hero_name_52002</t>
  </si>
  <si>
    <t>hero.hero_title_52002</t>
  </si>
  <si>
    <t>hero.hero_name_51003</t>
  </si>
  <si>
    <t>hero.hero_title_51003</t>
  </si>
  <si>
    <t>hero.hero_name_54004</t>
  </si>
  <si>
    <t>hero.hero_title_54004</t>
  </si>
  <si>
    <t>hero.hero_name_52005</t>
  </si>
  <si>
    <t>hero.hero_title_52005</t>
  </si>
  <si>
    <t>hero.hero_name_12996</t>
  </si>
  <si>
    <t>129961:1</t>
  </si>
  <si>
    <t>hero.hero_name_13999</t>
  </si>
  <si>
    <t>139991:1</t>
  </si>
  <si>
    <t>hero.hero_name_22996</t>
  </si>
  <si>
    <t>229961:1</t>
  </si>
  <si>
    <t>hero.hero_name_21997</t>
  </si>
  <si>
    <t>219971:1</t>
  </si>
  <si>
    <t>hero.hero_name_24998</t>
  </si>
  <si>
    <t>249981:1</t>
  </si>
  <si>
    <t>hero.hero_name_22999</t>
  </si>
  <si>
    <t>229991:1</t>
  </si>
  <si>
    <t>hero.hero_name_34996</t>
  </si>
  <si>
    <t>349961:1</t>
  </si>
  <si>
    <t>hero.hero_name_31997</t>
  </si>
  <si>
    <t>319971:1</t>
  </si>
  <si>
    <t>hero.hero_name_33998</t>
  </si>
  <si>
    <t>339981:1</t>
  </si>
  <si>
    <t>hero.hero_name_34999</t>
  </si>
  <si>
    <t>349991:1</t>
  </si>
  <si>
    <t>hero.hero_name_43997</t>
  </si>
  <si>
    <t>439971:1</t>
  </si>
  <si>
    <t>hero.hero_name_44998</t>
  </si>
  <si>
    <t>449981:1</t>
  </si>
  <si>
    <t>hero.hero_name_52997</t>
  </si>
  <si>
    <t>529971:1</t>
  </si>
  <si>
    <t>hero.hero_name_51998</t>
  </si>
  <si>
    <t>519981:1</t>
  </si>
  <si>
    <t>终焉剑士 菲米丝</t>
  </si>
  <si>
    <t>吟游诗人 阿莱西奥</t>
  </si>
  <si>
    <t>冰原双刃 比约恩</t>
  </si>
  <si>
    <t>拂晓之盾 艾璐德</t>
  </si>
  <si>
    <t>寒霜法师 朵拉贝拉</t>
  </si>
  <si>
    <t>先知 派瑞昂</t>
  </si>
  <si>
    <t>风暴之女 伊尔露恩</t>
  </si>
  <si>
    <t>根须领主 伊古德拉希尔</t>
  </si>
  <si>
    <t>蔷薇新娘 伊芙琳</t>
  </si>
  <si>
    <t>花间双子 卡秋娅&amp;萝拉</t>
  </si>
  <si>
    <t>小红帽 索菲亚</t>
  </si>
  <si>
    <t>诅咒之躯 萨拉查</t>
  </si>
  <si>
    <t>守夜人 基亚尔</t>
  </si>
  <si>
    <t>怪盗 杰克</t>
  </si>
  <si>
    <t>死亡之爪 弗兰兹</t>
  </si>
  <si>
    <t xml:space="preserve">"神使法师" </t>
  </si>
  <si>
    <t>剑圣 海洛斯</t>
  </si>
  <si>
    <t xml:space="preserve">"神使坦克" </t>
  </si>
  <si>
    <t>神职者 约瑟夫</t>
  </si>
  <si>
    <t>永恒之枪 冈格尼尔</t>
  </si>
  <si>
    <t>复仇之矛 扎普尔</t>
  </si>
  <si>
    <t xml:space="preserve">"魔裔法师" </t>
  </si>
  <si>
    <t xml:space="preserve">"魔裔坦克" </t>
  </si>
  <si>
    <t xml:space="preserve">"魔裔辅助" </t>
  </si>
  <si>
    <t>诡异之蛾 阿克迪娜</t>
  </si>
  <si>
    <t xml:space="preserve"> 拂晓法师</t>
  </si>
  <si>
    <t xml:space="preserve"> 拂晓斧兵</t>
  </si>
  <si>
    <t xml:space="preserve"> 拂晓游侠</t>
  </si>
  <si>
    <t xml:space="preserve"> 帝国先锋</t>
  </si>
  <si>
    <t xml:space="preserve"> 青旗长者</t>
  </si>
  <si>
    <t xml:space="preserve"> 青旗卫士</t>
  </si>
  <si>
    <t xml:space="preserve"> 青旗萨满</t>
  </si>
  <si>
    <t xml:space="preserve"> 学会法师</t>
  </si>
  <si>
    <t xml:space="preserve"> 月影诵悼者</t>
  </si>
  <si>
    <t xml:space="preserve"> 月影刽子手</t>
  </si>
  <si>
    <t xml:space="preserve"> 月影刺客</t>
  </si>
  <si>
    <t xml:space="preserve"> 教团信徒</t>
  </si>
  <si>
    <t xml:space="preserve"> "神战"</t>
  </si>
  <si>
    <t xml:space="preserve"> "神辅"</t>
  </si>
  <si>
    <t xml:space="preserve"> "魔法"</t>
  </si>
  <si>
    <t xml:space="preserve"> "魔坦"</t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</si>
  <si>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</si>
  <si>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</si>
  <si>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</si>
  <si>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</si>
  <si>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生命</t>
    <phoneticPr fontId="1" type="noConversion"/>
  </si>
  <si>
    <t>攻击</t>
    <phoneticPr fontId="1" type="noConversion"/>
  </si>
  <si>
    <t>物防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</si>
  <si>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</si>
  <si>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</si>
  <si>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</si>
  <si>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速度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</si>
  <si>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</si>
  <si>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</si>
  <si>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</si>
  <si>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</si>
  <si>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</si>
  <si>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</si>
  <si>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</si>
  <si>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</si>
  <si>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</si>
  <si>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</si>
  <si>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</si>
  <si>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</si>
  <si>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</si>
  <si>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</si>
  <si>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</si>
  <si>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</si>
  <si>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</si>
  <si>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</si>
  <si>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</si>
  <si>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</si>
  <si>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</si>
  <si>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</si>
  <si>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</si>
  <si>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</si>
  <si>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</si>
  <si>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</si>
  <si>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</si>
  <si>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</si>
  <si>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</si>
  <si>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</si>
  <si>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</si>
  <si>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</si>
  <si>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</si>
  <si>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</si>
  <si>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</si>
  <si>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</si>
  <si>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</si>
  <si>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</si>
  <si>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230021:1</t>
  </si>
  <si>
    <t>220041:1</t>
  </si>
  <si>
    <t>240051:1</t>
  </si>
  <si>
    <t>330041:1</t>
  </si>
  <si>
    <t>320051:1</t>
  </si>
  <si>
    <t>440041:1</t>
  </si>
  <si>
    <t>530012:1</t>
  </si>
  <si>
    <t>520022:1</t>
  </si>
  <si>
    <t>510032:1</t>
  </si>
  <si>
    <t>540042:1</t>
  </si>
  <si>
    <t>520052:1</t>
  </si>
  <si>
    <t xml:space="preserve"> 攻城车</t>
  </si>
  <si>
    <t>hero.hero_name_11990</t>
  </si>
  <si>
    <t>hero.hero_title_11990</t>
  </si>
  <si>
    <t xml:space="preserve"> 诗人</t>
  </si>
  <si>
    <t>hero.hero_name_14991</t>
  </si>
  <si>
    <t>hero.hero_title_14991</t>
  </si>
  <si>
    <t xml:space="preserve"> 理发师</t>
  </si>
  <si>
    <t>hero.hero_name_12992</t>
  </si>
  <si>
    <t>hero.hero_title_12992</t>
  </si>
  <si>
    <t xml:space="preserve"> 爆炸树精</t>
  </si>
  <si>
    <t>hero.hero_name_22990</t>
  </si>
  <si>
    <t>hero.hero_title_22990</t>
  </si>
  <si>
    <t xml:space="preserve"> 丛林战士</t>
  </si>
  <si>
    <t>hero.hero_name_23991</t>
  </si>
  <si>
    <t>hero.hero_title_23991</t>
  </si>
  <si>
    <t xml:space="preserve"> 薄雾精灵</t>
  </si>
  <si>
    <t>hero.hero_name_24992</t>
  </si>
  <si>
    <t>hero.hero_title_24992</t>
  </si>
  <si>
    <t xml:space="preserve"> 腐蚀者</t>
  </si>
  <si>
    <t>hero.hero_name_33990</t>
  </si>
  <si>
    <t>hero.hero_title_33990</t>
  </si>
  <si>
    <t xml:space="preserve"> 沉默者</t>
  </si>
  <si>
    <t>hero.hero_name_31991</t>
  </si>
  <si>
    <t>hero.hero_title_31991</t>
  </si>
  <si>
    <t xml:space="preserve"> 殉道者</t>
  </si>
  <si>
    <t>hero.hero_name_32992</t>
  </si>
  <si>
    <t>hero.hero_title_32992</t>
  </si>
  <si>
    <t xml:space="preserve"> 光女</t>
  </si>
  <si>
    <t>hero.hero_name_42990</t>
  </si>
  <si>
    <t>hero.hero_title_42990</t>
  </si>
  <si>
    <t xml:space="preserve"> 破壁人</t>
  </si>
  <si>
    <t>hero.hero_name_43991</t>
  </si>
  <si>
    <t>hero.hero_title_43991</t>
  </si>
  <si>
    <t xml:space="preserve"> 套盾人</t>
  </si>
  <si>
    <t>hero.hero_name_41992</t>
  </si>
  <si>
    <t>hero.hero_title_41992</t>
  </si>
  <si>
    <t xml:space="preserve"> 麻痹怪</t>
  </si>
  <si>
    <t>hero.hero_name_51990</t>
  </si>
  <si>
    <t>hero.hero_title_51990</t>
  </si>
  <si>
    <t xml:space="preserve"> 魔战士</t>
  </si>
  <si>
    <t>hero.hero_name_53991</t>
  </si>
  <si>
    <t>hero.hero_title_53991</t>
  </si>
  <si>
    <t xml:space="preserve"> 小魅魔</t>
  </si>
  <si>
    <t>hero.hero_name_54992</t>
  </si>
  <si>
    <t>hero.hero_title_54992</t>
  </si>
  <si>
    <t>战报公式</t>
    <phoneticPr fontId="1" type="noConversion"/>
  </si>
  <si>
    <t>0.9.1-2020-10-21</t>
    <phoneticPr fontId="1" type="noConversion"/>
  </si>
  <si>
    <t>excel_battlefield</t>
    <phoneticPr fontId="1" type="noConversion"/>
  </si>
  <si>
    <t>次数</t>
    <phoneticPr fontId="1" type="noConversion"/>
  </si>
  <si>
    <t>command1param1</t>
    <phoneticPr fontId="1" type="noConversion"/>
  </si>
  <si>
    <t>command1param2</t>
  </si>
  <si>
    <t>command1param3</t>
  </si>
  <si>
    <t>command1param4</t>
  </si>
  <si>
    <t>command1param5</t>
  </si>
  <si>
    <t>战果简析</t>
    <phoneticPr fontId="1" type="noConversion"/>
  </si>
  <si>
    <t>参数4</t>
    <phoneticPr fontId="1" type="noConversion"/>
  </si>
  <si>
    <t>参数5</t>
    <phoneticPr fontId="1" type="noConversion"/>
  </si>
  <si>
    <t>command2param1</t>
    <phoneticPr fontId="1" type="noConversion"/>
  </si>
  <si>
    <t>command2param2</t>
  </si>
  <si>
    <t>command2param3</t>
  </si>
  <si>
    <t>command2param4</t>
  </si>
  <si>
    <t>command2param5</t>
  </si>
  <si>
    <t>command1</t>
    <phoneticPr fontId="1" type="noConversion"/>
  </si>
  <si>
    <t>跑战报</t>
    <phoneticPr fontId="1" type="noConversion"/>
  </si>
  <si>
    <t>参数1</t>
  </si>
  <si>
    <t>command2</t>
    <phoneticPr fontId="1" type="noConversion"/>
  </si>
  <si>
    <t>分析战报</t>
    <phoneticPr fontId="1" type="noConversion"/>
  </si>
  <si>
    <t>伤害统计:</t>
    <phoneticPr fontId="1" type="noConversion"/>
  </si>
  <si>
    <t>1号位</t>
  </si>
  <si>
    <t>1号位</t>
    <phoneticPr fontId="1" type="noConversion"/>
  </si>
  <si>
    <t>2号位</t>
  </si>
  <si>
    <t>3号位</t>
  </si>
  <si>
    <t>4号位</t>
  </si>
  <si>
    <t>5号位</t>
  </si>
  <si>
    <t>6号位</t>
  </si>
  <si>
    <t>6号位</t>
    <phoneticPr fontId="1" type="noConversion"/>
  </si>
  <si>
    <t>7号位</t>
  </si>
  <si>
    <t>7号位</t>
    <phoneticPr fontId="1" type="noConversion"/>
  </si>
  <si>
    <t>8号位</t>
  </si>
  <si>
    <t>8号位</t>
    <phoneticPr fontId="1" type="noConversion"/>
  </si>
  <si>
    <t>9号位</t>
  </si>
  <si>
    <t>9号位</t>
    <phoneticPr fontId="1" type="noConversion"/>
  </si>
  <si>
    <t>10号位</t>
  </si>
  <si>
    <t>10号位</t>
    <phoneticPr fontId="1" type="noConversion"/>
  </si>
  <si>
    <t>承伤统计:</t>
    <phoneticPr fontId="1" type="noConversion"/>
  </si>
  <si>
    <t>治疗统计:</t>
    <phoneticPr fontId="1" type="noConversion"/>
  </si>
  <si>
    <t>舞女 闪避法</t>
  </si>
  <si>
    <t>hero.hero_name_12980</t>
  </si>
  <si>
    <t>hero.hero_title_12980</t>
  </si>
  <si>
    <t>双弯刀 闪避战</t>
  </si>
  <si>
    <t>hero.hero_name_13981</t>
  </si>
  <si>
    <t>hero.hero_title_13981</t>
  </si>
  <si>
    <t xml:space="preserve"> 物防坦</t>
  </si>
  <si>
    <t>hero.hero_name_21980</t>
  </si>
  <si>
    <t>hero.hero_title_21980</t>
  </si>
  <si>
    <t xml:space="preserve"> 普攻战</t>
  </si>
  <si>
    <t>hero.hero_name_23981</t>
  </si>
  <si>
    <t>hero.hero_title_23981</t>
  </si>
  <si>
    <t xml:space="preserve"> 卖血法</t>
  </si>
  <si>
    <t>hero.hero_name_32980</t>
  </si>
  <si>
    <t>hero.hero_title_32980</t>
  </si>
  <si>
    <t xml:space="preserve"> 腐疗辅</t>
  </si>
  <si>
    <t>hero.hero_name_34981</t>
  </si>
  <si>
    <t>hero.hero_title_34981</t>
  </si>
  <si>
    <t xml:space="preserve"> 解控辅</t>
  </si>
  <si>
    <t>hero.hero_name_44980</t>
  </si>
  <si>
    <t>hero.hero_title_44980</t>
  </si>
  <si>
    <t xml:space="preserve"> 保护坦</t>
  </si>
  <si>
    <t>hero.hero_name_41981</t>
  </si>
  <si>
    <t>hero.hero_title_41981</t>
  </si>
  <si>
    <t xml:space="preserve"> 减防法</t>
  </si>
  <si>
    <t>hero.hero_name_52980</t>
  </si>
  <si>
    <t>hero.hero_title_52980</t>
  </si>
  <si>
    <t xml:space="preserve"> 吸血战</t>
  </si>
  <si>
    <t>hero.hero_name_53981</t>
  </si>
  <si>
    <t>hero.hero_title_53981</t>
  </si>
  <si>
    <t>技能组1</t>
  </si>
  <si>
    <t>技能组2</t>
  </si>
  <si>
    <t>技能组3</t>
  </si>
  <si>
    <t>技能组4</t>
  </si>
  <si>
    <t>碎片id</t>
  </si>
  <si>
    <t>关键英雄</t>
  </si>
  <si>
    <t>fragment_id</t>
  </si>
  <si>
    <t>key_hero</t>
  </si>
  <si>
    <t xml:space="preserve"> 溅射战</t>
  </si>
  <si>
    <t>130011:1</t>
  </si>
  <si>
    <t>140020:1</t>
  </si>
  <si>
    <t>130030:1</t>
  </si>
  <si>
    <t>110040:1</t>
  </si>
  <si>
    <t>120050:1</t>
  </si>
  <si>
    <t>茨木童子 荒</t>
  </si>
  <si>
    <t>hero.hero_name_12006</t>
  </si>
  <si>
    <t>hero.hero_title_12006</t>
  </si>
  <si>
    <t>120061:1</t>
  </si>
  <si>
    <t/>
  </si>
  <si>
    <t>220012:2</t>
  </si>
  <si>
    <t>210031:1</t>
  </si>
  <si>
    <t>治愈种子 HOT人</t>
  </si>
  <si>
    <t>hero.hero_name_24006</t>
  </si>
  <si>
    <t>hero.hero_title_24006</t>
  </si>
  <si>
    <t>240061:1</t>
  </si>
  <si>
    <t>320011:2</t>
  </si>
  <si>
    <t>腐蚀之躯 萨拉查</t>
  </si>
  <si>
    <t>310020:1</t>
  </si>
  <si>
    <t>340031:3</t>
  </si>
  <si>
    <t>魔化战士 哪吒</t>
  </si>
  <si>
    <t>hero.hero_name_33006</t>
  </si>
  <si>
    <t>hero.hero_title_33006</t>
  </si>
  <si>
    <t>330061:1</t>
  </si>
  <si>
    <t>420010:1</t>
  </si>
  <si>
    <t>430020:1</t>
  </si>
  <si>
    <t>430050:1</t>
  </si>
  <si>
    <t>吟唱法师 蓄能法</t>
  </si>
  <si>
    <t>hero.hero_name_42006</t>
  </si>
  <si>
    <t>hero.hero_title_42006</t>
  </si>
  <si>
    <t>420061:1</t>
  </si>
  <si>
    <t>暗杀者 对控战</t>
  </si>
  <si>
    <t>hero.hero_name_53006</t>
  </si>
  <si>
    <t>hero.hero_title_53006</t>
  </si>
  <si>
    <t>530061:1</t>
  </si>
  <si>
    <t>129801:1</t>
  </si>
  <si>
    <t>139811:1</t>
  </si>
  <si>
    <t>219801:1</t>
  </si>
  <si>
    <t>239811:1</t>
  </si>
  <si>
    <t>329801:1</t>
  </si>
  <si>
    <t>349811:1</t>
  </si>
  <si>
    <t>449801:1</t>
  </si>
  <si>
    <t>419811:1</t>
  </si>
  <si>
    <t>529801:1</t>
  </si>
  <si>
    <t>539811:1</t>
  </si>
  <si>
    <t>119901:1</t>
  </si>
  <si>
    <t>149911:1</t>
  </si>
  <si>
    <t>129921:1</t>
  </si>
  <si>
    <t>229901:1</t>
  </si>
  <si>
    <t>239911:1</t>
  </si>
  <si>
    <t>249921:1</t>
  </si>
  <si>
    <t>339901:1</t>
  </si>
  <si>
    <t>319911:1</t>
  </si>
  <si>
    <t>329921:1</t>
  </si>
  <si>
    <t>429901:1</t>
  </si>
  <si>
    <t>439911:1</t>
  </si>
  <si>
    <t>419921:1</t>
  </si>
  <si>
    <t>519901:1</t>
  </si>
  <si>
    <t>539911:1</t>
  </si>
  <si>
    <t>549921:1</t>
  </si>
  <si>
    <t>A</t>
    <phoneticPr fontId="1" type="noConversion"/>
  </si>
  <si>
    <t>a</t>
    <phoneticPr fontId="1" type="noConversion"/>
  </si>
  <si>
    <t>Z</t>
    <phoneticPr fontId="1" type="noConversion"/>
  </si>
  <si>
    <t>技能</t>
    <phoneticPr fontId="1" type="noConversion"/>
  </si>
  <si>
    <t>总属性</t>
    <phoneticPr fontId="1" type="noConversion"/>
  </si>
  <si>
    <t>"attrs":[]</t>
  </si>
  <si>
    <t>S</t>
    <phoneticPr fontId="1" type="noConversion"/>
  </si>
  <si>
    <t>X</t>
    <phoneticPr fontId="1" type="noConversion"/>
  </si>
  <si>
    <t>C</t>
    <phoneticPr fontId="1" type="noConversion"/>
  </si>
  <si>
    <t>20201214151909.json</t>
  </si>
  <si>
    <t>20201214151914.json</t>
  </si>
  <si>
    <t>20201214151933.json</t>
  </si>
  <si>
    <t>20201214152110.json</t>
  </si>
  <si>
    <t>20201214152110.json</t>
    <phoneticPr fontId="1" type="noConversion"/>
  </si>
  <si>
    <t>20201214152201.json</t>
  </si>
  <si>
    <t>20201214152201.json</t>
    <phoneticPr fontId="1" type="noConversion"/>
  </si>
  <si>
    <t>20201214152248.json</t>
  </si>
  <si>
    <t>20201214152248.json</t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</si>
  <si>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神器</t>
    </r>
    <r>
      <rPr>
        <sz val="11"/>
        <color theme="1"/>
        <rFont val="等线"/>
        <family val="2"/>
        <scheme val="minor"/>
      </rPr>
      <t>ID</t>
    </r>
    <phoneticPr fontId="1" type="noConversion"/>
  </si>
  <si>
    <t>等级</t>
  </si>
  <si>
    <t>防御</t>
  </si>
  <si>
    <t>橙色-升到本级节点总属性（数值汇总用）</t>
  </si>
  <si>
    <t>紫色-升到本级节点总属性（数值汇总用）</t>
  </si>
  <si>
    <t>蓝色-升到本级节点总属性（数值汇总用）</t>
  </si>
  <si>
    <t>橙色-升到本级升级属性（数值汇总用）</t>
  </si>
  <si>
    <t>紫色-升到本级所有部件升级属性（数值汇总用）</t>
  </si>
  <si>
    <t>蓝色-升到本级所有部件升级属性（数值汇总用）</t>
  </si>
  <si>
    <t>神器总属性</t>
    <phoneticPr fontId="1" type="noConversion"/>
  </si>
  <si>
    <t>神器升级总属性对应位置</t>
    <phoneticPr fontId="1" type="noConversion"/>
  </si>
  <si>
    <t>神器节点总属性对应位置</t>
    <phoneticPr fontId="1" type="noConversion"/>
  </si>
  <si>
    <t>升级属性</t>
    <phoneticPr fontId="1" type="noConversion"/>
  </si>
  <si>
    <t>节点属性</t>
    <phoneticPr fontId="1" type="noConversion"/>
  </si>
  <si>
    <t>升级对应位置</t>
    <phoneticPr fontId="1" type="noConversion"/>
  </si>
  <si>
    <t>节点对应位置</t>
    <phoneticPr fontId="1" type="noConversion"/>
  </si>
  <si>
    <t>神器1品质</t>
    <phoneticPr fontId="1" type="noConversion"/>
  </si>
  <si>
    <t>神器1等级</t>
    <phoneticPr fontId="1" type="noConversion"/>
  </si>
  <si>
    <t>神器2品质</t>
    <phoneticPr fontId="1" type="noConversion"/>
  </si>
  <si>
    <t>神器2等级</t>
    <phoneticPr fontId="1" type="noConversion"/>
  </si>
  <si>
    <t>神器3品质</t>
    <phoneticPr fontId="1" type="noConversion"/>
  </si>
  <si>
    <t>神器3等级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</si>
</sst>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1"/>
      <color rgb="FFC0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10"/>
      <color indexed="23"/>
      <name val="微软雅黑"/>
      <family val="2"/>
      <charset val="134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84">
    <xf numFmtId="0" fontId="0" fillId="0" borderId="0" xfId="0"/>
    <xf numFmtId="0" fontId="3" fillId="0" borderId="0" xfId="1" applyFont="1"/>
    <xf numFmtId="0" fontId="3" fillId="7" borderId="1" xfId="2" applyFont="1" applyFill="1" applyBorder="1" applyAlignment="1">
      <alignment horizontal="center" vertical="center"/>
    </xf>
    <xf numFmtId="0" fontId="3" fillId="9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2" borderId="0" xfId="0" applyFill="1"/>
    <xf numFmtId="0" fontId="0" fillId="5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9" fillId="0" borderId="0" xfId="0" applyFont="1"/>
    <xf numFmtId="0" fontId="9" fillId="0" borderId="0" xfId="0" applyFont="1" applyProtection="1"/>
    <xf numFmtId="0" fontId="0" fillId="13" borderId="1" xfId="0" applyFill="1" applyBorder="1" applyProtection="1">
      <protection locked="0"/>
    </xf>
    <xf numFmtId="0" fontId="10" fillId="0" borderId="0" xfId="0" applyFont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11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2" fillId="14" borderId="0" xfId="0" applyFont="1" applyFill="1"/>
    <xf numFmtId="0" fontId="0" fillId="15" borderId="2" xfId="0" applyFill="1" applyBorder="1" applyProtection="1">
      <protection locked="0"/>
    </xf>
    <xf numFmtId="0" fontId="0" fillId="10" borderId="2" xfId="0" applyFill="1" applyBorder="1" applyAlignment="1" applyProtection="1">
      <alignment wrapText="1"/>
      <protection locked="0"/>
    </xf>
    <xf numFmtId="0" fontId="0" fillId="15" borderId="0" xfId="0" applyFill="1"/>
    <xf numFmtId="0" fontId="0" fillId="10" borderId="0" xfId="0" applyFill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9" borderId="3" xfId="3" applyFont="1" applyFill="1" applyBorder="1" applyAlignment="1">
      <alignment horizontal="center"/>
    </xf>
    <xf numFmtId="0" fontId="3" fillId="6" borderId="3" xfId="3" applyFont="1" applyFill="1" applyBorder="1" applyAlignment="1">
      <alignment horizontal="center"/>
    </xf>
    <xf numFmtId="0" fontId="3" fillId="10" borderId="3" xfId="3" applyFont="1" applyFill="1" applyBorder="1" applyAlignment="1">
      <alignment horizontal="center"/>
    </xf>
    <xf numFmtId="0" fontId="3" fillId="17" borderId="3" xfId="3" applyFont="1" applyFill="1" applyBorder="1" applyAlignment="1">
      <alignment horizontal="center"/>
    </xf>
    <xf numFmtId="0" fontId="3" fillId="11" borderId="3" xfId="4" applyFont="1" applyFill="1" applyBorder="1" applyAlignment="1">
      <alignment horizontal="center"/>
    </xf>
    <xf numFmtId="0" fontId="3" fillId="0" borderId="0" xfId="1" applyFont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7" borderId="3" xfId="2" applyFont="1" applyFill="1" applyBorder="1" applyAlignment="1">
      <alignment horizontal="left" vertical="center"/>
    </xf>
    <xf numFmtId="0" fontId="3" fillId="9" borderId="3" xfId="3" applyFont="1" applyFill="1" applyBorder="1" applyAlignment="1">
      <alignment horizontal="left" vertical="center"/>
    </xf>
    <xf numFmtId="0" fontId="3" fillId="11" borderId="3" xfId="4" applyFont="1" applyFill="1" applyBorder="1" applyAlignment="1">
      <alignment horizontal="left" vertical="center"/>
    </xf>
    <xf numFmtId="0" fontId="14" fillId="2" borderId="1" xfId="0" applyFont="1" applyFill="1" applyBorder="1" applyProtection="1">
      <protection locked="0"/>
    </xf>
    <xf numFmtId="0" fontId="14" fillId="13" borderId="1" xfId="0" applyFont="1" applyFill="1" applyBorder="1" applyProtection="1">
      <protection locked="0"/>
    </xf>
    <xf numFmtId="0" fontId="3" fillId="0" borderId="0" xfId="0" applyFont="1"/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right"/>
    </xf>
    <xf numFmtId="0" fontId="17" fillId="0" borderId="0" xfId="0" applyFont="1"/>
    <xf numFmtId="0" fontId="5" fillId="0" borderId="0" xfId="0" applyFont="1"/>
    <xf numFmtId="0" fontId="5" fillId="0" borderId="0" xfId="1" applyFont="1"/>
    <xf numFmtId="0" fontId="18" fillId="0" borderId="0" xfId="0" applyFont="1"/>
    <xf numFmtId="0" fontId="8" fillId="0" borderId="0" xfId="0" applyFont="1"/>
    <xf numFmtId="0" fontId="5" fillId="0" borderId="0" xfId="1" applyFont="1" applyAlignment="1">
      <alignment horizontal="left" vertical="center"/>
    </xf>
    <xf numFmtId="0" fontId="17" fillId="0" borderId="0" xfId="1" applyFont="1"/>
    <xf numFmtId="0" fontId="13" fillId="0" borderId="0" xfId="0" applyFont="1"/>
    <xf numFmtId="0" fontId="13" fillId="18" borderId="3" xfId="0" applyFont="1" applyFill="1" applyBorder="1" applyAlignment="1">
      <alignment horizontal="center"/>
    </xf>
    <xf numFmtId="0" fontId="3" fillId="19" borderId="3" xfId="2" applyFont="1" applyFill="1" applyBorder="1" applyAlignment="1">
      <alignment horizontal="center"/>
    </xf>
    <xf numFmtId="0" fontId="3" fillId="20" borderId="3" xfId="2" applyFont="1" applyFill="1" applyBorder="1" applyAlignment="1">
      <alignment horizontal="center"/>
    </xf>
    <xf numFmtId="0" fontId="3" fillId="21" borderId="3" xfId="2" applyFont="1" applyFill="1" applyBorder="1" applyAlignment="1">
      <alignment horizontal="center"/>
    </xf>
    <xf numFmtId="0" fontId="3" fillId="22" borderId="3" xfId="4" applyFont="1" applyFill="1" applyBorder="1" applyAlignment="1">
      <alignment horizontal="center"/>
    </xf>
    <xf numFmtId="0" fontId="3" fillId="23" borderId="3" xfId="4" applyFont="1" applyFill="1" applyBorder="1" applyAlignment="1">
      <alignment horizontal="center"/>
    </xf>
    <xf numFmtId="0" fontId="3" fillId="24" borderId="3" xfId="4" applyFont="1" applyFill="1" applyBorder="1" applyAlignment="1">
      <alignment horizontal="center"/>
    </xf>
    <xf numFmtId="0" fontId="5" fillId="0" borderId="0" xfId="1" applyFont="1" applyAlignment="1">
      <alignment horizontal="right"/>
    </xf>
    <xf numFmtId="0" fontId="13" fillId="0" borderId="0" xfId="0" applyFont="1" applyAlignment="1">
      <alignment horizontal="right"/>
    </xf>
    <xf numFmtId="0" fontId="13" fillId="3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0" fontId="13" fillId="7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right"/>
    </xf>
    <xf numFmtId="0" fontId="13" fillId="9" borderId="3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right"/>
    </xf>
    <xf numFmtId="0" fontId="13" fillId="11" borderId="3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right"/>
    </xf>
    <xf numFmtId="0" fontId="2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/>
    <xf numFmtId="0" fontId="22" fillId="0" borderId="0" xfId="0" applyFont="1"/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4" fillId="17" borderId="1" xfId="0" applyFont="1" applyFill="1" applyBorder="1" applyProtection="1">
      <protection locked="0"/>
    </xf>
    <xf numFmtId="0" fontId="0" fillId="17" borderId="1" xfId="0" applyFill="1" applyBorder="1" applyProtection="1">
      <protection locked="0"/>
    </xf>
    <xf numFmtId="0" fontId="14" fillId="6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2" fillId="0" borderId="0" xfId="0" applyFont="1"/>
    <xf numFmtId="0" fontId="24" fillId="0" borderId="3" xfId="0" applyFont="1" applyBorder="1" applyAlignment="1">
      <alignment horizontal="left" vertical="center"/>
    </xf>
    <xf numFmtId="0" fontId="24" fillId="0" borderId="3" xfId="0" applyFont="1" applyBorder="1"/>
    <xf numFmtId="0" fontId="4" fillId="0" borderId="3" xfId="0" applyFont="1" applyBorder="1" applyAlignment="1">
      <alignment horizontal="left" vertical="center"/>
    </xf>
    <xf numFmtId="0" fontId="4" fillId="25" borderId="3" xfId="0" applyFont="1" applyFill="1" applyBorder="1" applyAlignment="1">
      <alignment horizontal="left" vertical="center"/>
    </xf>
  </cellXfs>
  <cellStyles count="5">
    <cellStyle name="40% - 着色 2 2" xfId="2" xr:uid="{00000000-0005-0000-0000-000000000000}"/>
    <cellStyle name="40% - 着色 3 2" xfId="3" xr:uid="{00000000-0005-0000-0000-000001000000}"/>
    <cellStyle name="40% - 着色 4 2" xfId="4" xr:uid="{00000000-0005-0000-0000-000002000000}"/>
    <cellStyle name="常规" xfId="0" builtinId="0"/>
    <cellStyle name="常规 2" xfId="1" xr:uid="{00000000-0005-0000-0000-000004000000}"/>
  </cellStyles>
  <dxfs count="65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"/>
  <sheetViews>
    <sheetView tabSelected="1" zoomScale="85" zoomScaleNormal="85" workbookViewId="0">
      <selection activeCell="Q24" sqref="Q24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1" spans="1:23" s="19" customFormat="1">
      <c r="A1" s="20">
        <f>Info!F2</f>
        <v>1</v>
      </c>
      <c r="B1" s="19">
        <f>Info!G2</f>
        <v>3</v>
      </c>
      <c r="C1" s="19">
        <f>Info!H2</f>
        <v>2</v>
      </c>
      <c r="D1" s="19">
        <f>Info!I2</f>
        <v>1</v>
      </c>
      <c r="E1" s="19">
        <f>Info!J2</f>
        <v>0</v>
      </c>
      <c r="F1" s="19">
        <f>Info!K2</f>
        <v>0</v>
      </c>
    </row>
    <row r="3" spans="1:23">
      <c r="H3" s="6"/>
      <c r="P3" s="6"/>
    </row>
    <row r="4" spans="1:23" hidden="1">
      <c r="H4" s="6"/>
      <c r="P4" s="6"/>
    </row>
    <row r="5" spans="1:23" hidden="1">
      <c r="H5" s="6"/>
      <c r="P5" s="6"/>
    </row>
    <row r="6" spans="1:23" hidden="1">
      <c r="H6" s="6"/>
      <c r="P6" s="6"/>
    </row>
    <row r="7" spans="1:23" hidden="1">
      <c r="H7" s="6"/>
      <c r="P7" s="6"/>
    </row>
    <row r="8" spans="1:23" hidden="1">
      <c r="H8" s="6"/>
      <c r="P8" s="6"/>
    </row>
    <row r="9" spans="1:23" hidden="1">
      <c r="H9" s="6"/>
      <c r="P9" s="6"/>
    </row>
    <row r="10" spans="1:23">
      <c r="A10" t="str">
        <f>IF(C10="","未启用","启用")</f>
        <v>启用</v>
      </c>
      <c r="B10" t="s">
        <v>0</v>
      </c>
      <c r="C10" s="38" t="s">
        <v>634</v>
      </c>
      <c r="D10" t="s">
        <v>231</v>
      </c>
      <c r="E10" s="8">
        <v>145</v>
      </c>
      <c r="G10" s="10" t="str">
        <f>VLOOKUP(C12,hero_info!$A:$B,2,0)</f>
        <v>腐蚀之躯 萨拉查</v>
      </c>
      <c r="H10" s="6"/>
      <c r="I10" t="str">
        <f>IF(K10="","未启用","启用")</f>
        <v>启用</v>
      </c>
      <c r="J10" t="s">
        <v>0</v>
      </c>
      <c r="K10" s="38" t="s">
        <v>640</v>
      </c>
      <c r="L10" t="s">
        <v>231</v>
      </c>
      <c r="M10" s="8">
        <v>145</v>
      </c>
      <c r="O10" s="10" t="str">
        <f>VLOOKUP(K12,hero_info!$A:$B,2,0)</f>
        <v>拂晓之盾 艾璐德</v>
      </c>
      <c r="P10" s="6"/>
      <c r="Q10" t="str">
        <f>IF(S10="","未启用","启用")</f>
        <v>启用</v>
      </c>
      <c r="R10" t="s">
        <v>0</v>
      </c>
      <c r="S10" s="75">
        <v>1</v>
      </c>
      <c r="T10" t="str">
        <f>IF(U10="","未启用","启用")</f>
        <v>启用</v>
      </c>
      <c r="U10" s="75">
        <v>2</v>
      </c>
      <c r="V10" t="str">
        <f>IF(W10="","未启用","启用")</f>
        <v>启用</v>
      </c>
      <c r="W10" s="75">
        <v>3</v>
      </c>
    </row>
    <row r="11" spans="1:23">
      <c r="A11" t="s">
        <v>2</v>
      </c>
      <c r="B11" t="s">
        <v>3</v>
      </c>
      <c r="C11" s="10">
        <v>1</v>
      </c>
      <c r="D11" t="s">
        <v>232</v>
      </c>
      <c r="E11" s="8">
        <v>6</v>
      </c>
      <c r="H11" s="6"/>
      <c r="I11" t="s">
        <v>2</v>
      </c>
      <c r="J11" t="s">
        <v>3</v>
      </c>
      <c r="K11" s="10">
        <v>2</v>
      </c>
      <c r="L11" t="s">
        <v>232</v>
      </c>
      <c r="M11" s="8">
        <v>6</v>
      </c>
      <c r="P11" s="6"/>
      <c r="Q11" t="s">
        <v>2</v>
      </c>
      <c r="R11" t="s">
        <v>3</v>
      </c>
      <c r="S11" s="10">
        <v>101</v>
      </c>
      <c r="U11" s="10">
        <v>102</v>
      </c>
      <c r="W11" s="10">
        <v>103</v>
      </c>
    </row>
    <row r="12" spans="1:23">
      <c r="A12" t="s">
        <v>5</v>
      </c>
      <c r="B12" t="s">
        <v>4</v>
      </c>
      <c r="C12" s="8">
        <v>31002</v>
      </c>
      <c r="D12" t="s">
        <v>233</v>
      </c>
      <c r="E12" s="8">
        <v>6</v>
      </c>
      <c r="H12" s="6"/>
      <c r="I12" t="s">
        <v>5</v>
      </c>
      <c r="J12" t="s">
        <v>4</v>
      </c>
      <c r="K12" s="8">
        <v>11004</v>
      </c>
      <c r="L12" t="s">
        <v>233</v>
      </c>
      <c r="M12" s="8">
        <v>6</v>
      </c>
      <c r="P12" s="6"/>
      <c r="Q12" s="79" t="s">
        <v>652</v>
      </c>
      <c r="R12" t="s">
        <v>4</v>
      </c>
      <c r="S12" s="76">
        <v>74002</v>
      </c>
      <c r="U12" s="76">
        <v>74001</v>
      </c>
      <c r="W12" s="76">
        <v>73001</v>
      </c>
    </row>
    <row r="13" spans="1:23">
      <c r="A13" t="s">
        <v>6</v>
      </c>
      <c r="B13" t="s">
        <v>7</v>
      </c>
      <c r="C13" s="8">
        <f>VALUE(C12&amp;"00")</f>
        <v>3100200</v>
      </c>
      <c r="D13" s="8">
        <f>VALUE(C12&amp;"13")</f>
        <v>3100213</v>
      </c>
      <c r="E13" s="8">
        <f>VALUE(C12&amp;"23")</f>
        <v>3100223</v>
      </c>
      <c r="F13" s="8">
        <f>VALUE(C12&amp;"33")</f>
        <v>3100233</v>
      </c>
      <c r="G13" s="8">
        <f>VALUE(C12&amp;"43")</f>
        <v>3100243</v>
      </c>
      <c r="H13" s="6"/>
      <c r="I13" t="s">
        <v>6</v>
      </c>
      <c r="J13" t="s">
        <v>7</v>
      </c>
      <c r="K13" s="8">
        <f>VALUE($K12&amp;"00")</f>
        <v>1100400</v>
      </c>
      <c r="L13" s="8">
        <f>VALUE($K12&amp;"13")</f>
        <v>1100413</v>
      </c>
      <c r="M13" s="8">
        <f>VALUE($K12&amp;"23")</f>
        <v>1100423</v>
      </c>
      <c r="N13" s="8">
        <f>VALUE($K12&amp;"33")</f>
        <v>1100433</v>
      </c>
      <c r="O13" s="8">
        <f>VALUE($K12&amp;"43")</f>
        <v>1100443</v>
      </c>
      <c r="P13" s="6"/>
      <c r="Q13" t="s">
        <v>637</v>
      </c>
      <c r="R13" t="s">
        <v>7</v>
      </c>
      <c r="S13" s="76">
        <v>7400205</v>
      </c>
      <c r="U13" s="76">
        <v>7400105</v>
      </c>
      <c r="W13" s="76">
        <v>7300105</v>
      </c>
    </row>
    <row r="14" spans="1:23">
      <c r="A14" t="s">
        <v>9</v>
      </c>
      <c r="B14" t="s">
        <v>8</v>
      </c>
      <c r="C14" s="8"/>
      <c r="D14" s="8"/>
      <c r="E14" s="8"/>
      <c r="F14" s="8"/>
      <c r="G14" s="8"/>
      <c r="H14" s="6"/>
      <c r="I14" t="s">
        <v>9</v>
      </c>
      <c r="J14" t="s">
        <v>8</v>
      </c>
      <c r="K14" s="8"/>
      <c r="L14" s="8"/>
      <c r="M14" s="8"/>
      <c r="N14" s="8"/>
      <c r="O14" s="8"/>
      <c r="P14" s="6"/>
    </row>
    <row r="15" spans="1:23">
      <c r="A15" t="s">
        <v>11</v>
      </c>
      <c r="B15" t="s">
        <v>10</v>
      </c>
      <c r="F15" t="s">
        <v>156</v>
      </c>
      <c r="G15" t="s">
        <v>157</v>
      </c>
      <c r="H15" s="6"/>
      <c r="I15" t="s">
        <v>11</v>
      </c>
      <c r="J15" t="s">
        <v>10</v>
      </c>
      <c r="N15" t="s">
        <v>156</v>
      </c>
      <c r="O15" t="s">
        <v>157</v>
      </c>
      <c r="P15" s="6"/>
      <c r="Q15" t="s">
        <v>638</v>
      </c>
      <c r="R15" t="s">
        <v>10</v>
      </c>
      <c r="V15" t="s">
        <v>155</v>
      </c>
      <c r="W15" t="s">
        <v>157</v>
      </c>
    </row>
    <row r="16" spans="1:23">
      <c r="B16" t="s">
        <v>4</v>
      </c>
      <c r="C16" s="8">
        <v>1</v>
      </c>
      <c r="D16" t="str">
        <f>IF(C16,IFERROR(VLOOKUP(C16,属性对应量表位置!$A:$E,2,0),"其他属性"),"")</f>
        <v>攻击</v>
      </c>
      <c r="E16" t="s">
        <v>12</v>
      </c>
      <c r="F16">
        <f>ROUND(属性计算!B16+G16,0)+IF(C16,VLOOKUP(C16,$S$16:$V$25,4),0)</f>
        <v>6850</v>
      </c>
      <c r="G16" s="8"/>
      <c r="H16" s="6"/>
      <c r="J16" t="s">
        <v>4</v>
      </c>
      <c r="K16" s="8">
        <v>1</v>
      </c>
      <c r="L16" t="str">
        <f>IF(K16,IFERROR(VLOOKUP(K16,属性对应量表位置!$A:$E,2,0),"其他属性"),"")</f>
        <v>攻击</v>
      </c>
      <c r="M16" t="s">
        <v>12</v>
      </c>
      <c r="N16">
        <f>ROUND(属性计算!J16+O16,0)+IF(K16,VLOOKUP(K16,$S$16:$V$25,4),0)</f>
        <v>6844</v>
      </c>
      <c r="O16" s="8"/>
      <c r="P16" s="6"/>
      <c r="R16" t="s">
        <v>4</v>
      </c>
      <c r="S16" s="76">
        <v>1</v>
      </c>
      <c r="T16" t="str">
        <f>IF(S16,IFERROR(VLOOKUP(S16,属性对应量表位置!$A:$E,2,0),"其他属性"),"")</f>
        <v>攻击</v>
      </c>
      <c r="U16" t="s">
        <v>12</v>
      </c>
      <c r="V16">
        <f>ROUND(属性计算!R16+W16,0)</f>
        <v>1622</v>
      </c>
      <c r="W16" s="76"/>
    </row>
    <row r="17" spans="1:23">
      <c r="B17" t="s">
        <v>4</v>
      </c>
      <c r="C17" s="8">
        <v>2</v>
      </c>
      <c r="D17" t="str">
        <f>IF(C17,IFERROR(VLOOKUP(C17,属性对应量表位置!$A:$E,2,0),"其他属性"),"")</f>
        <v>生命</v>
      </c>
      <c r="E17" t="s">
        <v>12</v>
      </c>
      <c r="F17">
        <f>ROUND(属性计算!B17+G17,0)+IF(C17,VLOOKUP(C17,$S$16:$V$25,4),0)</f>
        <v>107389</v>
      </c>
      <c r="G17" s="8"/>
      <c r="H17" s="6"/>
      <c r="J17" t="s">
        <v>4</v>
      </c>
      <c r="K17" s="8">
        <v>2</v>
      </c>
      <c r="L17" t="str">
        <f>IF(K17,IFERROR(VLOOKUP(K17,属性对应量表位置!$A:$E,2,0),"其他属性"),"")</f>
        <v>生命</v>
      </c>
      <c r="M17" t="s">
        <v>12</v>
      </c>
      <c r="N17">
        <f>ROUND(属性计算!J17+O17,0)+IF(K17,VLOOKUP(K17,$S$16:$V$25,4),0)</f>
        <v>114599</v>
      </c>
      <c r="O17" s="8">
        <f>58419*0.2</f>
        <v>11683.800000000001</v>
      </c>
      <c r="P17" s="6"/>
      <c r="R17" t="s">
        <v>4</v>
      </c>
      <c r="S17" s="76">
        <v>2</v>
      </c>
      <c r="T17" t="str">
        <f>IF(S17,IFERROR(VLOOKUP(S17,属性对应量表位置!$A:$E,2,0),"其他属性"),"")</f>
        <v>生命</v>
      </c>
      <c r="U17" t="s">
        <v>12</v>
      </c>
      <c r="V17">
        <f>ROUND(属性计算!R17+W17,0)</f>
        <v>44496</v>
      </c>
      <c r="W17" s="76"/>
    </row>
    <row r="18" spans="1:23">
      <c r="B18" t="s">
        <v>4</v>
      </c>
      <c r="C18" s="8">
        <v>5</v>
      </c>
      <c r="D18" t="str">
        <f>IF(C18,IFERROR(VLOOKUP(C18,属性对应量表位置!$A:$E,2,0),"其他属性"),"")</f>
        <v>物防</v>
      </c>
      <c r="E18" t="s">
        <v>12</v>
      </c>
      <c r="F18">
        <f>ROUND(属性计算!B18+G18,0)+IF(C18,VLOOKUP(C18,$S$16:$V$25,4),0)</f>
        <v>2359</v>
      </c>
      <c r="G18" s="8"/>
      <c r="H18" s="6"/>
      <c r="J18" t="s">
        <v>4</v>
      </c>
      <c r="K18" s="8">
        <v>5</v>
      </c>
      <c r="L18" t="str">
        <f>IF(K18,IFERROR(VLOOKUP(K18,属性对应量表位置!$A:$E,2,0),"其他属性"),"")</f>
        <v>物防</v>
      </c>
      <c r="M18" t="s">
        <v>12</v>
      </c>
      <c r="N18">
        <f>ROUND(属性计算!J18+O18,0)+IF(K18,VLOOKUP(K18,$S$16:$V$25,4),0)</f>
        <v>2308</v>
      </c>
      <c r="O18" s="8"/>
      <c r="P18" s="6"/>
      <c r="R18" t="s">
        <v>4</v>
      </c>
      <c r="S18" s="76">
        <v>5</v>
      </c>
      <c r="T18" t="str">
        <f>IF(S18,IFERROR(VLOOKUP(S18,属性对应量表位置!$A:$E,2,0),"其他属性"),"")</f>
        <v>物防</v>
      </c>
      <c r="U18" t="s">
        <v>12</v>
      </c>
      <c r="V18">
        <f>ROUND(属性计算!R18+W18,0)</f>
        <v>404</v>
      </c>
      <c r="W18" s="76"/>
    </row>
    <row r="19" spans="1:23">
      <c r="B19" t="s">
        <v>4</v>
      </c>
      <c r="C19" s="8">
        <v>6</v>
      </c>
      <c r="D19" t="str">
        <f>IF(C19,IFERROR(VLOOKUP(C19,属性对应量表位置!$A:$E,2,0),"其他属性"),"")</f>
        <v>魔防</v>
      </c>
      <c r="E19" t="s">
        <v>12</v>
      </c>
      <c r="F19">
        <f>ROUND(属性计算!B19+G19,0)+IF(C19,VLOOKUP(C19,$S$16:$V$25,4),0)</f>
        <v>1591</v>
      </c>
      <c r="G19" s="8"/>
      <c r="H19" s="6"/>
      <c r="J19" t="s">
        <v>4</v>
      </c>
      <c r="K19" s="8">
        <v>6</v>
      </c>
      <c r="L19" t="str">
        <f>IF(K19,IFERROR(VLOOKUP(K19,属性对应量表位置!$A:$E,2,0),"其他属性"),"")</f>
        <v>魔防</v>
      </c>
      <c r="M19" t="s">
        <v>12</v>
      </c>
      <c r="N19">
        <f>ROUND(属性计算!J19+O19,0)+IF(K19,VLOOKUP(K19,$S$16:$V$25,4),0)</f>
        <v>1558</v>
      </c>
      <c r="O19" s="8"/>
      <c r="P19" s="6"/>
      <c r="R19" t="s">
        <v>4</v>
      </c>
      <c r="S19" s="76">
        <v>6</v>
      </c>
      <c r="T19" t="str">
        <f>IF(S19,IFERROR(VLOOKUP(S19,属性对应量表位置!$A:$E,2,0),"其他属性"),"")</f>
        <v>魔防</v>
      </c>
      <c r="U19" t="s">
        <v>12</v>
      </c>
      <c r="V19">
        <f>ROUND(属性计算!R19+W19,0)</f>
        <v>404</v>
      </c>
      <c r="W19" s="76"/>
    </row>
    <row r="20" spans="1:23">
      <c r="B20" t="s">
        <v>4</v>
      </c>
      <c r="C20" s="8">
        <v>4</v>
      </c>
      <c r="D20" t="str">
        <f>IF(C20,IFERROR(VLOOKUP(C20,属性对应量表位置!$A:$E,2,0),"其他属性"),"")</f>
        <v>速度</v>
      </c>
      <c r="E20" t="s">
        <v>12</v>
      </c>
      <c r="F20">
        <f>ROUND(属性计算!B20+G20,0)+IF(C20,VLOOKUP(C20,$S$16:$V$25,4),0)</f>
        <v>46000</v>
      </c>
      <c r="G20" s="8"/>
      <c r="H20" s="6"/>
      <c r="J20" t="s">
        <v>4</v>
      </c>
      <c r="K20" s="8">
        <v>4</v>
      </c>
      <c r="L20" t="str">
        <f>IF(K20,IFERROR(VLOOKUP(K20,属性对应量表位置!$A:$E,2,0),"其他属性"),"")</f>
        <v>速度</v>
      </c>
      <c r="M20" t="s">
        <v>12</v>
      </c>
      <c r="N20">
        <f>ROUND(属性计算!J20+O20,0)+IF(K20,VLOOKUP(K20,$S$16:$V$25,4),0)</f>
        <v>46023</v>
      </c>
      <c r="O20" s="8"/>
      <c r="P20" s="6"/>
      <c r="R20" t="s">
        <v>4</v>
      </c>
      <c r="S20" s="76">
        <v>7</v>
      </c>
      <c r="T20" t="str">
        <f>IF(S20,IFERROR(VLOOKUP(S20,属性对应量表位置!$A:$E,2,0),"其他属性"),"")</f>
        <v>固定伤害</v>
      </c>
      <c r="U20" t="s">
        <v>12</v>
      </c>
      <c r="V20">
        <f>ROUND(属性计算!R20+W20,0)</f>
        <v>814</v>
      </c>
      <c r="W20" s="76"/>
    </row>
    <row r="21" spans="1:23">
      <c r="B21" t="s">
        <v>4</v>
      </c>
      <c r="C21" s="8">
        <v>7</v>
      </c>
      <c r="D21" t="str">
        <f>IF(C21,IFERROR(VLOOKUP(C21,属性对应量表位置!$A:$E,2,0),"其他属性"),"")</f>
        <v>固定伤害</v>
      </c>
      <c r="E21" t="s">
        <v>12</v>
      </c>
      <c r="F21">
        <f>ROUND(属性计算!B21+G21,0)+IF(C21,VLOOKUP(C21,$S$16:$V$25,4),0)</f>
        <v>814</v>
      </c>
      <c r="G21" s="8"/>
      <c r="H21" s="6"/>
      <c r="J21" t="s">
        <v>4</v>
      </c>
      <c r="K21" s="8">
        <v>7</v>
      </c>
      <c r="L21" t="str">
        <f>IF(K21,IFERROR(VLOOKUP(K21,属性对应量表位置!$A:$E,2,0),"其他属性"),"")</f>
        <v>固定伤害</v>
      </c>
      <c r="M21" t="s">
        <v>12</v>
      </c>
      <c r="N21">
        <f>ROUND(属性计算!J21+O21,0)+IF(K21,VLOOKUP(K21,$S$16:$V$25,4),0)</f>
        <v>864</v>
      </c>
      <c r="O21" s="8">
        <v>50</v>
      </c>
      <c r="P21" s="6"/>
      <c r="R21" t="s">
        <v>4</v>
      </c>
      <c r="S21" s="76">
        <v>8</v>
      </c>
      <c r="T21" t="str">
        <f>IF(S21,IFERROR(VLOOKUP(S21,属性对应量表位置!$A:$E,2,0),"其他属性"),"")</f>
        <v>固定免伤</v>
      </c>
      <c r="U21" t="s">
        <v>12</v>
      </c>
      <c r="V21">
        <f>ROUND(属性计算!R21+W21,0)</f>
        <v>814</v>
      </c>
      <c r="W21" s="76"/>
    </row>
    <row r="22" spans="1:23">
      <c r="B22" t="s">
        <v>4</v>
      </c>
      <c r="C22" s="8">
        <v>8</v>
      </c>
      <c r="D22" t="str">
        <f>IF(C22,IFERROR(VLOOKUP(C22,属性对应量表位置!$A:$E,2,0),"其他属性"),"")</f>
        <v>固定免伤</v>
      </c>
      <c r="E22" t="s">
        <v>12</v>
      </c>
      <c r="F22">
        <f>ROUND(属性计算!B22+G22,0)+IF(C22,VLOOKUP(C22,$S$16:$V$25,4),0)</f>
        <v>814</v>
      </c>
      <c r="G22" s="8"/>
      <c r="H22" s="6"/>
      <c r="J22" t="s">
        <v>4</v>
      </c>
      <c r="K22" s="8">
        <v>8</v>
      </c>
      <c r="L22" t="str">
        <f>IF(K22,IFERROR(VLOOKUP(K22,属性对应量表位置!$A:$E,2,0),"其他属性"),"")</f>
        <v>固定免伤</v>
      </c>
      <c r="M22" t="s">
        <v>12</v>
      </c>
      <c r="N22">
        <f>ROUND(属性计算!J22+O22,0)+IF(K22,VLOOKUP(K22,$S$16:$V$25,4),0)</f>
        <v>864</v>
      </c>
      <c r="O22" s="8">
        <v>50</v>
      </c>
      <c r="P22" s="6"/>
      <c r="R22" t="s">
        <v>4</v>
      </c>
      <c r="S22" s="76"/>
      <c r="T22" t="str">
        <f>IF(S22,IFERROR(VLOOKUP(S22,属性对应量表位置!$A:$E,2,0),"其他属性"),"")</f>
        <v/>
      </c>
      <c r="U22" t="s">
        <v>12</v>
      </c>
      <c r="V22">
        <f>ROUND(属性计算!R22+W22,0)</f>
        <v>0</v>
      </c>
      <c r="W22" s="76"/>
    </row>
    <row r="23" spans="1:23">
      <c r="B23" t="s">
        <v>4</v>
      </c>
      <c r="C23" s="8">
        <v>20</v>
      </c>
      <c r="D23" t="str">
        <f>IF(C23,IFERROR(VLOOKUP(C23,属性对应量表位置!$A:$E,2,0),"其他属性"),"")</f>
        <v>暴击率</v>
      </c>
      <c r="E23" t="s">
        <v>12</v>
      </c>
      <c r="F23">
        <f>ROUND(属性计算!B23+G23,0)+IF(C23,VLOOKUP(C23,$S$16:$V$25,4),0)</f>
        <v>1314</v>
      </c>
      <c r="G23" s="8"/>
      <c r="H23" s="6"/>
      <c r="J23" t="s">
        <v>4</v>
      </c>
      <c r="K23" s="8">
        <v>20</v>
      </c>
      <c r="L23" t="str">
        <f>IF(K23,IFERROR(VLOOKUP(K23,属性对应量表位置!$A:$E,2,0),"其他属性"),"")</f>
        <v>暴击率</v>
      </c>
      <c r="M23" t="s">
        <v>12</v>
      </c>
      <c r="N23">
        <f>ROUND(属性计算!J23+O23,0)+IF(K23,VLOOKUP(K23,$S$16:$V$25,4),0)</f>
        <v>1314</v>
      </c>
      <c r="O23" s="8"/>
      <c r="P23" s="6"/>
      <c r="R23" t="s">
        <v>4</v>
      </c>
      <c r="S23" s="76"/>
      <c r="T23" t="str">
        <f>IF(S23,IFERROR(VLOOKUP(S23,属性对应量表位置!$A:$E,2,0),"其他属性"),"")</f>
        <v/>
      </c>
      <c r="U23" t="s">
        <v>12</v>
      </c>
      <c r="V23">
        <f>ROUND(属性计算!R23+W23,0)</f>
        <v>0</v>
      </c>
      <c r="W23" s="76"/>
    </row>
    <row r="24" spans="1:23">
      <c r="B24" t="s">
        <v>4</v>
      </c>
      <c r="C24" s="8">
        <v>25</v>
      </c>
      <c r="D24" t="str">
        <f>IF(C24,IFERROR(VLOOKUP(C24,属性对应量表位置!$A:$E,2,0),"其他属性"),"")</f>
        <v>受疗</v>
      </c>
      <c r="E24" t="s">
        <v>12</v>
      </c>
      <c r="F24">
        <f>ROUND(属性计算!B24+G24,0)+IF(C24,VLOOKUP(C24,$S$16:$V$25,4),0)</f>
        <v>2814</v>
      </c>
      <c r="G24" s="8">
        <v>2000</v>
      </c>
      <c r="H24" s="6"/>
      <c r="J24" t="s">
        <v>4</v>
      </c>
      <c r="K24" s="8"/>
      <c r="L24" t="str">
        <f>IF(K24,IFERROR(VLOOKUP(K24,属性对应量表位置!$A:$E,2,0),"其他属性"),"")</f>
        <v/>
      </c>
      <c r="M24" t="s">
        <v>12</v>
      </c>
      <c r="N24">
        <f>ROUND(属性计算!J24+O24,0)+IF(K24,VLOOKUP(K24,$S$16:$V$25,4),0)</f>
        <v>0</v>
      </c>
      <c r="O24" s="8"/>
      <c r="P24" s="6"/>
      <c r="R24" t="s">
        <v>4</v>
      </c>
      <c r="S24" s="76"/>
      <c r="T24" t="str">
        <f>IF(S24,IFERROR(VLOOKUP(S24,属性对应量表位置!$A:$E,2,0),"其他属性"),"")</f>
        <v/>
      </c>
      <c r="U24" t="s">
        <v>12</v>
      </c>
      <c r="V24">
        <f>ROUND(属性计算!R24+W24,0)</f>
        <v>0</v>
      </c>
      <c r="W24" s="76"/>
    </row>
    <row r="25" spans="1:23">
      <c r="B25" t="s">
        <v>4</v>
      </c>
      <c r="C25" s="8"/>
      <c r="D25" t="str">
        <f>IF(C25,IFERROR(VLOOKUP(C25,属性对应量表位置!$A:$E,2,0),"其他属性"),"")</f>
        <v/>
      </c>
      <c r="E25" t="s">
        <v>12</v>
      </c>
      <c r="F25">
        <f>ROUND(属性计算!B25+G25,0)+IF(C25,VLOOKUP(C25,$S$16:$V$25,4),0)</f>
        <v>0</v>
      </c>
      <c r="G25" s="8"/>
      <c r="H25" s="6"/>
      <c r="J25" t="s">
        <v>4</v>
      </c>
      <c r="K25" s="8"/>
      <c r="L25" t="str">
        <f>IF(K25,IFERROR(VLOOKUP(K25,属性对应量表位置!$A:$E,2,0),"其他属性"),"")</f>
        <v/>
      </c>
      <c r="M25" t="s">
        <v>12</v>
      </c>
      <c r="N25">
        <f>ROUND(属性计算!J25+O25,0)+IF(K25,VLOOKUP(K25,$S$16:$V$25,4),0)</f>
        <v>0</v>
      </c>
      <c r="O25" s="8"/>
      <c r="P25" s="6"/>
      <c r="R25" t="s">
        <v>4</v>
      </c>
      <c r="S25" s="76"/>
      <c r="T25" t="str">
        <f>IF(S25,IFERROR(VLOOKUP(S25,属性对应量表位置!$A:$E,2,0),"其他属性"),"")</f>
        <v/>
      </c>
      <c r="U25" t="s">
        <v>12</v>
      </c>
      <c r="V25">
        <f>ROUND(属性计算!R25+W25,0)</f>
        <v>0</v>
      </c>
      <c r="W25" s="76"/>
    </row>
    <row r="26" spans="1:23">
      <c r="H26" s="6"/>
      <c r="P26" s="6"/>
    </row>
    <row r="27" spans="1:23">
      <c r="H27" s="6"/>
      <c r="P27" s="6"/>
    </row>
    <row r="28" spans="1:23">
      <c r="H28" s="6"/>
      <c r="P28" s="6"/>
    </row>
    <row r="29" spans="1:23">
      <c r="H29" s="6"/>
      <c r="P29" s="6"/>
    </row>
    <row r="30" spans="1:23">
      <c r="A30" t="str">
        <f>IF(C30="","未启用","启用")</f>
        <v>启用</v>
      </c>
      <c r="B30" t="s">
        <v>0</v>
      </c>
      <c r="C30" s="38" t="s">
        <v>636</v>
      </c>
      <c r="D30" t="s">
        <v>231</v>
      </c>
      <c r="E30" s="8">
        <v>145</v>
      </c>
      <c r="G30" s="10" t="str">
        <f>VLOOKUP(C32,hero_info!$A:$B,2,0)</f>
        <v>终焉剑士 菲米丝</v>
      </c>
      <c r="H30" s="6"/>
      <c r="I30" t="str">
        <f>IF(K30="","未启用","启用")</f>
        <v>启用</v>
      </c>
      <c r="J30" t="s">
        <v>0</v>
      </c>
      <c r="K30" s="38" t="s">
        <v>641</v>
      </c>
      <c r="L30" t="s">
        <v>231</v>
      </c>
      <c r="M30" s="8">
        <v>145</v>
      </c>
      <c r="O30" s="10" t="str">
        <f>VLOOKUP(K32,hero_info!$A:$B,2,0)</f>
        <v>吟游诗人 阿莱西奥</v>
      </c>
      <c r="P30" s="6"/>
      <c r="Q30" t="str">
        <f>IF(S30="","未启用","启用")</f>
        <v>启用</v>
      </c>
      <c r="R30" t="s">
        <v>0</v>
      </c>
      <c r="S30" s="38" t="s">
        <v>642</v>
      </c>
      <c r="T30" t="s">
        <v>231</v>
      </c>
      <c r="U30" s="8">
        <v>145</v>
      </c>
      <c r="W30" s="10" t="str">
        <f>VLOOKUP(S32,hero_info!$A:$B,2,0)</f>
        <v>复仇之矛 扎普尔</v>
      </c>
    </row>
    <row r="31" spans="1:23">
      <c r="A31" t="s">
        <v>2</v>
      </c>
      <c r="B31" t="s">
        <v>3</v>
      </c>
      <c r="C31" s="10">
        <v>3</v>
      </c>
      <c r="D31" t="s">
        <v>232</v>
      </c>
      <c r="E31" s="8">
        <v>6</v>
      </c>
      <c r="H31" s="6"/>
      <c r="I31" t="s">
        <v>2</v>
      </c>
      <c r="J31" t="s">
        <v>3</v>
      </c>
      <c r="K31" s="11">
        <v>4</v>
      </c>
      <c r="L31" t="s">
        <v>232</v>
      </c>
      <c r="M31" s="8">
        <v>6</v>
      </c>
      <c r="P31" s="6"/>
      <c r="Q31" t="s">
        <v>2</v>
      </c>
      <c r="R31" t="s">
        <v>3</v>
      </c>
      <c r="S31" s="10">
        <v>5</v>
      </c>
      <c r="T31" t="s">
        <v>232</v>
      </c>
      <c r="U31" s="8">
        <v>6</v>
      </c>
    </row>
    <row r="32" spans="1:23">
      <c r="A32" t="s">
        <v>5</v>
      </c>
      <c r="B32" t="s">
        <v>4</v>
      </c>
      <c r="C32" s="8">
        <v>13001</v>
      </c>
      <c r="D32" t="s">
        <v>233</v>
      </c>
      <c r="E32" s="8">
        <v>6</v>
      </c>
      <c r="H32" s="6"/>
      <c r="I32" t="s">
        <v>5</v>
      </c>
      <c r="J32" t="s">
        <v>4</v>
      </c>
      <c r="K32" s="8">
        <v>14002</v>
      </c>
      <c r="L32" t="s">
        <v>233</v>
      </c>
      <c r="M32" s="8">
        <v>6</v>
      </c>
      <c r="P32" s="6"/>
      <c r="Q32" t="s">
        <v>5</v>
      </c>
      <c r="R32" t="s">
        <v>4</v>
      </c>
      <c r="S32" s="8">
        <v>53001</v>
      </c>
      <c r="T32" t="s">
        <v>233</v>
      </c>
      <c r="U32" s="8">
        <v>6</v>
      </c>
    </row>
    <row r="33" spans="1:23">
      <c r="A33" t="s">
        <v>6</v>
      </c>
      <c r="B33" t="s">
        <v>7</v>
      </c>
      <c r="C33" s="8">
        <f>VALUE(C32&amp;"00")</f>
        <v>1300100</v>
      </c>
      <c r="D33" s="8">
        <f>VALUE(C32&amp;"13")</f>
        <v>1300113</v>
      </c>
      <c r="E33" s="8">
        <f>VALUE(C32&amp;"23")</f>
        <v>1300123</v>
      </c>
      <c r="F33" s="8">
        <f>VALUE(C32&amp;"33")</f>
        <v>1300133</v>
      </c>
      <c r="G33" s="8">
        <f>VALUE(C32&amp;"43")</f>
        <v>1300143</v>
      </c>
      <c r="H33" s="6"/>
      <c r="I33" t="s">
        <v>6</v>
      </c>
      <c r="J33" t="s">
        <v>7</v>
      </c>
      <c r="K33" s="8">
        <f>VALUE(K32&amp;"00")</f>
        <v>1400200</v>
      </c>
      <c r="L33" s="8">
        <f>VALUE(K32&amp;"13")</f>
        <v>1400213</v>
      </c>
      <c r="M33" s="8">
        <f>VALUE(K32&amp;"23")</f>
        <v>1400223</v>
      </c>
      <c r="N33" s="8">
        <f>VALUE(K32&amp;"33")</f>
        <v>1400233</v>
      </c>
      <c r="O33" s="8">
        <f>VALUE(K32&amp;"43")</f>
        <v>1400243</v>
      </c>
      <c r="P33" s="6"/>
      <c r="Q33" t="s">
        <v>6</v>
      </c>
      <c r="R33" t="s">
        <v>7</v>
      </c>
      <c r="S33" s="8">
        <f>VALUE(S32&amp;"00")</f>
        <v>5300100</v>
      </c>
      <c r="T33" s="8">
        <f>VALUE(S32&amp;"13")</f>
        <v>5300113</v>
      </c>
      <c r="U33" s="8">
        <f>VALUE(S32&amp;"23")</f>
        <v>5300123</v>
      </c>
      <c r="V33" s="8">
        <f>VALUE(S32&amp;"33")</f>
        <v>5300133</v>
      </c>
      <c r="W33" s="8">
        <f>VALUE(S32&amp;"43")</f>
        <v>5300143</v>
      </c>
    </row>
    <row r="34" spans="1:23">
      <c r="A34" t="s">
        <v>9</v>
      </c>
      <c r="B34" t="s">
        <v>8</v>
      </c>
      <c r="C34" s="8"/>
      <c r="D34" s="8"/>
      <c r="E34" s="8"/>
      <c r="F34" s="8"/>
      <c r="G34" s="8"/>
      <c r="H34" s="6"/>
      <c r="I34" t="s">
        <v>9</v>
      </c>
      <c r="J34" t="s">
        <v>8</v>
      </c>
      <c r="K34" s="8"/>
      <c r="L34" s="8"/>
      <c r="M34" s="8"/>
      <c r="N34" s="8"/>
      <c r="O34" s="8"/>
      <c r="P34" s="6"/>
      <c r="Q34" t="s">
        <v>9</v>
      </c>
      <c r="R34" t="s">
        <v>8</v>
      </c>
      <c r="S34" s="8"/>
      <c r="T34" s="8"/>
      <c r="U34" s="8"/>
      <c r="V34" s="8"/>
      <c r="W34" s="8"/>
    </row>
    <row r="35" spans="1:23">
      <c r="A35" t="s">
        <v>11</v>
      </c>
      <c r="B35" t="s">
        <v>10</v>
      </c>
      <c r="F35" t="s">
        <v>156</v>
      </c>
      <c r="G35" t="s">
        <v>157</v>
      </c>
      <c r="H35" s="6"/>
      <c r="I35" t="s">
        <v>11</v>
      </c>
      <c r="J35" t="s">
        <v>10</v>
      </c>
      <c r="N35" t="s">
        <v>156</v>
      </c>
      <c r="O35" t="s">
        <v>157</v>
      </c>
      <c r="P35" s="6"/>
      <c r="Q35" t="s">
        <v>11</v>
      </c>
      <c r="R35" t="s">
        <v>10</v>
      </c>
      <c r="V35" t="s">
        <v>156</v>
      </c>
      <c r="W35" t="s">
        <v>157</v>
      </c>
    </row>
    <row r="36" spans="1:23">
      <c r="B36" t="s">
        <v>4</v>
      </c>
      <c r="C36" s="8">
        <v>1</v>
      </c>
      <c r="D36" t="str">
        <f>IF(C36,IFERROR(VLOOKUP(C36,属性对应量表位置!$A:$E,2,0),"其他属性"),"")</f>
        <v>攻击</v>
      </c>
      <c r="E36" t="s">
        <v>12</v>
      </c>
      <c r="F36">
        <f>ROUND(属性计算!B36+G36,0)+IF(C36,VLOOKUP(C36,$S$16:$V$25,4),0)</f>
        <v>9206</v>
      </c>
      <c r="G36" s="8"/>
      <c r="H36" s="6"/>
      <c r="J36" t="s">
        <v>4</v>
      </c>
      <c r="K36" s="8">
        <v>1</v>
      </c>
      <c r="L36" t="str">
        <f>IF(K36,IFERROR(VLOOKUP(K36,属性对应量表位置!$A:$E,2,0),"其他属性"),"")</f>
        <v>攻击</v>
      </c>
      <c r="M36" t="s">
        <v>12</v>
      </c>
      <c r="N36">
        <f>ROUND(属性计算!J36+O36,0)+IF(K36,VLOOKUP(K36,$S$16:$V$25,4),0)</f>
        <v>7625</v>
      </c>
      <c r="O36" s="8"/>
      <c r="P36" s="6"/>
      <c r="R36" t="s">
        <v>4</v>
      </c>
      <c r="S36" s="8">
        <v>1</v>
      </c>
      <c r="T36" t="str">
        <f>IF(S36,IFERROR(VLOOKUP(S36,属性对应量表位置!$A:$E,2,0),"其他属性"),"")</f>
        <v>攻击</v>
      </c>
      <c r="U36" t="s">
        <v>12</v>
      </c>
      <c r="V36">
        <f>ROUND(属性计算!R36+W36,0)+IF(S36,VLOOKUP(S36,$S$16:$V$25,4),0)</f>
        <v>10142</v>
      </c>
      <c r="W36" s="8"/>
    </row>
    <row r="37" spans="1:23">
      <c r="B37" t="s">
        <v>4</v>
      </c>
      <c r="C37" s="8">
        <v>2</v>
      </c>
      <c r="D37" t="str">
        <f>IF(C37,IFERROR(VLOOKUP(C37,属性对应量表位置!$A:$E,2,0),"其他属性"),"")</f>
        <v>生命</v>
      </c>
      <c r="E37" t="s">
        <v>12</v>
      </c>
      <c r="F37">
        <f>ROUND(属性计算!B37+G37,0)+IF(C37,VLOOKUP(C37,$S$16:$V$25,4),0)</f>
        <v>94826</v>
      </c>
      <c r="G37" s="8"/>
      <c r="H37" s="6"/>
      <c r="J37" t="s">
        <v>4</v>
      </c>
      <c r="K37" s="8">
        <v>2</v>
      </c>
      <c r="L37" t="str">
        <f>IF(K37,IFERROR(VLOOKUP(K37,属性对应量表位置!$A:$E,2,0),"其他属性"),"")</f>
        <v>生命</v>
      </c>
      <c r="M37" t="s">
        <v>12</v>
      </c>
      <c r="N37">
        <f>ROUND(属性计算!J37+O37,0)+IF(K37,VLOOKUP(K37,$S$16:$V$25,4),0)</f>
        <v>103379</v>
      </c>
      <c r="O37" s="8"/>
      <c r="P37" s="6"/>
      <c r="R37" t="s">
        <v>4</v>
      </c>
      <c r="S37" s="8">
        <v>2</v>
      </c>
      <c r="T37" t="str">
        <f>IF(S37,IFERROR(VLOOKUP(S37,属性对应量表位置!$A:$E,2,0),"其他属性"),"")</f>
        <v>生命</v>
      </c>
      <c r="U37" t="s">
        <v>12</v>
      </c>
      <c r="V37">
        <f>ROUND(属性计算!R37+W37,0)+IF(S37,VLOOKUP(S37,$S$16:$V$25,4),0)</f>
        <v>102922</v>
      </c>
      <c r="W37" s="8"/>
    </row>
    <row r="38" spans="1:23">
      <c r="B38" t="s">
        <v>4</v>
      </c>
      <c r="C38" s="8">
        <v>5</v>
      </c>
      <c r="D38" t="str">
        <f>IF(C38,IFERROR(VLOOKUP(C38,属性对应量表位置!$A:$E,2,0),"其他属性"),"")</f>
        <v>物防</v>
      </c>
      <c r="E38" t="s">
        <v>12</v>
      </c>
      <c r="F38">
        <f>ROUND(属性计算!B38+G38,0)+IF(C38,VLOOKUP(C38,$S$16:$V$25,4),0)</f>
        <v>1900</v>
      </c>
      <c r="G38" s="8"/>
      <c r="H38" s="6"/>
      <c r="J38" t="s">
        <v>4</v>
      </c>
      <c r="K38" s="8">
        <v>5</v>
      </c>
      <c r="L38" t="str">
        <f>IF(K38,IFERROR(VLOOKUP(K38,属性对应量表位置!$A:$E,2,0),"其他属性"),"")</f>
        <v>物防</v>
      </c>
      <c r="M38" t="s">
        <v>12</v>
      </c>
      <c r="N38">
        <f>ROUND(属性计算!J38+O38,0)+IF(K38,VLOOKUP(K38,$S$16:$V$25,4),0)</f>
        <v>1888</v>
      </c>
      <c r="O38" s="8"/>
      <c r="P38" s="6"/>
      <c r="R38" t="s">
        <v>4</v>
      </c>
      <c r="S38" s="8">
        <v>5</v>
      </c>
      <c r="T38" t="str">
        <f>IF(S38,IFERROR(VLOOKUP(S38,属性对应量表位置!$A:$E,2,0),"其他属性"),"")</f>
        <v>物防</v>
      </c>
      <c r="U38" t="s">
        <v>12</v>
      </c>
      <c r="V38">
        <f>ROUND(属性计算!R38+W38,0)+IF(S38,VLOOKUP(S38,$S$16:$V$25,4),0)</f>
        <v>1985</v>
      </c>
      <c r="W38" s="8"/>
    </row>
    <row r="39" spans="1:23">
      <c r="B39" t="s">
        <v>4</v>
      </c>
      <c r="C39" s="8">
        <v>6</v>
      </c>
      <c r="D39" t="str">
        <f>IF(C39,IFERROR(VLOOKUP(C39,属性对应量表位置!$A:$E,2,0),"其他属性"),"")</f>
        <v>魔防</v>
      </c>
      <c r="E39" t="s">
        <v>12</v>
      </c>
      <c r="F39">
        <f>ROUND(属性计算!B39+G39,0)+IF(C39,VLOOKUP(C39,$S$16:$V$25,4),0)</f>
        <v>1572</v>
      </c>
      <c r="G39" s="8"/>
      <c r="H39" s="6"/>
      <c r="J39" t="s">
        <v>4</v>
      </c>
      <c r="K39" s="8">
        <v>6</v>
      </c>
      <c r="L39" t="str">
        <f>IF(K39,IFERROR(VLOOKUP(K39,属性对应量表位置!$A:$E,2,0),"其他属性"),"")</f>
        <v>魔防</v>
      </c>
      <c r="M39" t="s">
        <v>12</v>
      </c>
      <c r="N39">
        <f>ROUND(属性计算!J39+O39,0)+IF(K39,VLOOKUP(K39,$S$16:$V$25,4),0)</f>
        <v>1992</v>
      </c>
      <c r="O39" s="8"/>
      <c r="P39" s="6"/>
      <c r="R39" t="s">
        <v>4</v>
      </c>
      <c r="S39" s="8">
        <v>6</v>
      </c>
      <c r="T39" t="str">
        <f>IF(S39,IFERROR(VLOOKUP(S39,属性对应量表位置!$A:$E,2,0),"其他属性"),"")</f>
        <v>魔防</v>
      </c>
      <c r="U39" t="s">
        <v>12</v>
      </c>
      <c r="V39">
        <f>ROUND(属性计算!R39+W39,0)+IF(S39,VLOOKUP(S39,$S$16:$V$25,4),0)</f>
        <v>1907</v>
      </c>
      <c r="W39" s="8"/>
    </row>
    <row r="40" spans="1:23">
      <c r="B40" t="s">
        <v>4</v>
      </c>
      <c r="C40" s="8">
        <v>4</v>
      </c>
      <c r="D40" t="str">
        <f>IF(C40,IFERROR(VLOOKUP(C40,属性对应量表位置!$A:$E,2,0),"其他属性"),"")</f>
        <v>速度</v>
      </c>
      <c r="E40" t="s">
        <v>12</v>
      </c>
      <c r="F40">
        <f>ROUND(属性计算!B40+G40,0)+IF(C40,VLOOKUP(C40,$S$16:$V$25,4),0)</f>
        <v>46000</v>
      </c>
      <c r="G40" s="8"/>
      <c r="H40" s="6"/>
      <c r="J40" t="s">
        <v>4</v>
      </c>
      <c r="K40" s="8">
        <v>4</v>
      </c>
      <c r="L40" t="str">
        <f>IF(K40,IFERROR(VLOOKUP(K40,属性对应量表位置!$A:$E,2,0),"其他属性"),"")</f>
        <v>速度</v>
      </c>
      <c r="M40" t="s">
        <v>12</v>
      </c>
      <c r="N40">
        <f>ROUND(属性计算!J40+O40,0)+IF(K40,VLOOKUP(K40,$S$16:$V$25,4),0)</f>
        <v>46077</v>
      </c>
      <c r="O40" s="8"/>
      <c r="P40" s="6"/>
      <c r="R40" t="s">
        <v>4</v>
      </c>
      <c r="S40" s="8">
        <v>4</v>
      </c>
      <c r="T40" t="str">
        <f>IF(S40,IFERROR(VLOOKUP(S40,属性对应量表位置!$A:$E,2,0),"其他属性"),"")</f>
        <v>速度</v>
      </c>
      <c r="U40" t="s">
        <v>12</v>
      </c>
      <c r="V40">
        <f>ROUND(属性计算!R40+W40,0)+IF(S40,VLOOKUP(S40,$S$16:$V$25,4),0)</f>
        <v>46054</v>
      </c>
      <c r="W40" s="8"/>
    </row>
    <row r="41" spans="1:23">
      <c r="B41" t="s">
        <v>4</v>
      </c>
      <c r="C41" s="8">
        <v>7</v>
      </c>
      <c r="D41" t="str">
        <f>IF(C41,IFERROR(VLOOKUP(C41,属性对应量表位置!$A:$E,2,0),"其他属性"),"")</f>
        <v>固定伤害</v>
      </c>
      <c r="E41" t="s">
        <v>12</v>
      </c>
      <c r="F41">
        <f>ROUND(属性计算!B41+G41,0)+IF(C41,VLOOKUP(C41,$S$16:$V$25,4),0)</f>
        <v>814</v>
      </c>
      <c r="G41" s="8"/>
      <c r="H41" s="6"/>
      <c r="J41" t="s">
        <v>4</v>
      </c>
      <c r="K41" s="8">
        <v>7</v>
      </c>
      <c r="L41" t="str">
        <f>IF(K41,IFERROR(VLOOKUP(K41,属性对应量表位置!$A:$E,2,0),"其他属性"),"")</f>
        <v>固定伤害</v>
      </c>
      <c r="M41" t="s">
        <v>12</v>
      </c>
      <c r="N41">
        <f>ROUND(属性计算!J41+O41,0)+IF(K41,VLOOKUP(K41,$S$16:$V$25,4),0)</f>
        <v>814</v>
      </c>
      <c r="O41" s="8"/>
      <c r="P41" s="6"/>
      <c r="R41" t="s">
        <v>4</v>
      </c>
      <c r="S41" s="8">
        <v>7</v>
      </c>
      <c r="T41" t="str">
        <f>IF(S41,IFERROR(VLOOKUP(S41,属性对应量表位置!$A:$E,2,0),"其他属性"),"")</f>
        <v>固定伤害</v>
      </c>
      <c r="U41" t="s">
        <v>12</v>
      </c>
      <c r="V41">
        <f>ROUND(属性计算!R41+W41,0)+IF(S41,VLOOKUP(S41,$S$16:$V$25,4),0)</f>
        <v>814</v>
      </c>
      <c r="W41" s="8"/>
    </row>
    <row r="42" spans="1:23">
      <c r="B42" t="s">
        <v>4</v>
      </c>
      <c r="C42" s="8">
        <v>8</v>
      </c>
      <c r="D42" t="str">
        <f>IF(C42,IFERROR(VLOOKUP(C42,属性对应量表位置!$A:$E,2,0),"其他属性"),"")</f>
        <v>固定免伤</v>
      </c>
      <c r="E42" t="s">
        <v>12</v>
      </c>
      <c r="F42">
        <f>ROUND(属性计算!B42+G42,0)+IF(C42,VLOOKUP(C42,$S$16:$V$25,4),0)</f>
        <v>814</v>
      </c>
      <c r="G42" s="8"/>
      <c r="H42" s="6"/>
      <c r="J42" t="s">
        <v>4</v>
      </c>
      <c r="K42" s="8">
        <v>8</v>
      </c>
      <c r="L42" t="str">
        <f>IF(K42,IFERROR(VLOOKUP(K42,属性对应量表位置!$A:$E,2,0),"其他属性"),"")</f>
        <v>固定免伤</v>
      </c>
      <c r="M42" t="s">
        <v>12</v>
      </c>
      <c r="N42">
        <f>ROUND(属性计算!J42+O42,0)+IF(K42,VLOOKUP(K42,$S$16:$V$25,4),0)</f>
        <v>814</v>
      </c>
      <c r="O42" s="8"/>
      <c r="P42" s="6"/>
      <c r="R42" t="s">
        <v>4</v>
      </c>
      <c r="S42" s="8">
        <v>8</v>
      </c>
      <c r="T42" t="str">
        <f>IF(S42,IFERROR(VLOOKUP(S42,属性对应量表位置!$A:$E,2,0),"其他属性"),"")</f>
        <v>固定免伤</v>
      </c>
      <c r="U42" t="s">
        <v>12</v>
      </c>
      <c r="V42">
        <f>ROUND(属性计算!R42+W42,0)+IF(S42,VLOOKUP(S42,$S$16:$V$25,4),0)</f>
        <v>814</v>
      </c>
      <c r="W42" s="8"/>
    </row>
    <row r="43" spans="1:23">
      <c r="B43" t="s">
        <v>4</v>
      </c>
      <c r="C43" s="8">
        <v>20</v>
      </c>
      <c r="D43" t="str">
        <f>IF(C43,IFERROR(VLOOKUP(C43,属性对应量表位置!$A:$E,2,0),"其他属性"),"")</f>
        <v>暴击率</v>
      </c>
      <c r="E43" t="s">
        <v>12</v>
      </c>
      <c r="F43">
        <f>ROUND(属性计算!B43+G43,0)+IF(C43,VLOOKUP(C43,$S$16:$V$25,4),0)</f>
        <v>1314</v>
      </c>
      <c r="G43" s="8"/>
      <c r="H43" s="6"/>
      <c r="J43" t="s">
        <v>4</v>
      </c>
      <c r="K43" s="8">
        <v>20</v>
      </c>
      <c r="L43" t="str">
        <f>IF(K43,IFERROR(VLOOKUP(K43,属性对应量表位置!$A:$E,2,0),"其他属性"),"")</f>
        <v>暴击率</v>
      </c>
      <c r="M43" t="s">
        <v>12</v>
      </c>
      <c r="N43">
        <f>ROUND(属性计算!J43+O43,0)+IF(K43,VLOOKUP(K43,$S$16:$V$25,4),0)</f>
        <v>1314</v>
      </c>
      <c r="O43" s="8"/>
      <c r="P43" s="6"/>
      <c r="R43" t="s">
        <v>4</v>
      </c>
      <c r="S43" s="8">
        <v>20</v>
      </c>
      <c r="T43" t="str">
        <f>IF(S43,IFERROR(VLOOKUP(S43,属性对应量表位置!$A:$E,2,0),"其他属性"),"")</f>
        <v>暴击率</v>
      </c>
      <c r="U43" t="s">
        <v>12</v>
      </c>
      <c r="V43">
        <f>ROUND(属性计算!R43+W43,0)+IF(S43,VLOOKUP(S43,$S$16:$V$25,4),0)</f>
        <v>1314</v>
      </c>
      <c r="W43" s="8"/>
    </row>
    <row r="44" spans="1:23">
      <c r="B44" t="s">
        <v>4</v>
      </c>
      <c r="C44" s="8"/>
      <c r="D44" t="str">
        <f>IF(C44,IFERROR(VLOOKUP(C44,属性对应量表位置!$A:$E,2,0),"其他属性"),"")</f>
        <v/>
      </c>
      <c r="E44" t="s">
        <v>12</v>
      </c>
      <c r="F44">
        <f>ROUND(属性计算!B44+G44,0)+IF(C44,VLOOKUP(C44,$S$16:$V$25,4),0)</f>
        <v>0</v>
      </c>
      <c r="G44" s="8"/>
      <c r="H44" s="6"/>
      <c r="J44" t="s">
        <v>4</v>
      </c>
      <c r="K44" s="8"/>
      <c r="L44" t="str">
        <f>IF(K44,IFERROR(VLOOKUP(K44,属性对应量表位置!$A:$E,2,0),"其他属性"),"")</f>
        <v/>
      </c>
      <c r="M44" t="s">
        <v>12</v>
      </c>
      <c r="N44">
        <f>ROUND(属性计算!J44+O44,0)+IF(K44,VLOOKUP(K44,$S$16:$V$25,4),0)</f>
        <v>0</v>
      </c>
      <c r="O44" s="8"/>
      <c r="P44" s="6"/>
      <c r="R44" t="s">
        <v>4</v>
      </c>
      <c r="S44" s="8"/>
      <c r="T44" t="str">
        <f>IF(S44,IFERROR(VLOOKUP(S44,属性对应量表位置!$A:$E,2,0),"其他属性"),"")</f>
        <v/>
      </c>
      <c r="U44" t="s">
        <v>12</v>
      </c>
      <c r="V44">
        <f>ROUND(属性计算!R44+W44,0)+IF(S44,VLOOKUP(S44,$S$16:$V$25,4),0)</f>
        <v>0</v>
      </c>
      <c r="W44" s="8"/>
    </row>
    <row r="45" spans="1:23">
      <c r="B45" t="s">
        <v>4</v>
      </c>
      <c r="C45" s="8"/>
      <c r="D45" t="str">
        <f>IF(C45,IFERROR(VLOOKUP(C45,属性对应量表位置!$A:$E,2,0),"其他属性"),"")</f>
        <v/>
      </c>
      <c r="E45" t="s">
        <v>12</v>
      </c>
      <c r="F45">
        <f>ROUND(属性计算!B45+G45,0)+IF(C45,VLOOKUP(C45,$S$16:$V$25,4),0)</f>
        <v>0</v>
      </c>
      <c r="G45" s="8"/>
      <c r="H45" s="6"/>
      <c r="J45" t="s">
        <v>4</v>
      </c>
      <c r="K45" s="8"/>
      <c r="L45" t="str">
        <f>IF(K45,IFERROR(VLOOKUP(K45,属性对应量表位置!$A:$E,2,0),"其他属性"),"")</f>
        <v/>
      </c>
      <c r="M45" t="s">
        <v>12</v>
      </c>
      <c r="N45">
        <f>ROUND(属性计算!J45+O45,0)+IF(K45,VLOOKUP(K45,$S$16:$V$25,4),0)</f>
        <v>0</v>
      </c>
      <c r="O45" s="8"/>
      <c r="P45" s="6"/>
      <c r="R45" t="s">
        <v>4</v>
      </c>
      <c r="S45" s="8"/>
      <c r="T45" t="str">
        <f>IF(S45,IFERROR(VLOOKUP(S45,属性对应量表位置!$A:$E,2,0),"其他属性"),"")</f>
        <v/>
      </c>
      <c r="U45" t="s">
        <v>12</v>
      </c>
      <c r="V45">
        <f>ROUND(属性计算!R45+W45,0)+IF(S45,VLOOKUP(S45,$S$16:$V$25,4),0)</f>
        <v>0</v>
      </c>
      <c r="W45" s="8"/>
    </row>
    <row r="50" spans="1:23">
      <c r="A50" t="str">
        <f>IF(C50="","未启用","启用")</f>
        <v>启用</v>
      </c>
      <c r="B50" t="s">
        <v>0</v>
      </c>
      <c r="C50" s="39" t="s">
        <v>635</v>
      </c>
      <c r="D50" t="s">
        <v>231</v>
      </c>
      <c r="E50" s="12">
        <v>145</v>
      </c>
      <c r="G50" s="10" t="str">
        <f>VLOOKUP(C52,hero_info!$A:$B,2,0)</f>
        <v>腐蚀之躯 萨拉查</v>
      </c>
      <c r="H50" s="7"/>
      <c r="I50" t="str">
        <f>IF(K50="","未启用","启用")</f>
        <v>启用</v>
      </c>
      <c r="J50" t="s">
        <v>0</v>
      </c>
      <c r="K50" s="39" t="s">
        <v>640</v>
      </c>
      <c r="L50" t="s">
        <v>231</v>
      </c>
      <c r="M50" s="12">
        <v>145</v>
      </c>
      <c r="O50" s="10" t="str">
        <f>VLOOKUP(K52,hero_info!$A:$B,2,0)</f>
        <v>拂晓之盾 艾璐德</v>
      </c>
      <c r="P50" s="7"/>
      <c r="Q50" t="str">
        <f>IF(S50="","未启用","启用")</f>
        <v>启用</v>
      </c>
      <c r="R50" t="s">
        <v>0</v>
      </c>
      <c r="S50" s="77">
        <v>1</v>
      </c>
      <c r="T50" s="70" t="str">
        <f>IF(U50="","未启用","启用")</f>
        <v>启用</v>
      </c>
      <c r="U50" s="77">
        <v>2</v>
      </c>
      <c r="V50" s="70" t="str">
        <f>IF(W50="","未启用","启用")</f>
        <v>启用</v>
      </c>
      <c r="W50" s="77">
        <v>3</v>
      </c>
    </row>
    <row r="51" spans="1:23">
      <c r="A51" t="s">
        <v>2</v>
      </c>
      <c r="B51" t="s">
        <v>3</v>
      </c>
      <c r="C51" s="10">
        <v>6</v>
      </c>
      <c r="D51" t="s">
        <v>232</v>
      </c>
      <c r="E51" s="12">
        <v>6</v>
      </c>
      <c r="H51" s="7"/>
      <c r="I51" t="s">
        <v>2</v>
      </c>
      <c r="J51" t="s">
        <v>3</v>
      </c>
      <c r="K51" s="10">
        <v>7</v>
      </c>
      <c r="L51" t="s">
        <v>232</v>
      </c>
      <c r="M51" s="12">
        <v>6</v>
      </c>
      <c r="P51" s="7"/>
      <c r="Q51" t="s">
        <v>2</v>
      </c>
      <c r="R51" t="s">
        <v>3</v>
      </c>
      <c r="S51" s="10">
        <v>104</v>
      </c>
      <c r="U51" s="10">
        <v>105</v>
      </c>
      <c r="W51" s="10">
        <v>106</v>
      </c>
    </row>
    <row r="52" spans="1:23">
      <c r="A52" t="s">
        <v>5</v>
      </c>
      <c r="B52" t="s">
        <v>4</v>
      </c>
      <c r="C52" s="12">
        <v>31002</v>
      </c>
      <c r="D52" t="s">
        <v>233</v>
      </c>
      <c r="E52" s="12">
        <v>6</v>
      </c>
      <c r="H52" s="7"/>
      <c r="I52" t="s">
        <v>5</v>
      </c>
      <c r="J52" t="s">
        <v>4</v>
      </c>
      <c r="K52" s="12">
        <v>11004</v>
      </c>
      <c r="L52" t="s">
        <v>233</v>
      </c>
      <c r="M52" s="12">
        <v>6</v>
      </c>
      <c r="P52" s="7"/>
      <c r="Q52" s="79" t="s">
        <v>652</v>
      </c>
      <c r="R52" t="s">
        <v>4</v>
      </c>
      <c r="S52" s="78">
        <v>74002</v>
      </c>
      <c r="U52" s="78">
        <v>74001</v>
      </c>
      <c r="W52" s="78">
        <v>73002</v>
      </c>
    </row>
    <row r="53" spans="1:23">
      <c r="A53" t="s">
        <v>6</v>
      </c>
      <c r="B53" t="s">
        <v>7</v>
      </c>
      <c r="C53" s="12">
        <f>VALUE(C52&amp;"00")</f>
        <v>3100200</v>
      </c>
      <c r="D53" s="12">
        <f>VALUE(C52&amp;"13")</f>
        <v>3100213</v>
      </c>
      <c r="E53" s="12">
        <f>VALUE(C52&amp;"23")</f>
        <v>3100223</v>
      </c>
      <c r="F53" s="12">
        <f>VALUE(C52&amp;"33")</f>
        <v>3100233</v>
      </c>
      <c r="G53" s="12">
        <f>VALUE(C52&amp;"43")</f>
        <v>3100243</v>
      </c>
      <c r="H53" s="7"/>
      <c r="I53" t="s">
        <v>6</v>
      </c>
      <c r="J53" t="s">
        <v>7</v>
      </c>
      <c r="K53" s="12">
        <f>VALUE(K52&amp;"00")</f>
        <v>1100400</v>
      </c>
      <c r="L53" s="12">
        <f>VALUE(K52&amp;"13")</f>
        <v>1100413</v>
      </c>
      <c r="M53" s="12">
        <f>VALUE(K52&amp;"23")</f>
        <v>1100423</v>
      </c>
      <c r="N53" s="12">
        <f>VALUE(K52&amp;"33")</f>
        <v>1100433</v>
      </c>
      <c r="O53" s="12">
        <f>VALUE(K52&amp;"43")</f>
        <v>1100443</v>
      </c>
      <c r="P53" s="7"/>
      <c r="Q53" t="s">
        <v>637</v>
      </c>
      <c r="R53" t="s">
        <v>7</v>
      </c>
      <c r="S53" s="78">
        <v>7400205</v>
      </c>
      <c r="U53" s="78">
        <v>7400105</v>
      </c>
      <c r="W53" s="78">
        <v>7300105</v>
      </c>
    </row>
    <row r="54" spans="1:23">
      <c r="A54" t="s">
        <v>9</v>
      </c>
      <c r="B54" t="s">
        <v>8</v>
      </c>
      <c r="C54" s="12"/>
      <c r="D54" s="12"/>
      <c r="E54" s="12"/>
      <c r="F54" s="12"/>
      <c r="G54" s="12"/>
      <c r="H54" s="7"/>
      <c r="I54" t="s">
        <v>9</v>
      </c>
      <c r="J54" t="s">
        <v>8</v>
      </c>
      <c r="K54" s="12"/>
      <c r="L54" s="12"/>
      <c r="M54" s="12"/>
      <c r="N54" s="12"/>
      <c r="O54" s="12"/>
      <c r="P54" s="7"/>
    </row>
    <row r="55" spans="1:23">
      <c r="A55" t="s">
        <v>11</v>
      </c>
      <c r="B55" t="s">
        <v>10</v>
      </c>
      <c r="F55" t="s">
        <v>156</v>
      </c>
      <c r="G55" t="s">
        <v>157</v>
      </c>
      <c r="H55" s="7"/>
      <c r="I55" t="s">
        <v>11</v>
      </c>
      <c r="J55" t="s">
        <v>10</v>
      </c>
      <c r="N55" t="s">
        <v>156</v>
      </c>
      <c r="O55" t="s">
        <v>157</v>
      </c>
      <c r="P55" s="7"/>
      <c r="Q55" t="s">
        <v>638</v>
      </c>
      <c r="R55" t="s">
        <v>10</v>
      </c>
      <c r="V55" t="s">
        <v>155</v>
      </c>
      <c r="W55" t="s">
        <v>157</v>
      </c>
    </row>
    <row r="56" spans="1:23">
      <c r="B56" t="s">
        <v>4</v>
      </c>
      <c r="C56" s="12">
        <v>1</v>
      </c>
      <c r="D56" t="str">
        <f>IF(C56,IFERROR(VLOOKUP(C56,属性对应量表位置!$A:$E,2,0),"其他属性"),"")</f>
        <v>攻击</v>
      </c>
      <c r="E56" t="s">
        <v>12</v>
      </c>
      <c r="F56">
        <f>ROUND(属性计算!B56+G56,0)+IF(C56,VLOOKUP(C56,$S$56:$V$65,4),0)</f>
        <v>6850</v>
      </c>
      <c r="G56" s="12"/>
      <c r="H56" s="7"/>
      <c r="J56" t="s">
        <v>4</v>
      </c>
      <c r="K56" s="12">
        <v>1</v>
      </c>
      <c r="L56" t="str">
        <f>IF(K56,IFERROR(VLOOKUP(K56,属性对应量表位置!$A:$E,2,0),"其他属性"),"")</f>
        <v>攻击</v>
      </c>
      <c r="M56" t="s">
        <v>12</v>
      </c>
      <c r="N56">
        <f>ROUND(属性计算!J56+O56,0)+IF(K56,VLOOKUP(K56,$S$56:$V$65,4),0)</f>
        <v>6844</v>
      </c>
      <c r="O56" s="12"/>
      <c r="P56" s="7"/>
      <c r="R56" t="s">
        <v>4</v>
      </c>
      <c r="S56" s="78">
        <v>1</v>
      </c>
      <c r="T56" t="str">
        <f>IF(S56,IFERROR(VLOOKUP(S56,属性对应量表位置!$A:$E,2,0),"其他属性"),"")</f>
        <v>攻击</v>
      </c>
      <c r="U56" t="s">
        <v>12</v>
      </c>
      <c r="V56">
        <f>ROUND(属性计算!R56+W56,0)</f>
        <v>1622</v>
      </c>
      <c r="W56" s="78"/>
    </row>
    <row r="57" spans="1:23">
      <c r="B57" t="s">
        <v>4</v>
      </c>
      <c r="C57" s="12">
        <v>2</v>
      </c>
      <c r="D57" t="str">
        <f>IF(C57,IFERROR(VLOOKUP(C57,属性对应量表位置!$A:$E,2,0),"其他属性"),"")</f>
        <v>生命</v>
      </c>
      <c r="E57" t="s">
        <v>12</v>
      </c>
      <c r="F57">
        <f>ROUND(属性计算!B57+G57,0)+IF(C57,VLOOKUP(C57,$S$56:$V$65,4),0)</f>
        <v>119968</v>
      </c>
      <c r="G57" s="12">
        <f>62893*0.2</f>
        <v>12578.6</v>
      </c>
      <c r="H57" s="7"/>
      <c r="J57" t="s">
        <v>4</v>
      </c>
      <c r="K57" s="12">
        <v>2</v>
      </c>
      <c r="L57" t="str">
        <f>IF(K57,IFERROR(VLOOKUP(K57,属性对应量表位置!$A:$E,2,0),"其他属性"),"")</f>
        <v>生命</v>
      </c>
      <c r="M57" t="s">
        <v>12</v>
      </c>
      <c r="N57">
        <f>ROUND(属性计算!J57+O57,0)+IF(K57,VLOOKUP(K57,$S$56:$V$65,4),0)</f>
        <v>114599</v>
      </c>
      <c r="O57" s="12">
        <f>58419*0.2</f>
        <v>11683.800000000001</v>
      </c>
      <c r="P57" s="7"/>
      <c r="R57" t="s">
        <v>4</v>
      </c>
      <c r="S57" s="78">
        <v>2</v>
      </c>
      <c r="T57" t="str">
        <f>IF(S57,IFERROR(VLOOKUP(S57,属性对应量表位置!$A:$E,2,0),"其他属性"),"")</f>
        <v>生命</v>
      </c>
      <c r="U57" t="s">
        <v>12</v>
      </c>
      <c r="V57">
        <f>ROUND(属性计算!R57+W57,0)</f>
        <v>44496</v>
      </c>
      <c r="W57" s="78"/>
    </row>
    <row r="58" spans="1:23">
      <c r="B58" t="s">
        <v>4</v>
      </c>
      <c r="C58" s="12">
        <v>5</v>
      </c>
      <c r="D58" t="str">
        <f>IF(C58,IFERROR(VLOOKUP(C58,属性对应量表位置!$A:$E,2,0),"其他属性"),"")</f>
        <v>物防</v>
      </c>
      <c r="E58" t="s">
        <v>12</v>
      </c>
      <c r="F58">
        <f>ROUND(属性计算!B58+G58,0)+IF(C58,VLOOKUP(C58,$S$56:$V$65,4),0)</f>
        <v>2359</v>
      </c>
      <c r="G58" s="12"/>
      <c r="H58" s="7"/>
      <c r="J58" t="s">
        <v>4</v>
      </c>
      <c r="K58" s="12">
        <v>5</v>
      </c>
      <c r="L58" t="str">
        <f>IF(K58,IFERROR(VLOOKUP(K58,属性对应量表位置!$A:$E,2,0),"其他属性"),"")</f>
        <v>物防</v>
      </c>
      <c r="M58" t="s">
        <v>12</v>
      </c>
      <c r="N58">
        <f>ROUND(属性计算!J58+O58,0)+IF(K58,VLOOKUP(K58,$S$56:$V$65,4),0)</f>
        <v>2308</v>
      </c>
      <c r="O58" s="12"/>
      <c r="P58" s="7"/>
      <c r="R58" t="s">
        <v>4</v>
      </c>
      <c r="S58" s="78">
        <v>5</v>
      </c>
      <c r="T58" t="str">
        <f>IF(S58,IFERROR(VLOOKUP(S58,属性对应量表位置!$A:$E,2,0),"其他属性"),"")</f>
        <v>物防</v>
      </c>
      <c r="U58" t="s">
        <v>12</v>
      </c>
      <c r="V58">
        <f>ROUND(属性计算!R58+W58,0)</f>
        <v>404</v>
      </c>
      <c r="W58" s="78"/>
    </row>
    <row r="59" spans="1:23">
      <c r="B59" t="s">
        <v>4</v>
      </c>
      <c r="C59" s="12">
        <v>6</v>
      </c>
      <c r="D59" t="str">
        <f>IF(C59,IFERROR(VLOOKUP(C59,属性对应量表位置!$A:$E,2,0),"其他属性"),"")</f>
        <v>魔防</v>
      </c>
      <c r="E59" t="s">
        <v>12</v>
      </c>
      <c r="F59">
        <f>ROUND(属性计算!B59+G59,0)+IF(C59,VLOOKUP(C59,$S$56:$V$65,4),0)</f>
        <v>1591</v>
      </c>
      <c r="G59" s="12"/>
      <c r="H59" s="7"/>
      <c r="J59" t="s">
        <v>4</v>
      </c>
      <c r="K59" s="12">
        <v>6</v>
      </c>
      <c r="L59" t="str">
        <f>IF(K59,IFERROR(VLOOKUP(K59,属性对应量表位置!$A:$E,2,0),"其他属性"),"")</f>
        <v>魔防</v>
      </c>
      <c r="M59" t="s">
        <v>12</v>
      </c>
      <c r="N59">
        <f>ROUND(属性计算!J59+O59,0)+IF(K59,VLOOKUP(K59,$S$56:$V$65,4),0)</f>
        <v>1558</v>
      </c>
      <c r="O59" s="12"/>
      <c r="P59" s="7"/>
      <c r="R59" t="s">
        <v>4</v>
      </c>
      <c r="S59" s="78">
        <v>6</v>
      </c>
      <c r="T59" t="str">
        <f>IF(S59,IFERROR(VLOOKUP(S59,属性对应量表位置!$A:$E,2,0),"其他属性"),"")</f>
        <v>魔防</v>
      </c>
      <c r="U59" t="s">
        <v>12</v>
      </c>
      <c r="V59">
        <f>ROUND(属性计算!R59+W59,0)</f>
        <v>404</v>
      </c>
      <c r="W59" s="78"/>
    </row>
    <row r="60" spans="1:23">
      <c r="B60" t="s">
        <v>4</v>
      </c>
      <c r="C60" s="12">
        <v>4</v>
      </c>
      <c r="D60" t="str">
        <f>IF(C60,IFERROR(VLOOKUP(C60,属性对应量表位置!$A:$E,2,0),"其他属性"),"")</f>
        <v>速度</v>
      </c>
      <c r="E60" t="s">
        <v>12</v>
      </c>
      <c r="F60">
        <f>ROUND(属性计算!B60+G60,0)+IF(C60,VLOOKUP(C60,$S$56:$V$65,4),0)</f>
        <v>46000</v>
      </c>
      <c r="G60" s="12"/>
      <c r="H60" s="7"/>
      <c r="J60" t="s">
        <v>4</v>
      </c>
      <c r="K60" s="12">
        <v>4</v>
      </c>
      <c r="L60" t="str">
        <f>IF(K60,IFERROR(VLOOKUP(K60,属性对应量表位置!$A:$E,2,0),"其他属性"),"")</f>
        <v>速度</v>
      </c>
      <c r="M60" t="s">
        <v>12</v>
      </c>
      <c r="N60">
        <f>ROUND(属性计算!J60+O60,0)+IF(K60,VLOOKUP(K60,$S$56:$V$65,4),0)</f>
        <v>46023</v>
      </c>
      <c r="O60" s="12"/>
      <c r="P60" s="7"/>
      <c r="R60" t="s">
        <v>4</v>
      </c>
      <c r="S60" s="78">
        <v>7</v>
      </c>
      <c r="T60" t="str">
        <f>IF(S60,IFERROR(VLOOKUP(S60,属性对应量表位置!$A:$E,2,0),"其他属性"),"")</f>
        <v>固定伤害</v>
      </c>
      <c r="U60" t="s">
        <v>12</v>
      </c>
      <c r="V60">
        <f>ROUND(属性计算!R60+W60,0)</f>
        <v>814</v>
      </c>
      <c r="W60" s="78"/>
    </row>
    <row r="61" spans="1:23">
      <c r="B61" t="s">
        <v>4</v>
      </c>
      <c r="C61" s="12">
        <v>7</v>
      </c>
      <c r="D61" t="str">
        <f>IF(C61,IFERROR(VLOOKUP(C61,属性对应量表位置!$A:$E,2,0),"其他属性"),"")</f>
        <v>固定伤害</v>
      </c>
      <c r="E61" t="s">
        <v>12</v>
      </c>
      <c r="F61">
        <f>ROUND(属性计算!B61+G61,0)+IF(C61,VLOOKUP(C61,$S$56:$V$65,4),0)</f>
        <v>814</v>
      </c>
      <c r="G61" s="12"/>
      <c r="H61" s="7"/>
      <c r="J61" t="s">
        <v>4</v>
      </c>
      <c r="K61" s="12">
        <v>7</v>
      </c>
      <c r="L61" t="str">
        <f>IF(K61,IFERROR(VLOOKUP(K61,属性对应量表位置!$A:$E,2,0),"其他属性"),"")</f>
        <v>固定伤害</v>
      </c>
      <c r="M61" t="s">
        <v>12</v>
      </c>
      <c r="N61">
        <f>ROUND(属性计算!J61+O61,0)+IF(K61,VLOOKUP(K61,$S$56:$V$65,4),0)</f>
        <v>814</v>
      </c>
      <c r="O61" s="12"/>
      <c r="P61" s="7"/>
      <c r="R61" t="s">
        <v>4</v>
      </c>
      <c r="S61" s="78">
        <v>8</v>
      </c>
      <c r="T61" t="str">
        <f>IF(S61,IFERROR(VLOOKUP(S61,属性对应量表位置!$A:$E,2,0),"其他属性"),"")</f>
        <v>固定免伤</v>
      </c>
      <c r="U61" t="s">
        <v>12</v>
      </c>
      <c r="V61">
        <f>ROUND(属性计算!R61+W61,0)</f>
        <v>814</v>
      </c>
      <c r="W61" s="78"/>
    </row>
    <row r="62" spans="1:23">
      <c r="B62" t="s">
        <v>4</v>
      </c>
      <c r="C62" s="12">
        <v>8</v>
      </c>
      <c r="D62" t="str">
        <f>IF(C62,IFERROR(VLOOKUP(C62,属性对应量表位置!$A:$E,2,0),"其他属性"),"")</f>
        <v>固定免伤</v>
      </c>
      <c r="E62" t="s">
        <v>12</v>
      </c>
      <c r="F62">
        <f>ROUND(属性计算!B62+G62,0)+IF(C62,VLOOKUP(C62,$S$56:$V$65,4),0)</f>
        <v>814</v>
      </c>
      <c r="G62" s="12"/>
      <c r="H62" s="7"/>
      <c r="J62" t="s">
        <v>4</v>
      </c>
      <c r="K62" s="12">
        <v>8</v>
      </c>
      <c r="L62" t="str">
        <f>IF(K62,IFERROR(VLOOKUP(K62,属性对应量表位置!$A:$E,2,0),"其他属性"),"")</f>
        <v>固定免伤</v>
      </c>
      <c r="M62" t="s">
        <v>12</v>
      </c>
      <c r="N62">
        <f>ROUND(属性计算!J62+O62,0)+IF(K62,VLOOKUP(K62,$S$56:$V$65,4),0)</f>
        <v>814</v>
      </c>
      <c r="O62" s="12"/>
      <c r="P62" s="7"/>
      <c r="R62" t="s">
        <v>4</v>
      </c>
      <c r="S62" s="78"/>
      <c r="T62" t="str">
        <f>IF(S62,IFERROR(VLOOKUP(S62,属性对应量表位置!$A:$E,2,0),"其他属性"),"")</f>
        <v/>
      </c>
      <c r="U62" t="s">
        <v>12</v>
      </c>
      <c r="V62">
        <f>ROUND(属性计算!R62+W62,0)</f>
        <v>0</v>
      </c>
      <c r="W62" s="78"/>
    </row>
    <row r="63" spans="1:23">
      <c r="B63" t="s">
        <v>4</v>
      </c>
      <c r="C63" s="12">
        <v>20</v>
      </c>
      <c r="D63" t="str">
        <f>IF(C63,IFERROR(VLOOKUP(C63,属性对应量表位置!$A:$E,2,0),"其他属性"),"")</f>
        <v>暴击率</v>
      </c>
      <c r="E63" t="s">
        <v>12</v>
      </c>
      <c r="F63">
        <f>ROUND(属性计算!B63+G63,0)+IF(C63,VLOOKUP(C63,$S$56:$V$65,4),0)</f>
        <v>1314</v>
      </c>
      <c r="G63" s="12"/>
      <c r="H63" s="7"/>
      <c r="J63" t="s">
        <v>4</v>
      </c>
      <c r="K63" s="12">
        <v>20</v>
      </c>
      <c r="L63" t="str">
        <f>IF(K63,IFERROR(VLOOKUP(K63,属性对应量表位置!$A:$E,2,0),"其他属性"),"")</f>
        <v>暴击率</v>
      </c>
      <c r="M63" t="s">
        <v>12</v>
      </c>
      <c r="N63">
        <f>ROUND(属性计算!J63+O63,0)+IF(K63,VLOOKUP(K63,$S$56:$V$65,4),0)</f>
        <v>1314</v>
      </c>
      <c r="O63" s="12"/>
      <c r="P63" s="7"/>
      <c r="R63" t="s">
        <v>4</v>
      </c>
      <c r="S63" s="78"/>
      <c r="T63" t="str">
        <f>IF(S63,IFERROR(VLOOKUP(S63,属性对应量表位置!$A:$E,2,0),"其他属性"),"")</f>
        <v/>
      </c>
      <c r="U63" t="s">
        <v>12</v>
      </c>
      <c r="V63">
        <f>ROUND(属性计算!R63+W63,0)</f>
        <v>0</v>
      </c>
      <c r="W63" s="78"/>
    </row>
    <row r="64" spans="1:23">
      <c r="B64" t="s">
        <v>4</v>
      </c>
      <c r="C64" s="12">
        <v>25</v>
      </c>
      <c r="D64" t="str">
        <f>IF(C64,IFERROR(VLOOKUP(C64,属性对应量表位置!$A:$E,2,0),"其他属性"),"")</f>
        <v>受疗</v>
      </c>
      <c r="E64" t="s">
        <v>12</v>
      </c>
      <c r="F64">
        <f>ROUND(属性计算!B64+G64,0)+IF(C64,VLOOKUP(C64,$S$56:$V$65,4),0)</f>
        <v>2814</v>
      </c>
      <c r="G64" s="12">
        <v>2000</v>
      </c>
      <c r="H64" s="7"/>
      <c r="J64" t="s">
        <v>4</v>
      </c>
      <c r="K64" s="12"/>
      <c r="L64" t="str">
        <f>IF(K64,IFERROR(VLOOKUP(K64,属性对应量表位置!$A:$E,2,0),"其他属性"),"")</f>
        <v/>
      </c>
      <c r="M64" t="s">
        <v>12</v>
      </c>
      <c r="N64">
        <f>ROUND(属性计算!J64+O64,0)+IF(K64,VLOOKUP(K64,$S$56:$V$65,4),0)</f>
        <v>0</v>
      </c>
      <c r="O64" s="12"/>
      <c r="P64" s="7"/>
      <c r="R64" t="s">
        <v>4</v>
      </c>
      <c r="S64" s="78"/>
      <c r="T64" t="str">
        <f>IF(S64,IFERROR(VLOOKUP(S64,属性对应量表位置!$A:$E,2,0),"其他属性"),"")</f>
        <v/>
      </c>
      <c r="U64" t="s">
        <v>12</v>
      </c>
      <c r="V64">
        <f>ROUND(属性计算!R64+W64,0)</f>
        <v>0</v>
      </c>
      <c r="W64" s="78"/>
    </row>
    <row r="65" spans="1:23">
      <c r="B65" t="s">
        <v>4</v>
      </c>
      <c r="C65" s="12"/>
      <c r="D65" t="str">
        <f>IF(C65,IFERROR(VLOOKUP(C65,属性对应量表位置!$A:$E,2,0),"其他属性"),"")</f>
        <v/>
      </c>
      <c r="E65" t="s">
        <v>12</v>
      </c>
      <c r="F65">
        <f>ROUND(属性计算!B65+G65,0)+IF(C65,VLOOKUP(C65,$S$56:$V$65,4),0)</f>
        <v>0</v>
      </c>
      <c r="G65" s="12"/>
      <c r="H65" s="7"/>
      <c r="J65" t="s">
        <v>4</v>
      </c>
      <c r="K65" s="12"/>
      <c r="L65" t="str">
        <f>IF(K65,IFERROR(VLOOKUP(K65,属性对应量表位置!$A:$E,2,0),"其他属性"),"")</f>
        <v/>
      </c>
      <c r="M65" t="s">
        <v>12</v>
      </c>
      <c r="N65">
        <f>ROUND(属性计算!J65+O65,0)+IF(K65,VLOOKUP(K65,$S$56:$V$65,4),0)</f>
        <v>0</v>
      </c>
      <c r="O65" s="12"/>
      <c r="P65" s="7"/>
      <c r="R65" t="s">
        <v>4</v>
      </c>
      <c r="S65" s="78"/>
      <c r="T65" t="str">
        <f>IF(S65,IFERROR(VLOOKUP(S65,属性对应量表位置!$A:$E,2,0),"其他属性"),"")</f>
        <v/>
      </c>
      <c r="U65" t="s">
        <v>12</v>
      </c>
      <c r="V65">
        <f>ROUND(属性计算!R65+W65,0)</f>
        <v>0</v>
      </c>
      <c r="W65" s="78"/>
    </row>
    <row r="66" spans="1:23">
      <c r="H66" s="7"/>
      <c r="P66" s="7"/>
    </row>
    <row r="67" spans="1:23">
      <c r="H67" s="7"/>
      <c r="P67" s="7"/>
    </row>
    <row r="68" spans="1:23">
      <c r="H68" s="7"/>
      <c r="P68" s="7"/>
    </row>
    <row r="69" spans="1:23">
      <c r="H69" s="7"/>
      <c r="P69" s="7"/>
    </row>
    <row r="70" spans="1:23">
      <c r="A70" t="str">
        <f>IF(C70="","未启用","启用")</f>
        <v>启用</v>
      </c>
      <c r="B70" t="s">
        <v>0</v>
      </c>
      <c r="C70" s="39" t="s">
        <v>636</v>
      </c>
      <c r="D70" t="s">
        <v>231</v>
      </c>
      <c r="E70" s="12">
        <v>145</v>
      </c>
      <c r="G70" s="10" t="str">
        <f>VLOOKUP(C72,hero_info!$A:$B,2,0)</f>
        <v>剑圣 海洛斯</v>
      </c>
      <c r="H70" s="7"/>
      <c r="I70" t="str">
        <f>IF(K70="","未启用","启用")</f>
        <v>启用</v>
      </c>
      <c r="J70" t="s">
        <v>0</v>
      </c>
      <c r="K70" s="39" t="s">
        <v>641</v>
      </c>
      <c r="L70" t="s">
        <v>231</v>
      </c>
      <c r="M70" s="12">
        <v>145</v>
      </c>
      <c r="O70" s="10" t="str">
        <f>VLOOKUP(K72,hero_info!$A:$B,2,0)</f>
        <v>守夜人 基亚尔</v>
      </c>
      <c r="P70" s="7"/>
      <c r="Q70" t="str">
        <f>IF(S70="","未启用","启用")</f>
        <v>启用</v>
      </c>
      <c r="R70" t="s">
        <v>0</v>
      </c>
      <c r="S70" s="39" t="s">
        <v>642</v>
      </c>
      <c r="T70" t="s">
        <v>231</v>
      </c>
      <c r="U70" s="12">
        <v>145</v>
      </c>
      <c r="W70" s="10" t="str">
        <f>VLOOKUP(S72,hero_info!$A:$B,2,0)</f>
        <v>风暴之女 伊尔露恩</v>
      </c>
    </row>
    <row r="71" spans="1:23">
      <c r="A71" t="s">
        <v>2</v>
      </c>
      <c r="B71" t="s">
        <v>3</v>
      </c>
      <c r="C71" s="10">
        <v>8</v>
      </c>
      <c r="D71" t="s">
        <v>232</v>
      </c>
      <c r="E71" s="12">
        <v>6</v>
      </c>
      <c r="H71" s="7"/>
      <c r="I71" t="s">
        <v>2</v>
      </c>
      <c r="J71" t="s">
        <v>3</v>
      </c>
      <c r="K71" s="10">
        <v>9</v>
      </c>
      <c r="L71" t="s">
        <v>232</v>
      </c>
      <c r="M71" s="12">
        <v>6</v>
      </c>
      <c r="P71" s="7"/>
      <c r="Q71" t="s">
        <v>2</v>
      </c>
      <c r="R71" t="s">
        <v>3</v>
      </c>
      <c r="S71" s="10">
        <v>10</v>
      </c>
      <c r="T71" t="s">
        <v>232</v>
      </c>
      <c r="U71" s="12">
        <v>6</v>
      </c>
    </row>
    <row r="72" spans="1:23">
      <c r="A72" t="s">
        <v>5</v>
      </c>
      <c r="B72" t="s">
        <v>4</v>
      </c>
      <c r="C72" s="12">
        <v>43002</v>
      </c>
      <c r="D72" t="s">
        <v>233</v>
      </c>
      <c r="E72" s="12">
        <v>6</v>
      </c>
      <c r="H72" s="7"/>
      <c r="I72" t="s">
        <v>5</v>
      </c>
      <c r="J72" t="s">
        <v>4</v>
      </c>
      <c r="K72" s="12">
        <v>34003</v>
      </c>
      <c r="L72" t="s">
        <v>233</v>
      </c>
      <c r="M72" s="12">
        <v>6</v>
      </c>
      <c r="P72" s="7"/>
      <c r="Q72" t="s">
        <v>5</v>
      </c>
      <c r="R72" t="s">
        <v>4</v>
      </c>
      <c r="S72" s="12">
        <v>23002</v>
      </c>
      <c r="T72" t="s">
        <v>233</v>
      </c>
      <c r="U72" s="12">
        <v>6</v>
      </c>
    </row>
    <row r="73" spans="1:23">
      <c r="A73" t="s">
        <v>6</v>
      </c>
      <c r="B73" t="s">
        <v>7</v>
      </c>
      <c r="C73" s="12">
        <f>VALUE(C72&amp;"00")</f>
        <v>4300200</v>
      </c>
      <c r="D73" s="12">
        <f>VALUE(C72&amp;"13")</f>
        <v>4300213</v>
      </c>
      <c r="E73" s="12">
        <f>VALUE(C72&amp;"23")</f>
        <v>4300223</v>
      </c>
      <c r="F73" s="12">
        <f>VALUE(C72&amp;"33")</f>
        <v>4300233</v>
      </c>
      <c r="G73" s="12">
        <f>VALUE(C72&amp;"43")</f>
        <v>4300243</v>
      </c>
      <c r="H73" s="7"/>
      <c r="I73" t="s">
        <v>6</v>
      </c>
      <c r="J73" t="s">
        <v>7</v>
      </c>
      <c r="K73" s="12">
        <f>VALUE(K72&amp;"00")</f>
        <v>3400300</v>
      </c>
      <c r="L73" s="12">
        <f>VALUE(K72&amp;"13")</f>
        <v>3400313</v>
      </c>
      <c r="M73" s="12">
        <f>VALUE(K72&amp;"23")</f>
        <v>3400323</v>
      </c>
      <c r="N73" s="12">
        <f>VALUE(K72&amp;"33")</f>
        <v>3400333</v>
      </c>
      <c r="O73" s="12">
        <f>VALUE(K72&amp;"43")</f>
        <v>3400343</v>
      </c>
      <c r="P73" s="7"/>
      <c r="Q73" t="s">
        <v>6</v>
      </c>
      <c r="R73" t="s">
        <v>7</v>
      </c>
      <c r="S73" s="12">
        <f>VALUE(S72&amp;"00")</f>
        <v>2300200</v>
      </c>
      <c r="T73" s="12">
        <f>VALUE(S72&amp;"13")</f>
        <v>2300213</v>
      </c>
      <c r="U73" s="12">
        <f>VALUE(S72&amp;"23")</f>
        <v>2300223</v>
      </c>
      <c r="V73" s="12">
        <f>VALUE(S72&amp;"33")</f>
        <v>2300233</v>
      </c>
      <c r="W73" s="12">
        <f>VALUE(S72&amp;"43")</f>
        <v>2300243</v>
      </c>
    </row>
    <row r="74" spans="1:23">
      <c r="A74" t="s">
        <v>9</v>
      </c>
      <c r="B74" t="s">
        <v>8</v>
      </c>
      <c r="C74" s="12"/>
      <c r="D74" s="12"/>
      <c r="E74" s="12"/>
      <c r="F74" s="12"/>
      <c r="G74" s="12"/>
      <c r="H74" s="7"/>
      <c r="I74" t="s">
        <v>9</v>
      </c>
      <c r="J74" t="s">
        <v>8</v>
      </c>
      <c r="K74" s="12"/>
      <c r="L74" s="12"/>
      <c r="M74" s="12"/>
      <c r="N74" s="12"/>
      <c r="O74" s="12"/>
      <c r="P74" s="7"/>
      <c r="Q74" t="s">
        <v>9</v>
      </c>
      <c r="R74" t="s">
        <v>8</v>
      </c>
      <c r="S74" s="12"/>
      <c r="T74" s="12"/>
      <c r="U74" s="12"/>
      <c r="V74" s="12"/>
      <c r="W74" s="12"/>
    </row>
    <row r="75" spans="1:23">
      <c r="A75" t="s">
        <v>11</v>
      </c>
      <c r="B75" t="s">
        <v>10</v>
      </c>
      <c r="F75" t="s">
        <v>156</v>
      </c>
      <c r="G75" t="s">
        <v>157</v>
      </c>
      <c r="H75" s="7"/>
      <c r="I75" t="s">
        <v>11</v>
      </c>
      <c r="J75" t="s">
        <v>10</v>
      </c>
      <c r="N75" t="s">
        <v>156</v>
      </c>
      <c r="O75" t="s">
        <v>157</v>
      </c>
      <c r="P75" s="7"/>
      <c r="Q75" t="s">
        <v>11</v>
      </c>
      <c r="R75" t="s">
        <v>10</v>
      </c>
      <c r="S75" s="9"/>
      <c r="T75" s="9"/>
      <c r="U75" s="9"/>
      <c r="V75" s="9" t="s">
        <v>156</v>
      </c>
      <c r="W75" s="9" t="s">
        <v>157</v>
      </c>
    </row>
    <row r="76" spans="1:23">
      <c r="B76" t="s">
        <v>4</v>
      </c>
      <c r="C76" s="12">
        <v>1</v>
      </c>
      <c r="D76" t="str">
        <f>IF(C76,IFERROR(VLOOKUP(C76,属性对应量表位置!$A:$E,2,0),"其他属性"),"")</f>
        <v>攻击</v>
      </c>
      <c r="E76" t="s">
        <v>12</v>
      </c>
      <c r="F76">
        <f>ROUND(属性计算!B76+G76,0)+IF(C76,VLOOKUP(C76,$S$56:$V$65,4),0)</f>
        <v>9750</v>
      </c>
      <c r="G76" s="12"/>
      <c r="H76" s="7"/>
      <c r="J76" t="s">
        <v>4</v>
      </c>
      <c r="K76" s="12">
        <v>1</v>
      </c>
      <c r="L76" t="str">
        <f>IF(K76,IFERROR(VLOOKUP(K76,属性对应量表位置!$A:$E,2,0),"其他属性"),"")</f>
        <v>攻击</v>
      </c>
      <c r="M76" t="s">
        <v>12</v>
      </c>
      <c r="N76">
        <f>ROUND(属性计算!J76+O76,0)+IF(K76,VLOOKUP(K76,$S$56:$V$65,4),0)</f>
        <v>7154</v>
      </c>
      <c r="O76" s="12"/>
      <c r="P76" s="7"/>
      <c r="R76" t="s">
        <v>4</v>
      </c>
      <c r="S76" s="12">
        <v>1</v>
      </c>
      <c r="T76" t="str">
        <f>IF(S76,IFERROR(VLOOKUP(S76,属性对应量表位置!$A:$E,2,0),"其他属性"),"")</f>
        <v>攻击</v>
      </c>
      <c r="U76" t="s">
        <v>12</v>
      </c>
      <c r="V76">
        <f>ROUND(属性计算!R76+W76,0)+IF(S76,VLOOKUP(S76,$S$56:$V$65,4),0)</f>
        <v>8407</v>
      </c>
      <c r="W76" s="12"/>
    </row>
    <row r="77" spans="1:23">
      <c r="B77" t="s">
        <v>4</v>
      </c>
      <c r="C77" s="12">
        <v>2</v>
      </c>
      <c r="D77" t="str">
        <f>IF(C77,IFERROR(VLOOKUP(C77,属性对应量表位置!$A:$E,2,0),"其他属性"),"")</f>
        <v>生命</v>
      </c>
      <c r="E77" t="s">
        <v>12</v>
      </c>
      <c r="F77">
        <f>ROUND(属性计算!B77+G77,0)+IF(C77,VLOOKUP(C77,$S$56:$V$65,4),0)</f>
        <v>104542</v>
      </c>
      <c r="G77" s="12"/>
      <c r="H77" s="7"/>
      <c r="J77" t="s">
        <v>4</v>
      </c>
      <c r="K77" s="12">
        <v>2</v>
      </c>
      <c r="L77" t="str">
        <f>IF(K77,IFERROR(VLOOKUP(K77,属性对应量表位置!$A:$E,2,0),"其他属性"),"")</f>
        <v>生命</v>
      </c>
      <c r="M77" t="s">
        <v>12</v>
      </c>
      <c r="N77">
        <f>ROUND(属性计算!J77+O77,0)+IF(K77,VLOOKUP(K77,$S$56:$V$65,4),0)</f>
        <v>101378</v>
      </c>
      <c r="O77" s="12"/>
      <c r="P77" s="7"/>
      <c r="R77" t="s">
        <v>4</v>
      </c>
      <c r="S77" s="12">
        <v>2</v>
      </c>
      <c r="T77" t="str">
        <f>IF(S77,IFERROR(VLOOKUP(S77,属性对应量表位置!$A:$E,2,0),"其他属性"),"")</f>
        <v>生命</v>
      </c>
      <c r="U77" t="s">
        <v>12</v>
      </c>
      <c r="V77">
        <f>ROUND(属性计算!R77+W77,0)+IF(S77,VLOOKUP(S77,$S$56:$V$65,4),0)</f>
        <v>97318</v>
      </c>
      <c r="W77" s="12"/>
    </row>
    <row r="78" spans="1:23">
      <c r="B78" t="s">
        <v>4</v>
      </c>
      <c r="C78" s="12">
        <v>5</v>
      </c>
      <c r="D78" t="str">
        <f>IF(C78,IFERROR(VLOOKUP(C78,属性对应量表位置!$A:$E,2,0),"其他属性"),"")</f>
        <v>物防</v>
      </c>
      <c r="E78" t="s">
        <v>12</v>
      </c>
      <c r="F78">
        <f>ROUND(属性计算!B78+G78,0)+IF(C78,VLOOKUP(C78,$S$56:$V$65,4),0)</f>
        <v>2004</v>
      </c>
      <c r="G78" s="12"/>
      <c r="H78" s="7"/>
      <c r="J78" t="s">
        <v>4</v>
      </c>
      <c r="K78" s="12">
        <v>5</v>
      </c>
      <c r="L78" t="str">
        <f>IF(K78,IFERROR(VLOOKUP(K78,属性对应量表位置!$A:$E,2,0),"其他属性"),"")</f>
        <v>物防</v>
      </c>
      <c r="M78" t="s">
        <v>12</v>
      </c>
      <c r="N78">
        <f>ROUND(属性计算!J78+O78,0)+IF(K78,VLOOKUP(K78,$S$56:$V$65,4),0)</f>
        <v>1875</v>
      </c>
      <c r="O78" s="12"/>
      <c r="P78" s="7"/>
      <c r="R78" t="s">
        <v>4</v>
      </c>
      <c r="S78" s="12">
        <v>5</v>
      </c>
      <c r="T78" t="str">
        <f>IF(S78,IFERROR(VLOOKUP(S78,属性对应量表位置!$A:$E,2,0),"其他属性"),"")</f>
        <v>物防</v>
      </c>
      <c r="U78" t="s">
        <v>12</v>
      </c>
      <c r="V78">
        <f>ROUND(属性计算!R78+W78,0)+IF(S78,VLOOKUP(S78,$S$56:$V$65,4),0)</f>
        <v>1927</v>
      </c>
      <c r="W78" s="12"/>
    </row>
    <row r="79" spans="1:23">
      <c r="B79" t="s">
        <v>4</v>
      </c>
      <c r="C79" s="12">
        <v>6</v>
      </c>
      <c r="D79" t="str">
        <f>IF(C79,IFERROR(VLOOKUP(C79,属性对应量表位置!$A:$E,2,0),"其他属性"),"")</f>
        <v>魔防</v>
      </c>
      <c r="E79" t="s">
        <v>12</v>
      </c>
      <c r="F79">
        <f>ROUND(属性计算!B79+G79,0)+IF(C79,VLOOKUP(C79,$S$56:$V$65,4),0)</f>
        <v>1888</v>
      </c>
      <c r="G79" s="12"/>
      <c r="H79" s="7"/>
      <c r="J79" t="s">
        <v>4</v>
      </c>
      <c r="K79" s="12">
        <v>6</v>
      </c>
      <c r="L79" t="str">
        <f>IF(K79,IFERROR(VLOOKUP(K79,属性对应量表位置!$A:$E,2,0),"其他属性"),"")</f>
        <v>魔防</v>
      </c>
      <c r="M79" t="s">
        <v>12</v>
      </c>
      <c r="N79">
        <f>ROUND(属性计算!J79+O79,0)+IF(K79,VLOOKUP(K79,$S$56:$V$65,4),0)</f>
        <v>1971</v>
      </c>
      <c r="O79" s="12"/>
      <c r="P79" s="7"/>
      <c r="R79" t="s">
        <v>4</v>
      </c>
      <c r="S79" s="12">
        <v>6</v>
      </c>
      <c r="T79" t="str">
        <f>IF(S79,IFERROR(VLOOKUP(S79,属性对应量表位置!$A:$E,2,0),"其他属性"),"")</f>
        <v>魔防</v>
      </c>
      <c r="U79" t="s">
        <v>12</v>
      </c>
      <c r="V79">
        <f>ROUND(属性计算!R79+W79,0)+IF(S79,VLOOKUP(S79,$S$56:$V$65,4),0)</f>
        <v>1591</v>
      </c>
      <c r="W79" s="12"/>
    </row>
    <row r="80" spans="1:23">
      <c r="B80" t="s">
        <v>4</v>
      </c>
      <c r="C80" s="12">
        <v>4</v>
      </c>
      <c r="D80" t="str">
        <f>IF(C80,IFERROR(VLOOKUP(C80,属性对应量表位置!$A:$E,2,0),"其他属性"),"")</f>
        <v>速度</v>
      </c>
      <c r="E80" t="s">
        <v>12</v>
      </c>
      <c r="F80">
        <f>ROUND(属性计算!B80+G80,0)+IF(C80,VLOOKUP(C80,$S$56:$V$65,4),0)</f>
        <v>46092</v>
      </c>
      <c r="G80" s="12"/>
      <c r="H80" s="7"/>
      <c r="J80" t="s">
        <v>4</v>
      </c>
      <c r="K80" s="12">
        <v>4</v>
      </c>
      <c r="L80" t="str">
        <f>IF(K80,IFERROR(VLOOKUP(K80,属性对应量表位置!$A:$E,2,0),"其他属性"),"")</f>
        <v>速度</v>
      </c>
      <c r="M80" t="s">
        <v>12</v>
      </c>
      <c r="N80">
        <f>ROUND(属性计算!J80+O80,0)+IF(K80,VLOOKUP(K80,$S$56:$V$65,4),0)</f>
        <v>46019</v>
      </c>
      <c r="O80" s="12"/>
      <c r="P80" s="7"/>
      <c r="R80" t="s">
        <v>4</v>
      </c>
      <c r="S80" s="12">
        <v>4</v>
      </c>
      <c r="T80" t="str">
        <f>IF(S80,IFERROR(VLOOKUP(S80,属性对应量表位置!$A:$E,2,0),"其他属性"),"")</f>
        <v>速度</v>
      </c>
      <c r="U80" t="s">
        <v>12</v>
      </c>
      <c r="V80">
        <f>ROUND(属性计算!R80+W80,0)+IF(S80,VLOOKUP(S80,$S$56:$V$65,4),0)</f>
        <v>45773</v>
      </c>
      <c r="W80" s="12"/>
    </row>
    <row r="81" spans="1:23">
      <c r="B81" t="s">
        <v>4</v>
      </c>
      <c r="C81" s="12">
        <v>7</v>
      </c>
      <c r="D81" t="str">
        <f>IF(C81,IFERROR(VLOOKUP(C81,属性对应量表位置!$A:$E,2,0),"其他属性"),"")</f>
        <v>固定伤害</v>
      </c>
      <c r="E81" t="s">
        <v>12</v>
      </c>
      <c r="F81">
        <f>ROUND(属性计算!B81+G81,0)+IF(C81,VLOOKUP(C81,$S$56:$V$65,4),0)</f>
        <v>814</v>
      </c>
      <c r="G81" s="12"/>
      <c r="H81" s="7"/>
      <c r="J81" t="s">
        <v>4</v>
      </c>
      <c r="K81" s="12">
        <v>7</v>
      </c>
      <c r="L81" t="str">
        <f>IF(K81,IFERROR(VLOOKUP(K81,属性对应量表位置!$A:$E,2,0),"其他属性"),"")</f>
        <v>固定伤害</v>
      </c>
      <c r="M81" t="s">
        <v>12</v>
      </c>
      <c r="N81">
        <f>ROUND(属性计算!J81+O81,0)+IF(K81,VLOOKUP(K81,$S$56:$V$65,4),0)</f>
        <v>814</v>
      </c>
      <c r="O81" s="12"/>
      <c r="P81" s="7"/>
      <c r="R81" t="s">
        <v>4</v>
      </c>
      <c r="S81" s="12">
        <v>7</v>
      </c>
      <c r="T81" t="str">
        <f>IF(S81,IFERROR(VLOOKUP(S81,属性对应量表位置!$A:$E,2,0),"其他属性"),"")</f>
        <v>固定伤害</v>
      </c>
      <c r="U81" t="s">
        <v>12</v>
      </c>
      <c r="V81">
        <f>ROUND(属性计算!R81+W81,0)+IF(S81,VLOOKUP(S81,$S$56:$V$65,4),0)</f>
        <v>814</v>
      </c>
      <c r="W81" s="12"/>
    </row>
    <row r="82" spans="1:23">
      <c r="B82" t="s">
        <v>4</v>
      </c>
      <c r="C82" s="12">
        <v>8</v>
      </c>
      <c r="D82" t="str">
        <f>IF(C82,IFERROR(VLOOKUP(C82,属性对应量表位置!$A:$E,2,0),"其他属性"),"")</f>
        <v>固定免伤</v>
      </c>
      <c r="E82" t="s">
        <v>12</v>
      </c>
      <c r="F82">
        <f>ROUND(属性计算!B82+G82,0)+IF(C82,VLOOKUP(C82,$S$56:$V$65,4),0)</f>
        <v>814</v>
      </c>
      <c r="G82" s="12"/>
      <c r="H82" s="7"/>
      <c r="J82" t="s">
        <v>4</v>
      </c>
      <c r="K82" s="12">
        <v>8</v>
      </c>
      <c r="L82" t="str">
        <f>IF(K82,IFERROR(VLOOKUP(K82,属性对应量表位置!$A:$E,2,0),"其他属性"),"")</f>
        <v>固定免伤</v>
      </c>
      <c r="M82" t="s">
        <v>12</v>
      </c>
      <c r="N82">
        <f>ROUND(属性计算!J82+O82,0)+IF(K82,VLOOKUP(K82,$S$56:$V$65,4),0)</f>
        <v>814</v>
      </c>
      <c r="O82" s="12"/>
      <c r="P82" s="7"/>
      <c r="R82" t="s">
        <v>4</v>
      </c>
      <c r="S82" s="12">
        <v>8</v>
      </c>
      <c r="T82" t="str">
        <f>IF(S82,IFERROR(VLOOKUP(S82,属性对应量表位置!$A:$E,2,0),"其他属性"),"")</f>
        <v>固定免伤</v>
      </c>
      <c r="U82" t="s">
        <v>12</v>
      </c>
      <c r="V82">
        <f>ROUND(属性计算!R82+W82,0)+IF(S82,VLOOKUP(S82,$S$56:$V$65,4),0)</f>
        <v>814</v>
      </c>
      <c r="W82" s="12"/>
    </row>
    <row r="83" spans="1:23">
      <c r="B83" t="s">
        <v>4</v>
      </c>
      <c r="C83" s="12">
        <v>20</v>
      </c>
      <c r="D83" t="str">
        <f>IF(C83,IFERROR(VLOOKUP(C83,属性对应量表位置!$A:$E,2,0),"其他属性"),"")</f>
        <v>暴击率</v>
      </c>
      <c r="E83" t="s">
        <v>12</v>
      </c>
      <c r="F83">
        <f>ROUND(属性计算!B83+G83,0)+IF(C83,VLOOKUP(C83,$S$56:$V$65,4),0)</f>
        <v>1314</v>
      </c>
      <c r="G83" s="12"/>
      <c r="H83" s="7"/>
      <c r="J83" t="s">
        <v>4</v>
      </c>
      <c r="K83" s="12">
        <v>20</v>
      </c>
      <c r="L83" t="str">
        <f>IF(K83,IFERROR(VLOOKUP(K83,属性对应量表位置!$A:$E,2,0),"其他属性"),"")</f>
        <v>暴击率</v>
      </c>
      <c r="N83">
        <f>ROUND(属性计算!J83+O83,0)+IF(K83,VLOOKUP(K83,$S$56:$V$65,4),0)</f>
        <v>1314</v>
      </c>
      <c r="O83" s="12"/>
      <c r="P83" s="7"/>
      <c r="R83" t="s">
        <v>4</v>
      </c>
      <c r="S83" s="12">
        <v>20</v>
      </c>
      <c r="T83" t="str">
        <f>IF(S83,IFERROR(VLOOKUP(S83,属性对应量表位置!$A:$E,2,0),"其他属性"),"")</f>
        <v>暴击率</v>
      </c>
      <c r="U83" t="s">
        <v>12</v>
      </c>
      <c r="V83">
        <f>ROUND(属性计算!R83+W83,0)+IF(S83,VLOOKUP(S83,$S$56:$V$65,4),0)</f>
        <v>1314</v>
      </c>
      <c r="W83" s="12"/>
    </row>
    <row r="84" spans="1:23">
      <c r="B84" t="s">
        <v>4</v>
      </c>
      <c r="C84" s="12"/>
      <c r="D84" t="str">
        <f>IF(C84,IFERROR(VLOOKUP(C84,属性对应量表位置!$A:$E,2,0),"其他属性"),"")</f>
        <v/>
      </c>
      <c r="E84" t="s">
        <v>12</v>
      </c>
      <c r="F84">
        <f>ROUND(属性计算!B84+G84,0)+IF(C84,VLOOKUP(C84,$S$56:$V$65,4),0)</f>
        <v>0</v>
      </c>
      <c r="G84" s="12"/>
      <c r="H84" s="7"/>
      <c r="J84" t="s">
        <v>4</v>
      </c>
      <c r="K84" s="12"/>
      <c r="L84" t="str">
        <f>IF(K84,IFERROR(VLOOKUP(K84,属性对应量表位置!$A:$E,2,0),"其他属性"),"")</f>
        <v/>
      </c>
      <c r="N84">
        <f>ROUND(属性计算!J84+O84,0)+IF(K84,VLOOKUP(K84,$S$56:$V$65,4),0)</f>
        <v>0</v>
      </c>
      <c r="O84" s="12"/>
      <c r="P84" s="7"/>
      <c r="R84" t="s">
        <v>4</v>
      </c>
      <c r="S84" s="12"/>
      <c r="T84" t="str">
        <f>IF(S84,IFERROR(VLOOKUP(S84,属性对应量表位置!$A:$E,2,0),"其他属性"),"")</f>
        <v/>
      </c>
      <c r="U84" t="s">
        <v>12</v>
      </c>
      <c r="V84">
        <f>ROUND(属性计算!R84+W84,0)+IF(S84,VLOOKUP(S84,$S$56:$V$65,4),0)</f>
        <v>0</v>
      </c>
      <c r="W84" s="12"/>
    </row>
    <row r="85" spans="1:23">
      <c r="B85" t="s">
        <v>4</v>
      </c>
      <c r="C85" s="12"/>
      <c r="D85" t="str">
        <f>IF(C85,IFERROR(VLOOKUP(C85,属性对应量表位置!$A:$E,2,0),"其他属性"),"")</f>
        <v/>
      </c>
      <c r="E85" t="s">
        <v>12</v>
      </c>
      <c r="F85">
        <f>ROUND(属性计算!B85+G85,0)+IF(C85,VLOOKUP(C85,$S$56:$V$65,4),0)</f>
        <v>0</v>
      </c>
      <c r="G85" s="12"/>
      <c r="H85" s="7"/>
      <c r="J85" t="s">
        <v>4</v>
      </c>
      <c r="K85" s="12"/>
      <c r="L85" t="str">
        <f>IF(K85,IFERROR(VLOOKUP(K85,属性对应量表位置!$A:$E,2,0),"其他属性"),"")</f>
        <v/>
      </c>
      <c r="N85">
        <f>ROUND(属性计算!J85+O85,0)+IF(K85,VLOOKUP(K85,$S$56:$V$65,4),0)</f>
        <v>0</v>
      </c>
      <c r="O85" s="12"/>
      <c r="P85" s="7"/>
      <c r="R85" t="s">
        <v>4</v>
      </c>
      <c r="S85" s="12"/>
      <c r="T85" t="str">
        <f>IF(S85,IFERROR(VLOOKUP(S85,属性对应量表位置!$A:$E,2,0),"其他属性"),"")</f>
        <v/>
      </c>
      <c r="U85" t="s">
        <v>12</v>
      </c>
      <c r="V85">
        <f>ROUND(属性计算!R85+W85,0)+IF(S85,VLOOKUP(S85,$S$56:$V$65,4),0)</f>
        <v>0</v>
      </c>
      <c r="W85" s="12"/>
    </row>
    <row r="90" spans="1:23" ht="18">
      <c r="A90" s="13" t="s">
        <v>238</v>
      </c>
    </row>
    <row r="91" spans="1:23">
      <c r="A91" s="73" t="str">
        <f>input!B1</f>
        <v>[{"title":"A","num":1,"id":31002,"skills":[3100200,3100213,3100223,3100233,3100243],"passive_skills":[],"attrs":[{"id":1,"value":6850},{"id":2,"value":107389},{"id":5,"value":2359},{"id":6,"value":1591},{"id":4,"value":46000},{"id":7,"value":814},{"id":8,"value":814},{"id":20,"value":1314},{"id":25,"value":2814}]},{"title":"S","num":2,"id":11004,"skills":[1100400,1100413,1100423,1100433,1100443],"passive_skills":[],"attrs":[{"id":1,"value":6844},{"id":2,"value":114599},{"id":5,"value":2308},{"id":6,"value":1558},{"id":4,"value":46023},{"id":7,"value":864},{"id":8,"value":864},{"id":20,"value":1314}]},{"title":"Z","num":3,"id":13001,"skills":[1300100,1300113,1300123,1300133,1300143],"passive_skills":[],"attrs":[{"id":1,"value":9206},{"id":2,"value":94826},{"id":5,"value":1900},{"id":6,"value":1572},{"id":4,"value":46000},{"id":7,"value":814},{"id":8,"value":814},{"id":20,"value":1314}]},{"title":"X","num":4,"id":14002,"skills":[1400200,1400213,1400223,1400233,1400243],"passive_skills":[],"attrs":[{"id":1,"value":7625},{"id":2,"value":103379},{"id":5,"value":1888},{"id":6,"value":1992},{"id":4,"value":46077},{"id":7,"value":814},{"id":8,"value":814},{"id":20,"value":1314}]},{"title":"C","num":5,"id":53001,"skills":[5300100,5300113,5300123,5300133,5300143],"passive_skills":[],"attrs":[{"id":1,"value":10142},{"id":2,"value":102922},{"id":5,"value":1985},{"id":6,"value":1907},{"id":4,"value":46054},{"id":7,"value":814},{"id":8,"value":814},{"id":20,"value":1314}]},{"title":"a","num":6,"id":31002,"skills":[3100200,3100213,3100223,3100233,3100243],"passive_skills":[],"attrs":[{"id":1,"value":6850},{"id":2,"value":119968},{"id":5,"value":2359},{"id":6,"value":1591},{"id":4,"value":46000},{"id":7,"value":814},{"id":8,"value":814},{"id":20,"value":1314},{"id":25,"value":2814}]},{"title":"S","num":7,"id":11004,"skills":[1100400,1100413,1100423,1100433,1100443],"passive_skills":[],"attrs":[{"id":1,"value":6844},{"id":2,"value":114599},{"id":5,"value":2308},{"id":6,"value":1558},{"id":4,"value":46023},{"id":7,"value":814},{"id":8,"value":814},{"id":20,"value":1314}]},{"title":"Z","num":8,"id":43002,"skills":[4300200,4300213,4300223,4300233,4300243],"passive_skills":[],"attrs":[{"id":1,"value":9750},{"id":2,"value":104542},{"id":5,"value":2004},{"id":6,"value":1888},{"id":4,"value":46092},{"id":7,"value":814},{"id":8,"value":814},{"id":20,"value":1314}]},{"title":"X","num":9,"id":34003,"skills":[3400300,3400313,3400323,3400333,3400343],"passive_skills":[],"attrs":[{"id":1,"value":7154},{"id":2,"value":101378},{"id":5,"value":1875},{"id":6,"value":1971},{"id":4,"value":46019},{"id":7,"value":814},{"id":8,"value":814},{"id":20,"value":1314}]},{"title":"C","num":10,"id":23002,"skills":[2300200,2300213,2300223,2300233,2300243],"passive_skills":[],"attrs":[{"id":1,"value":8407},{"id":2,"value":97318},{"id":5,"value":1927},{"id":6,"value":1591},{"id":4,"value":45773},{"id":7,"value":814},{"id":8,"value":814},{"id":20,"value":1314}]},{"title":"1","num":101,"id":74002,"skills":[7400205],"attrs":[]},{"title":"2","num":102,"id":74001,"skills":[7400105],"attrs":[]},{"title":"3","num":103,"id":73001,"skills":[7300105],"attrs":[]},{"title":"1","num":104,"id":74002,"skills":[7400205],"attrs":[]},{"title":"2","num":105,"id":74001,"skills":[7400105],"attrs":[]},{"title":"3","num":106,"id":73002,"skills":[7300105],"attrs":[]}]</v>
      </c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</row>
    <row r="92" spans="1:23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</row>
    <row r="93" spans="1:2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</row>
    <row r="94" spans="1:23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</row>
    <row r="95" spans="1:23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</row>
    <row r="96" spans="1:23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</row>
    <row r="97" spans="1:23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</row>
    <row r="98" spans="1:23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</row>
    <row r="99" spans="1:23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</row>
    <row r="100" spans="1:23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</row>
  </sheetData>
  <sheetProtection sheet="1" objects="1" scenarios="1"/>
  <mergeCells count="1">
    <mergeCell ref="A91:W100"/>
  </mergeCells>
  <phoneticPr fontId="1" type="noConversion"/>
  <conditionalFormatting sqref="A10:B10 D10:G10 A11:G25">
    <cfRule type="expression" dxfId="9" priority="56" stopIfTrue="1">
      <formula>$C$10=""</formula>
    </cfRule>
  </conditionalFormatting>
  <conditionalFormatting sqref="I10:J10 L10:O10 I11:O15 I16:M25 O16:O25">
    <cfRule type="expression" dxfId="64" priority="55" stopIfTrue="1">
      <formula>$K$10=""</formula>
    </cfRule>
  </conditionalFormatting>
  <conditionalFormatting sqref="I30:J30 L30:O30 I31:O35 I36:M45 O36:O45">
    <cfRule type="expression" dxfId="63" priority="54" stopIfTrue="1">
      <formula>$K$30=""</formula>
    </cfRule>
  </conditionalFormatting>
  <conditionalFormatting sqref="Q30:R30 T30:W30 Q31:W35 Q36:U45 W36:W45">
    <cfRule type="expression" dxfId="62" priority="53" stopIfTrue="1">
      <formula>$S$30=""</formula>
    </cfRule>
  </conditionalFormatting>
  <conditionalFormatting sqref="D30:G30 A30:B30 A31:G35 A36:E45 G36:G45">
    <cfRule type="expression" dxfId="61" priority="52" stopIfTrue="1">
      <formula>$C$30=""</formula>
    </cfRule>
  </conditionalFormatting>
  <conditionalFormatting sqref="D50:G50 A50:B50 A51:G55 A56:E65 G56:G65">
    <cfRule type="expression" dxfId="60" priority="51" stopIfTrue="1">
      <formula>$C$50=""</formula>
    </cfRule>
  </conditionalFormatting>
  <conditionalFormatting sqref="I51:O52 I50:J50 L50:O50 I54:O55 I53:M53 I56:M65 O56:O65">
    <cfRule type="expression" dxfId="59" priority="50" stopIfTrue="1">
      <formula>$K$50=""</formula>
    </cfRule>
  </conditionalFormatting>
  <conditionalFormatting sqref="A70:B70 D70:G70 A71:G75 A76:E85 G76:G85">
    <cfRule type="expression" dxfId="58" priority="49" stopIfTrue="1">
      <formula>$C$70=""</formula>
    </cfRule>
  </conditionalFormatting>
  <conditionalFormatting sqref="I70:J70 L70:O70 I71:O75 I76:M85 O76:O85">
    <cfRule type="expression" dxfId="57" priority="48" stopIfTrue="1">
      <formula>$K$70=""</formula>
    </cfRule>
  </conditionalFormatting>
  <conditionalFormatting sqref="Q70:R70 T70:W70 Q71:W75 Q76:U85 W76:W85">
    <cfRule type="expression" dxfId="56" priority="47" stopIfTrue="1">
      <formula>$S$70=""</formula>
    </cfRule>
  </conditionalFormatting>
  <conditionalFormatting sqref="N53">
    <cfRule type="expression" dxfId="55" priority="46" stopIfTrue="1">
      <formula>$C$50=""</formula>
    </cfRule>
  </conditionalFormatting>
  <conditionalFormatting sqref="O53">
    <cfRule type="expression" dxfId="54" priority="45" stopIfTrue="1">
      <formula>$C$50=""</formula>
    </cfRule>
  </conditionalFormatting>
  <conditionalFormatting sqref="S11:S13">
    <cfRule type="expression" dxfId="53" priority="15">
      <formula>$S$10=""</formula>
    </cfRule>
  </conditionalFormatting>
  <conditionalFormatting sqref="U11:U13">
    <cfRule type="expression" dxfId="52" priority="14">
      <formula>$U$10=""</formula>
    </cfRule>
  </conditionalFormatting>
  <conditionalFormatting sqref="W11:W13">
    <cfRule type="expression" dxfId="51" priority="13">
      <formula>$W$10=""</formula>
    </cfRule>
  </conditionalFormatting>
  <conditionalFormatting sqref="S51:S53">
    <cfRule type="expression" dxfId="50" priority="12">
      <formula>$S$50=""</formula>
    </cfRule>
  </conditionalFormatting>
  <conditionalFormatting sqref="U51:U53">
    <cfRule type="expression" dxfId="49" priority="11">
      <formula>$U$50=""</formula>
    </cfRule>
  </conditionalFormatting>
  <conditionalFormatting sqref="W51:W53">
    <cfRule type="expression" dxfId="48" priority="10">
      <formula>$W$50=""</formula>
    </cfRule>
  </conditionalFormatting>
  <conditionalFormatting sqref="N16:N25">
    <cfRule type="expression" dxfId="8" priority="9" stopIfTrue="1">
      <formula>$C$10=""</formula>
    </cfRule>
  </conditionalFormatting>
  <conditionalFormatting sqref="F36:F45">
    <cfRule type="expression" dxfId="7" priority="8" stopIfTrue="1">
      <formula>$C$10=""</formula>
    </cfRule>
  </conditionalFormatting>
  <conditionalFormatting sqref="N36:N45">
    <cfRule type="expression" dxfId="6" priority="7" stopIfTrue="1">
      <formula>$C$10=""</formula>
    </cfRule>
  </conditionalFormatting>
  <conditionalFormatting sqref="V36:V45">
    <cfRule type="expression" dxfId="5" priority="6" stopIfTrue="1">
      <formula>$C$10=""</formula>
    </cfRule>
  </conditionalFormatting>
  <conditionalFormatting sqref="F56:F65">
    <cfRule type="expression" dxfId="4" priority="5" stopIfTrue="1">
      <formula>$C$10=""</formula>
    </cfRule>
  </conditionalFormatting>
  <conditionalFormatting sqref="N56:N65">
    <cfRule type="expression" dxfId="3" priority="4" stopIfTrue="1">
      <formula>$C$10=""</formula>
    </cfRule>
  </conditionalFormatting>
  <conditionalFormatting sqref="N76:N85">
    <cfRule type="expression" dxfId="2" priority="3" stopIfTrue="1">
      <formula>$C$10=""</formula>
    </cfRule>
  </conditionalFormatting>
  <conditionalFormatting sqref="F76:F85">
    <cfRule type="expression" dxfId="1" priority="2" stopIfTrue="1">
      <formula>$C$10=""</formula>
    </cfRule>
  </conditionalFormatting>
  <conditionalFormatting sqref="V76:V85">
    <cfRule type="expression" dxfId="0" priority="1" stopIfTrue="1">
      <formula>$C$10=""</formula>
    </cfRule>
  </conditionalFormatting>
  <dataValidations count="2">
    <dataValidation type="whole" allowBlank="1" showInputMessage="1" showErrorMessage="1" sqref="E11 M11 E31 M31 U31 E51 M51 E71 M71 U71" xr:uid="{00000000-0002-0000-0000-000000000000}">
      <formula1>2</formula1>
      <formula2>15</formula2>
    </dataValidation>
    <dataValidation type="whole" allowBlank="1" showInputMessage="1" showErrorMessage="1" sqref="E12 M12 E32 M32 U32 E52 M52 E72 M72 U72" xr:uid="{00000000-0002-0000-0000-000001000000}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6"/>
  <sheetViews>
    <sheetView zoomScale="70" zoomScaleNormal="70" workbookViewId="0">
      <pane xSplit="5" topLeftCell="F1" activePane="topRight" state="frozen"/>
      <selection pane="topRight" activeCell="M19" sqref="M19"/>
    </sheetView>
  </sheetViews>
  <sheetFormatPr defaultRowHeight="14.25"/>
  <cols>
    <col min="6" max="6" width="8.5" customWidth="1"/>
  </cols>
  <sheetData>
    <row r="1" spans="1:42">
      <c r="A1" t="s">
        <v>277</v>
      </c>
      <c r="B1" t="s">
        <v>496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参数5</v>
      </c>
    </row>
    <row r="2" spans="1:42">
      <c r="A2" t="s">
        <v>278</v>
      </c>
      <c r="B2" t="s">
        <v>495</v>
      </c>
      <c r="F2" s="22">
        <v>1</v>
      </c>
      <c r="G2" s="21">
        <v>3</v>
      </c>
      <c r="H2" s="21">
        <v>2</v>
      </c>
      <c r="I2" s="21">
        <v>1</v>
      </c>
      <c r="J2" s="21"/>
      <c r="K2" s="21"/>
    </row>
    <row r="4" spans="1:42">
      <c r="T4" s="10"/>
    </row>
    <row r="5" spans="1:42">
      <c r="A5" t="s">
        <v>517</v>
      </c>
      <c r="B5" t="s">
        <v>519</v>
      </c>
      <c r="C5" t="s">
        <v>520</v>
      </c>
      <c r="D5" t="s">
        <v>521</v>
      </c>
      <c r="E5" t="s">
        <v>522</v>
      </c>
    </row>
    <row r="6" spans="1:42">
      <c r="A6" t="str">
        <f>Test!G10</f>
        <v>腐蚀之躯 萨拉查</v>
      </c>
      <c r="B6" t="str">
        <f>Test!O10</f>
        <v>拂晓之盾 艾璐德</v>
      </c>
      <c r="C6" t="str">
        <f>Test!G30</f>
        <v>终焉剑士 菲米丝</v>
      </c>
      <c r="D6" t="str">
        <f>Test!O30</f>
        <v>吟游诗人 阿莱西奥</v>
      </c>
      <c r="E6" t="str">
        <f>Test!W30</f>
        <v>复仇之矛 扎普尔</v>
      </c>
    </row>
    <row r="7" spans="1:42">
      <c r="A7" t="s">
        <v>523</v>
      </c>
      <c r="B7" t="s">
        <v>525</v>
      </c>
      <c r="C7" t="s">
        <v>527</v>
      </c>
      <c r="D7" t="s">
        <v>529</v>
      </c>
      <c r="E7" t="s">
        <v>531</v>
      </c>
    </row>
    <row r="8" spans="1:42">
      <c r="A8" t="str">
        <f>Test!G50</f>
        <v>腐蚀之躯 萨拉查</v>
      </c>
      <c r="B8" t="str">
        <f>Test!O50</f>
        <v>拂晓之盾 艾璐德</v>
      </c>
      <c r="C8" t="str">
        <f>Test!G70</f>
        <v>剑圣 海洛斯</v>
      </c>
      <c r="D8" t="str">
        <f>Test!O70</f>
        <v>守夜人 基亚尔</v>
      </c>
      <c r="E8" t="str">
        <f>Test!W70</f>
        <v>风暴之女 伊尔露恩</v>
      </c>
      <c r="F8">
        <v>6</v>
      </c>
      <c r="M8">
        <v>13</v>
      </c>
      <c r="W8">
        <v>23</v>
      </c>
      <c r="AG8">
        <v>33</v>
      </c>
    </row>
    <row r="9" spans="1:42">
      <c r="F9" s="10" t="s">
        <v>284</v>
      </c>
      <c r="M9" s="10" t="s">
        <v>516</v>
      </c>
      <c r="W9" s="10" t="s">
        <v>533</v>
      </c>
      <c r="AG9" s="10" t="s">
        <v>534</v>
      </c>
    </row>
    <row r="10" spans="1:42">
      <c r="A10" t="s">
        <v>274</v>
      </c>
      <c r="F10" t="s">
        <v>279</v>
      </c>
      <c r="G10" t="s">
        <v>280</v>
      </c>
      <c r="H10" t="s">
        <v>281</v>
      </c>
      <c r="I10" t="s">
        <v>282</v>
      </c>
      <c r="J10" t="s">
        <v>283</v>
      </c>
      <c r="M10" t="s">
        <v>518</v>
      </c>
      <c r="N10" t="s">
        <v>519</v>
      </c>
      <c r="O10" t="s">
        <v>520</v>
      </c>
      <c r="P10" t="s">
        <v>521</v>
      </c>
      <c r="Q10" t="s">
        <v>522</v>
      </c>
      <c r="R10" t="s">
        <v>524</v>
      </c>
      <c r="S10" t="s">
        <v>526</v>
      </c>
      <c r="T10" t="s">
        <v>528</v>
      </c>
      <c r="U10" t="s">
        <v>530</v>
      </c>
      <c r="V10" t="s">
        <v>532</v>
      </c>
      <c r="W10" t="s">
        <v>518</v>
      </c>
      <c r="X10" t="s">
        <v>519</v>
      </c>
      <c r="Y10" t="s">
        <v>520</v>
      </c>
      <c r="Z10" t="s">
        <v>521</v>
      </c>
      <c r="AA10" t="s">
        <v>522</v>
      </c>
      <c r="AB10" t="s">
        <v>524</v>
      </c>
      <c r="AC10" t="s">
        <v>526</v>
      </c>
      <c r="AD10" t="s">
        <v>528</v>
      </c>
      <c r="AE10" t="s">
        <v>530</v>
      </c>
      <c r="AF10" t="s">
        <v>532</v>
      </c>
      <c r="AG10" t="s">
        <v>518</v>
      </c>
      <c r="AH10" t="s">
        <v>519</v>
      </c>
      <c r="AI10" t="s">
        <v>520</v>
      </c>
      <c r="AJ10" t="s">
        <v>521</v>
      </c>
      <c r="AK10" t="s">
        <v>522</v>
      </c>
      <c r="AL10" t="s">
        <v>524</v>
      </c>
      <c r="AM10" t="s">
        <v>526</v>
      </c>
      <c r="AN10" t="s">
        <v>528</v>
      </c>
      <c r="AO10" t="s">
        <v>530</v>
      </c>
      <c r="AP10" t="s">
        <v>532</v>
      </c>
    </row>
    <row r="11" spans="1:42">
      <c r="A11" t="s">
        <v>647</v>
      </c>
      <c r="F11">
        <v>1</v>
      </c>
      <c r="G11" t="b">
        <v>1</v>
      </c>
      <c r="H11">
        <v>3</v>
      </c>
      <c r="I11">
        <v>5</v>
      </c>
      <c r="J11" t="s">
        <v>643</v>
      </c>
      <c r="M11">
        <v>14546</v>
      </c>
      <c r="N11">
        <v>15970</v>
      </c>
      <c r="O11">
        <v>133936</v>
      </c>
      <c r="P11">
        <v>2598</v>
      </c>
      <c r="Q11">
        <v>211488</v>
      </c>
      <c r="R11">
        <v>29174</v>
      </c>
      <c r="T11">
        <v>32090</v>
      </c>
      <c r="U11">
        <v>17817</v>
      </c>
      <c r="V11">
        <v>10008</v>
      </c>
      <c r="W11">
        <v>9834</v>
      </c>
      <c r="X11">
        <v>3440</v>
      </c>
      <c r="Y11">
        <v>11533</v>
      </c>
      <c r="Z11">
        <v>50962</v>
      </c>
      <c r="AA11">
        <v>9976</v>
      </c>
      <c r="AB11">
        <v>92508</v>
      </c>
      <c r="AC11">
        <v>109534</v>
      </c>
      <c r="AD11">
        <v>84553</v>
      </c>
      <c r="AE11">
        <v>81667</v>
      </c>
      <c r="AF11">
        <v>64180</v>
      </c>
      <c r="AG11">
        <v>6232</v>
      </c>
      <c r="AI11">
        <v>12582</v>
      </c>
      <c r="AJ11">
        <v>31715</v>
      </c>
      <c r="AL11">
        <v>11320</v>
      </c>
    </row>
    <row r="12" spans="1:42">
      <c r="A12" t="s">
        <v>649</v>
      </c>
      <c r="F12">
        <v>2</v>
      </c>
      <c r="G12" t="b">
        <v>1</v>
      </c>
      <c r="H12">
        <v>2</v>
      </c>
      <c r="I12">
        <v>4</v>
      </c>
      <c r="J12" t="s">
        <v>644</v>
      </c>
      <c r="M12">
        <v>7798</v>
      </c>
      <c r="N12">
        <v>15673</v>
      </c>
      <c r="O12">
        <v>119953</v>
      </c>
      <c r="Q12">
        <v>236966</v>
      </c>
      <c r="R12">
        <v>43340</v>
      </c>
      <c r="T12">
        <v>49779</v>
      </c>
      <c r="U12">
        <v>16696</v>
      </c>
      <c r="V12">
        <v>10008</v>
      </c>
      <c r="W12">
        <v>8912</v>
      </c>
      <c r="X12">
        <v>4485</v>
      </c>
      <c r="Y12">
        <v>4907</v>
      </c>
      <c r="Z12">
        <v>69757</v>
      </c>
      <c r="AA12">
        <v>8870</v>
      </c>
      <c r="AC12">
        <v>73022</v>
      </c>
      <c r="AD12">
        <v>68387</v>
      </c>
      <c r="AE12">
        <v>120551</v>
      </c>
      <c r="AF12">
        <v>64180</v>
      </c>
      <c r="AI12">
        <v>12582</v>
      </c>
      <c r="AJ12">
        <v>25281</v>
      </c>
    </row>
    <row r="13" spans="1:42">
      <c r="A13" t="s">
        <v>651</v>
      </c>
      <c r="F13">
        <v>3</v>
      </c>
      <c r="G13" t="b">
        <v>1</v>
      </c>
      <c r="H13">
        <v>2</v>
      </c>
      <c r="I13">
        <v>5</v>
      </c>
      <c r="J13" t="s">
        <v>645</v>
      </c>
      <c r="M13">
        <v>7798</v>
      </c>
      <c r="N13">
        <v>6061</v>
      </c>
      <c r="O13">
        <v>189130</v>
      </c>
      <c r="Q13">
        <v>150790</v>
      </c>
      <c r="R13">
        <v>50560</v>
      </c>
      <c r="T13">
        <v>32090</v>
      </c>
      <c r="U13">
        <v>12131</v>
      </c>
      <c r="V13">
        <v>10008</v>
      </c>
      <c r="W13">
        <v>9957</v>
      </c>
      <c r="X13">
        <v>4485</v>
      </c>
      <c r="Y13">
        <v>11472</v>
      </c>
      <c r="Z13">
        <v>47079</v>
      </c>
      <c r="AA13">
        <v>4819</v>
      </c>
      <c r="AC13">
        <v>73022</v>
      </c>
      <c r="AD13">
        <v>84553</v>
      </c>
      <c r="AE13">
        <v>77768</v>
      </c>
      <c r="AF13">
        <v>78210</v>
      </c>
      <c r="AI13">
        <v>25164</v>
      </c>
      <c r="AJ13">
        <v>25281</v>
      </c>
    </row>
    <row r="14" spans="1:42">
      <c r="F14">
        <v>4</v>
      </c>
      <c r="G14" t="b">
        <v>1</v>
      </c>
      <c r="H14">
        <v>5</v>
      </c>
      <c r="I14">
        <v>5</v>
      </c>
      <c r="J14" t="s">
        <v>646</v>
      </c>
      <c r="M14">
        <v>18854</v>
      </c>
      <c r="N14">
        <v>36252</v>
      </c>
      <c r="O14">
        <v>173448</v>
      </c>
      <c r="P14">
        <v>5290</v>
      </c>
      <c r="Q14">
        <v>171036</v>
      </c>
      <c r="R14">
        <v>30404</v>
      </c>
      <c r="S14">
        <v>7059</v>
      </c>
      <c r="T14">
        <v>32090</v>
      </c>
      <c r="U14">
        <v>36391</v>
      </c>
      <c r="V14">
        <v>15743</v>
      </c>
      <c r="W14">
        <v>15838</v>
      </c>
      <c r="X14">
        <v>17545</v>
      </c>
      <c r="Y14">
        <v>11472</v>
      </c>
      <c r="Z14">
        <v>60938</v>
      </c>
      <c r="AA14">
        <v>15894</v>
      </c>
      <c r="AB14">
        <v>136526</v>
      </c>
      <c r="AC14">
        <v>94257</v>
      </c>
      <c r="AD14">
        <v>63971</v>
      </c>
      <c r="AE14">
        <v>60499</v>
      </c>
      <c r="AF14">
        <v>100187</v>
      </c>
      <c r="AG14">
        <v>12464</v>
      </c>
      <c r="AI14">
        <v>37746</v>
      </c>
      <c r="AJ14">
        <v>39758</v>
      </c>
      <c r="AM14">
        <v>17525</v>
      </c>
      <c r="AO14">
        <v>3319</v>
      </c>
    </row>
    <row r="15" spans="1:42">
      <c r="F15">
        <v>5</v>
      </c>
      <c r="G15" t="b">
        <v>1</v>
      </c>
      <c r="H15">
        <v>4</v>
      </c>
      <c r="I15">
        <v>5</v>
      </c>
      <c r="J15" t="s">
        <v>648</v>
      </c>
      <c r="M15">
        <v>14468</v>
      </c>
      <c r="N15">
        <v>30267</v>
      </c>
      <c r="O15">
        <v>170502</v>
      </c>
      <c r="P15">
        <v>5290</v>
      </c>
      <c r="Q15">
        <v>229287</v>
      </c>
      <c r="R15">
        <v>33539</v>
      </c>
      <c r="S15">
        <v>7059</v>
      </c>
      <c r="T15">
        <v>32090</v>
      </c>
      <c r="U15">
        <v>38554</v>
      </c>
      <c r="V15">
        <v>10495</v>
      </c>
      <c r="W15">
        <v>16362</v>
      </c>
      <c r="X15">
        <v>23436</v>
      </c>
      <c r="Y15">
        <v>4907</v>
      </c>
      <c r="Z15">
        <v>58332</v>
      </c>
      <c r="AA15">
        <v>18700</v>
      </c>
      <c r="AB15">
        <v>128579</v>
      </c>
      <c r="AC15">
        <v>100576</v>
      </c>
      <c r="AD15">
        <v>105184</v>
      </c>
      <c r="AE15">
        <v>58628</v>
      </c>
      <c r="AF15">
        <v>100187</v>
      </c>
      <c r="AG15">
        <v>12464</v>
      </c>
      <c r="AI15">
        <v>12582</v>
      </c>
      <c r="AJ15">
        <v>42363</v>
      </c>
      <c r="AM15">
        <v>17525</v>
      </c>
    </row>
    <row r="16" spans="1:42">
      <c r="F16">
        <v>6</v>
      </c>
      <c r="G16" t="b">
        <v>1</v>
      </c>
      <c r="H16">
        <v>7</v>
      </c>
      <c r="I16">
        <v>4</v>
      </c>
      <c r="J16" t="s">
        <v>650</v>
      </c>
      <c r="M16">
        <v>21675</v>
      </c>
      <c r="N16">
        <v>33843</v>
      </c>
      <c r="O16">
        <v>75248</v>
      </c>
      <c r="Q16">
        <v>221761</v>
      </c>
      <c r="R16">
        <v>101120</v>
      </c>
      <c r="S16">
        <v>15911</v>
      </c>
      <c r="T16">
        <v>32090</v>
      </c>
      <c r="U16">
        <v>40474</v>
      </c>
      <c r="W16">
        <v>65000</v>
      </c>
      <c r="X16">
        <v>34934</v>
      </c>
      <c r="Y16">
        <v>22477</v>
      </c>
      <c r="Z16">
        <v>73199</v>
      </c>
      <c r="AA16">
        <v>25954</v>
      </c>
      <c r="AC16">
        <v>112277</v>
      </c>
      <c r="AD16">
        <v>77897</v>
      </c>
      <c r="AE16">
        <v>90856</v>
      </c>
      <c r="AF16">
        <v>66791</v>
      </c>
      <c r="AI16">
        <v>12582</v>
      </c>
      <c r="AJ16">
        <v>29495</v>
      </c>
      <c r="AM16">
        <v>17525</v>
      </c>
      <c r="AO16">
        <v>13276</v>
      </c>
    </row>
  </sheetData>
  <phoneticPr fontId="1" type="noConversion"/>
  <conditionalFormatting sqref="G11:G131">
    <cfRule type="cellIs" dxfId="10" priority="39" operator="equal">
      <formula>FALSE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1">
    <cfRule type="colorScale" priority="41">
      <colorScale>
        <cfvo type="min"/>
        <cfvo type="max"/>
        <color rgb="FF63BE7B"/>
        <color rgb="FFFFEF9C"/>
      </colorScale>
    </cfRule>
  </conditionalFormatting>
  <conditionalFormatting sqref="M11:V11 M13:V13 M15:V15 M17:V17 M19:V19 M21:V21 M23:V23 M25:V25 M27:V27 M29:V29 M31:V31 M33:V33 M35:V35 M37:V37 M39:V39 M41:V41 M43:V43 M45:V45 M47:V47 M49:V4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{49233E1B-2B0A-4C5B-8EBC-CACAD68EFD78}</x14:id>
        </ext>
      </extLst>
    </cfRule>
  </conditionalFormatting>
  <conditionalFormatting sqref="M12:V12 M14:V14 M16:V16 M18:V18 M20:V20 M22:V22 M24:V24 M26:V26 M28:V28 M30:V30 M32:V32 M34:V34 M36:V36 M38:V38 M40:V40 M42:V42 M44:V44 M46:V46 M48:V48 M50:V5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{AD28434E-AD91-4AA7-86E3-C9A570535BE8}</x14:id>
        </ext>
      </extLst>
    </cfRule>
  </conditionalFormatting>
  <conditionalFormatting sqref="W11:AF1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{9149BD01-12A9-4302-8CB4-F7012EE82E9A}</x14:id>
        </ext>
      </extLst>
    </cfRule>
  </conditionalFormatting>
  <conditionalFormatting sqref="W12:AF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{8E99AE3D-7C0B-4852-A6B9-684410F61982}</x14:id>
        </ext>
      </extLst>
    </cfRule>
  </conditionalFormatting>
  <conditionalFormatting sqref="W13:AF13 W15:AF15 W17:AF17 W19:AF19 W21:AF21 W23:AF23 W25:AF25 W27:AF27 W29:AF29 W31:AF31 W33:AF33 W35:AF35 W37:AF37 W39:AF39 W41:AF41 W43:AF43 W45:AF45 W47:AF47 W49:AF49 W51:AF51 W53:AF53 W55:AF5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{D63A045D-C16B-430F-A964-DA3ED83C064F}</x14:id>
        </ext>
      </extLst>
    </cfRule>
  </conditionalFormatting>
  <conditionalFormatting sqref="W14:AF14 W16:AF16 W18:AF18 W20:AF20 W22:AF22 W24:AF24 W26:AF26 W28:AF28 W30:AF30 W32:AF32 W34:AF34 W36:AF36 W38:AF38 W40:AF40 W42:AF42 W44:AF44 W46:AF46 W48:AF48 W50:AF50 W52:AF52 W54:AF54 W56:AF5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{2A51697E-FD72-4E4E-8590-3856DC5ED8BE}</x14:id>
        </ext>
      </extLst>
    </cfRule>
  </conditionalFormatting>
  <conditionalFormatting sqref="AG11:AP1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{C6DD6907-3DA0-4289-B788-EDAA9F2FBD5E}</x14:id>
        </ext>
      </extLst>
    </cfRule>
  </conditionalFormatting>
  <conditionalFormatting sqref="AG12:AP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{40D6ECDD-02A7-42D3-A631-D966D8A25C86}</x14:id>
        </ext>
      </extLst>
    </cfRule>
  </conditionalFormatting>
  <conditionalFormatting sqref="AG13:AP13 AG15:AP15 AG17:AP17 AG19:AP19 AG21:AP21 AG23:AP23 AG25:AP25 AG27:AP27 AG29:AP29 AG31:AP31 AG33:AP33 AG35:AP35 AG37:AP37 AG39:AP39 AG41:AP41 AG43:AP43 AG45:AP45 AG47:AP47 AG49:AP49 AG51:AP51 AG53:AP53 AG55:AP55 AG57:AP57 AG59:AP5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{281C2890-D81B-4C82-962D-41180862EAC3}</x14:id>
        </ext>
      </extLst>
    </cfRule>
  </conditionalFormatting>
  <conditionalFormatting sqref="AG14:AP14 AG16:AP16 AG18:AP18 AG20:AP20 AG22:AP22 AG24:AP24 AG26:AP26 AG28:AP28 AG30:AP30 AG32:AP32 AG34:AP34 AG36:AP36 AG38:AP38 AG40:AP40 AG42:AP42 AG44:AP44 AG46:AP46 AG48:AP48 AG50:AP50 AG52:AP52 AG54:AP54 AG56:AP56 AG58:AP5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{D8B127D7-D307-4835-A2F0-7FCDDD1B3246}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233E1B-2B0A-4C5B-8EBC-CACAD68EF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M11:V11 M13:V13 M15:V15 M17:V17 M19:V19 M21:V21 M23:V23 M25:V25 M27:V27 M29:V29 M31:V31 M33:V33 M35:V35 M37:V37 M39:V39 M41:V41 M43:V43 M45:V45 M47:V47 M49:V49</xm:sqref>
        </x14:conditionalFormatting>
        <x14:conditionalFormatting xmlns:xm="http://schemas.microsoft.com/office/excel/2006/main">
          <x14:cfRule type="dataBar" id="{AD28434E-AD91-4AA7-86E3-C9A570535B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M12:V12 M14:V14 M16:V16 M18:V18 M20:V20 M22:V22 M24:V24 M26:V26 M28:V28 M30:V30 M32:V32 M34:V34 M36:V36 M38:V38 M40:V40 M42:V42 M44:V44 M46:V46 M48:V48 M50:V50</xm:sqref>
        </x14:conditionalFormatting>
        <x14:conditionalFormatting xmlns:xm="http://schemas.microsoft.com/office/excel/2006/main">
          <x14:cfRule type="dataBar" id="{9149BD01-12A9-4302-8CB4-F7012EE82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W11:AF11</xm:sqref>
        </x14:conditionalFormatting>
        <x14:conditionalFormatting xmlns:xm="http://schemas.microsoft.com/office/excel/2006/main">
          <x14:cfRule type="dataBar" id="{8E99AE3D-7C0B-4852-A6B9-684410F61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W12:AF12</xm:sqref>
        </x14:conditionalFormatting>
        <x14:conditionalFormatting xmlns:xm="http://schemas.microsoft.com/office/excel/2006/main">
          <x14:cfRule type="dataBar" id="{D63A045D-C16B-430F-A964-DA3ED83C0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W13:AF13 W15:AF15 W17:AF17 W19:AF19 W21:AF21 W23:AF23 W25:AF25 W27:AF27 W29:AF29 W31:AF31 W33:AF33 W35:AF35 W37:AF37 W39:AF39 W41:AF41 W43:AF43 W45:AF45 W47:AF47 W49:AF49 W51:AF51 W53:AF53 W55:AF55</xm:sqref>
        </x14:conditionalFormatting>
        <x14:conditionalFormatting xmlns:xm="http://schemas.microsoft.com/office/excel/2006/main">
          <x14:cfRule type="dataBar" id="{2A51697E-FD72-4E4E-8590-3856DC5ED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W14:AF14 W16:AF16 W18:AF18 W20:AF20 W22:AF22 W24:AF24 W26:AF26 W28:AF28 W30:AF30 W32:AF32 W34:AF34 W36:AF36 W38:AF38 W40:AF40 W42:AF42 W44:AF44 W46:AF46 W48:AF48 W50:AF50 W52:AF52 W54:AF54 W56:AF56</xm:sqref>
        </x14:conditionalFormatting>
        <x14:conditionalFormatting xmlns:xm="http://schemas.microsoft.com/office/excel/2006/main">
          <x14:cfRule type="dataBar" id="{C6DD6907-3DA0-4289-B788-EDAA9F2FBD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AG11:AP11</xm:sqref>
        </x14:conditionalFormatting>
        <x14:conditionalFormatting xmlns:xm="http://schemas.microsoft.com/office/excel/2006/main">
          <x14:cfRule type="dataBar" id="{40D6ECDD-02A7-42D3-A631-D966D8A25C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AG12:AP12</xm:sqref>
        </x14:conditionalFormatting>
        <x14:conditionalFormatting xmlns:xm="http://schemas.microsoft.com/office/excel/2006/main">
          <x14:cfRule type="dataBar" id="{281C2890-D81B-4C82-962D-41180862E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AG13:AP13 AG15:AP15 AG17:AP17 AG19:AP19 AG21:AP21 AG23:AP23 AG25:AP25 AG27:AP27 AG29:AP29 AG31:AP31 AG33:AP33 AG35:AP35 AG37:AP37 AG39:AP39 AG41:AP41 AG43:AP43 AG45:AP45 AG47:AP47 AG49:AP49 AG51:AP51 AG53:AP53 AG55:AP55 AG57:AP57 AG59:AP59</xm:sqref>
        </x14:conditionalFormatting>
        <x14:conditionalFormatting xmlns:xm="http://schemas.microsoft.com/office/excel/2006/main">
          <x14:cfRule type="dataBar" id="{D8B127D7-D307-4835-A2F0-7FCDDD1B32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AG14:AP14 AG16:AP16 AG18:AP18 AG20:AP20 AG22:AP22 AG24:AP24 AG26:AP26 AG28:AP28 AG30:AP30 AG32:AP32 AG34:AP34 AG36:AP36 AG38:AP38 AG40:AP40 AG42:AP42 AG44:AP44 AG46:AP46 AG48:AP48 AG50:AP50 AG52:AP52 AG54:AP54 AG56:AP56 AG58:AP58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85"/>
  <sheetViews>
    <sheetView topLeftCell="A17" zoomScale="85" zoomScaleNormal="85" workbookViewId="0">
      <selection activeCell="Q59" sqref="Q59"/>
    </sheetView>
  </sheetViews>
  <sheetFormatPr defaultRowHeight="14.25"/>
  <cols>
    <col min="1" max="1" width="24.875" customWidth="1"/>
    <col min="2" max="7" width="4.375" customWidth="1"/>
    <col min="10" max="14" width="3.5" customWidth="1"/>
    <col min="17" max="17" width="9" customWidth="1"/>
    <col min="18" max="18" width="3" customWidth="1"/>
    <col min="19" max="19" width="6.5" customWidth="1"/>
    <col min="20" max="20" width="3" customWidth="1"/>
    <col min="21" max="21" width="6.5" customWidth="1"/>
    <col min="22" max="22" width="3" customWidth="1"/>
  </cols>
  <sheetData>
    <row r="1" spans="1:25">
      <c r="A1" t="s">
        <v>148</v>
      </c>
      <c r="B1" s="74" t="str">
        <f>"["&amp;CONCATENATE(IF(A10="","",A20),IF(I10="","",I20),IF(A30="","",A40),IF(I30="","",I40),IF(Q30="","",Q40))&amp;CONCATENATE(",",IF(A50="","",A60),IF(I50="","",I60),IF(A70="","",A80),IF(I70="","",I80),IF(Q70="","",Q80))&amp;CONCATENATE(IF(Q10="","",Q20),IF(S10="","",S20),IF(U10="","",U20))&amp;CONCATENATE(IF(Q50="","",Q60),IF(S50="","",S60),IF(U50="","",U60))&amp;"]"</f>
        <v>[{"title":"A","num":1,"id":31002,"skills":[3100200,3100213,3100223,3100233,3100243],"passive_skills":[],"attrs":[{"id":1,"value":6850},{"id":2,"value":107389},{"id":5,"value":2359},{"id":6,"value":1591},{"id":4,"value":46000},{"id":7,"value":814},{"id":8,"value":814},{"id":20,"value":1314},{"id":25,"value":2814}]},{"title":"S","num":2,"id":11004,"skills":[1100400,1100413,1100423,1100433,1100443],"passive_skills":[],"attrs":[{"id":1,"value":6844},{"id":2,"value":114599},{"id":5,"value":2308},{"id":6,"value":1558},{"id":4,"value":46023},{"id":7,"value":864},{"id":8,"value":864},{"id":20,"value":1314}]},{"title":"Z","num":3,"id":13001,"skills":[1300100,1300113,1300123,1300133,1300143],"passive_skills":[],"attrs":[{"id":1,"value":9206},{"id":2,"value":94826},{"id":5,"value":1900},{"id":6,"value":1572},{"id":4,"value":46000},{"id":7,"value":814},{"id":8,"value":814},{"id":20,"value":1314}]},{"title":"X","num":4,"id":14002,"skills":[1400200,1400213,1400223,1400233,1400243],"passive_skills":[],"attrs":[{"id":1,"value":7625},{"id":2,"value":103379},{"id":5,"value":1888},{"id":6,"value":1992},{"id":4,"value":46077},{"id":7,"value":814},{"id":8,"value":814},{"id":20,"value":1314}]},{"title":"C","num":5,"id":53001,"skills":[5300100,5300113,5300123,5300133,5300143],"passive_skills":[],"attrs":[{"id":1,"value":10142},{"id":2,"value":102922},{"id":5,"value":1985},{"id":6,"value":1907},{"id":4,"value":46054},{"id":7,"value":814},{"id":8,"value":814},{"id":20,"value":1314}]},{"title":"a","num":6,"id":31002,"skills":[3100200,3100213,3100223,3100233,3100243],"passive_skills":[],"attrs":[{"id":1,"value":6850},{"id":2,"value":119968},{"id":5,"value":2359},{"id":6,"value":1591},{"id":4,"value":46000},{"id":7,"value":814},{"id":8,"value":814},{"id":20,"value":1314},{"id":25,"value":2814}]},{"title":"S","num":7,"id":11004,"skills":[1100400,1100413,1100423,1100433,1100443],"passive_skills":[],"attrs":[{"id":1,"value":6844},{"id":2,"value":114599},{"id":5,"value":2308},{"id":6,"value":1558},{"id":4,"value":46023},{"id":7,"value":814},{"id":8,"value":814},{"id":20,"value":1314}]},{"title":"Z","num":8,"id":43002,"skills":[4300200,4300213,4300223,4300233,4300243],"passive_skills":[],"attrs":[{"id":1,"value":9750},{"id":2,"value":104542},{"id":5,"value":2004},{"id":6,"value":1888},{"id":4,"value":46092},{"id":7,"value":814},{"id":8,"value":814},{"id":20,"value":1314}]},{"title":"X","num":9,"id":34003,"skills":[3400300,3400313,3400323,3400333,3400343],"passive_skills":[],"attrs":[{"id":1,"value":7154},{"id":2,"value":101378},{"id":5,"value":1875},{"id":6,"value":1971},{"id":4,"value":46019},{"id":7,"value":814},{"id":8,"value":814},{"id":20,"value":1314}]},{"title":"C","num":10,"id":23002,"skills":[2300200,2300213,2300223,2300233,2300243],"passive_skills":[],"attrs":[{"id":1,"value":8407},{"id":2,"value":97318},{"id":5,"value":1927},{"id":6,"value":1591},{"id":4,"value":45773},{"id":7,"value":814},{"id":8,"value":814},{"id":20,"value":1314}]},{"title":"1","num":101,"id":74002,"skills":[7400205],"attrs":[]},{"title":"2","num":102,"id":74001,"skills":[7400105],"attrs":[]},{"title":"3","num":103,"id":73001,"skills":[7300105],"attrs":[]},{"title":"1","num":104,"id":74002,"skills":[7400205],"attrs":[]},{"title":"2","num":105,"id":74001,"skills":[7400105],"attrs":[]},{"title":"3","num":106,"id":73002,"skills":[7300105],"attrs":[]}]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5">
      <c r="A2" t="s">
        <v>149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>
      <c r="A3" t="s">
        <v>150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</row>
    <row r="4" spans="1:25">
      <c r="A4" t="s">
        <v>151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</row>
    <row r="5" spans="1:25">
      <c r="A5" t="s">
        <v>152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5">
      <c r="A6" t="s">
        <v>153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</row>
    <row r="7" spans="1:25">
      <c r="A7" t="s">
        <v>150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</row>
    <row r="8" spans="1:25">
      <c r="A8" t="s">
        <v>154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10" spans="1:25">
      <c r="A10" s="7" t="str">
        <f>IF(Test!C10="","",$A$1&amp;":"&amp;""""&amp;Test!C10&amp;""""&amp;",")</f>
        <v>"title":"A",</v>
      </c>
      <c r="I10" s="7" t="str">
        <f>IF(Test!K10="","",$A$1&amp;":"&amp;""""&amp;Test!K10&amp;""""&amp;",")</f>
        <v>"title":"S",</v>
      </c>
      <c r="Q10" s="7" t="str">
        <f>IF(Test!S10="","",$A$1&amp;":"&amp;""""&amp;Test!S10&amp;""""&amp;",")</f>
        <v>"title":"1",</v>
      </c>
      <c r="S10" s="7" t="str">
        <f>IF(Test!U10="","",$A$1&amp;":"&amp;""""&amp;Test!U10&amp;""""&amp;",")</f>
        <v>"title":"2",</v>
      </c>
      <c r="U10" s="7" t="str">
        <f>IF(Test!W10="","",$A$1&amp;":"&amp;""""&amp;Test!W10&amp;""""&amp;",")</f>
        <v>"title":"3",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  <c r="Q11" t="str">
        <f>$A$2&amp;":"&amp;Test!S11&amp;","</f>
        <v>"num":101,</v>
      </c>
      <c r="S11" t="str">
        <f>$A$2&amp;":"&amp;Test!U11&amp;","</f>
        <v>"num":102,</v>
      </c>
      <c r="U11" t="str">
        <f>$A$2&amp;":"&amp;Test!W11&amp;","</f>
        <v>"num":103,</v>
      </c>
    </row>
    <row r="12" spans="1:25">
      <c r="A12" t="str">
        <f>$A$3&amp;":"&amp;Test!C12&amp;","</f>
        <v>"id":31002,</v>
      </c>
      <c r="I12" t="str">
        <f>$A$3&amp;":"&amp;Test!K12&amp;","</f>
        <v>"id":11004,</v>
      </c>
      <c r="Q12" t="str">
        <f>$A$3&amp;":"&amp;Test!S12&amp;","</f>
        <v>"id":74002,</v>
      </c>
      <c r="S12" t="str">
        <f>$A$3&amp;":"&amp;Test!U12&amp;","</f>
        <v>"id":74001,</v>
      </c>
      <c r="U12" t="str">
        <f>$A$3&amp;":"&amp;Test!W12&amp;","</f>
        <v>"id":73001,</v>
      </c>
    </row>
    <row r="13" spans="1:25">
      <c r="A13" t="str">
        <f>$A$4&amp;":"&amp;"["&amp;B13&amp;C13&amp;D13&amp;E13&amp;F13&amp;"],"</f>
        <v>"skills":[3100200,3100213,3100223,3100233,3100243],</v>
      </c>
      <c r="B13" s="5">
        <f>IF(Test!C13,Test!C13,"")</f>
        <v>3100200</v>
      </c>
      <c r="C13" s="5" t="str">
        <f>IF(Test!D13,","&amp;Test!D13,"")</f>
        <v>,3100213</v>
      </c>
      <c r="D13" s="5" t="str">
        <f>IF(Test!E13,","&amp;Test!E13,"")</f>
        <v>,3100223</v>
      </c>
      <c r="E13" s="5" t="str">
        <f>IF(Test!F13,","&amp;Test!F13,"")</f>
        <v>,3100233</v>
      </c>
      <c r="F13" s="5" t="str">
        <f>IF(Test!G13,","&amp;Test!G13,"")</f>
        <v>,3100243</v>
      </c>
      <c r="I13" t="str">
        <f>$A$4&amp;":"&amp;"["&amp;J13&amp;K13&amp;L13&amp;M13&amp;N13&amp;"],"</f>
        <v>"skills":[1100400,1100413,1100423,1100433,1100443],</v>
      </c>
      <c r="J13" s="5">
        <f>IF(Test!K13,Test!K13,"")</f>
        <v>1100400</v>
      </c>
      <c r="K13" s="5" t="str">
        <f>IF(Test!L13,","&amp;Test!L13,"")</f>
        <v>,1100413</v>
      </c>
      <c r="L13" s="5" t="str">
        <f>IF(Test!M13,","&amp;Test!M13,"")</f>
        <v>,1100423</v>
      </c>
      <c r="M13" s="5" t="str">
        <f>IF(Test!N13,","&amp;Test!N13,"")</f>
        <v>,1100433</v>
      </c>
      <c r="N13" s="5" t="str">
        <f>IF(Test!O13,","&amp;Test!O13,"")</f>
        <v>,1100443</v>
      </c>
      <c r="Q13" t="str">
        <f>$A$4&amp;":"&amp;"["&amp;R13&amp;R14&amp;"],"</f>
        <v>"skills":[7400205],</v>
      </c>
      <c r="R13" s="5">
        <f>IF(Test!S13,Test!S13,"")</f>
        <v>7400205</v>
      </c>
      <c r="S13" t="str">
        <f>$A$4&amp;":"&amp;"["&amp;T13&amp;T14&amp;"],"</f>
        <v>"skills":[7400105],</v>
      </c>
      <c r="T13" s="5">
        <f>IF(Test!U13,Test!U13,"")</f>
        <v>7400105</v>
      </c>
      <c r="U13" t="str">
        <f>$A$4&amp;":"&amp;"["&amp;V13&amp;V14&amp;"],"</f>
        <v>"skills":[7300105],</v>
      </c>
      <c r="V13" s="5">
        <f>IF(Test!W13,Test!W13,"")</f>
        <v>7300105</v>
      </c>
    </row>
    <row r="14" spans="1:25">
      <c r="A14" t="str">
        <f>$A$5&amp;":"&amp;"["&amp;B14&amp;C14&amp;D14&amp;E14&amp;F14&amp;"],"</f>
        <v>"passive_skills":[],</v>
      </c>
      <c r="B14" s="5" t="str">
        <f>IF(Test!C14,Test!C14,"")</f>
        <v/>
      </c>
      <c r="C14" s="5" t="str">
        <f>IF(Test!D14,","&amp;Test!D14,"")</f>
        <v/>
      </c>
      <c r="D14" s="5" t="str">
        <f>IF(Test!E14,","&amp;Test!E14,"")</f>
        <v/>
      </c>
      <c r="E14" s="5" t="str">
        <f>IF(Test!F14,","&amp;Test!F14,"")</f>
        <v/>
      </c>
      <c r="F14" s="5" t="str">
        <f>IF(Test!G14,","&amp;Test!G14,"")</f>
        <v/>
      </c>
      <c r="I14" t="str">
        <f>$A$5&amp;":"&amp;"["&amp;J14&amp;K14&amp;L14&amp;M14&amp;N14&amp;"],"</f>
        <v>"passive_skills":[],</v>
      </c>
      <c r="J14" s="5" t="str">
        <f>IF(Test!K14,Test!K14,"")</f>
        <v/>
      </c>
      <c r="K14" s="5" t="str">
        <f>IF(Test!L14,","&amp;Test!L14,"")</f>
        <v/>
      </c>
      <c r="L14" s="5" t="str">
        <f>IF(Test!M14,","&amp;Test!M14,"")</f>
        <v/>
      </c>
      <c r="M14" s="5" t="str">
        <f>IF(Test!N14,","&amp;Test!N14,"")</f>
        <v/>
      </c>
      <c r="N14" s="5" t="str">
        <f>IF(Test!O14,","&amp;Test!O14,"")</f>
        <v/>
      </c>
      <c r="R14" s="5" t="str">
        <f>IF(Test!S14,Test!S14,"")</f>
        <v/>
      </c>
      <c r="T14" s="5" t="str">
        <f>IF(Test!U14,Test!U14,"")</f>
        <v/>
      </c>
      <c r="V14" s="5" t="str">
        <f>IF(Test!W14,Test!W14,"")</f>
        <v/>
      </c>
    </row>
    <row r="15" spans="1:25">
      <c r="A15" t="str">
        <f>$A$6&amp;":"&amp;"["&amp;B16&amp;B17&amp;B18&amp;B19&amp;B20&amp;B21&amp;B22&amp;B23&amp;B24&amp;B25&amp;"]"</f>
        <v>"attrs":[{"id":1,"value":6850},{"id":2,"value":107389},{"id":5,"value":2359},{"id":6,"value":1591},{"id":4,"value":46000},{"id":7,"value":814},{"id":8,"value":814},{"id":20,"value":1314},{"id":25,"value":2814}]</v>
      </c>
      <c r="I15" t="str">
        <f>$A$6&amp;":"&amp;"["&amp;J16&amp;J17&amp;J18&amp;J19&amp;J20&amp;J21&amp;J22&amp;J23&amp;J24&amp;J25&amp;"]"</f>
        <v>"attrs":[{"id":1,"value":6844},{"id":2,"value":114599},{"id":5,"value":2308},{"id":6,"value":1558},{"id":4,"value":46023},{"id":7,"value":864},{"id":8,"value":864},{"id":20,"value":1314}]</v>
      </c>
      <c r="Q15" s="72" t="s">
        <v>639</v>
      </c>
      <c r="S15" s="72" t="s">
        <v>639</v>
      </c>
      <c r="U15" s="71" t="s">
        <v>639</v>
      </c>
    </row>
    <row r="16" spans="1:25">
      <c r="B16" s="5" t="str">
        <f>IF(Test!F16,"{"&amp;$A$3&amp;":"&amp;Test!C16&amp;","&amp;$A$8&amp;":"&amp;Test!F16&amp;"}","")&amp;IF(B17="","",",")</f>
        <v>{"id":1,"value":6850},</v>
      </c>
      <c r="J16" s="5" t="str">
        <f>IF(Test!N16,"{"&amp;$A$3&amp;":"&amp;Test!K16&amp;","&amp;$A$8&amp;":"&amp;Test!N16&amp;"}","")&amp;IF(J17="","",",")</f>
        <v>{"id":1,"value":6844},</v>
      </c>
      <c r="R16" s="5" t="str">
        <f>IF(Test!V16,"{"&amp;$A$3&amp;":"&amp;Test!S16&amp;","&amp;$A$8&amp;":"&amp;Test!V16&amp;"}","")&amp;IF(R17="","",",")</f>
        <v>{"id":1,"value":1622},</v>
      </c>
    </row>
    <row r="17" spans="1:21">
      <c r="B17" s="5" t="str">
        <f>IF(Test!F17,"{"&amp;$A$3&amp;":"&amp;Test!C17&amp;","&amp;$A$8&amp;":"&amp;Test!F17&amp;"}","")&amp;IF(B18="","",",")</f>
        <v>{"id":2,"value":107389},</v>
      </c>
      <c r="J17" s="5" t="str">
        <f>IF(Test!N17,"{"&amp;$A$3&amp;":"&amp;Test!K17&amp;","&amp;$A$8&amp;":"&amp;Test!N17&amp;"}","")&amp;IF(J18="","",",")</f>
        <v>{"id":2,"value":114599},</v>
      </c>
      <c r="R17" s="5" t="str">
        <f>IF(Test!V17,"{"&amp;$A$3&amp;":"&amp;Test!S17&amp;","&amp;$A$8&amp;":"&amp;Test!V17&amp;"}","")&amp;IF(R18="","",",")</f>
        <v>{"id":2,"value":44496},</v>
      </c>
    </row>
    <row r="18" spans="1:21">
      <c r="B18" s="5" t="str">
        <f>IF(Test!F18,"{"&amp;$A$3&amp;":"&amp;Test!C18&amp;","&amp;$A$8&amp;":"&amp;Test!F18&amp;"}","")&amp;IF(B19="","",",")</f>
        <v>{"id":5,"value":2359},</v>
      </c>
      <c r="J18" s="5" t="str">
        <f>IF(Test!N18,"{"&amp;$A$3&amp;":"&amp;Test!K18&amp;","&amp;$A$8&amp;":"&amp;Test!N18&amp;"}","")&amp;IF(J19="","",",")</f>
        <v>{"id":5,"value":2308},</v>
      </c>
      <c r="R18" s="5" t="str">
        <f>IF(Test!V18,"{"&amp;$A$3&amp;":"&amp;Test!S18&amp;","&amp;$A$8&amp;":"&amp;Test!V18&amp;"}","")&amp;IF(R19="","",",")</f>
        <v>{"id":5,"value":404},</v>
      </c>
    </row>
    <row r="19" spans="1:21">
      <c r="B19" s="5" t="str">
        <f>IF(Test!F19,"{"&amp;$A$3&amp;":"&amp;Test!C19&amp;","&amp;$A$8&amp;":"&amp;Test!F19&amp;"}","")&amp;IF(B20="","",",")</f>
        <v>{"id":6,"value":1591},</v>
      </c>
      <c r="J19" s="5" t="str">
        <f>IF(Test!N19,"{"&amp;$A$3&amp;":"&amp;Test!K19&amp;","&amp;$A$8&amp;":"&amp;Test!N19&amp;"}","")&amp;IF(J20="","",",")</f>
        <v>{"id":6,"value":1558},</v>
      </c>
      <c r="R19" s="5" t="str">
        <f>IF(Test!V19,"{"&amp;$A$3&amp;":"&amp;Test!S19&amp;","&amp;$A$8&amp;":"&amp;Test!V19&amp;"}","")&amp;IF(R20="","",",")</f>
        <v>{"id":6,"value":404},</v>
      </c>
    </row>
    <row r="20" spans="1:21">
      <c r="A20" s="6" t="str">
        <f>CONCATENATE("{",A10,A11,A12,A13,A14,A15,"}")</f>
        <v>{"title":"A","num":1,"id":31002,"skills":[3100200,3100213,3100223,3100233,3100243],"passive_skills":[],"attrs":[{"id":1,"value":6850},{"id":2,"value":107389},{"id":5,"value":2359},{"id":6,"value":1591},{"id":4,"value":46000},{"id":7,"value":814},{"id":8,"value":814},{"id":20,"value":1314},{"id":25,"value":2814}]}</v>
      </c>
      <c r="B20" s="5" t="str">
        <f>IF(Test!F20,"{"&amp;$A$3&amp;":"&amp;Test!C20&amp;","&amp;$A$8&amp;":"&amp;Test!F20&amp;"}","")&amp;IF(B21="","",",")</f>
        <v>{"id":4,"value":46000},</v>
      </c>
      <c r="I20" s="6" t="str">
        <f>CONCATENATE(I21,"{",I10,I11,I12,I13,I14,I15,"}")</f>
        <v>,{"title":"S","num":2,"id":11004,"skills":[1100400,1100413,1100423,1100433,1100443],"passive_skills":[],"attrs":[{"id":1,"value":6844},{"id":2,"value":114599},{"id":5,"value":2308},{"id":6,"value":1558},{"id":4,"value":46023},{"id":7,"value":864},{"id":8,"value":864},{"id":20,"value":1314}]}</v>
      </c>
      <c r="J20" s="5" t="str">
        <f>IF(Test!N20,"{"&amp;$A$3&amp;":"&amp;Test!K20&amp;","&amp;$A$8&amp;":"&amp;Test!N20&amp;"}","")&amp;IF(J21="","",",")</f>
        <v>{"id":4,"value":46023},</v>
      </c>
      <c r="Q20" s="6" t="str">
        <f>CONCATENATE(Q21,"{",Q10,Q11,Q12,Q13,Q14,Q15,"}")</f>
        <v>,{"title":"1","num":101,"id":74002,"skills":[7400205],"attrs":[]}</v>
      </c>
      <c r="R20" s="5" t="str">
        <f>IF(Test!V20,"{"&amp;$A$3&amp;":"&amp;Test!S20&amp;","&amp;$A$8&amp;":"&amp;Test!V20&amp;"}","")&amp;IF(R21="","",",")</f>
        <v>{"id":7,"value":814},</v>
      </c>
      <c r="S20" s="6" t="str">
        <f>CONCATENATE(S21,"{",S10,S11,S12,S13,S14,S15,"}")</f>
        <v>,{"title":"2","num":102,"id":74001,"skills":[7400105],"attrs":[]}</v>
      </c>
      <c r="U20" s="6" t="str">
        <f>CONCATENATE(U21,"{",U10,U11,U12,U13,U14,U15,"}")</f>
        <v>,{"title":"3","num":103,"id":73001,"skills":[7300105],"attrs":[]}</v>
      </c>
    </row>
    <row r="21" spans="1:21">
      <c r="B21" s="5" t="str">
        <f>IF(Test!F21,"{"&amp;$A$3&amp;":"&amp;Test!C21&amp;","&amp;$A$8&amp;":"&amp;Test!F21&amp;"}","")&amp;IF(B22="","",",")</f>
        <v>{"id":7,"value":814},</v>
      </c>
      <c r="I21" s="10" t="str">
        <f>IF(A10="","",",")</f>
        <v>,</v>
      </c>
      <c r="J21" s="5" t="str">
        <f>IF(Test!N21,"{"&amp;$A$3&amp;":"&amp;Test!K21&amp;","&amp;$A$8&amp;":"&amp;Test!N21&amp;"}","")&amp;IF(J22="","",",")</f>
        <v>{"id":7,"value":864},</v>
      </c>
      <c r="Q21" s="10" t="str">
        <f>","</f>
        <v>,</v>
      </c>
      <c r="R21" s="5" t="str">
        <f>IF(Test!V21,"{"&amp;$A$3&amp;":"&amp;Test!S21&amp;","&amp;$A$8&amp;":"&amp;Test!V21&amp;"}","")&amp;IF(R22="","",",")</f>
        <v>{"id":8,"value":814}</v>
      </c>
      <c r="S21" s="10" t="str">
        <f>IF(Q10="","",",")</f>
        <v>,</v>
      </c>
      <c r="U21" s="10" t="str">
        <f>IF(S10="","",",")</f>
        <v>,</v>
      </c>
    </row>
    <row r="22" spans="1:21">
      <c r="B22" s="5" t="str">
        <f>IF(Test!F22,"{"&amp;$A$3&amp;":"&amp;Test!C22&amp;","&amp;$A$8&amp;":"&amp;Test!F22&amp;"}","")&amp;IF(B23="","",",")</f>
        <v>{"id":8,"value":814},</v>
      </c>
      <c r="J22" s="5" t="str">
        <f>IF(Test!N22,"{"&amp;$A$3&amp;":"&amp;Test!K22&amp;","&amp;$A$8&amp;":"&amp;Test!N22&amp;"}","")&amp;IF(J23="","",",")</f>
        <v>{"id":8,"value":864},</v>
      </c>
      <c r="R22" s="5" t="str">
        <f>IF(Test!V22,"{"&amp;$A$3&amp;":"&amp;Test!S22&amp;","&amp;$A$8&amp;":"&amp;Test!V22&amp;"}","")&amp;IF(R23="","",",")</f>
        <v/>
      </c>
    </row>
    <row r="23" spans="1:21">
      <c r="B23" s="5" t="str">
        <f>IF(Test!F23,"{"&amp;$A$3&amp;":"&amp;Test!C23&amp;","&amp;$A$8&amp;":"&amp;Test!F23&amp;"}","")&amp;IF(B24="","",",")</f>
        <v>{"id":20,"value":1314},</v>
      </c>
      <c r="J23" s="5" t="str">
        <f>IF(Test!N23,"{"&amp;$A$3&amp;":"&amp;Test!K23&amp;","&amp;$A$8&amp;":"&amp;Test!N23&amp;"}","")&amp;IF(J24="","",",")</f>
        <v>{"id":20,"value":1314}</v>
      </c>
      <c r="R23" s="5" t="str">
        <f>IF(Test!V23,"{"&amp;$A$3&amp;":"&amp;Test!S23&amp;","&amp;$A$8&amp;":"&amp;Test!V23&amp;"}","")&amp;IF(R24="","",",")</f>
        <v/>
      </c>
    </row>
    <row r="24" spans="1:21">
      <c r="B24" s="5" t="str">
        <f>IF(Test!F24,"{"&amp;$A$3&amp;":"&amp;Test!C24&amp;","&amp;$A$8&amp;":"&amp;Test!F24&amp;"}","")&amp;IF(B25="","",",")</f>
        <v>{"id":25,"value":2814}</v>
      </c>
      <c r="J24" s="5" t="str">
        <f>IF(Test!N24,"{"&amp;$A$3&amp;":"&amp;Test!K24&amp;","&amp;$A$8&amp;":"&amp;Test!N24&amp;"}","")&amp;IF(J25="","",",")</f>
        <v/>
      </c>
      <c r="R24" s="5" t="str">
        <f>IF(Test!V24,"{"&amp;$A$3&amp;":"&amp;Test!S24&amp;","&amp;$A$8&amp;":"&amp;Test!V24&amp;"}","")&amp;IF(R25="","",",")</f>
        <v/>
      </c>
    </row>
    <row r="25" spans="1:21">
      <c r="B25" s="5" t="str">
        <f>IF(Test!F25,"{"&amp;$A$3&amp;":"&amp;Test!C25&amp;","&amp;$A$8&amp;":"&amp;Test!F25&amp;"}","")&amp;IF(B26="","",",")</f>
        <v/>
      </c>
      <c r="J25" s="5" t="str">
        <f>IF(Test!N25,"{"&amp;$A$3&amp;":"&amp;Test!K25&amp;","&amp;$A$8&amp;":"&amp;Test!N25&amp;"}","")&amp;IF(J26="","",",")</f>
        <v/>
      </c>
      <c r="R25" s="5" t="str">
        <f>IF(Test!V25,"{"&amp;$A$3&amp;":"&amp;Test!S25&amp;","&amp;$A$8&amp;":"&amp;Test!V25&amp;"}","")&amp;IF(R26="","",",")</f>
        <v/>
      </c>
    </row>
    <row r="30" spans="1:21">
      <c r="A30" s="7" t="str">
        <f>IF(Test!C30="","",$A$1&amp;":"&amp;""""&amp;Test!C30&amp;""""&amp;",")</f>
        <v>"title":"Z",</v>
      </c>
      <c r="I30" s="7" t="str">
        <f>IF(Test!K30="","",$A$1&amp;":"&amp;""""&amp;Test!K30&amp;""""&amp;",")</f>
        <v>"title":"X",</v>
      </c>
      <c r="Q30" s="7" t="str">
        <f>IF(Test!S30="","",$A$1&amp;":"&amp;""""&amp;Test!S30&amp;""""&amp;",")</f>
        <v>"title":"C",</v>
      </c>
    </row>
    <row r="31" spans="1:21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21">
      <c r="A32" t="str">
        <f>$A$3&amp;":"&amp;Test!C32&amp;","</f>
        <v>"id":13001,</v>
      </c>
      <c r="I32" t="str">
        <f>$A$3&amp;":"&amp;Test!K32&amp;","</f>
        <v>"id":14002,</v>
      </c>
      <c r="Q32" t="str">
        <f>$A$3&amp;":"&amp;Test!S32&amp;","</f>
        <v>"id":53001,</v>
      </c>
    </row>
    <row r="33" spans="1:22">
      <c r="A33" t="str">
        <f>$A$4&amp;":"&amp;"["&amp;B33&amp;C33&amp;D33&amp;E33&amp;F33&amp;"],"</f>
        <v>"skills":[1300100,1300113,1300123,1300133,1300143],</v>
      </c>
      <c r="B33" s="5">
        <f>IF(Test!C33,Test!C33,"")</f>
        <v>1300100</v>
      </c>
      <c r="C33" s="5" t="str">
        <f>IF(Test!D33,","&amp;Test!D33,"")</f>
        <v>,1300113</v>
      </c>
      <c r="D33" s="5" t="str">
        <f>IF(Test!E33,","&amp;Test!E33,"")</f>
        <v>,1300123</v>
      </c>
      <c r="E33" s="5" t="str">
        <f>IF(Test!F33,","&amp;Test!F33,"")</f>
        <v>,1300133</v>
      </c>
      <c r="F33" s="5" t="str">
        <f>IF(Test!G33,","&amp;Test!G33,"")</f>
        <v>,1300143</v>
      </c>
      <c r="I33" t="str">
        <f>$A$4&amp;":"&amp;"["&amp;J33&amp;K33&amp;L33&amp;M33&amp;N33&amp;"],"</f>
        <v>"skills":[1400200,1400213,1400223,1400233,1400243],</v>
      </c>
      <c r="J33" s="5">
        <f>IF(Test!K33,Test!K33,"")</f>
        <v>1400200</v>
      </c>
      <c r="K33" s="5" t="str">
        <f>IF(Test!L33,","&amp;Test!L33,"")</f>
        <v>,1400213</v>
      </c>
      <c r="L33" s="5" t="str">
        <f>IF(Test!M33,","&amp;Test!M33,"")</f>
        <v>,1400223</v>
      </c>
      <c r="M33" s="5" t="str">
        <f>IF(Test!N33,","&amp;Test!N33,"")</f>
        <v>,1400233</v>
      </c>
      <c r="N33" s="5" t="str">
        <f>IF(Test!O33,","&amp;Test!O33,"")</f>
        <v>,1400243</v>
      </c>
      <c r="Q33" t="str">
        <f>$A$4&amp;":"&amp;"["&amp;R33&amp;S33&amp;T33&amp;U33&amp;V33&amp;"],"</f>
        <v>"skills":[5300100,5300113,5300123,5300133,5300143],</v>
      </c>
      <c r="R33" s="5">
        <f>IF(Test!S33,Test!S33,"")</f>
        <v>5300100</v>
      </c>
      <c r="S33" s="5" t="str">
        <f>IF(Test!T33,","&amp;Test!T33,"")</f>
        <v>,5300113</v>
      </c>
      <c r="T33" s="5" t="str">
        <f>IF(Test!U33,","&amp;Test!U33,"")</f>
        <v>,5300123</v>
      </c>
      <c r="U33" s="5" t="str">
        <f>IF(Test!V33,","&amp;Test!V33,"")</f>
        <v>,5300133</v>
      </c>
      <c r="V33" s="5" t="str">
        <f>IF(Test!W33,","&amp;Test!W33,"")</f>
        <v>,5300143</v>
      </c>
    </row>
    <row r="34" spans="1:22">
      <c r="A34" t="str">
        <f>$A$5&amp;":"&amp;"["&amp;B34&amp;C34&amp;D34&amp;E34&amp;F34&amp;"],"</f>
        <v>"passive_skills":[],</v>
      </c>
      <c r="B34" s="5" t="str">
        <f>IF(Test!C34,Test!C34,"")</f>
        <v/>
      </c>
      <c r="C34" s="5" t="str">
        <f>IF(Test!D34,","&amp;Test!D34,"")</f>
        <v/>
      </c>
      <c r="D34" s="5" t="str">
        <f>IF(Test!E34,","&amp;Test!E34,"")</f>
        <v/>
      </c>
      <c r="E34" s="5" t="str">
        <f>IF(Test!F34,","&amp;Test!F34,"")</f>
        <v/>
      </c>
      <c r="F34" s="5" t="str">
        <f>IF(Test!G34,","&amp;Test!G34,"")</f>
        <v/>
      </c>
      <c r="I34" t="str">
        <f>$A$5&amp;":"&amp;"["&amp;J34&amp;K34&amp;L34&amp;M34&amp;N34&amp;"],"</f>
        <v>"passive_skills":[],</v>
      </c>
      <c r="J34" s="5" t="str">
        <f>IF(Test!K34,Test!K34,"")</f>
        <v/>
      </c>
      <c r="K34" s="5" t="str">
        <f>IF(Test!L34,","&amp;Test!L34,"")</f>
        <v/>
      </c>
      <c r="L34" s="5" t="str">
        <f>IF(Test!M34,","&amp;Test!M34,"")</f>
        <v/>
      </c>
      <c r="M34" s="5" t="str">
        <f>IF(Test!N34,","&amp;Test!N34,"")</f>
        <v/>
      </c>
      <c r="N34" s="5" t="str">
        <f>IF(Test!O34,","&amp;Test!O34,"")</f>
        <v/>
      </c>
      <c r="Q34" t="str">
        <f>$A$5&amp;":"&amp;"["&amp;R34&amp;S34&amp;T34&amp;U34&amp;V34&amp;"],"</f>
        <v>"passive_skills":[],</v>
      </c>
      <c r="R34" s="5" t="str">
        <f>IF(Test!S34,Test!S34,"")</f>
        <v/>
      </c>
      <c r="S34" s="5" t="str">
        <f>IF(Test!T34,","&amp;Test!T34,"")</f>
        <v/>
      </c>
      <c r="T34" s="5" t="str">
        <f>IF(Test!U34,","&amp;Test!U34,"")</f>
        <v/>
      </c>
      <c r="U34" s="5" t="str">
        <f>IF(Test!V34,","&amp;Test!V34,"")</f>
        <v/>
      </c>
      <c r="V34" s="5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"attrs":[{"id":1,"value":9206},{"id":2,"value":94826},{"id":5,"value":1900},{"id":6,"value":1572},{"id":4,"value":46000},{"id":7,"value":814},{"id":8,"value":814},{"id":20,"value":1314}]</v>
      </c>
      <c r="I35" t="str">
        <f>$A$6&amp;":"&amp;"["&amp;J36&amp;J37&amp;J38&amp;J39&amp;J40&amp;J41&amp;J42&amp;J43&amp;J44&amp;J45&amp;"]"</f>
        <v>"attrs":[{"id":1,"value":7625},{"id":2,"value":103379},{"id":5,"value":1888},{"id":6,"value":1992},{"id":4,"value":46077},{"id":7,"value":814},{"id":8,"value":814},{"id":20,"value":1314}]</v>
      </c>
      <c r="Q35" t="str">
        <f>$A$6&amp;":"&amp;"["&amp;R36&amp;R37&amp;R38&amp;R39&amp;R40&amp;R41&amp;R42&amp;R43&amp;R44&amp;R45&amp;"]"</f>
        <v>"attrs":[{"id":1,"value":10142},{"id":2,"value":102922},{"id":5,"value":1985},{"id":6,"value":1907},{"id":4,"value":46054},{"id":7,"value":814},{"id":8,"value":814},{"id":20,"value":1314}]</v>
      </c>
    </row>
    <row r="36" spans="1:22">
      <c r="B36" s="5" t="str">
        <f>IF(Test!F36,"{"&amp;$A$3&amp;":"&amp;Test!C36&amp;","&amp;$A$8&amp;":"&amp;Test!F36&amp;"}","")&amp;IF(B37="","",",")</f>
        <v>{"id":1,"value":9206},</v>
      </c>
      <c r="J36" s="5" t="str">
        <f>IF(Test!N36,"{"&amp;$A$3&amp;":"&amp;Test!K36&amp;","&amp;$A$8&amp;":"&amp;Test!N36&amp;"}","")&amp;IF(J37="","",",")</f>
        <v>{"id":1,"value":7625},</v>
      </c>
      <c r="R36" s="5" t="str">
        <f>IF(Test!V36,"{"&amp;$A$3&amp;":"&amp;Test!S36&amp;","&amp;$A$8&amp;":"&amp;Test!V36&amp;"}","")&amp;IF(R37="","",",")</f>
        <v>{"id":1,"value":10142},</v>
      </c>
    </row>
    <row r="37" spans="1:22">
      <c r="B37" s="5" t="str">
        <f>IF(Test!F37,"{"&amp;$A$3&amp;":"&amp;Test!C37&amp;","&amp;$A$8&amp;":"&amp;Test!F37&amp;"}","")&amp;IF(B38="","",",")</f>
        <v>{"id":2,"value":94826},</v>
      </c>
      <c r="J37" s="5" t="str">
        <f>IF(Test!N37,"{"&amp;$A$3&amp;":"&amp;Test!K37&amp;","&amp;$A$8&amp;":"&amp;Test!N37&amp;"}","")&amp;IF(J38="","",",")</f>
        <v>{"id":2,"value":103379},</v>
      </c>
      <c r="R37" s="5" t="str">
        <f>IF(Test!V37,"{"&amp;$A$3&amp;":"&amp;Test!S37&amp;","&amp;$A$8&amp;":"&amp;Test!V37&amp;"}","")&amp;IF(R38="","",",")</f>
        <v>{"id":2,"value":102922},</v>
      </c>
    </row>
    <row r="38" spans="1:22">
      <c r="B38" s="5" t="str">
        <f>IF(Test!F38,"{"&amp;$A$3&amp;":"&amp;Test!C38&amp;","&amp;$A$8&amp;":"&amp;Test!F38&amp;"}","")&amp;IF(B39="","",",")</f>
        <v>{"id":5,"value":1900},</v>
      </c>
      <c r="J38" s="5" t="str">
        <f>IF(Test!N38,"{"&amp;$A$3&amp;":"&amp;Test!K38&amp;","&amp;$A$8&amp;":"&amp;Test!N38&amp;"}","")&amp;IF(J39="","",",")</f>
        <v>{"id":5,"value":1888},</v>
      </c>
      <c r="R38" s="5" t="str">
        <f>IF(Test!V38,"{"&amp;$A$3&amp;":"&amp;Test!S38&amp;","&amp;$A$8&amp;":"&amp;Test!V38&amp;"}","")&amp;IF(R39="","",",")</f>
        <v>{"id":5,"value":1985},</v>
      </c>
    </row>
    <row r="39" spans="1:22">
      <c r="B39" s="5" t="str">
        <f>IF(Test!F39,"{"&amp;$A$3&amp;":"&amp;Test!C39&amp;","&amp;$A$8&amp;":"&amp;Test!F39&amp;"}","")&amp;IF(B40="","",",")</f>
        <v>{"id":6,"value":1572},</v>
      </c>
      <c r="J39" s="5" t="str">
        <f>IF(Test!N39,"{"&amp;$A$3&amp;":"&amp;Test!K39&amp;","&amp;$A$8&amp;":"&amp;Test!N39&amp;"}","")&amp;IF(J40="","",",")</f>
        <v>{"id":6,"value":1992},</v>
      </c>
      <c r="R39" s="5" t="str">
        <f>IF(Test!V39,"{"&amp;$A$3&amp;":"&amp;Test!S39&amp;","&amp;$A$8&amp;":"&amp;Test!V39&amp;"}","")&amp;IF(R40="","",",")</f>
        <v>{"id":6,"value":1907},</v>
      </c>
    </row>
    <row r="40" spans="1:22">
      <c r="A40" s="6" t="str">
        <f>CONCATENATE(A41,"{",A30,A31,A32,A33,A34,A35,"}")</f>
        <v>,{"title":"Z","num":3,"id":13001,"skills":[1300100,1300113,1300123,1300133,1300143],"passive_skills":[],"attrs":[{"id":1,"value":9206},{"id":2,"value":94826},{"id":5,"value":1900},{"id":6,"value":1572},{"id":4,"value":46000},{"id":7,"value":814},{"id":8,"value":814},{"id":20,"value":1314}]}</v>
      </c>
      <c r="B40" s="5" t="str">
        <f>IF(Test!F40,"{"&amp;$A$3&amp;":"&amp;Test!C40&amp;","&amp;$A$8&amp;":"&amp;Test!F40&amp;"}","")&amp;IF(B41="","",",")</f>
        <v>{"id":4,"value":46000},</v>
      </c>
      <c r="I40" s="6" t="str">
        <f>CONCATENATE(I41,"{",I30,I31,I32,I33,I34,I35,"}")</f>
        <v>,{"title":"X","num":4,"id":14002,"skills":[1400200,1400213,1400223,1400233,1400243],"passive_skills":[],"attrs":[{"id":1,"value":7625},{"id":2,"value":103379},{"id":5,"value":1888},{"id":6,"value":1992},{"id":4,"value":46077},{"id":7,"value":814},{"id":8,"value":814},{"id":20,"value":1314}]}</v>
      </c>
      <c r="J40" s="5" t="str">
        <f>IF(Test!N40,"{"&amp;$A$3&amp;":"&amp;Test!K40&amp;","&amp;$A$8&amp;":"&amp;Test!N40&amp;"}","")&amp;IF(J41="","",",")</f>
        <v>{"id":4,"value":46077},</v>
      </c>
      <c r="Q40" s="6" t="str">
        <f>CONCATENATE(Q41,"{",Q30,Q31,Q32,Q33,Q34,Q35,"}")</f>
        <v>,{"title":"C","num":5,"id":53001,"skills":[5300100,5300113,5300123,5300133,5300143],"passive_skills":[],"attrs":[{"id":1,"value":10142},{"id":2,"value":102922},{"id":5,"value":1985},{"id":6,"value":1907},{"id":4,"value":46054},{"id":7,"value":814},{"id":8,"value":814},{"id":20,"value":1314}]}</v>
      </c>
      <c r="R40" s="5" t="str">
        <f>IF(Test!V40,"{"&amp;$A$3&amp;":"&amp;Test!S40&amp;","&amp;$A$8&amp;":"&amp;Test!V40&amp;"}","")&amp;IF(R41="","",",")</f>
        <v>{"id":4,"value":46054},</v>
      </c>
    </row>
    <row r="41" spans="1:22">
      <c r="A41" s="10" t="str">
        <f>IF(AND(I10="",A10=""),"",",")</f>
        <v>,</v>
      </c>
      <c r="B41" s="5" t="str">
        <f>IF(Test!F41,"{"&amp;$A$3&amp;":"&amp;Test!C41&amp;","&amp;$A$8&amp;":"&amp;Test!F41&amp;"}","")&amp;IF(B42="","",",")</f>
        <v>{"id":7,"value":814},</v>
      </c>
      <c r="I41" s="10" t="str">
        <f>IF(AND(A10="",I10="",A30=""),"",",")</f>
        <v>,</v>
      </c>
      <c r="J41" s="5" t="str">
        <f>IF(Test!N41,"{"&amp;$A$3&amp;":"&amp;Test!K41&amp;","&amp;$A$8&amp;":"&amp;Test!N41&amp;"}","")&amp;IF(J42="","",",")</f>
        <v>{"id":7,"value":814},</v>
      </c>
      <c r="Q41" s="10" t="str">
        <f>IF(AND(A10="",I10="",A30="",I30=""),"",",")</f>
        <v>,</v>
      </c>
      <c r="R41" s="5" t="str">
        <f>IF(Test!V41,"{"&amp;$A$3&amp;":"&amp;Test!S41&amp;","&amp;$A$8&amp;":"&amp;Test!V41&amp;"}","")&amp;IF(R42="","",",")</f>
        <v>{"id":7,"value":814},</v>
      </c>
    </row>
    <row r="42" spans="1:22">
      <c r="B42" s="5" t="str">
        <f>IF(Test!F42,"{"&amp;$A$3&amp;":"&amp;Test!C42&amp;","&amp;$A$8&amp;":"&amp;Test!F42&amp;"}","")&amp;IF(B43="","",",")</f>
        <v>{"id":8,"value":814},</v>
      </c>
      <c r="J42" s="5" t="str">
        <f>IF(Test!N42,"{"&amp;$A$3&amp;":"&amp;Test!K42&amp;","&amp;$A$8&amp;":"&amp;Test!N42&amp;"}","")&amp;IF(J43="","",",")</f>
        <v>{"id":8,"value":814},</v>
      </c>
      <c r="R42" s="5" t="str">
        <f>IF(Test!V42,"{"&amp;$A$3&amp;":"&amp;Test!S42&amp;","&amp;$A$8&amp;":"&amp;Test!V42&amp;"}","")&amp;IF(R43="","",",")</f>
        <v>{"id":8,"value":814},</v>
      </c>
    </row>
    <row r="43" spans="1:22">
      <c r="B43" s="5" t="str">
        <f>IF(Test!F43,"{"&amp;$A$3&amp;":"&amp;Test!C43&amp;","&amp;$A$8&amp;":"&amp;Test!F43&amp;"}","")&amp;IF(B44="","",",")</f>
        <v>{"id":20,"value":1314}</v>
      </c>
      <c r="J43" s="5" t="str">
        <f>IF(Test!N43,"{"&amp;$A$3&amp;":"&amp;Test!K43&amp;","&amp;$A$8&amp;":"&amp;Test!N43&amp;"}","")&amp;IF(J44="","",",")</f>
        <v>{"id":20,"value":1314}</v>
      </c>
      <c r="R43" s="5" t="str">
        <f>IF(Test!V43,"{"&amp;$A$3&amp;":"&amp;Test!S43&amp;","&amp;$A$8&amp;":"&amp;Test!V43&amp;"}","")&amp;IF(R44="","",",")</f>
        <v>{"id":20,"value":1314}</v>
      </c>
    </row>
    <row r="44" spans="1:22">
      <c r="B44" s="5" t="str">
        <f>IF(Test!F44,"{"&amp;$A$3&amp;":"&amp;Test!C44&amp;","&amp;$A$8&amp;":"&amp;Test!F44&amp;"}","")&amp;IF(B45="","",",")</f>
        <v/>
      </c>
      <c r="J44" s="5" t="str">
        <f>IF(Test!N44,"{"&amp;$A$3&amp;":"&amp;Test!K44&amp;","&amp;$A$8&amp;":"&amp;Test!N44&amp;"}","")&amp;IF(J45="","",",")</f>
        <v/>
      </c>
      <c r="R44" s="5" t="str">
        <f>IF(Test!V44,"{"&amp;$A$3&amp;":"&amp;Test!S44&amp;","&amp;$A$8&amp;":"&amp;Test!V44&amp;"}","")&amp;IF(R45="","",",")</f>
        <v/>
      </c>
    </row>
    <row r="45" spans="1:22">
      <c r="B45" s="5" t="str">
        <f>IF(Test!F45,"{"&amp;$A$3&amp;":"&amp;Test!C45&amp;","&amp;$A$8&amp;":"&amp;Test!F45&amp;"}","")&amp;IF(B46="","",",")</f>
        <v/>
      </c>
      <c r="J45" s="5" t="str">
        <f>IF(Test!N45,"{"&amp;$A$3&amp;":"&amp;Test!K45&amp;","&amp;$A$8&amp;":"&amp;Test!N45&amp;"}","")&amp;IF(J46="","",",")</f>
        <v/>
      </c>
      <c r="R45" s="5" t="str">
        <f>IF(Test!V45,"{"&amp;$A$3&amp;":"&amp;Test!S45&amp;","&amp;$A$8&amp;":"&amp;Test!V45&amp;"}","")&amp;IF(R46="","",",")</f>
        <v/>
      </c>
    </row>
    <row r="50" spans="1:22">
      <c r="A50" s="7" t="str">
        <f>IF(Test!C50="","",$A$1&amp;":"&amp;""""&amp;Test!C50&amp;""""&amp;",")</f>
        <v>"title":"a",</v>
      </c>
      <c r="I50" s="7" t="str">
        <f>IF(Test!K50="","",$A$1&amp;":"&amp;""""&amp;Test!K50&amp;""""&amp;",")</f>
        <v>"title":"S",</v>
      </c>
      <c r="Q50" s="7" t="str">
        <f>IF(Test!S50="","",$A$1&amp;":"&amp;""""&amp;Test!S50&amp;""""&amp;",")</f>
        <v>"title":"1",</v>
      </c>
      <c r="S50" s="7" t="str">
        <f>IF(Test!U50="","",$A$1&amp;":"&amp;""""&amp;Test!U50&amp;""""&amp;",")</f>
        <v>"title":"2",</v>
      </c>
      <c r="U50" s="7" t="str">
        <f>IF(Test!W50="","",$A$1&amp;":"&amp;""""&amp;Test!W50&amp;""""&amp;",")</f>
        <v>"title":"3",</v>
      </c>
    </row>
    <row r="51" spans="1:22">
      <c r="A51" t="str">
        <f>$A$2&amp;":"&amp;Test!C51&amp;","</f>
        <v>"num":6,</v>
      </c>
      <c r="I51" t="str">
        <f>$A$2&amp;":"&amp;Test!K51&amp;","</f>
        <v>"num":7,</v>
      </c>
      <c r="Q51" t="str">
        <f>$A$2&amp;":"&amp;Test!S51&amp;","</f>
        <v>"num":104,</v>
      </c>
      <c r="S51" t="str">
        <f>$A$2&amp;":"&amp;Test!U51&amp;","</f>
        <v>"num":105,</v>
      </c>
      <c r="U51" t="str">
        <f>$A$2&amp;":"&amp;Test!W51&amp;","</f>
        <v>"num":106,</v>
      </c>
    </row>
    <row r="52" spans="1:22">
      <c r="A52" t="str">
        <f>$A$3&amp;":"&amp;Test!C52&amp;","</f>
        <v>"id":31002,</v>
      </c>
      <c r="I52" t="str">
        <f>$A$3&amp;":"&amp;Test!K52&amp;","</f>
        <v>"id":11004,</v>
      </c>
      <c r="Q52" t="str">
        <f>$A$3&amp;":"&amp;Test!S52&amp;","</f>
        <v>"id":74002,</v>
      </c>
      <c r="S52" t="str">
        <f>$A$3&amp;":"&amp;Test!U52&amp;","</f>
        <v>"id":74001,</v>
      </c>
      <c r="U52" t="str">
        <f>$A$3&amp;":"&amp;Test!W52&amp;","</f>
        <v>"id":73002,</v>
      </c>
    </row>
    <row r="53" spans="1:22">
      <c r="A53" t="str">
        <f>$A$4&amp;":"&amp;"["&amp;B53&amp;C53&amp;D53&amp;E53&amp;F53&amp;"],"</f>
        <v>"skills":[3100200,3100213,3100223,3100233,3100243],</v>
      </c>
      <c r="B53" s="5">
        <f>IF(Test!C53,Test!C53,"")</f>
        <v>3100200</v>
      </c>
      <c r="C53" s="5" t="str">
        <f>IF(Test!D53,","&amp;Test!D53,"")</f>
        <v>,3100213</v>
      </c>
      <c r="D53" s="5" t="str">
        <f>IF(Test!E53,","&amp;Test!E53,"")</f>
        <v>,3100223</v>
      </c>
      <c r="E53" s="5" t="str">
        <f>IF(Test!F53,","&amp;Test!F53,"")</f>
        <v>,3100233</v>
      </c>
      <c r="F53" s="5" t="str">
        <f>IF(Test!G53,","&amp;Test!G53,"")</f>
        <v>,3100243</v>
      </c>
      <c r="I53" t="str">
        <f>$A$4&amp;":"&amp;"["&amp;J53&amp;K53&amp;L53&amp;M53&amp;N53&amp;"],"</f>
        <v>"skills":[1100400,1100413,1100423,1100433,1100443],</v>
      </c>
      <c r="J53" s="5">
        <f>IF(Test!K53,Test!K53,"")</f>
        <v>1100400</v>
      </c>
      <c r="K53" s="5" t="str">
        <f>IF(Test!L53,","&amp;Test!L53,"")</f>
        <v>,1100413</v>
      </c>
      <c r="L53" s="5" t="str">
        <f>IF(Test!M53,","&amp;Test!M53,"")</f>
        <v>,1100423</v>
      </c>
      <c r="M53" s="5" t="str">
        <f>IF(Test!N53,","&amp;Test!N53,"")</f>
        <v>,1100433</v>
      </c>
      <c r="N53" s="5" t="str">
        <f>IF(Test!O53,","&amp;Test!O53,"")</f>
        <v>,1100443</v>
      </c>
      <c r="Q53" t="str">
        <f>$A$4&amp;":"&amp;"["&amp;R53&amp;R54&amp;"],"</f>
        <v>"skills":[7400205],</v>
      </c>
      <c r="R53" s="5">
        <f>IF(Test!S53,Test!S53,"")</f>
        <v>7400205</v>
      </c>
      <c r="S53" t="str">
        <f>$A$4&amp;":"&amp;"["&amp;T53&amp;T54&amp;"],"</f>
        <v>"skills":[7400105],</v>
      </c>
      <c r="T53" s="5">
        <f>IF(Test!U53,Test!U53,"")</f>
        <v>7400105</v>
      </c>
      <c r="U53" t="str">
        <f>$A$4&amp;":"&amp;"["&amp;V53&amp;V54&amp;"],"</f>
        <v>"skills":[7300105],</v>
      </c>
      <c r="V53" s="5">
        <f>IF(Test!W53,Test!W53,"")</f>
        <v>7300105</v>
      </c>
    </row>
    <row r="54" spans="1:22">
      <c r="A54" t="str">
        <f>$A$5&amp;":"&amp;"["&amp;B54&amp;C54&amp;D54&amp;E54&amp;F54&amp;"],"</f>
        <v>"passive_skills":[],</v>
      </c>
      <c r="B54" s="5" t="str">
        <f>IF(Test!C54,Test!C54,"")</f>
        <v/>
      </c>
      <c r="C54" s="5" t="str">
        <f>IF(Test!D54,","&amp;Test!D54,"")</f>
        <v/>
      </c>
      <c r="D54" s="5" t="str">
        <f>IF(Test!E54,","&amp;Test!E54,"")</f>
        <v/>
      </c>
      <c r="E54" s="5" t="str">
        <f>IF(Test!F54,","&amp;Test!F54,"")</f>
        <v/>
      </c>
      <c r="F54" s="5" t="str">
        <f>IF(Test!G54,","&amp;Test!G54,"")</f>
        <v/>
      </c>
      <c r="I54" t="str">
        <f>$A$5&amp;":"&amp;"["&amp;J54&amp;K54&amp;L54&amp;M54&amp;N54&amp;"],"</f>
        <v>"passive_skills":[],</v>
      </c>
      <c r="J54" s="5" t="str">
        <f>IF(Test!K54,Test!K54,"")</f>
        <v/>
      </c>
      <c r="K54" s="5" t="str">
        <f>IF(Test!L54,","&amp;Test!L54,"")</f>
        <v/>
      </c>
      <c r="L54" s="5" t="str">
        <f>IF(Test!M54,","&amp;Test!M54,"")</f>
        <v/>
      </c>
      <c r="M54" s="5" t="str">
        <f>IF(Test!N54,","&amp;Test!N54,"")</f>
        <v/>
      </c>
      <c r="N54" s="5" t="str">
        <f>IF(Test!O54,","&amp;Test!O54,"")</f>
        <v/>
      </c>
      <c r="R54" s="5" t="str">
        <f>IF(Test!S54,Test!S54,"")</f>
        <v/>
      </c>
      <c r="T54" s="5" t="str">
        <f>IF(Test!U54,Test!U54,"")</f>
        <v/>
      </c>
      <c r="V54" s="5" t="str">
        <f>IF(Test!W54,Test!W54,"")</f>
        <v/>
      </c>
    </row>
    <row r="55" spans="1:22">
      <c r="A55" t="str">
        <f>$A$6&amp;":"&amp;"["&amp;B56&amp;B57&amp;B58&amp;B59&amp;B60&amp;B61&amp;B62&amp;B63&amp;B64&amp;B65&amp;"]"</f>
        <v>"attrs":[{"id":1,"value":6850},{"id":2,"value":119968},{"id":5,"value":2359},{"id":6,"value":1591},{"id":4,"value":46000},{"id":7,"value":814},{"id":8,"value":814},{"id":20,"value":1314},{"id":25,"value":2814}]</v>
      </c>
      <c r="I55" t="str">
        <f>$A$6&amp;":"&amp;"["&amp;J56&amp;J57&amp;J58&amp;J59&amp;J60&amp;J61&amp;J62&amp;J63&amp;J64&amp;J65&amp;"]"</f>
        <v>"attrs":[{"id":1,"value":6844},{"id":2,"value":114599},{"id":5,"value":2308},{"id":6,"value":1558},{"id":4,"value":46023},{"id":7,"value":814},{"id":8,"value":814},{"id":20,"value":1314}]</v>
      </c>
      <c r="Q55" s="72" t="s">
        <v>639</v>
      </c>
      <c r="S55" s="72" t="s">
        <v>639</v>
      </c>
      <c r="U55" s="72" t="s">
        <v>639</v>
      </c>
    </row>
    <row r="56" spans="1:22">
      <c r="B56" s="5" t="str">
        <f>IF(Test!F56,"{"&amp;$A$3&amp;":"&amp;Test!C56&amp;","&amp;$A$8&amp;":"&amp;Test!F56&amp;"}","")&amp;IF(B57="","",",")</f>
        <v>{"id":1,"value":6850},</v>
      </c>
      <c r="J56" s="5" t="str">
        <f>IF(Test!N56,"{"&amp;$A$3&amp;":"&amp;Test!K56&amp;","&amp;$A$8&amp;":"&amp;Test!N56&amp;"}","")&amp;IF(J57="","",",")</f>
        <v>{"id":1,"value":6844},</v>
      </c>
      <c r="R56" s="5" t="str">
        <f>IF(Test!V56,"{"&amp;$A$3&amp;":"&amp;Test!S56&amp;","&amp;$A$8&amp;":"&amp;Test!V56&amp;"}","")&amp;IF(R57="","",",")</f>
        <v>{"id":1,"value":1622},</v>
      </c>
    </row>
    <row r="57" spans="1:22">
      <c r="B57" s="5" t="str">
        <f>IF(Test!F57,"{"&amp;$A$3&amp;":"&amp;Test!C57&amp;","&amp;$A$8&amp;":"&amp;Test!F57&amp;"}","")&amp;IF(B58="","",",")</f>
        <v>{"id":2,"value":119968},</v>
      </c>
      <c r="J57" s="5" t="str">
        <f>IF(Test!N57,"{"&amp;$A$3&amp;":"&amp;Test!K57&amp;","&amp;$A$8&amp;":"&amp;Test!N57&amp;"}","")&amp;IF(J58="","",",")</f>
        <v>{"id":2,"value":114599},</v>
      </c>
      <c r="R57" s="5" t="str">
        <f>IF(Test!V57,"{"&amp;$A$3&amp;":"&amp;Test!S57&amp;","&amp;$A$8&amp;":"&amp;Test!V57&amp;"}","")&amp;IF(R58="","",",")</f>
        <v>{"id":2,"value":44496},</v>
      </c>
    </row>
    <row r="58" spans="1:22">
      <c r="B58" s="5" t="str">
        <f>IF(Test!F58,"{"&amp;$A$3&amp;":"&amp;Test!C58&amp;","&amp;$A$8&amp;":"&amp;Test!F58&amp;"}","")&amp;IF(B59="","",",")</f>
        <v>{"id":5,"value":2359},</v>
      </c>
      <c r="J58" s="5" t="str">
        <f>IF(Test!N58,"{"&amp;$A$3&amp;":"&amp;Test!K58&amp;","&amp;$A$8&amp;":"&amp;Test!N58&amp;"}","")&amp;IF(J59="","",",")</f>
        <v>{"id":5,"value":2308},</v>
      </c>
      <c r="R58" s="5" t="str">
        <f>IF(Test!V58,"{"&amp;$A$3&amp;":"&amp;Test!S58&amp;","&amp;$A$8&amp;":"&amp;Test!V58&amp;"}","")&amp;IF(R59="","",",")</f>
        <v>{"id":5,"value":404},</v>
      </c>
    </row>
    <row r="59" spans="1:22">
      <c r="B59" s="5" t="str">
        <f>IF(Test!F59,"{"&amp;$A$3&amp;":"&amp;Test!C59&amp;","&amp;$A$8&amp;":"&amp;Test!F59&amp;"}","")&amp;IF(B60="","",",")</f>
        <v>{"id":6,"value":1591},</v>
      </c>
      <c r="J59" s="5" t="str">
        <f>IF(Test!N59,"{"&amp;$A$3&amp;":"&amp;Test!K59&amp;","&amp;$A$8&amp;":"&amp;Test!N59&amp;"}","")&amp;IF(J60="","",",")</f>
        <v>{"id":6,"value":1558},</v>
      </c>
      <c r="R59" s="5" t="str">
        <f>IF(Test!V59,"{"&amp;$A$3&amp;":"&amp;Test!S59&amp;","&amp;$A$8&amp;":"&amp;Test!V59&amp;"}","")&amp;IF(R60="","",",")</f>
        <v>{"id":6,"value":404},</v>
      </c>
    </row>
    <row r="60" spans="1:22">
      <c r="A60" s="6" t="str">
        <f>CONCATENATE("{",A50,A51,A52,A53,A54,A55,"}")</f>
        <v>{"title":"a","num":6,"id":31002,"skills":[3100200,3100213,3100223,3100233,3100243],"passive_skills":[],"attrs":[{"id":1,"value":6850},{"id":2,"value":119968},{"id":5,"value":2359},{"id":6,"value":1591},{"id":4,"value":46000},{"id":7,"value":814},{"id":8,"value":814},{"id":20,"value":1314},{"id":25,"value":2814}]}</v>
      </c>
      <c r="B60" s="5" t="str">
        <f>IF(Test!F60,"{"&amp;$A$3&amp;":"&amp;Test!C60&amp;","&amp;$A$8&amp;":"&amp;Test!F60&amp;"}","")&amp;IF(B61="","",",")</f>
        <v>{"id":4,"value":46000},</v>
      </c>
      <c r="I60" s="6" t="str">
        <f>CONCATENATE(I61,"{",I50,I51,I52,I53,I54,I55,"}")</f>
        <v>,{"title":"S","num":7,"id":11004,"skills":[1100400,1100413,1100423,1100433,1100443],"passive_skills":[],"attrs":[{"id":1,"value":6844},{"id":2,"value":114599},{"id":5,"value":2308},{"id":6,"value":1558},{"id":4,"value":46023},{"id":7,"value":814},{"id":8,"value":814},{"id":20,"value":1314}]}</v>
      </c>
      <c r="J60" s="5" t="str">
        <f>IF(Test!N60,"{"&amp;$A$3&amp;":"&amp;Test!K60&amp;","&amp;$A$8&amp;":"&amp;Test!N60&amp;"}","")&amp;IF(J61="","",",")</f>
        <v>{"id":4,"value":46023},</v>
      </c>
      <c r="Q60" s="6" t="str">
        <f>CONCATENATE(Q61,"{",Q50,Q51,Q52,Q53,Q54,Q55,"}")</f>
        <v>,{"title":"1","num":104,"id":74002,"skills":[7400205],"attrs":[]}</v>
      </c>
      <c r="R60" s="5" t="str">
        <f>IF(Test!V60,"{"&amp;$A$3&amp;":"&amp;Test!S60&amp;","&amp;$A$8&amp;":"&amp;Test!V60&amp;"}","")&amp;IF(R61="","",",")</f>
        <v>{"id":7,"value":814},</v>
      </c>
      <c r="S60" s="6" t="str">
        <f>CONCATENATE(S61,"{",S50,S51,S52,S53,S54,S55,"}")</f>
        <v>,{"title":"2","num":105,"id":74001,"skills":[7400105],"attrs":[]}</v>
      </c>
      <c r="U60" s="6" t="str">
        <f>CONCATENATE(U61,"{",U50,U51,U52,U53,U54,U55,"}")</f>
        <v>,{"title":"3","num":106,"id":73002,"skills":[7300105],"attrs":[]}</v>
      </c>
    </row>
    <row r="61" spans="1:22">
      <c r="B61" s="5" t="str">
        <f>IF(Test!F61,"{"&amp;$A$3&amp;":"&amp;Test!C61&amp;","&amp;$A$8&amp;":"&amp;Test!F61&amp;"}","")&amp;IF(B62="","",",")</f>
        <v>{"id":7,"value":814},</v>
      </c>
      <c r="I61" s="10" t="str">
        <f>IF(A50="","",",")</f>
        <v>,</v>
      </c>
      <c r="J61" s="5" t="str">
        <f>IF(Test!N61,"{"&amp;$A$3&amp;":"&amp;Test!K61&amp;","&amp;$A$8&amp;":"&amp;Test!N61&amp;"}","")&amp;IF(J62="","",",")</f>
        <v>{"id":7,"value":814},</v>
      </c>
      <c r="Q61" s="10" t="str">
        <f>","</f>
        <v>,</v>
      </c>
      <c r="R61" s="5" t="str">
        <f>IF(Test!V61,"{"&amp;$A$3&amp;":"&amp;Test!S61&amp;","&amp;$A$8&amp;":"&amp;Test!V61&amp;"}","")&amp;IF(R62="","",",")</f>
        <v>{"id":8,"value":814}</v>
      </c>
      <c r="S61" s="10" t="str">
        <f>IF(Q50="","",",")</f>
        <v>,</v>
      </c>
      <c r="U61" s="10" t="str">
        <f>IF(S50="","",",")</f>
        <v>,</v>
      </c>
    </row>
    <row r="62" spans="1:22">
      <c r="B62" s="5" t="str">
        <f>IF(Test!F62,"{"&amp;$A$3&amp;":"&amp;Test!C62&amp;","&amp;$A$8&amp;":"&amp;Test!F62&amp;"}","")&amp;IF(B63="","",",")</f>
        <v>{"id":8,"value":814},</v>
      </c>
      <c r="J62" s="5" t="str">
        <f>IF(Test!N62,"{"&amp;$A$3&amp;":"&amp;Test!K62&amp;","&amp;$A$8&amp;":"&amp;Test!N62&amp;"}","")&amp;IF(J63="","",",")</f>
        <v>{"id":8,"value":814},</v>
      </c>
      <c r="R62" s="5" t="str">
        <f>IF(Test!V62,"{"&amp;$A$3&amp;":"&amp;Test!S62&amp;","&amp;$A$8&amp;":"&amp;Test!V62&amp;"}","")&amp;IF(R63="","",",")</f>
        <v/>
      </c>
    </row>
    <row r="63" spans="1:22">
      <c r="B63" s="5" t="str">
        <f>IF(Test!F63,"{"&amp;$A$3&amp;":"&amp;Test!C63&amp;","&amp;$A$8&amp;":"&amp;Test!F63&amp;"}","")&amp;IF(B64="","",",")</f>
        <v>{"id":20,"value":1314},</v>
      </c>
      <c r="J63" s="5" t="str">
        <f>IF(Test!N63,"{"&amp;$A$3&amp;":"&amp;Test!K63&amp;","&amp;$A$8&amp;":"&amp;Test!N63&amp;"}","")&amp;IF(J64="","",",")</f>
        <v>{"id":20,"value":1314}</v>
      </c>
      <c r="R63" s="5" t="str">
        <f>IF(Test!V63,"{"&amp;$A$3&amp;":"&amp;Test!S63&amp;","&amp;$A$8&amp;":"&amp;Test!V63&amp;"}","")&amp;IF(R64="","",",")</f>
        <v/>
      </c>
    </row>
    <row r="64" spans="1:22">
      <c r="B64" s="5" t="str">
        <f>IF(Test!F64,"{"&amp;$A$3&amp;":"&amp;Test!C64&amp;","&amp;$A$8&amp;":"&amp;Test!F64&amp;"}","")&amp;IF(B65="","",",")</f>
        <v>{"id":25,"value":2814}</v>
      </c>
      <c r="J64" s="5" t="str">
        <f>IF(Test!N64,"{"&amp;$A$3&amp;":"&amp;Test!K64&amp;","&amp;$A$8&amp;":"&amp;Test!N64&amp;"}","")&amp;IF(J65="","",",")</f>
        <v/>
      </c>
      <c r="R64" s="5" t="str">
        <f>IF(Test!V64,"{"&amp;$A$3&amp;":"&amp;Test!S64&amp;","&amp;$A$8&amp;":"&amp;Test!V64&amp;"}","")&amp;IF(R65="","",",")</f>
        <v/>
      </c>
    </row>
    <row r="65" spans="1:22">
      <c r="B65" s="5" t="str">
        <f>IF(Test!F65,"{"&amp;$A$3&amp;":"&amp;Test!C65&amp;","&amp;$A$8&amp;":"&amp;Test!F65&amp;"}","")&amp;IF(B66="","",",")</f>
        <v/>
      </c>
      <c r="J65" s="5" t="str">
        <f>IF(Test!N65,"{"&amp;$A$3&amp;":"&amp;Test!K65&amp;","&amp;$A$8&amp;":"&amp;Test!N65&amp;"}","")&amp;IF(J66="","",",")</f>
        <v/>
      </c>
      <c r="R65" s="5" t="str">
        <f>IF(Test!V65,"{"&amp;$A$3&amp;":"&amp;Test!S65&amp;","&amp;$A$8&amp;":"&amp;Test!V65&amp;"}","")&amp;IF(R66="","",",")</f>
        <v/>
      </c>
    </row>
    <row r="70" spans="1:22">
      <c r="A70" s="7" t="str">
        <f>IF(Test!C70="","",$A$1&amp;":"&amp;""""&amp;Test!C70&amp;""""&amp;",")</f>
        <v>"title":"Z",</v>
      </c>
      <c r="I70" s="7" t="str">
        <f>IF(Test!K70="","",$A$1&amp;":"&amp;""""&amp;Test!K70&amp;""""&amp;",")</f>
        <v>"title":"X",</v>
      </c>
      <c r="Q70" s="7" t="str">
        <f>IF(Test!S70="","",$A$1&amp;":"&amp;""""&amp;Test!S70&amp;""""&amp;",")</f>
        <v>"title":"C",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"id":43002,</v>
      </c>
      <c r="I72" t="str">
        <f>$A$3&amp;":"&amp;Test!K72&amp;","</f>
        <v>"id":34003,</v>
      </c>
      <c r="Q72" t="str">
        <f>$A$3&amp;":"&amp;Test!S72&amp;","</f>
        <v>"id":23002,</v>
      </c>
    </row>
    <row r="73" spans="1:22">
      <c r="A73" t="str">
        <f>$A$4&amp;":"&amp;"["&amp;B73&amp;C73&amp;D73&amp;E73&amp;F73&amp;"],"</f>
        <v>"skills":[4300200,4300213,4300223,4300233,4300243],</v>
      </c>
      <c r="B73" s="5">
        <f>IF(Test!C73,Test!C73,"")</f>
        <v>4300200</v>
      </c>
      <c r="C73" s="5" t="str">
        <f>IF(Test!D73,","&amp;Test!D73,"")</f>
        <v>,4300213</v>
      </c>
      <c r="D73" s="5" t="str">
        <f>IF(Test!E73,","&amp;Test!E73,"")</f>
        <v>,4300223</v>
      </c>
      <c r="E73" s="5" t="str">
        <f>IF(Test!F73,","&amp;Test!F73,"")</f>
        <v>,4300233</v>
      </c>
      <c r="F73" s="5" t="str">
        <f>IF(Test!G73,","&amp;Test!G73,"")</f>
        <v>,4300243</v>
      </c>
      <c r="I73" t="str">
        <f>$A$4&amp;":"&amp;"["&amp;J73&amp;K73&amp;L73&amp;M73&amp;N73&amp;"],"</f>
        <v>"skills":[3400300,3400313,3400323,3400333,3400343],</v>
      </c>
      <c r="J73" s="5">
        <f>IF(Test!K73,Test!K73,"")</f>
        <v>3400300</v>
      </c>
      <c r="K73" s="5" t="str">
        <f>IF(Test!L73,","&amp;Test!L73,"")</f>
        <v>,3400313</v>
      </c>
      <c r="L73" s="5" t="str">
        <f>IF(Test!M73,","&amp;Test!M73,"")</f>
        <v>,3400323</v>
      </c>
      <c r="M73" s="5" t="str">
        <f>IF(Test!N73,","&amp;Test!N73,"")</f>
        <v>,3400333</v>
      </c>
      <c r="N73" s="5" t="str">
        <f>IF(Test!O73,","&amp;Test!O73,"")</f>
        <v>,3400343</v>
      </c>
      <c r="Q73" t="str">
        <f>$A$4&amp;":"&amp;"["&amp;R73&amp;S73&amp;T73&amp;U73&amp;V73&amp;"],"</f>
        <v>"skills":[2300200,2300213,2300223,2300233,2300243],</v>
      </c>
      <c r="R73" s="5">
        <f>IF(Test!S73,Test!S73,"")</f>
        <v>2300200</v>
      </c>
      <c r="S73" s="5" t="str">
        <f>IF(Test!T73,","&amp;Test!T73,"")</f>
        <v>,2300213</v>
      </c>
      <c r="T73" s="5" t="str">
        <f>IF(Test!U73,","&amp;Test!U73,"")</f>
        <v>,2300223</v>
      </c>
      <c r="U73" s="5" t="str">
        <f>IF(Test!V73,","&amp;Test!V73,"")</f>
        <v>,2300233</v>
      </c>
      <c r="V73" s="5" t="str">
        <f>IF(Test!W73,","&amp;Test!W73,"")</f>
        <v>,2300243</v>
      </c>
    </row>
    <row r="74" spans="1:22">
      <c r="A74" t="str">
        <f>$A$5&amp;":"&amp;"["&amp;B74&amp;C74&amp;D74&amp;E74&amp;F74&amp;"],"</f>
        <v>"passive_skills":[],</v>
      </c>
      <c r="B74" s="5" t="str">
        <f>IF(Test!C74,Test!C74,"")</f>
        <v/>
      </c>
      <c r="C74" s="5" t="str">
        <f>IF(Test!D74,","&amp;Test!D74,"")</f>
        <v/>
      </c>
      <c r="D74" s="5" t="str">
        <f>IF(Test!E74,","&amp;Test!E74,"")</f>
        <v/>
      </c>
      <c r="E74" s="5" t="str">
        <f>IF(Test!F74,","&amp;Test!F74,"")</f>
        <v/>
      </c>
      <c r="F74" s="5" t="str">
        <f>IF(Test!G74,","&amp;Test!G74,"")</f>
        <v/>
      </c>
      <c r="I74" t="str">
        <f>$A$5&amp;":"&amp;"["&amp;J74&amp;K74&amp;L74&amp;M74&amp;N74&amp;"],"</f>
        <v>"passive_skills":[],</v>
      </c>
      <c r="J74" s="5" t="str">
        <f>IF(Test!K74,Test!K74,"")</f>
        <v/>
      </c>
      <c r="K74" s="5" t="str">
        <f>IF(Test!L74,","&amp;Test!L74,"")</f>
        <v/>
      </c>
      <c r="L74" s="5" t="str">
        <f>IF(Test!M74,","&amp;Test!M74,"")</f>
        <v/>
      </c>
      <c r="M74" s="5" t="str">
        <f>IF(Test!N74,","&amp;Test!N74,"")</f>
        <v/>
      </c>
      <c r="N74" s="5" t="str">
        <f>IF(Test!O74,","&amp;Test!O74,"")</f>
        <v/>
      </c>
      <c r="Q74" t="str">
        <f>$A$5&amp;":"&amp;"["&amp;R74&amp;S74&amp;T74&amp;U74&amp;V74&amp;"],"</f>
        <v>"passive_skills":[],</v>
      </c>
      <c r="R74" s="5" t="str">
        <f>IF(Test!S74,Test!S74,"")</f>
        <v/>
      </c>
      <c r="S74" s="5" t="str">
        <f>IF(Test!T74,","&amp;Test!T74,"")</f>
        <v/>
      </c>
      <c r="T74" s="5" t="str">
        <f>IF(Test!U74,","&amp;Test!U74,"")</f>
        <v/>
      </c>
      <c r="U74" s="5" t="str">
        <f>IF(Test!V74,","&amp;Test!V74,"")</f>
        <v/>
      </c>
      <c r="V74" s="5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"attrs":[{"id":1,"value":9750},{"id":2,"value":104542},{"id":5,"value":2004},{"id":6,"value":1888},{"id":4,"value":46092},{"id":7,"value":814},{"id":8,"value":814},{"id":20,"value":1314}]</v>
      </c>
      <c r="I75" t="str">
        <f>$A$6&amp;":"&amp;"["&amp;J76&amp;J77&amp;J78&amp;J79&amp;J80&amp;J81&amp;J82&amp;J83&amp;J84&amp;J85&amp;"]"</f>
        <v>"attrs":[{"id":1,"value":7154},{"id":2,"value":101378},{"id":5,"value":1875},{"id":6,"value":1971},{"id":4,"value":46019},{"id":7,"value":814},{"id":8,"value":814},{"id":20,"value":1314}]</v>
      </c>
      <c r="Q75" t="str">
        <f>$A$6&amp;":"&amp;"["&amp;R76&amp;R77&amp;R78&amp;R79&amp;R80&amp;R81&amp;R82&amp;R83&amp;R84&amp;R85&amp;"]"</f>
        <v>"attrs":[{"id":1,"value":8407},{"id":2,"value":97318},{"id":5,"value":1927},{"id":6,"value":1591},{"id":4,"value":45773},{"id":7,"value":814},{"id":8,"value":814},{"id":20,"value":1314}]</v>
      </c>
    </row>
    <row r="76" spans="1:22">
      <c r="B76" s="5" t="str">
        <f>IF(Test!F76,"{"&amp;$A$3&amp;":"&amp;Test!C76&amp;","&amp;$A$8&amp;":"&amp;Test!F76&amp;"}","")&amp;IF(B77="","",",")</f>
        <v>{"id":1,"value":9750},</v>
      </c>
      <c r="J76" s="5" t="str">
        <f>IF(Test!N76,"{"&amp;$A$3&amp;":"&amp;Test!K76&amp;","&amp;$A$8&amp;":"&amp;Test!N76&amp;"}","")&amp;IF(J77="","",",")</f>
        <v>{"id":1,"value":7154},</v>
      </c>
      <c r="R76" s="5" t="str">
        <f>IF(Test!V76,"{"&amp;$A$3&amp;":"&amp;Test!S76&amp;","&amp;$A$8&amp;":"&amp;Test!V76&amp;"}","")&amp;IF(R77="","",",")</f>
        <v>{"id":1,"value":8407},</v>
      </c>
    </row>
    <row r="77" spans="1:22">
      <c r="B77" s="5" t="str">
        <f>IF(Test!F77,"{"&amp;$A$3&amp;":"&amp;Test!C77&amp;","&amp;$A$8&amp;":"&amp;Test!F77&amp;"}","")&amp;IF(B78="","",",")</f>
        <v>{"id":2,"value":104542},</v>
      </c>
      <c r="J77" s="5" t="str">
        <f>IF(Test!N77,"{"&amp;$A$3&amp;":"&amp;Test!K77&amp;","&amp;$A$8&amp;":"&amp;Test!N77&amp;"}","")&amp;IF(J78="","",",")</f>
        <v>{"id":2,"value":101378},</v>
      </c>
      <c r="R77" s="5" t="str">
        <f>IF(Test!V77,"{"&amp;$A$3&amp;":"&amp;Test!S77&amp;","&amp;$A$8&amp;":"&amp;Test!V77&amp;"}","")&amp;IF(R78="","",",")</f>
        <v>{"id":2,"value":97318},</v>
      </c>
    </row>
    <row r="78" spans="1:22">
      <c r="B78" s="5" t="str">
        <f>IF(Test!F78,"{"&amp;$A$3&amp;":"&amp;Test!C78&amp;","&amp;$A$8&amp;":"&amp;Test!F78&amp;"}","")&amp;IF(B79="","",",")</f>
        <v>{"id":5,"value":2004},</v>
      </c>
      <c r="J78" s="5" t="str">
        <f>IF(Test!N78,"{"&amp;$A$3&amp;":"&amp;Test!K78&amp;","&amp;$A$8&amp;":"&amp;Test!N78&amp;"}","")&amp;IF(J79="","",",")</f>
        <v>{"id":5,"value":1875},</v>
      </c>
      <c r="R78" s="5" t="str">
        <f>IF(Test!V78,"{"&amp;$A$3&amp;":"&amp;Test!S78&amp;","&amp;$A$8&amp;":"&amp;Test!V78&amp;"}","")&amp;IF(R79="","",",")</f>
        <v>{"id":5,"value":1927},</v>
      </c>
    </row>
    <row r="79" spans="1:22">
      <c r="B79" s="5" t="str">
        <f>IF(Test!F79,"{"&amp;$A$3&amp;":"&amp;Test!C79&amp;","&amp;$A$8&amp;":"&amp;Test!F79&amp;"}","")&amp;IF(B80="","",",")</f>
        <v>{"id":6,"value":1888},</v>
      </c>
      <c r="J79" s="5" t="str">
        <f>IF(Test!N79,"{"&amp;$A$3&amp;":"&amp;Test!K79&amp;","&amp;$A$8&amp;":"&amp;Test!N79&amp;"}","")&amp;IF(J80="","",",")</f>
        <v>{"id":6,"value":1971},</v>
      </c>
      <c r="R79" s="5" t="str">
        <f>IF(Test!V79,"{"&amp;$A$3&amp;":"&amp;Test!S79&amp;","&amp;$A$8&amp;":"&amp;Test!V79&amp;"}","")&amp;IF(R80="","",",")</f>
        <v>{"id":6,"value":1591},</v>
      </c>
    </row>
    <row r="80" spans="1:22">
      <c r="A80" s="6" t="str">
        <f>CONCATENATE(A81,"{",A70,A71,A72,A73,A74,A75,"}")</f>
        <v>,{"title":"Z","num":8,"id":43002,"skills":[4300200,4300213,4300223,4300233,4300243],"passive_skills":[],"attrs":[{"id":1,"value":9750},{"id":2,"value":104542},{"id":5,"value":2004},{"id":6,"value":1888},{"id":4,"value":46092},{"id":7,"value":814},{"id":8,"value":814},{"id":20,"value":1314}]}</v>
      </c>
      <c r="B80" s="5" t="str">
        <f>IF(Test!F80,"{"&amp;$A$3&amp;":"&amp;Test!C80&amp;","&amp;$A$8&amp;":"&amp;Test!F80&amp;"}","")&amp;IF(B81="","",",")</f>
        <v>{"id":4,"value":46092},</v>
      </c>
      <c r="I80" s="6" t="str">
        <f>CONCATENATE(I81,"{",I70,I71,I72,I73,I74,I75,"}")</f>
        <v>,{"title":"X","num":9,"id":34003,"skills":[3400300,3400313,3400323,3400333,3400343],"passive_skills":[],"attrs":[{"id":1,"value":7154},{"id":2,"value":101378},{"id":5,"value":1875},{"id":6,"value":1971},{"id":4,"value":46019},{"id":7,"value":814},{"id":8,"value":814},{"id":20,"value":1314}]}</v>
      </c>
      <c r="J80" s="5" t="str">
        <f>IF(Test!N80,"{"&amp;$A$3&amp;":"&amp;Test!K80&amp;","&amp;$A$8&amp;":"&amp;Test!N80&amp;"}","")&amp;IF(J81="","",",")</f>
        <v>{"id":4,"value":46019},</v>
      </c>
      <c r="Q80" s="6" t="str">
        <f>CONCATENATE(Q81,"{",Q70,Q71,Q72,Q73,Q74,Q75,"}")</f>
        <v>,{"title":"C","num":10,"id":23002,"skills":[2300200,2300213,2300223,2300233,2300243],"passive_skills":[],"attrs":[{"id":1,"value":8407},{"id":2,"value":97318},{"id":5,"value":1927},{"id":6,"value":1591},{"id":4,"value":45773},{"id":7,"value":814},{"id":8,"value":814},{"id":20,"value":1314}]}</v>
      </c>
      <c r="R80" s="5" t="str">
        <f>IF(Test!V80,"{"&amp;$A$3&amp;":"&amp;Test!S80&amp;","&amp;$A$8&amp;":"&amp;Test!V80&amp;"}","")&amp;IF(R81="","",",")</f>
        <v>{"id":4,"value":45773},</v>
      </c>
    </row>
    <row r="81" spans="1:18">
      <c r="A81" s="10" t="str">
        <f>IF(AND(I50="",A50=""),"",",")</f>
        <v>,</v>
      </c>
      <c r="B81" s="5" t="str">
        <f>IF(Test!F81,"{"&amp;$A$3&amp;":"&amp;Test!C81&amp;","&amp;$A$8&amp;":"&amp;Test!F81&amp;"}","")&amp;IF(B82="","",",")</f>
        <v>{"id":7,"value":814},</v>
      </c>
      <c r="I81" s="10" t="str">
        <f>IF(AND(A50="",I50="",A70=""),"",",")</f>
        <v>,</v>
      </c>
      <c r="J81" s="5" t="str">
        <f>IF(Test!N81,"{"&amp;$A$3&amp;":"&amp;Test!K81&amp;","&amp;$A$8&amp;":"&amp;Test!N81&amp;"}","")&amp;IF(J82="","",",")</f>
        <v>{"id":7,"value":814},</v>
      </c>
      <c r="Q81" s="10" t="str">
        <f>IF(AND(A50="",I50="",A70="",I70=""),"",",")</f>
        <v>,</v>
      </c>
      <c r="R81" s="5" t="str">
        <f>IF(Test!V81,"{"&amp;$A$3&amp;":"&amp;Test!S81&amp;","&amp;$A$8&amp;":"&amp;Test!V81&amp;"}","")&amp;IF(R82="","",",")</f>
        <v>{"id":7,"value":814},</v>
      </c>
    </row>
    <row r="82" spans="1:18">
      <c r="B82" s="5" t="str">
        <f>IF(Test!F82,"{"&amp;$A$3&amp;":"&amp;Test!C82&amp;","&amp;$A$8&amp;":"&amp;Test!F82&amp;"}","")&amp;IF(B83="","",",")</f>
        <v>{"id":8,"value":814},</v>
      </c>
      <c r="J82" s="5" t="str">
        <f>IF(Test!N82,"{"&amp;$A$3&amp;":"&amp;Test!K82&amp;","&amp;$A$8&amp;":"&amp;Test!N82&amp;"}","")&amp;IF(J83="","",",")</f>
        <v>{"id":8,"value":814},</v>
      </c>
      <c r="R82" s="5" t="str">
        <f>IF(Test!V82,"{"&amp;$A$3&amp;":"&amp;Test!S82&amp;","&amp;$A$8&amp;":"&amp;Test!V82&amp;"}","")&amp;IF(R83="","",",")</f>
        <v>{"id":8,"value":814},</v>
      </c>
    </row>
    <row r="83" spans="1:18">
      <c r="B83" s="5" t="str">
        <f>IF(Test!F83,"{"&amp;$A$3&amp;":"&amp;Test!C83&amp;","&amp;$A$8&amp;":"&amp;Test!F83&amp;"}","")&amp;IF(B84="","",",")</f>
        <v>{"id":20,"value":1314}</v>
      </c>
      <c r="J83" s="5" t="str">
        <f>IF(Test!N83,"{"&amp;$A$3&amp;":"&amp;Test!K83&amp;","&amp;$A$8&amp;":"&amp;Test!N83&amp;"}","")&amp;IF(J84="","",",")</f>
        <v>{"id":20,"value":1314}</v>
      </c>
      <c r="R83" s="5" t="str">
        <f>IF(Test!V83,"{"&amp;$A$3&amp;":"&amp;Test!S83&amp;","&amp;$A$8&amp;":"&amp;Test!V83&amp;"}","")&amp;IF(R84="","",",")</f>
        <v>{"id":20,"value":1314}</v>
      </c>
    </row>
    <row r="84" spans="1:18">
      <c r="B84" s="5" t="str">
        <f>IF(Test!F84,"{"&amp;$A$3&amp;":"&amp;Test!C84&amp;","&amp;$A$8&amp;":"&amp;Test!F84&amp;"}","")&amp;IF(B85="","",",")</f>
        <v/>
      </c>
      <c r="J84" s="5" t="str">
        <f>IF(Test!N84,"{"&amp;$A$3&amp;":"&amp;Test!K84&amp;","&amp;$A$8&amp;":"&amp;Test!N84&amp;"}","")&amp;IF(J85="","",",")</f>
        <v/>
      </c>
      <c r="R84" s="5" t="str">
        <f>IF(Test!V84,"{"&amp;$A$3&amp;":"&amp;Test!S84&amp;","&amp;$A$8&amp;":"&amp;Test!V84&amp;"}","")&amp;IF(R85="","",",")</f>
        <v/>
      </c>
    </row>
    <row r="85" spans="1:18">
      <c r="B85" s="5" t="str">
        <f>IF(Test!F85,"{"&amp;$A$3&amp;":"&amp;Test!C85&amp;","&amp;$A$8&amp;":"&amp;Test!F85&amp;"}","")&amp;IF(B86="","",",")</f>
        <v/>
      </c>
      <c r="J85" s="5" t="str">
        <f>IF(Test!N85,"{"&amp;$A$3&amp;":"&amp;Test!K85&amp;","&amp;$A$8&amp;":"&amp;Test!N85&amp;"}","")&amp;IF(J86="","",",")</f>
        <v/>
      </c>
      <c r="R85" s="5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85"/>
  <sheetViews>
    <sheetView topLeftCell="A41" workbookViewId="0">
      <selection activeCell="Q71" sqref="Q71"/>
    </sheetView>
  </sheetViews>
  <sheetFormatPr defaultRowHeight="14.25"/>
  <sheetData>
    <row r="1" spans="1:23">
      <c r="A1" t="s">
        <v>237</v>
      </c>
      <c r="B1">
        <v>13001</v>
      </c>
    </row>
    <row r="2" spans="1:23">
      <c r="A2" t="s">
        <v>234</v>
      </c>
      <c r="B2">
        <v>145</v>
      </c>
    </row>
    <row r="3" spans="1:23">
      <c r="A3" t="s">
        <v>235</v>
      </c>
      <c r="B3">
        <v>6</v>
      </c>
    </row>
    <row r="4" spans="1:23">
      <c r="A4" t="s">
        <v>236</v>
      </c>
      <c r="B4">
        <v>6</v>
      </c>
    </row>
    <row r="10" spans="1:23">
      <c r="A10">
        <v>1</v>
      </c>
      <c r="I10">
        <v>2</v>
      </c>
    </row>
    <row r="11" spans="1:23">
      <c r="A11" t="s">
        <v>4</v>
      </c>
      <c r="B11">
        <f>IF(Test!C12&gt;0,Test!C12,$B$1)</f>
        <v>31002</v>
      </c>
      <c r="I11" t="s">
        <v>4</v>
      </c>
      <c r="J11">
        <f>IF(Test!K12&gt;0,Test!K12,$B$1)</f>
        <v>11004</v>
      </c>
      <c r="Q11" t="s">
        <v>668</v>
      </c>
      <c r="R11">
        <f>ROUNDDOWN(Test!S12/1000,0)-70</f>
        <v>4</v>
      </c>
      <c r="S11" t="s">
        <v>670</v>
      </c>
      <c r="T11">
        <f>ROUNDDOWN(Test!U12/1000,0)-70</f>
        <v>4</v>
      </c>
      <c r="U11" t="s">
        <v>672</v>
      </c>
      <c r="V11">
        <f>ROUNDDOWN(Test!W12/1000,0)-70</f>
        <v>3</v>
      </c>
    </row>
    <row r="12" spans="1:23">
      <c r="A12" t="s">
        <v>144</v>
      </c>
      <c r="B12">
        <f>IF(Test!E10&gt;0,Test!E10,$B$2)</f>
        <v>145</v>
      </c>
      <c r="I12" t="s">
        <v>144</v>
      </c>
      <c r="J12">
        <f>IF(Test!M10&gt;0,Test!M10,$B$2)</f>
        <v>145</v>
      </c>
      <c r="Q12" t="s">
        <v>669</v>
      </c>
      <c r="R12">
        <f>Test!S13-ROUNDDOWN(Test!S13,-2)</f>
        <v>5</v>
      </c>
      <c r="S12" t="s">
        <v>671</v>
      </c>
      <c r="T12">
        <f>Test!U13-ROUNDDOWN(Test!U13,-2)</f>
        <v>5</v>
      </c>
      <c r="U12" t="s">
        <v>673</v>
      </c>
      <c r="V12">
        <f>Test!W13-ROUNDDOWN(Test!W13,-2)</f>
        <v>5</v>
      </c>
    </row>
    <row r="13" spans="1:23">
      <c r="A13" t="s">
        <v>87</v>
      </c>
      <c r="B13">
        <f>IF(Test!E11&gt;1,Test!E11,$B$3)</f>
        <v>6</v>
      </c>
      <c r="I13" t="s">
        <v>87</v>
      </c>
      <c r="J13">
        <f>IF(Test!M11&gt;1,Test!M11,$B$3)</f>
        <v>6</v>
      </c>
    </row>
    <row r="14" spans="1:23">
      <c r="A14" t="s">
        <v>86</v>
      </c>
      <c r="B14">
        <f>IF(Test!E12&gt;0,Test!E12,$B$4)</f>
        <v>6</v>
      </c>
      <c r="I14" t="s">
        <v>86</v>
      </c>
      <c r="J14">
        <f>IF(Test!M12&gt;0,Test!M12,$B$4)</f>
        <v>6</v>
      </c>
    </row>
    <row r="15" spans="1:23">
      <c r="B15" t="s">
        <v>155</v>
      </c>
      <c r="C15" t="s">
        <v>143</v>
      </c>
      <c r="D15" t="s">
        <v>142</v>
      </c>
      <c r="E15" t="s">
        <v>141</v>
      </c>
      <c r="F15" t="s">
        <v>147</v>
      </c>
      <c r="G15" t="s">
        <v>146</v>
      </c>
      <c r="H15" t="s">
        <v>145</v>
      </c>
      <c r="J15" t="s">
        <v>155</v>
      </c>
      <c r="K15" t="s">
        <v>143</v>
      </c>
      <c r="L15" t="s">
        <v>142</v>
      </c>
      <c r="M15" t="s">
        <v>141</v>
      </c>
      <c r="N15" t="s">
        <v>147</v>
      </c>
      <c r="O15" t="s">
        <v>146</v>
      </c>
      <c r="P15" t="s">
        <v>145</v>
      </c>
      <c r="R15" t="s">
        <v>661</v>
      </c>
      <c r="S15" t="s">
        <v>664</v>
      </c>
      <c r="T15" t="s">
        <v>665</v>
      </c>
      <c r="V15" t="s">
        <v>666</v>
      </c>
      <c r="W15" t="s">
        <v>667</v>
      </c>
    </row>
    <row r="16" spans="1:23">
      <c r="A16">
        <f>Test!C16</f>
        <v>1</v>
      </c>
      <c r="B16">
        <f>(E16+C16)*(D16+1)</f>
        <v>5227.5</v>
      </c>
      <c r="C16">
        <f>IF(F16=0,0,VLOOKUP(B11,hero_info!$A:$AE,F16,0)*(B12-1))</f>
        <v>1872</v>
      </c>
      <c r="D16">
        <f>IF(G16=0,0,VLOOKUP(B13,hero_star_info!$A:$AJ,G16,0)/10000)</f>
        <v>0.7</v>
      </c>
      <c r="E16">
        <f>IF(H16=0,0,VLOOKUP(VALUE(CONCATENATE(B11,B14)),hero_data_info!$A:$Y,H16,0))</f>
        <v>1203</v>
      </c>
      <c r="F16">
        <f>IFERROR(VLOOKUP(A16,属性对应量表位置!$A:$E,3,0),0)</f>
        <v>15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5222.3999999999996</v>
      </c>
      <c r="K16">
        <f>IF(N16=0,0,VLOOKUP(J11,hero_info!$A:$AE,N16,0)*(J12-1))</f>
        <v>1872</v>
      </c>
      <c r="L16">
        <f>IF(O16=0,0,VLOOKUP(J13,hero_star_info!$A:$AJ,O16,0)/10000)</f>
        <v>0.7</v>
      </c>
      <c r="M16">
        <f>IF(P16=0,0,VLOOKUP(VALUE(CONCATENATE(J11,J14)),hero_data_info!$A:$Y,P16,0))</f>
        <v>1200</v>
      </c>
      <c r="N16">
        <f>IFERROR(VLOOKUP(I16,属性对应量表位置!$A:$E,3,0),0)</f>
        <v>15</v>
      </c>
      <c r="O16">
        <f>IFERROR(VLOOKUP(I16,属性对应量表位置!$A:$E,4,0),0)</f>
        <v>6</v>
      </c>
      <c r="P16">
        <f>IFERROR(VLOOKUP(I16,属性对应量表位置!$A:$E,5,0),0)</f>
        <v>6</v>
      </c>
      <c r="Q16">
        <f>Test!S16</f>
        <v>1</v>
      </c>
      <c r="R16">
        <f>S16+T16</f>
        <v>1622</v>
      </c>
      <c r="S16">
        <f>IF(V16=0,0,IF(R$11=4,VLOOKUP(R$12,神器总属性!$A$3:$Z$22,V16,0),IF(R$11=3,VLOOKUP(R$12,神器总属性!$A$26:$Z$45,V16,0),IF(R$11=2,VLOOKUP(R$12,神器总属性!$A$49:$Z$68,V16,0),0))))+IF(V16=0,0,IF(T$11=4,VLOOKUP(T$12,神器总属性!$A$3:$Z$22,V16,0),IF(T$11=3,VLOOKUP(T$12,神器总属性!$A$26:$Z$45,V16,0),IF(T$11=2,VLOOKUP(T$12,神器总属性!$A$49:$Z$68,V16,0),0))))+IF(V16=0,0,IF(V$11=4,VLOOKUP(V$12,神器总属性!$A$3:$Z$22,V16,0),IF(V$11=3,VLOOKUP(V$12,神器总属性!$A$26:$Z$45,V16,0),IF(V$11=2,VLOOKUP(V$12,神器总属性!$A$49:$Z$68,V16,0),0))))</f>
        <v>1622</v>
      </c>
      <c r="T16">
        <f>IF(W16=0,0,IF(R$11=4,VLOOKUP(R$12,神器总属性!$A$3:$Z$22,W16,0),IF(R$11=3,VLOOKUP(R$12,神器总属性!$A$26:$Z$45,W16,0),IF(R$11=2,VLOOKUP(R$12,神器总属性!$A$49:$Z$68,W16,0),0))))+IF(W16=0,0,IF(T$11=4,VLOOKUP(T$12,神器总属性!$A$3:$Z$22,W16,0),IF(T$11=3,VLOOKUP(T$12,神器总属性!$A$26:$Z$45,W16,0),IF(T$11=2,VLOOKUP(T$12,神器总属性!$A$49:$Z$68,W16,0),0))))+IF(W16=0,0,IF(V$11=4,VLOOKUP(V$12,神器总属性!$A$3:$Z$22,W16,0),IF(V$11=3,VLOOKUP(V$12,神器总属性!$A$26:$Z$45,W16,0),IF(V$11=2,VLOOKUP(V$12,神器总属性!$A$49:$Z$68,W16,0),0))))</f>
        <v>0</v>
      </c>
      <c r="V16">
        <f>IFERROR(VLOOKUP(Q16,属性对应量表位置!$A:$Z,6,0),0)</f>
        <v>2</v>
      </c>
      <c r="W16">
        <f>IFERROR(VLOOKUP(Q16,属性对应量表位置!$A:$Z,7,0),0)</f>
        <v>9</v>
      </c>
    </row>
    <row r="17" spans="1:23">
      <c r="A17">
        <f>Test!C17</f>
        <v>2</v>
      </c>
      <c r="B17">
        <f t="shared" ref="B17:B25" si="0">(E17+C17)*(D17+1)</f>
        <v>62893.2</v>
      </c>
      <c r="C17">
        <f>IF(F17=0,0,VLOOKUP(B11,hero_info!$A:$AE,F17,0)*(B12-1))</f>
        <v>22320</v>
      </c>
      <c r="D17">
        <f>IF(G17=0,0,VLOOKUP(B13,hero_star_info!$A:$AJ,G17,0)/10000)</f>
        <v>0.7</v>
      </c>
      <c r="E17">
        <f>IF(H17=0,0,VLOOKUP(VALUE(CONCATENATE(B11,B14)),hero_data_info!$A:$Y,H17,0))</f>
        <v>14676</v>
      </c>
      <c r="F17">
        <f>IFERROR(VLOOKUP(A17,属性对应量表位置!$A:$E,3,0),0)</f>
        <v>14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58418.799999999996</v>
      </c>
      <c r="K17">
        <f>IF(N17=0,0,VLOOKUP(J11,hero_info!$A:$AE,N17,0)*(J12-1))</f>
        <v>20736</v>
      </c>
      <c r="L17">
        <f>IF(O17=0,0,VLOOKUP(J13,hero_star_info!$A:$AJ,O17,0)/10000)</f>
        <v>0.7</v>
      </c>
      <c r="M17">
        <f>IF(P17=0,0,VLOOKUP(VALUE(CONCATENATE(J11,J14)),hero_data_info!$A:$Y,P17,0))</f>
        <v>13628</v>
      </c>
      <c r="N17">
        <f>IFERROR(VLOOKUP(I17,属性对应量表位置!$A:$E,3,0),0)</f>
        <v>14</v>
      </c>
      <c r="O17">
        <f>IFERROR(VLOOKUP(I17,属性对应量表位置!$A:$E,4,0),0)</f>
        <v>5</v>
      </c>
      <c r="P17">
        <f>IFERROR(VLOOKUP(I17,属性对应量表位置!$A:$E,5,0),0)</f>
        <v>5</v>
      </c>
      <c r="Q17">
        <f>Test!S17</f>
        <v>2</v>
      </c>
      <c r="R17">
        <f t="shared" ref="R17:R25" si="2">S17+T17</f>
        <v>44496</v>
      </c>
      <c r="S17">
        <f>IF(V17=0,0,IF(R$11=4,VLOOKUP(R$12,神器总属性!$A$3:$Z$22,V17,0),IF(R$11=3,VLOOKUP(R$12,神器总属性!$A$26:$Z$45,V17,0),IF(R$11=2,VLOOKUP(R$12,神器总属性!$A$49:$Z$68,V17,0),0))))+IF(V17=0,0,IF(T$11=4,VLOOKUP(T$12,神器总属性!$A$3:$Z$22,V17,0),IF(T$11=3,VLOOKUP(T$12,神器总属性!$A$26:$Z$45,V17,0),IF(T$11=2,VLOOKUP(T$12,神器总属性!$A$49:$Z$68,V17,0),0))))+IF(V17=0,0,IF(V$11=4,VLOOKUP(V$12,神器总属性!$A$3:$Z$22,V17,0),IF(V$11=3,VLOOKUP(V$12,神器总属性!$A$26:$Z$45,V17,0),IF(V$11=2,VLOOKUP(V$12,神器总属性!$A$49:$Z$68,V17,0),0))))</f>
        <v>17058</v>
      </c>
      <c r="T17">
        <f>IF(W17=0,0,IF(R$11=4,VLOOKUP(R$12,神器总属性!$A$3:$Z$22,W17,0),IF(R$11=3,VLOOKUP(R$12,神器总属性!$A$26:$Z$45,W17,0),IF(R$11=2,VLOOKUP(R$12,神器总属性!$A$49:$Z$68,W17,0),0))))+IF(W17=0,0,IF(T$11=4,VLOOKUP(T$12,神器总属性!$A$3:$Z$22,W17,0),IF(T$11=3,VLOOKUP(T$12,神器总属性!$A$26:$Z$45,W17,0),IF(T$11=2,VLOOKUP(T$12,神器总属性!$A$49:$Z$68,W17,0),0))))+IF(W17=0,0,IF(V$11=4,VLOOKUP(V$12,神器总属性!$A$3:$Z$22,W17,0),IF(V$11=3,VLOOKUP(V$12,神器总属性!$A$26:$Z$45,W17,0),IF(V$11=2,VLOOKUP(V$12,神器总属性!$A$49:$Z$68,W17,0),0))))</f>
        <v>27438</v>
      </c>
      <c r="V17">
        <f>IFERROR(VLOOKUP(Q17,属性对应量表位置!$A:$Z,6,0),0)</f>
        <v>3</v>
      </c>
      <c r="W17">
        <f>IFERROR(VLOOKUP(Q17,属性对应量表位置!$A:$Z,7,0),0)</f>
        <v>10</v>
      </c>
    </row>
    <row r="18" spans="1:23">
      <c r="A18">
        <f>Test!C18</f>
        <v>5</v>
      </c>
      <c r="B18">
        <f t="shared" si="0"/>
        <v>1955</v>
      </c>
      <c r="C18">
        <f>IF(F18=0,0,VLOOKUP(B11,hero_info!$A:$AE,F18,0)*(B12-1))</f>
        <v>720</v>
      </c>
      <c r="D18">
        <f>IF(G18=0,0,VLOOKUP(B13,hero_star_info!$A:$AJ,G18,0)/10000)</f>
        <v>0.7</v>
      </c>
      <c r="E18">
        <f>IF(H18=0,0,VLOOKUP(VALUE(CONCATENATE(B11,B14)),hero_data_info!$A:$Y,H18,0))</f>
        <v>430</v>
      </c>
      <c r="F18">
        <f>IFERROR(VLOOKUP(A18,属性对应量表位置!$A:$E,3,0),0)</f>
        <v>16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1904</v>
      </c>
      <c r="K18">
        <f>IF(N18=0,0,VLOOKUP(J11,hero_info!$A:$AE,N18,0)*(J12-1))</f>
        <v>720</v>
      </c>
      <c r="L18">
        <f>IF(O18=0,0,VLOOKUP(J13,hero_star_info!$A:$AJ,O18,0)/10000)</f>
        <v>0.7</v>
      </c>
      <c r="M18">
        <f>IF(P18=0,0,VLOOKUP(VALUE(CONCATENATE(J11,J14)),hero_data_info!$A:$Y,P18,0))</f>
        <v>400</v>
      </c>
      <c r="N18">
        <f>IFERROR(VLOOKUP(I18,属性对应量表位置!$A:$E,3,0),0)</f>
        <v>16</v>
      </c>
      <c r="O18">
        <f>IFERROR(VLOOKUP(I18,属性对应量表位置!$A:$E,4,0),0)</f>
        <v>7</v>
      </c>
      <c r="P18">
        <f>IFERROR(VLOOKUP(I18,属性对应量表位置!$A:$E,5,0),0)</f>
        <v>7</v>
      </c>
      <c r="Q18">
        <f>Test!S18</f>
        <v>5</v>
      </c>
      <c r="R18">
        <f t="shared" si="2"/>
        <v>404</v>
      </c>
      <c r="S18">
        <f>IF(V18=0,0,IF(R$11=4,VLOOKUP(R$12,神器总属性!$A$3:$Z$22,V18,0),IF(R$11=3,VLOOKUP(R$12,神器总属性!$A$26:$Z$45,V18,0),IF(R$11=2,VLOOKUP(R$12,神器总属性!$A$49:$Z$68,V18,0),0))))+IF(V18=0,0,IF(T$11=4,VLOOKUP(T$12,神器总属性!$A$3:$Z$22,V18,0),IF(T$11=3,VLOOKUP(T$12,神器总属性!$A$26:$Z$45,V18,0),IF(T$11=2,VLOOKUP(T$12,神器总属性!$A$49:$Z$68,V18,0),0))))+IF(V18=0,0,IF(V$11=4,VLOOKUP(V$12,神器总属性!$A$3:$Z$22,V18,0),IF(V$11=3,VLOOKUP(V$12,神器总属性!$A$26:$Z$45,V18,0),IF(V$11=2,VLOOKUP(V$12,神器总属性!$A$49:$Z$68,V18,0),0))))</f>
        <v>404</v>
      </c>
      <c r="T18">
        <f>IF(W18=0,0,IF(R$11=4,VLOOKUP(R$12,神器总属性!$A$3:$Z$22,W18,0),IF(R$11=3,VLOOKUP(R$12,神器总属性!$A$26:$Z$45,W18,0),IF(R$11=2,VLOOKUP(R$12,神器总属性!$A$49:$Z$68,W18,0),0))))+IF(W18=0,0,IF(T$11=4,VLOOKUP(T$12,神器总属性!$A$3:$Z$22,W18,0),IF(T$11=3,VLOOKUP(T$12,神器总属性!$A$26:$Z$45,W18,0),IF(T$11=2,VLOOKUP(T$12,神器总属性!$A$49:$Z$68,W18,0),0))))+IF(W18=0,0,IF(V$11=4,VLOOKUP(V$12,神器总属性!$A$3:$Z$22,W18,0),IF(V$11=3,VLOOKUP(V$12,神器总属性!$A$26:$Z$45,W18,0),IF(V$11=2,VLOOKUP(V$12,神器总属性!$A$49:$Z$68,W18,0),0))))</f>
        <v>0</v>
      </c>
      <c r="V18">
        <f>IFERROR(VLOOKUP(Q18,属性对应量表位置!$A:$Z,6,0),0)</f>
        <v>4</v>
      </c>
      <c r="W18">
        <f>IFERROR(VLOOKUP(Q18,属性对应量表位置!$A:$Z,7,0),0)</f>
        <v>11</v>
      </c>
    </row>
    <row r="19" spans="1:23">
      <c r="A19">
        <f>Test!C19</f>
        <v>6</v>
      </c>
      <c r="B19">
        <f t="shared" si="0"/>
        <v>1186.5999999999999</v>
      </c>
      <c r="C19">
        <f>IF(F19=0,0,VLOOKUP(B11,hero_info!$A:$AE,F19,0)*(B12-1))</f>
        <v>432</v>
      </c>
      <c r="D19">
        <f>IF(G19=0,0,VLOOKUP(B13,hero_star_info!$A:$AJ,G19,0)/10000)</f>
        <v>0.7</v>
      </c>
      <c r="E19">
        <f>IF(H19=0,0,VLOOKUP(VALUE(CONCATENATE(B11,B14)),hero_data_info!$A:$Y,H19,0))</f>
        <v>266</v>
      </c>
      <c r="F19">
        <f>IFERROR(VLOOKUP(A19,属性对应量表位置!$A:$E,3,0),0)</f>
        <v>17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1154.3</v>
      </c>
      <c r="K19">
        <f>IF(N19=0,0,VLOOKUP(J11,hero_info!$A:$AE,N19,0)*(J12-1))</f>
        <v>432</v>
      </c>
      <c r="L19">
        <f>IF(O19=0,0,VLOOKUP(J13,hero_star_info!$A:$AJ,O19,0)/10000)</f>
        <v>0.7</v>
      </c>
      <c r="M19">
        <f>IF(P19=0,0,VLOOKUP(VALUE(CONCATENATE(J11,J14)),hero_data_info!$A:$Y,P19,0))</f>
        <v>247</v>
      </c>
      <c r="N19">
        <f>IFERROR(VLOOKUP(I19,属性对应量表位置!$A:$E,3,0),0)</f>
        <v>17</v>
      </c>
      <c r="O19">
        <f>IFERROR(VLOOKUP(I19,属性对应量表位置!$A:$E,4,0),0)</f>
        <v>8</v>
      </c>
      <c r="P19">
        <f>IFERROR(VLOOKUP(I19,属性对应量表位置!$A:$E,5,0),0)</f>
        <v>8</v>
      </c>
      <c r="Q19">
        <f>Test!S19</f>
        <v>6</v>
      </c>
      <c r="R19">
        <f t="shared" si="2"/>
        <v>404</v>
      </c>
      <c r="S19">
        <f>IF(V19=0,0,IF(R$11=4,VLOOKUP(R$12,神器总属性!$A$3:$Z$22,V19,0),IF(R$11=3,VLOOKUP(R$12,神器总属性!$A$26:$Z$45,V19,0),IF(R$11=2,VLOOKUP(R$12,神器总属性!$A$49:$Z$68,V19,0),0))))+IF(V19=0,0,IF(T$11=4,VLOOKUP(T$12,神器总属性!$A$3:$Z$22,V19,0),IF(T$11=3,VLOOKUP(T$12,神器总属性!$A$26:$Z$45,V19,0),IF(T$11=2,VLOOKUP(T$12,神器总属性!$A$49:$Z$68,V19,0),0))))+IF(V19=0,0,IF(V$11=4,VLOOKUP(V$12,神器总属性!$A$3:$Z$22,V19,0),IF(V$11=3,VLOOKUP(V$12,神器总属性!$A$26:$Z$45,V19,0),IF(V$11=2,VLOOKUP(V$12,神器总属性!$A$49:$Z$68,V19,0),0))))</f>
        <v>404</v>
      </c>
      <c r="T19">
        <f>IF(W19=0,0,IF(R$11=4,VLOOKUP(R$12,神器总属性!$A$3:$Z$22,W19,0),IF(R$11=3,VLOOKUP(R$12,神器总属性!$A$26:$Z$45,W19,0),IF(R$11=2,VLOOKUP(R$12,神器总属性!$A$49:$Z$68,W19,0),0))))+IF(W19=0,0,IF(T$11=4,VLOOKUP(T$12,神器总属性!$A$3:$Z$22,W19,0),IF(T$11=3,VLOOKUP(T$12,神器总属性!$A$26:$Z$45,W19,0),IF(T$11=2,VLOOKUP(T$12,神器总属性!$A$49:$Z$68,W19,0),0))))+IF(W19=0,0,IF(V$11=4,VLOOKUP(V$12,神器总属性!$A$3:$Z$22,W19,0),IF(V$11=3,VLOOKUP(V$12,神器总属性!$A$26:$Z$45,W19,0),IF(V$11=2,VLOOKUP(V$12,神器总属性!$A$49:$Z$68,W19,0),0))))</f>
        <v>0</v>
      </c>
      <c r="V19">
        <f>IFERROR(VLOOKUP(Q19,属性对应量表位置!$A:$Z,6,0),0)</f>
        <v>4</v>
      </c>
      <c r="W19">
        <f>IFERROR(VLOOKUP(Q19,属性对应量表位置!$A:$Z,7,0),0)</f>
        <v>11</v>
      </c>
    </row>
    <row r="20" spans="1:23">
      <c r="A20">
        <f>Test!C20</f>
        <v>4</v>
      </c>
      <c r="B20">
        <f t="shared" si="0"/>
        <v>1504</v>
      </c>
      <c r="C20">
        <f>IF(F20=0,0,VLOOKUP(B11,hero_info!$A:$AE,F20,0)*(B12-1))</f>
        <v>720</v>
      </c>
      <c r="D20">
        <f>IF(G20=0,0,VLOOKUP(B13,hero_star_info!$A:$AJ,G20,0)/10000)</f>
        <v>0</v>
      </c>
      <c r="E20">
        <f>IF(H20=0,0,VLOOKUP(VALUE(CONCATENATE(B11,B14)),hero_data_info!$A:$Y,H20,0))</f>
        <v>784</v>
      </c>
      <c r="F20">
        <f>IFERROR(VLOOKUP(A20,属性对应量表位置!$A:$E,3,0),0)</f>
        <v>20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1527</v>
      </c>
      <c r="K20">
        <f>IF(N20=0,0,VLOOKUP(J11,hero_info!$A:$AE,N20,0)*(J12-1))</f>
        <v>720</v>
      </c>
      <c r="L20">
        <f>IF(O20=0,0,VLOOKUP(J13,hero_star_info!$A:$AJ,O20,0)/10000)</f>
        <v>0</v>
      </c>
      <c r="M20">
        <f>IF(P20=0,0,VLOOKUP(VALUE(CONCATENATE(J11,J14)),hero_data_info!$A:$Y,P20,0))</f>
        <v>807</v>
      </c>
      <c r="N20">
        <f>IFERROR(VLOOKUP(I20,属性对应量表位置!$A:$E,3,0),0)</f>
        <v>20</v>
      </c>
      <c r="O20">
        <f>IFERROR(VLOOKUP(I20,属性对应量表位置!$A:$E,4,0),0)</f>
        <v>11</v>
      </c>
      <c r="P20">
        <f>IFERROR(VLOOKUP(I20,属性对应量表位置!$A:$E,5,0),0)</f>
        <v>11</v>
      </c>
      <c r="Q20">
        <f>Test!S20</f>
        <v>7</v>
      </c>
      <c r="R20">
        <f t="shared" si="2"/>
        <v>814</v>
      </c>
      <c r="S20">
        <f>IF(V20=0,0,IF(R$11=4,VLOOKUP(R$12,神器总属性!$A$3:$Z$22,V20,0),IF(R$11=3,VLOOKUP(R$12,神器总属性!$A$26:$Z$45,V20,0),IF(R$11=2,VLOOKUP(R$12,神器总属性!$A$49:$Z$68,V20,0),0))))+IF(V20=0,0,IF(T$11=4,VLOOKUP(T$12,神器总属性!$A$3:$Z$22,V20,0),IF(T$11=3,VLOOKUP(T$12,神器总属性!$A$26:$Z$45,V20,0),IF(T$11=2,VLOOKUP(T$12,神器总属性!$A$49:$Z$68,V20,0),0))))+IF(V20=0,0,IF(V$11=4,VLOOKUP(V$12,神器总属性!$A$3:$Z$22,V20,0),IF(V$11=3,VLOOKUP(V$12,神器总属性!$A$26:$Z$45,V20,0),IF(V$11=2,VLOOKUP(V$12,神器总属性!$A$49:$Z$68,V20,0),0))))</f>
        <v>814</v>
      </c>
      <c r="T20">
        <f>IF(W20=0,0,IF(R$11=4,VLOOKUP(R$12,神器总属性!$A$3:$Z$22,W20,0),IF(R$11=3,VLOOKUP(R$12,神器总属性!$A$26:$Z$45,W20,0),IF(R$11=2,VLOOKUP(R$12,神器总属性!$A$49:$Z$68,W20,0),0))))+IF(W20=0,0,IF(T$11=4,VLOOKUP(T$12,神器总属性!$A$3:$Z$22,W20,0),IF(T$11=3,VLOOKUP(T$12,神器总属性!$A$26:$Z$45,W20,0),IF(T$11=2,VLOOKUP(T$12,神器总属性!$A$49:$Z$68,W20,0),0))))+IF(W20=0,0,IF(V$11=4,VLOOKUP(V$12,神器总属性!$A$3:$Z$22,W20,0),IF(V$11=3,VLOOKUP(V$12,神器总属性!$A$26:$Z$45,W20,0),IF(V$11=2,VLOOKUP(V$12,神器总属性!$A$49:$Z$68,W20,0),0))))</f>
        <v>0</v>
      </c>
      <c r="V20">
        <f>IFERROR(VLOOKUP(Q20,属性对应量表位置!$A:$Z,6,0),0)</f>
        <v>5</v>
      </c>
      <c r="W20">
        <f>IFERROR(VLOOKUP(Q20,属性对应量表位置!$A:$Z,7,0),0)</f>
        <v>12</v>
      </c>
    </row>
    <row r="21" spans="1:23">
      <c r="A21">
        <f>Test!C21</f>
        <v>7</v>
      </c>
      <c r="B21">
        <f t="shared" si="0"/>
        <v>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0</v>
      </c>
      <c r="F21">
        <f>IFERROR(VLOOKUP(A21,属性对应量表位置!$A:$E,3,0),0)</f>
        <v>18</v>
      </c>
      <c r="G21">
        <f>IFERROR(VLOOKUP(A21,属性对应量表位置!$A:$E,4,0),0)</f>
        <v>9</v>
      </c>
      <c r="H21">
        <f>IFERROR(VLOOKUP(A21,属性对应量表位置!$A:$E,5,0),0)</f>
        <v>9</v>
      </c>
      <c r="I21">
        <f>Test!K21</f>
        <v>7</v>
      </c>
      <c r="J21">
        <f t="shared" si="1"/>
        <v>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0</v>
      </c>
      <c r="N21">
        <f>IFERROR(VLOOKUP(I21,属性对应量表位置!$A:$E,3,0),0)</f>
        <v>18</v>
      </c>
      <c r="O21">
        <f>IFERROR(VLOOKUP(I21,属性对应量表位置!$A:$E,4,0),0)</f>
        <v>9</v>
      </c>
      <c r="P21">
        <f>IFERROR(VLOOKUP(I21,属性对应量表位置!$A:$E,5,0),0)</f>
        <v>9</v>
      </c>
      <c r="Q21">
        <f>Test!S21</f>
        <v>8</v>
      </c>
      <c r="R21">
        <f t="shared" si="2"/>
        <v>814</v>
      </c>
      <c r="S21">
        <f>IF(V21=0,0,IF(R$11=4,VLOOKUP(R$12,神器总属性!$A$3:$Z$22,V21,0),IF(R$11=3,VLOOKUP(R$12,神器总属性!$A$26:$Z$45,V21,0),IF(R$11=2,VLOOKUP(R$12,神器总属性!$A$49:$Z$68,V21,0),0))))+IF(V21=0,0,IF(T$11=4,VLOOKUP(T$12,神器总属性!$A$3:$Z$22,V21,0),IF(T$11=3,VLOOKUP(T$12,神器总属性!$A$26:$Z$45,V21,0),IF(T$11=2,VLOOKUP(T$12,神器总属性!$A$49:$Z$68,V21,0),0))))+IF(V21=0,0,IF(V$11=4,VLOOKUP(V$12,神器总属性!$A$3:$Z$22,V21,0),IF(V$11=3,VLOOKUP(V$12,神器总属性!$A$26:$Z$45,V21,0),IF(V$11=2,VLOOKUP(V$12,神器总属性!$A$49:$Z$68,V21,0),0))))</f>
        <v>814</v>
      </c>
      <c r="T21">
        <f>IF(W21=0,0,IF(R$11=4,VLOOKUP(R$12,神器总属性!$A$3:$Z$22,W21,0),IF(R$11=3,VLOOKUP(R$12,神器总属性!$A$26:$Z$45,W21,0),IF(R$11=2,VLOOKUP(R$12,神器总属性!$A$49:$Z$68,W21,0),0))))+IF(W21=0,0,IF(T$11=4,VLOOKUP(T$12,神器总属性!$A$3:$Z$22,W21,0),IF(T$11=3,VLOOKUP(T$12,神器总属性!$A$26:$Z$45,W21,0),IF(T$11=2,VLOOKUP(T$12,神器总属性!$A$49:$Z$68,W21,0),0))))+IF(W21=0,0,IF(V$11=4,VLOOKUP(V$12,神器总属性!$A$3:$Z$22,W21,0),IF(V$11=3,VLOOKUP(V$12,神器总属性!$A$26:$Z$45,W21,0),IF(V$11=2,VLOOKUP(V$12,神器总属性!$A$49:$Z$68,W21,0),0))))</f>
        <v>0</v>
      </c>
      <c r="V21">
        <f>IFERROR(VLOOKUP(Q21,属性对应量表位置!$A:$Z,6,0),0)</f>
        <v>6</v>
      </c>
      <c r="W21">
        <f>IFERROR(VLOOKUP(Q21,属性对应量表位置!$A:$Z,7,0),0)</f>
        <v>13</v>
      </c>
    </row>
    <row r="22" spans="1:23">
      <c r="A22">
        <f>Test!C22</f>
        <v>8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19</v>
      </c>
      <c r="G22">
        <f>IFERROR(VLOOKUP(A22,属性对应量表位置!$A:$E,4,0),0)</f>
        <v>10</v>
      </c>
      <c r="H22">
        <f>IFERROR(VLOOKUP(A22,属性对应量表位置!$A:$E,5,0),0)</f>
        <v>10</v>
      </c>
      <c r="I22">
        <f>Test!K22</f>
        <v>8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19</v>
      </c>
      <c r="O22">
        <f>IFERROR(VLOOKUP(I22,属性对应量表位置!$A:$E,4,0),0)</f>
        <v>10</v>
      </c>
      <c r="P22">
        <f>IFERROR(VLOOKUP(I22,属性对应量表位置!$A:$E,5,0),0)</f>
        <v>10</v>
      </c>
      <c r="Q22">
        <f>Test!S22</f>
        <v>0</v>
      </c>
      <c r="R22">
        <f t="shared" si="2"/>
        <v>0</v>
      </c>
      <c r="S22">
        <f>IF(V22=0,0,IF(R$11=4,VLOOKUP(R$12,神器总属性!$A$3:$Z$22,V22,0),IF(R$11=3,VLOOKUP(R$12,神器总属性!$A$26:$Z$45,V22,0),IF(R$11=2,VLOOKUP(R$12,神器总属性!$A$49:$Z$68,V22,0),0))))+IF(V22=0,0,IF(T$11=4,VLOOKUP(T$12,神器总属性!$A$3:$Z$22,V22,0),IF(T$11=3,VLOOKUP(T$12,神器总属性!$A$26:$Z$45,V22,0),IF(T$11=2,VLOOKUP(T$12,神器总属性!$A$49:$Z$68,V22,0),0))))+IF(V22=0,0,IF(V$11=4,VLOOKUP(V$12,神器总属性!$A$3:$Z$22,V22,0),IF(V$11=3,VLOOKUP(V$12,神器总属性!$A$26:$Z$45,V22,0),IF(V$11=2,VLOOKUP(V$12,神器总属性!$A$49:$Z$68,V22,0),0))))</f>
        <v>0</v>
      </c>
      <c r="T22">
        <f>IF(W22=0,0,IF(R$11=4,VLOOKUP(R$12,神器总属性!$A$3:$Z$22,W22,0),IF(R$11=3,VLOOKUP(R$12,神器总属性!$A$26:$Z$45,W22,0),IF(R$11=2,VLOOKUP(R$12,神器总属性!$A$49:$Z$68,W22,0),0))))+IF(W22=0,0,IF(T$11=4,VLOOKUP(T$12,神器总属性!$A$3:$Z$22,W22,0),IF(T$11=3,VLOOKUP(T$12,神器总属性!$A$26:$Z$45,W22,0),IF(T$11=2,VLOOKUP(T$12,神器总属性!$A$49:$Z$68,W22,0),0))))+IF(W22=0,0,IF(V$11=4,VLOOKUP(V$12,神器总属性!$A$3:$Z$22,W22,0),IF(V$11=3,VLOOKUP(V$12,神器总属性!$A$26:$Z$45,W22,0),IF(V$11=2,VLOOKUP(V$12,神器总属性!$A$49:$Z$68,W22,0),0))))</f>
        <v>0</v>
      </c>
      <c r="V22">
        <f>IFERROR(VLOOKUP(Q22,属性对应量表位置!$A:$Z,6,0),0)</f>
        <v>0</v>
      </c>
      <c r="W22">
        <f>IFERROR(VLOOKUP(Q22,属性对应量表位置!$A:$Z,7,0),0)</f>
        <v>0</v>
      </c>
    </row>
    <row r="23" spans="1:23">
      <c r="A23">
        <f>Test!C23</f>
        <v>20</v>
      </c>
      <c r="B23">
        <f t="shared" si="0"/>
        <v>500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500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14</v>
      </c>
      <c r="I23">
        <f>Test!K23</f>
        <v>20</v>
      </c>
      <c r="J23">
        <f t="shared" si="1"/>
        <v>500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500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14</v>
      </c>
      <c r="Q23">
        <f>Test!S23</f>
        <v>0</v>
      </c>
      <c r="R23">
        <f t="shared" si="2"/>
        <v>0</v>
      </c>
      <c r="S23">
        <f>IF(V23=0,0,IF(R$11=4,VLOOKUP(R$12,神器总属性!$A$3:$Z$22,V23,0),IF(R$11=3,VLOOKUP(R$12,神器总属性!$A$26:$Z$45,V23,0),IF(R$11=2,VLOOKUP(R$12,神器总属性!$A$49:$Z$68,V23,0),0))))+IF(V23=0,0,IF(T$11=4,VLOOKUP(T$12,神器总属性!$A$3:$Z$22,V23,0),IF(T$11=3,VLOOKUP(T$12,神器总属性!$A$26:$Z$45,V23,0),IF(T$11=2,VLOOKUP(T$12,神器总属性!$A$49:$Z$68,V23,0),0))))+IF(V23=0,0,IF(V$11=4,VLOOKUP(V$12,神器总属性!$A$3:$Z$22,V23,0),IF(V$11=3,VLOOKUP(V$12,神器总属性!$A$26:$Z$45,V23,0),IF(V$11=2,VLOOKUP(V$12,神器总属性!$A$49:$Z$68,V23,0),0))))</f>
        <v>0</v>
      </c>
      <c r="T23">
        <f>IF(W23=0,0,IF(R$11=4,VLOOKUP(R$12,神器总属性!$A$3:$Z$22,W23,0),IF(R$11=3,VLOOKUP(R$12,神器总属性!$A$26:$Z$45,W23,0),IF(R$11=2,VLOOKUP(R$12,神器总属性!$A$49:$Z$68,W23,0),0))))+IF(W23=0,0,IF(T$11=4,VLOOKUP(T$12,神器总属性!$A$3:$Z$22,W23,0),IF(T$11=3,VLOOKUP(T$12,神器总属性!$A$26:$Z$45,W23,0),IF(T$11=2,VLOOKUP(T$12,神器总属性!$A$49:$Z$68,W23,0),0))))+IF(W23=0,0,IF(V$11=4,VLOOKUP(V$12,神器总属性!$A$3:$Z$22,W23,0),IF(V$11=3,VLOOKUP(V$12,神器总属性!$A$26:$Z$45,W23,0),IF(V$11=2,VLOOKUP(V$12,神器总属性!$A$49:$Z$68,W23,0),0))))</f>
        <v>0</v>
      </c>
      <c r="V23">
        <f>IFERROR(VLOOKUP(Q23,属性对应量表位置!$A:$Z,6,0),0)</f>
        <v>0</v>
      </c>
      <c r="W23">
        <f>IFERROR(VLOOKUP(Q23,属性对应量表位置!$A:$Z,7,0),0)</f>
        <v>0</v>
      </c>
    </row>
    <row r="24" spans="1:23">
      <c r="A24">
        <f>Test!C24</f>
        <v>25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19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  <c r="Q24">
        <f>Test!S24</f>
        <v>0</v>
      </c>
      <c r="R24">
        <f t="shared" si="2"/>
        <v>0</v>
      </c>
      <c r="S24">
        <f>IF(V24=0,0,IF(R$11=4,VLOOKUP(R$12,神器总属性!$A$3:$Z$22,V24,0),IF(R$11=3,VLOOKUP(R$12,神器总属性!$A$26:$Z$45,V24,0),IF(R$11=2,VLOOKUP(R$12,神器总属性!$A$49:$Z$68,V24,0),0))))+IF(V24=0,0,IF(T$11=4,VLOOKUP(T$12,神器总属性!$A$3:$Z$22,V24,0),IF(T$11=3,VLOOKUP(T$12,神器总属性!$A$26:$Z$45,V24,0),IF(T$11=2,VLOOKUP(T$12,神器总属性!$A$49:$Z$68,V24,0),0))))+IF(V24=0,0,IF(V$11=4,VLOOKUP(V$12,神器总属性!$A$3:$Z$22,V24,0),IF(V$11=3,VLOOKUP(V$12,神器总属性!$A$26:$Z$45,V24,0),IF(V$11=2,VLOOKUP(V$12,神器总属性!$A$49:$Z$68,V24,0),0))))</f>
        <v>0</v>
      </c>
      <c r="T24">
        <f>IF(W24=0,0,IF(R$11=4,VLOOKUP(R$12,神器总属性!$A$3:$Z$22,W24,0),IF(R$11=3,VLOOKUP(R$12,神器总属性!$A$26:$Z$45,W24,0),IF(R$11=2,VLOOKUP(R$12,神器总属性!$A$49:$Z$68,W24,0),0))))+IF(W24=0,0,IF(T$11=4,VLOOKUP(T$12,神器总属性!$A$3:$Z$22,W24,0),IF(T$11=3,VLOOKUP(T$12,神器总属性!$A$26:$Z$45,W24,0),IF(T$11=2,VLOOKUP(T$12,神器总属性!$A$49:$Z$68,W24,0),0))))+IF(W24=0,0,IF(V$11=4,VLOOKUP(V$12,神器总属性!$A$3:$Z$22,W24,0),IF(V$11=3,VLOOKUP(V$12,神器总属性!$A$26:$Z$45,W24,0),IF(V$11=2,VLOOKUP(V$12,神器总属性!$A$49:$Z$68,W24,0),0))))</f>
        <v>0</v>
      </c>
      <c r="V24">
        <f>IFERROR(VLOOKUP(Q24,属性对应量表位置!$A:$Z,6,0),0)</f>
        <v>0</v>
      </c>
      <c r="W24">
        <f>IFERROR(VLOOKUP(Q24,属性对应量表位置!$A:$Z,7,0),0)</f>
        <v>0</v>
      </c>
    </row>
    <row r="25" spans="1:23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  <c r="Q25">
        <f>Test!S25</f>
        <v>0</v>
      </c>
      <c r="R25">
        <f t="shared" si="2"/>
        <v>0</v>
      </c>
      <c r="S25">
        <f>IF(V25=0,0,IF(R$11=4,VLOOKUP(R$12,神器总属性!$A$3:$Z$22,V25,0),IF(R$11=3,VLOOKUP(R$12,神器总属性!$A$26:$Z$45,V25,0),IF(R$11=2,VLOOKUP(R$12,神器总属性!$A$49:$Z$68,V25,0),0))))+IF(V25=0,0,IF(T$11=4,VLOOKUP(T$12,神器总属性!$A$3:$Z$22,V25,0),IF(T$11=3,VLOOKUP(T$12,神器总属性!$A$26:$Z$45,V25,0),IF(T$11=2,VLOOKUP(T$12,神器总属性!$A$49:$Z$68,V25,0),0))))+IF(V25=0,0,IF(V$11=4,VLOOKUP(V$12,神器总属性!$A$3:$Z$22,V25,0),IF(V$11=3,VLOOKUP(V$12,神器总属性!$A$26:$Z$45,V25,0),IF(V$11=2,VLOOKUP(V$12,神器总属性!$A$49:$Z$68,V25,0),0))))</f>
        <v>0</v>
      </c>
      <c r="T25">
        <f>IF(W25=0,0,IF(R$11=4,VLOOKUP(R$12,神器总属性!$A$3:$Z$22,W25,0),IF(R$11=3,VLOOKUP(R$12,神器总属性!$A$26:$Z$45,W25,0),IF(R$11=2,VLOOKUP(R$12,神器总属性!$A$49:$Z$68,W25,0),0))))+IF(W25=0,0,IF(T$11=4,VLOOKUP(T$12,神器总属性!$A$3:$Z$22,W25,0),IF(T$11=3,VLOOKUP(T$12,神器总属性!$A$26:$Z$45,W25,0),IF(T$11=2,VLOOKUP(T$12,神器总属性!$A$49:$Z$68,W25,0),0))))+IF(W25=0,0,IF(V$11=4,VLOOKUP(V$12,神器总属性!$A$3:$Z$22,W25,0),IF(V$11=3,VLOOKUP(V$12,神器总属性!$A$26:$Z$45,W25,0),IF(V$11=2,VLOOKUP(V$12,神器总属性!$A$49:$Z$68,W25,0),0))))</f>
        <v>0</v>
      </c>
      <c r="V25">
        <f>IFERROR(VLOOKUP(Q25,属性对应量表位置!$A:$Z,6,0),0)</f>
        <v>0</v>
      </c>
      <c r="W25">
        <f>IFERROR(VLOOKUP(Q25,属性对应量表位置!$A:$Z,7,0),0)</f>
        <v>0</v>
      </c>
    </row>
    <row r="30" spans="1:23">
      <c r="A30">
        <v>3</v>
      </c>
      <c r="I30">
        <v>4</v>
      </c>
      <c r="Q30">
        <v>5</v>
      </c>
    </row>
    <row r="31" spans="1:23">
      <c r="A31" t="s">
        <v>4</v>
      </c>
      <c r="B31">
        <f>IF(Test!C32&gt;0,Test!C32,$B$1)</f>
        <v>13001</v>
      </c>
      <c r="I31" t="s">
        <v>4</v>
      </c>
      <c r="J31">
        <f>IF(Test!K32&gt;0,Test!K32,$B$1)</f>
        <v>14002</v>
      </c>
      <c r="Q31" t="s">
        <v>4</v>
      </c>
      <c r="R31">
        <f>IF(Test!S32&gt;0,Test!S32,$B$1)</f>
        <v>53001</v>
      </c>
    </row>
    <row r="32" spans="1:23">
      <c r="A32" t="s">
        <v>144</v>
      </c>
      <c r="B32">
        <f>IF(Test!E30&gt;0,Test!E30,$B$2)</f>
        <v>145</v>
      </c>
      <c r="I32" t="s">
        <v>144</v>
      </c>
      <c r="J32">
        <f>IF(Test!M30&gt;0,Test!M30,$B$2)</f>
        <v>145</v>
      </c>
      <c r="Q32" t="s">
        <v>144</v>
      </c>
      <c r="R32">
        <f>IF(Test!U30&gt;0,Test!U30,$B$2)</f>
        <v>145</v>
      </c>
    </row>
    <row r="33" spans="1:24">
      <c r="A33" t="s">
        <v>87</v>
      </c>
      <c r="B33">
        <f>IF(Test!E31&gt;1,Test!E31,$B$3)</f>
        <v>6</v>
      </c>
      <c r="I33" t="s">
        <v>87</v>
      </c>
      <c r="J33">
        <f>IF(Test!M31&gt;1,Test!M31,$B$3)</f>
        <v>6</v>
      </c>
      <c r="Q33" t="s">
        <v>87</v>
      </c>
      <c r="R33">
        <f>IF(Test!U31&gt;1,Test!U31,$B$3)</f>
        <v>6</v>
      </c>
    </row>
    <row r="34" spans="1:24">
      <c r="A34" t="s">
        <v>86</v>
      </c>
      <c r="B34">
        <f>IF(Test!E32&gt;0,Test!E32,$B$4)</f>
        <v>6</v>
      </c>
      <c r="I34" t="s">
        <v>86</v>
      </c>
      <c r="J34">
        <f>IF(Test!M32&gt;0,Test!M32,$B$4)</f>
        <v>6</v>
      </c>
      <c r="Q34" t="s">
        <v>86</v>
      </c>
      <c r="R34">
        <f>IF(Test!U32&gt;0,Test!U32,$B$4)</f>
        <v>6</v>
      </c>
    </row>
    <row r="35" spans="1:24">
      <c r="B35" t="s">
        <v>155</v>
      </c>
      <c r="C35" t="s">
        <v>143</v>
      </c>
      <c r="D35" t="s">
        <v>142</v>
      </c>
      <c r="E35" t="s">
        <v>141</v>
      </c>
      <c r="F35" t="s">
        <v>147</v>
      </c>
      <c r="G35" t="s">
        <v>146</v>
      </c>
      <c r="H35" t="s">
        <v>145</v>
      </c>
      <c r="J35" t="s">
        <v>155</v>
      </c>
      <c r="K35" t="s">
        <v>143</v>
      </c>
      <c r="L35" t="s">
        <v>142</v>
      </c>
      <c r="M35" t="s">
        <v>141</v>
      </c>
      <c r="N35" t="s">
        <v>147</v>
      </c>
      <c r="O35" t="s">
        <v>146</v>
      </c>
      <c r="P35" t="s">
        <v>145</v>
      </c>
      <c r="R35" t="s">
        <v>155</v>
      </c>
      <c r="S35" t="s">
        <v>143</v>
      </c>
      <c r="T35" t="s">
        <v>142</v>
      </c>
      <c r="U35" t="s">
        <v>141</v>
      </c>
      <c r="V35" t="s">
        <v>147</v>
      </c>
      <c r="W35" t="s">
        <v>146</v>
      </c>
      <c r="X35" t="s">
        <v>145</v>
      </c>
    </row>
    <row r="36" spans="1:24">
      <c r="A36">
        <f>Test!C36</f>
        <v>1</v>
      </c>
      <c r="B36">
        <f>(E36+C36)*(D36+1)</f>
        <v>7583.7</v>
      </c>
      <c r="C36">
        <f>IF(F36=0,0,VLOOKUP(B31,hero_info!$A:$AE,F36,0)*(B32-1))</f>
        <v>2736</v>
      </c>
      <c r="D36">
        <f>IF(G36=0,0,VLOOKUP(B33,hero_star_info!$A:$AJ,G36,0)/10000)</f>
        <v>0.7</v>
      </c>
      <c r="E36">
        <f>IF(H36=0,0,VLOOKUP(VALUE(CONCATENATE(B31,B34)),hero_data_info!$A:$Y,H36,0))</f>
        <v>1725</v>
      </c>
      <c r="F36">
        <f>IFERROR(VLOOKUP(A36,属性对应量表位置!$A:$E,3,0),0)</f>
        <v>15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6002.7</v>
      </c>
      <c r="K36">
        <f>IF(N36=0,0,VLOOKUP(J31,hero_info!$A:$AE,N36,0)*(J32-1))</f>
        <v>2160</v>
      </c>
      <c r="L36">
        <f>IF(O36=0,0,VLOOKUP(J33,hero_star_info!$A:$AJ,O36,0)/10000)</f>
        <v>0.7</v>
      </c>
      <c r="M36">
        <f>IF(P36=0,0,VLOOKUP(VALUE(CONCATENATE(J31,J34)),hero_data_info!$A:$Y,P36,0))</f>
        <v>1371</v>
      </c>
      <c r="N36">
        <f>IFERROR(VLOOKUP(I36,属性对应量表位置!$A:$E,3,0),0)</f>
        <v>15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8520.4</v>
      </c>
      <c r="S36">
        <f>IF(V36=0,0,VLOOKUP(R31,hero_info!$A:$AE,V36,0)*(R32-1))</f>
        <v>3024</v>
      </c>
      <c r="T36">
        <f>IF(W36=0,0,VLOOKUP(R33,hero_star_info!$A:$AJ,W36,0)/10000)</f>
        <v>0.7</v>
      </c>
      <c r="U36">
        <f>IF(X36=0,0,VLOOKUP(VALUE(CONCATENATE(R31,R34)),hero_data_info!$A:$Y,X36,0))</f>
        <v>1988</v>
      </c>
      <c r="V36">
        <f>IFERROR(VLOOKUP(Q36,属性对应量表位置!$A:$E,3,0),0)</f>
        <v>15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3">(E37+C37)*(D37+1)</f>
        <v>50330.2</v>
      </c>
      <c r="C37">
        <f>IF(F37=0,0,VLOOKUP(B31,hero_info!$A:$AE,F37,0)*(B32-1))</f>
        <v>17856</v>
      </c>
      <c r="D37">
        <f>IF(G37=0,0,VLOOKUP(B33,hero_star_info!$A:$AJ,G37,0)/10000)</f>
        <v>0.7</v>
      </c>
      <c r="E37">
        <f>IF(H37=0,0,VLOOKUP(VALUE(CONCATENATE(B31,B34)),hero_data_info!$A:$Y,H37,0))</f>
        <v>11750</v>
      </c>
      <c r="F37">
        <f>IFERROR(VLOOKUP(A37,属性对应量表位置!$A:$E,3,0),0)</f>
        <v>14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4">(M37+K37)*(L37+1)</f>
        <v>58882.9</v>
      </c>
      <c r="K37">
        <f>IF(N37=0,0,VLOOKUP(J31,hero_info!$A:$AE,N37,0)*(J32-1))</f>
        <v>20880</v>
      </c>
      <c r="L37">
        <f>IF(O37=0,0,VLOOKUP(J33,hero_star_info!$A:$AJ,O37,0)/10000)</f>
        <v>0.7</v>
      </c>
      <c r="M37">
        <f>IF(P37=0,0,VLOOKUP(VALUE(CONCATENATE(J31,J34)),hero_data_info!$A:$Y,P37,0))</f>
        <v>13757</v>
      </c>
      <c r="N37">
        <f>IFERROR(VLOOKUP(I37,属性对应量表位置!$A:$E,3,0),0)</f>
        <v>14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5">(U37+S37)*(T37+1)</f>
        <v>58425.599999999999</v>
      </c>
      <c r="S37">
        <f>IF(V37=0,0,VLOOKUP(R31,hero_info!$A:$AE,V37,0)*(R32-1))</f>
        <v>20736</v>
      </c>
      <c r="T37">
        <f>IF(W37=0,0,VLOOKUP(R33,hero_star_info!$A:$AJ,W37,0)/10000)</f>
        <v>0.7</v>
      </c>
      <c r="U37">
        <f>IF(X37=0,0,VLOOKUP(VALUE(CONCATENATE(R31,R34)),hero_data_info!$A:$Y,X37,0))</f>
        <v>13632</v>
      </c>
      <c r="V37">
        <f>IFERROR(VLOOKUP(Q37,属性对应量表位置!$A:$E,3,0),0)</f>
        <v>14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3"/>
        <v>1496</v>
      </c>
      <c r="C38">
        <f>IF(F38=0,0,VLOOKUP(B31,hero_info!$A:$AE,F38,0)*(B32-1))</f>
        <v>576</v>
      </c>
      <c r="D38">
        <f>IF(G38=0,0,VLOOKUP(B33,hero_star_info!$A:$AJ,G38,0)/10000)</f>
        <v>0.7</v>
      </c>
      <c r="E38">
        <f>IF(H38=0,0,VLOOKUP(VALUE(CONCATENATE(B31,B34)),hero_data_info!$A:$Y,H38,0))</f>
        <v>304</v>
      </c>
      <c r="F38">
        <f>IFERROR(VLOOKUP(A38,属性对应量表位置!$A:$E,3,0),0)</f>
        <v>16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4"/>
        <v>1484.1</v>
      </c>
      <c r="K38">
        <f>IF(N38=0,0,VLOOKUP(J31,hero_info!$A:$AE,N38,0)*(J32-1))</f>
        <v>576</v>
      </c>
      <c r="L38">
        <f>IF(O38=0,0,VLOOKUP(J33,hero_star_info!$A:$AJ,O38,0)/10000)</f>
        <v>0.7</v>
      </c>
      <c r="M38">
        <f>IF(P38=0,0,VLOOKUP(VALUE(CONCATENATE(J31,J34)),hero_data_info!$A:$Y,P38,0))</f>
        <v>297</v>
      </c>
      <c r="N38">
        <f>IFERROR(VLOOKUP(I38,属性对应量表位置!$A:$E,3,0),0)</f>
        <v>16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5"/>
        <v>1581</v>
      </c>
      <c r="S38">
        <f>IF(V38=0,0,VLOOKUP(R31,hero_info!$A:$AE,V38,0)*(R32-1))</f>
        <v>576</v>
      </c>
      <c r="T38">
        <f>IF(W38=0,0,VLOOKUP(R33,hero_star_info!$A:$AJ,W38,0)/10000)</f>
        <v>0.7</v>
      </c>
      <c r="U38">
        <f>IF(X38=0,0,VLOOKUP(VALUE(CONCATENATE(R31,R34)),hero_data_info!$A:$Y,X38,0))</f>
        <v>354</v>
      </c>
      <c r="V38">
        <f>IFERROR(VLOOKUP(Q38,属性对应量表位置!$A:$E,3,0),0)</f>
        <v>16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3"/>
        <v>1167.8999999999999</v>
      </c>
      <c r="C39">
        <f>IF(F39=0,0,VLOOKUP(B31,hero_info!$A:$AE,F39,0)*(B32-1))</f>
        <v>432</v>
      </c>
      <c r="D39">
        <f>IF(G39=0,0,VLOOKUP(B33,hero_star_info!$A:$AJ,G39,0)/10000)</f>
        <v>0.7</v>
      </c>
      <c r="E39">
        <f>IF(H39=0,0,VLOOKUP(VALUE(CONCATENATE(B31,B34)),hero_data_info!$A:$Y,H39,0))</f>
        <v>255</v>
      </c>
      <c r="F39">
        <f>IFERROR(VLOOKUP(A39,属性对应量表位置!$A:$E,3,0),0)</f>
        <v>17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4"/>
        <v>1587.8</v>
      </c>
      <c r="K39">
        <f>IF(N39=0,0,VLOOKUP(J31,hero_info!$A:$AE,N39,0)*(J32-1))</f>
        <v>576</v>
      </c>
      <c r="L39">
        <f>IF(O39=0,0,VLOOKUP(J33,hero_star_info!$A:$AJ,O39,0)/10000)</f>
        <v>0.7</v>
      </c>
      <c r="M39">
        <f>IF(P39=0,0,VLOOKUP(VALUE(CONCATENATE(J31,J34)),hero_data_info!$A:$Y,P39,0))</f>
        <v>358</v>
      </c>
      <c r="N39">
        <f>IFERROR(VLOOKUP(I39,属性对应量表位置!$A:$E,3,0),0)</f>
        <v>17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5"/>
        <v>1502.8</v>
      </c>
      <c r="S39">
        <f>IF(V39=0,0,VLOOKUP(R31,hero_info!$A:$AE,V39,0)*(R32-1))</f>
        <v>576</v>
      </c>
      <c r="T39">
        <f>IF(W39=0,0,VLOOKUP(R33,hero_star_info!$A:$AJ,W39,0)/10000)</f>
        <v>0.7</v>
      </c>
      <c r="U39">
        <f>IF(X39=0,0,VLOOKUP(VALUE(CONCATENATE(R31,R34)),hero_data_info!$A:$Y,X39,0))</f>
        <v>308</v>
      </c>
      <c r="V39">
        <f>IFERROR(VLOOKUP(Q39,属性对应量表位置!$A:$E,3,0),0)</f>
        <v>17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3"/>
        <v>1504</v>
      </c>
      <c r="C40">
        <f>IF(F40=0,0,VLOOKUP(B31,hero_info!$A:$AE,F40,0)*(B32-1))</f>
        <v>720</v>
      </c>
      <c r="D40">
        <f>IF(G40=0,0,VLOOKUP(B33,hero_star_info!$A:$AJ,G40,0)/10000)</f>
        <v>0</v>
      </c>
      <c r="E40">
        <f>IF(H40=0,0,VLOOKUP(VALUE(CONCATENATE(B31,B34)),hero_data_info!$A:$Y,H40,0))</f>
        <v>784</v>
      </c>
      <c r="F40">
        <f>IFERROR(VLOOKUP(A40,属性对应量表位置!$A:$E,3,0),0)</f>
        <v>20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4"/>
        <v>1581</v>
      </c>
      <c r="K40">
        <f>IF(N40=0,0,VLOOKUP(J31,hero_info!$A:$AE,N40,0)*(J32-1))</f>
        <v>720</v>
      </c>
      <c r="L40">
        <f>IF(O40=0,0,VLOOKUP(J33,hero_star_info!$A:$AJ,O40,0)/10000)</f>
        <v>0</v>
      </c>
      <c r="M40">
        <f>IF(P40=0,0,VLOOKUP(VALUE(CONCATENATE(J31,J34)),hero_data_info!$A:$Y,P40,0))</f>
        <v>861</v>
      </c>
      <c r="N40">
        <f>IFERROR(VLOOKUP(I40,属性对应量表位置!$A:$E,3,0),0)</f>
        <v>20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5"/>
        <v>1558</v>
      </c>
      <c r="S40">
        <f>IF(V40=0,0,VLOOKUP(R31,hero_info!$A:$AE,V40,0)*(R32-1))</f>
        <v>720</v>
      </c>
      <c r="T40">
        <f>IF(W40=0,0,VLOOKUP(R33,hero_star_info!$A:$AJ,W40,0)/10000)</f>
        <v>0</v>
      </c>
      <c r="U40">
        <f>IF(X40=0,0,VLOOKUP(VALUE(CONCATENATE(R31,R34)),hero_data_info!$A:$Y,X40,0))</f>
        <v>838</v>
      </c>
      <c r="V40">
        <f>IFERROR(VLOOKUP(Q40,属性对应量表位置!$A:$E,3,0),0)</f>
        <v>20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7</v>
      </c>
      <c r="B41">
        <f t="shared" si="3"/>
        <v>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0</v>
      </c>
      <c r="F41">
        <f>IFERROR(VLOOKUP(A41,属性对应量表位置!$A:$E,3,0),0)</f>
        <v>18</v>
      </c>
      <c r="G41">
        <f>IFERROR(VLOOKUP(A41,属性对应量表位置!$A:$E,4,0),0)</f>
        <v>9</v>
      </c>
      <c r="H41">
        <f>IFERROR(VLOOKUP(A41,属性对应量表位置!$A:$E,5,0),0)</f>
        <v>9</v>
      </c>
      <c r="I41">
        <f>Test!K41</f>
        <v>7</v>
      </c>
      <c r="J41">
        <f t="shared" si="4"/>
        <v>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0</v>
      </c>
      <c r="N41">
        <f>IFERROR(VLOOKUP(I41,属性对应量表位置!$A:$E,3,0),0)</f>
        <v>18</v>
      </c>
      <c r="O41">
        <f>IFERROR(VLOOKUP(I41,属性对应量表位置!$A:$E,4,0),0)</f>
        <v>9</v>
      </c>
      <c r="P41">
        <f>IFERROR(VLOOKUP(I41,属性对应量表位置!$A:$E,5,0),0)</f>
        <v>9</v>
      </c>
      <c r="Q41">
        <f>Test!S41</f>
        <v>7</v>
      </c>
      <c r="R41">
        <f t="shared" si="5"/>
        <v>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0</v>
      </c>
      <c r="V41">
        <f>IFERROR(VLOOKUP(Q41,属性对应量表位置!$A:$E,3,0),0)</f>
        <v>18</v>
      </c>
      <c r="W41">
        <f>IFERROR(VLOOKUP(Q41,属性对应量表位置!$A:$E,4,0),0)</f>
        <v>9</v>
      </c>
      <c r="X41">
        <f>IFERROR(VLOOKUP(Q41,属性对应量表位置!$A:$E,5,0),0)</f>
        <v>9</v>
      </c>
    </row>
    <row r="42" spans="1:24">
      <c r="A42">
        <f>Test!C42</f>
        <v>8</v>
      </c>
      <c r="B42">
        <f t="shared" si="3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19</v>
      </c>
      <c r="G42">
        <f>IFERROR(VLOOKUP(A42,属性对应量表位置!$A:$E,4,0),0)</f>
        <v>10</v>
      </c>
      <c r="H42">
        <f>IFERROR(VLOOKUP(A42,属性对应量表位置!$A:$E,5,0),0)</f>
        <v>10</v>
      </c>
      <c r="I42">
        <f>Test!K42</f>
        <v>8</v>
      </c>
      <c r="J42">
        <f t="shared" si="4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19</v>
      </c>
      <c r="O42">
        <f>IFERROR(VLOOKUP(I42,属性对应量表位置!$A:$E,4,0),0)</f>
        <v>10</v>
      </c>
      <c r="P42">
        <f>IFERROR(VLOOKUP(I42,属性对应量表位置!$A:$E,5,0),0)</f>
        <v>10</v>
      </c>
      <c r="Q42">
        <f>Test!S42</f>
        <v>8</v>
      </c>
      <c r="R42">
        <f t="shared" si="5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19</v>
      </c>
      <c r="W42">
        <f>IFERROR(VLOOKUP(Q42,属性对应量表位置!$A:$E,4,0),0)</f>
        <v>10</v>
      </c>
      <c r="X42">
        <f>IFERROR(VLOOKUP(Q42,属性对应量表位置!$A:$E,5,0),0)</f>
        <v>10</v>
      </c>
    </row>
    <row r="43" spans="1:24">
      <c r="A43">
        <f>Test!C43</f>
        <v>20</v>
      </c>
      <c r="B43">
        <f t="shared" si="3"/>
        <v>500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500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14</v>
      </c>
      <c r="I43">
        <f>Test!K43</f>
        <v>20</v>
      </c>
      <c r="J43">
        <f t="shared" si="4"/>
        <v>500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500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14</v>
      </c>
      <c r="Q43">
        <f>Test!S43</f>
        <v>20</v>
      </c>
      <c r="R43">
        <f t="shared" si="5"/>
        <v>500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500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14</v>
      </c>
    </row>
    <row r="44" spans="1:24">
      <c r="A44">
        <f>Test!C44</f>
        <v>0</v>
      </c>
      <c r="B44">
        <f t="shared" si="3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0</v>
      </c>
      <c r="J44">
        <f t="shared" si="4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0</v>
      </c>
      <c r="R44">
        <f t="shared" si="5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0</v>
      </c>
    </row>
    <row r="45" spans="1:24">
      <c r="A45">
        <f>Test!C45</f>
        <v>0</v>
      </c>
      <c r="B45">
        <f t="shared" si="3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4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5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23">
      <c r="A50">
        <v>6</v>
      </c>
      <c r="I50">
        <v>7</v>
      </c>
    </row>
    <row r="51" spans="1:23">
      <c r="A51" t="s">
        <v>4</v>
      </c>
      <c r="B51">
        <f>IF(Test!C52&gt;0,Test!C52,$B$1)</f>
        <v>31002</v>
      </c>
      <c r="I51" t="s">
        <v>4</v>
      </c>
      <c r="J51">
        <f>IF(Test!K52&gt;0,Test!K52,$B$1)</f>
        <v>11004</v>
      </c>
      <c r="Q51" t="s">
        <v>668</v>
      </c>
      <c r="R51">
        <f>ROUNDDOWN(Test!S52/1000,0)-70</f>
        <v>4</v>
      </c>
      <c r="S51" t="s">
        <v>670</v>
      </c>
      <c r="T51">
        <f>ROUNDDOWN(Test!U52/1000,0)-70</f>
        <v>4</v>
      </c>
      <c r="U51" t="s">
        <v>672</v>
      </c>
      <c r="V51">
        <f>ROUNDDOWN(Test!W52/1000,0)-70</f>
        <v>3</v>
      </c>
    </row>
    <row r="52" spans="1:23">
      <c r="A52" t="s">
        <v>144</v>
      </c>
      <c r="B52">
        <f>IF(Test!E50&gt;0,Test!E50,$B$2)</f>
        <v>145</v>
      </c>
      <c r="I52" t="s">
        <v>144</v>
      </c>
      <c r="J52">
        <f>IF(Test!M50&gt;0,Test!M50,$B$2)</f>
        <v>145</v>
      </c>
      <c r="Q52" t="s">
        <v>669</v>
      </c>
      <c r="R52">
        <f>Test!S53-ROUNDDOWN(Test!S53,-2)</f>
        <v>5</v>
      </c>
      <c r="S52" t="s">
        <v>671</v>
      </c>
      <c r="T52">
        <f>Test!U53-ROUNDDOWN(Test!U53,-2)</f>
        <v>5</v>
      </c>
      <c r="U52" t="s">
        <v>673</v>
      </c>
      <c r="V52">
        <f>Test!W53-ROUNDDOWN(Test!W53,-2)</f>
        <v>5</v>
      </c>
    </row>
    <row r="53" spans="1:23">
      <c r="A53" t="s">
        <v>87</v>
      </c>
      <c r="B53">
        <f>IF(Test!E51&gt;1,Test!E51,$B$3)</f>
        <v>6</v>
      </c>
      <c r="I53" t="s">
        <v>87</v>
      </c>
      <c r="J53">
        <f>IF(Test!M51&gt;1,Test!M51,$B$3)</f>
        <v>6</v>
      </c>
    </row>
    <row r="54" spans="1:23">
      <c r="A54" t="s">
        <v>86</v>
      </c>
      <c r="B54">
        <f>IF(Test!E52&gt;0,Test!E52,$B$4)</f>
        <v>6</v>
      </c>
      <c r="I54" t="s">
        <v>86</v>
      </c>
      <c r="J54">
        <f>IF(Test!M52&gt;0,Test!M52,$B$4)</f>
        <v>6</v>
      </c>
    </row>
    <row r="55" spans="1:23">
      <c r="B55" t="s">
        <v>155</v>
      </c>
      <c r="C55" t="s">
        <v>143</v>
      </c>
      <c r="D55" t="s">
        <v>142</v>
      </c>
      <c r="E55" t="s">
        <v>141</v>
      </c>
      <c r="F55" t="s">
        <v>147</v>
      </c>
      <c r="G55" t="s">
        <v>146</v>
      </c>
      <c r="H55" t="s">
        <v>145</v>
      </c>
      <c r="J55" t="s">
        <v>155</v>
      </c>
      <c r="K55" t="s">
        <v>143</v>
      </c>
      <c r="L55" t="s">
        <v>142</v>
      </c>
      <c r="M55" t="s">
        <v>141</v>
      </c>
      <c r="N55" t="s">
        <v>147</v>
      </c>
      <c r="O55" t="s">
        <v>146</v>
      </c>
      <c r="P55" t="s">
        <v>145</v>
      </c>
      <c r="R55" t="s">
        <v>661</v>
      </c>
      <c r="S55" t="s">
        <v>664</v>
      </c>
      <c r="T55" t="s">
        <v>665</v>
      </c>
      <c r="V55" t="s">
        <v>666</v>
      </c>
      <c r="W55" t="s">
        <v>667</v>
      </c>
    </row>
    <row r="56" spans="1:23">
      <c r="A56">
        <f>Test!C56</f>
        <v>1</v>
      </c>
      <c r="B56">
        <f>(E56+C56)*(D56+1)</f>
        <v>5227.5</v>
      </c>
      <c r="C56">
        <f>IF(F56=0,0,VLOOKUP(B51,hero_info!$A:$AE,F56,0)*(B52-1))</f>
        <v>1872</v>
      </c>
      <c r="D56">
        <f>IF(G56=0,0,VLOOKUP(B53,hero_star_info!$A:$AJ,G56,0)/10000)</f>
        <v>0.7</v>
      </c>
      <c r="E56">
        <f>IF(H56=0,0,VLOOKUP(VALUE(CONCATENATE(B51,B54)),hero_data_info!$A:$Y,H56,0))</f>
        <v>1203</v>
      </c>
      <c r="F56">
        <f>IFERROR(VLOOKUP(A56,属性对应量表位置!$A:$E,3,0),0)</f>
        <v>15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5222.3999999999996</v>
      </c>
      <c r="K56">
        <f>IF(N56=0,0,VLOOKUP(J51,hero_info!$A:$AE,N56,0)*(J52-1))</f>
        <v>1872</v>
      </c>
      <c r="L56">
        <f>IF(O56=0,0,VLOOKUP(J53,hero_star_info!$A:$AJ,O56,0)/10000)</f>
        <v>0.7</v>
      </c>
      <c r="M56">
        <f>IF(P56=0,0,VLOOKUP(VALUE(CONCATENATE(J51,J54)),hero_data_info!$A:$Y,P56,0))</f>
        <v>1200</v>
      </c>
      <c r="N56">
        <f>IFERROR(VLOOKUP(I56,属性对应量表位置!$A:$E,3,0),0)</f>
        <v>15</v>
      </c>
      <c r="O56">
        <f>IFERROR(VLOOKUP(I56,属性对应量表位置!$A:$E,4,0),0)</f>
        <v>6</v>
      </c>
      <c r="P56">
        <f>IFERROR(VLOOKUP(I56,属性对应量表位置!$A:$E,5,0),0)</f>
        <v>6</v>
      </c>
      <c r="Q56">
        <f>Test!S56</f>
        <v>1</v>
      </c>
      <c r="R56">
        <f>S56+T56</f>
        <v>1622</v>
      </c>
      <c r="S56">
        <f>IF(V56=0,0,IF(R$51=4,VLOOKUP(R$52,神器总属性!$A$3:$Z$22,V56,0),IF(R$51=3,VLOOKUP(R$52,神器总属性!$A$26:$Z$45,V56,0),IF(R$51=2,VLOOKUP(R$52,神器总属性!$A$49:$Z$68,V56,0),0))))+IF(V56=0,0,IF(T$51=4,VLOOKUP(T$52,神器总属性!$A$3:$Z$22,V56,0),IF(T$51=3,VLOOKUP(T$52,神器总属性!$A$26:$Z$45,V56,0),IF(T$51=2,VLOOKUP(T$52,神器总属性!$A$49:$Z$68,V56,0),0))))+IF(V56=0,0,IF(V$51=4,VLOOKUP(V$52,神器总属性!$A$3:$Z$22,V56,0),IF(V$51=3,VLOOKUP(V$52,神器总属性!$A$26:$Z$45,V56,0),IF(V$51=2,VLOOKUP(V$52,神器总属性!$A$49:$Z$68,V56,0),0))))</f>
        <v>1622</v>
      </c>
      <c r="T56">
        <f>IF(W56=0,0,IF(R$51=4,VLOOKUP(R$52,神器总属性!$A$3:$Z$22,W56,0),IF(R$51=3,VLOOKUP(R$52,神器总属性!$A$26:$Z$45,W56,0),IF(R$51=2,VLOOKUP(R$52,神器总属性!$A$49:$Z$68,W56,0),0))))+IF(W56=0,0,IF(T$51=4,VLOOKUP(T$52,神器总属性!$A$3:$Z$22,W56,0),IF(T$51=3,VLOOKUP(T$52,神器总属性!$A$26:$Z$45,W56,0),IF(T$51=2,VLOOKUP(T$52,神器总属性!$A$49:$Z$68,W56,0),0))))+IF(W56=0,0,IF(V$51=4,VLOOKUP(V$52,神器总属性!$A$3:$Z$22,W56,0),IF(V$51=3,VLOOKUP(V$52,神器总属性!$A$26:$Z$45,W56,0),IF(V$51=2,VLOOKUP(V$52,神器总属性!$A$49:$Z$68,W56,0),0))))</f>
        <v>0</v>
      </c>
      <c r="V56">
        <f>IFERROR(VLOOKUP(Q56,属性对应量表位置!$A:$Z,6,0),0)</f>
        <v>2</v>
      </c>
      <c r="W56">
        <f>IFERROR(VLOOKUP(Q56,属性对应量表位置!$A:$Z,7,0),0)</f>
        <v>9</v>
      </c>
    </row>
    <row r="57" spans="1:23">
      <c r="A57">
        <f>Test!C57</f>
        <v>2</v>
      </c>
      <c r="B57">
        <f t="shared" ref="B57:B65" si="6">(E57+C57)*(D57+1)</f>
        <v>62893.2</v>
      </c>
      <c r="C57">
        <f>IF(F57=0,0,VLOOKUP(B51,hero_info!$A:$AE,F57,0)*(B52-1))</f>
        <v>22320</v>
      </c>
      <c r="D57">
        <f>IF(G57=0,0,VLOOKUP(B53,hero_star_info!$A:$AJ,G57,0)/10000)</f>
        <v>0.7</v>
      </c>
      <c r="E57">
        <f>IF(H57=0,0,VLOOKUP(VALUE(CONCATENATE(B51,B54)),hero_data_info!$A:$Y,H57,0))</f>
        <v>14676</v>
      </c>
      <c r="F57">
        <f>IFERROR(VLOOKUP(A57,属性对应量表位置!$A:$E,3,0),0)</f>
        <v>14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7">(M57+K57)*(L57+1)</f>
        <v>58418.799999999996</v>
      </c>
      <c r="K57">
        <f>IF(N57=0,0,VLOOKUP(J51,hero_info!$A:$AE,N57,0)*(J52-1))</f>
        <v>20736</v>
      </c>
      <c r="L57">
        <f>IF(O57=0,0,VLOOKUP(J53,hero_star_info!$A:$AJ,O57,0)/10000)</f>
        <v>0.7</v>
      </c>
      <c r="M57">
        <f>IF(P57=0,0,VLOOKUP(VALUE(CONCATENATE(J51,J54)),hero_data_info!$A:$Y,P57,0))</f>
        <v>13628</v>
      </c>
      <c r="N57">
        <f>IFERROR(VLOOKUP(I57,属性对应量表位置!$A:$E,3,0),0)</f>
        <v>14</v>
      </c>
      <c r="O57">
        <f>IFERROR(VLOOKUP(I57,属性对应量表位置!$A:$E,4,0),0)</f>
        <v>5</v>
      </c>
      <c r="P57">
        <f>IFERROR(VLOOKUP(I57,属性对应量表位置!$A:$E,5,0),0)</f>
        <v>5</v>
      </c>
      <c r="Q57">
        <f>Test!S57</f>
        <v>2</v>
      </c>
      <c r="R57">
        <f t="shared" ref="R57:R65" si="8">S57+T57</f>
        <v>44496</v>
      </c>
      <c r="S57">
        <f>IF(V57=0,0,IF(R$51=4,VLOOKUP(R$52,神器总属性!$A$3:$Z$22,V57,0),IF(R$51=3,VLOOKUP(R$52,神器总属性!$A$26:$Z$45,V57,0),IF(R$51=2,VLOOKUP(R$52,神器总属性!$A$49:$Z$68,V57,0),0))))+IF(V57=0,0,IF(T$51=4,VLOOKUP(T$52,神器总属性!$A$3:$Z$22,V57,0),IF(T$51=3,VLOOKUP(T$52,神器总属性!$A$26:$Z$45,V57,0),IF(T$51=2,VLOOKUP(T$52,神器总属性!$A$49:$Z$68,V57,0),0))))+IF(V57=0,0,IF(V$51=4,VLOOKUP(V$52,神器总属性!$A$3:$Z$22,V57,0),IF(V$51=3,VLOOKUP(V$52,神器总属性!$A$26:$Z$45,V57,0),IF(V$51=2,VLOOKUP(V$52,神器总属性!$A$49:$Z$68,V57,0),0))))</f>
        <v>17058</v>
      </c>
      <c r="T57">
        <f>IF(W57=0,0,IF(R$51=4,VLOOKUP(R$52,神器总属性!$A$3:$Z$22,W57,0),IF(R$51=3,VLOOKUP(R$52,神器总属性!$A$26:$Z$45,W57,0),IF(R$51=2,VLOOKUP(R$52,神器总属性!$A$49:$Z$68,W57,0),0))))+IF(W57=0,0,IF(T$51=4,VLOOKUP(T$52,神器总属性!$A$3:$Z$22,W57,0),IF(T$51=3,VLOOKUP(T$52,神器总属性!$A$26:$Z$45,W57,0),IF(T$51=2,VLOOKUP(T$52,神器总属性!$A$49:$Z$68,W57,0),0))))+IF(W57=0,0,IF(V$51=4,VLOOKUP(V$52,神器总属性!$A$3:$Z$22,W57,0),IF(V$51=3,VLOOKUP(V$52,神器总属性!$A$26:$Z$45,W57,0),IF(V$51=2,VLOOKUP(V$52,神器总属性!$A$49:$Z$68,W57,0),0))))</f>
        <v>27438</v>
      </c>
      <c r="V57">
        <f>IFERROR(VLOOKUP(Q57,属性对应量表位置!$A:$Z,6,0),0)</f>
        <v>3</v>
      </c>
      <c r="W57">
        <f>IFERROR(VLOOKUP(Q57,属性对应量表位置!$A:$Z,7,0),0)</f>
        <v>10</v>
      </c>
    </row>
    <row r="58" spans="1:23">
      <c r="A58">
        <f>Test!C58</f>
        <v>5</v>
      </c>
      <c r="B58">
        <f t="shared" si="6"/>
        <v>1955</v>
      </c>
      <c r="C58">
        <f>IF(F58=0,0,VLOOKUP(B51,hero_info!$A:$AE,F58,0)*(B52-1))</f>
        <v>720</v>
      </c>
      <c r="D58">
        <f>IF(G58=0,0,VLOOKUP(B53,hero_star_info!$A:$AJ,G58,0)/10000)</f>
        <v>0.7</v>
      </c>
      <c r="E58">
        <f>IF(H58=0,0,VLOOKUP(VALUE(CONCATENATE(B51,B54)),hero_data_info!$A:$Y,H58,0))</f>
        <v>430</v>
      </c>
      <c r="F58">
        <f>IFERROR(VLOOKUP(A58,属性对应量表位置!$A:$E,3,0),0)</f>
        <v>16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7"/>
        <v>1904</v>
      </c>
      <c r="K58">
        <f>IF(N58=0,0,VLOOKUP(J51,hero_info!$A:$AE,N58,0)*(J52-1))</f>
        <v>720</v>
      </c>
      <c r="L58">
        <f>IF(O58=0,0,VLOOKUP(J53,hero_star_info!$A:$AJ,O58,0)/10000)</f>
        <v>0.7</v>
      </c>
      <c r="M58">
        <f>IF(P58=0,0,VLOOKUP(VALUE(CONCATENATE(J51,J54)),hero_data_info!$A:$Y,P58,0))</f>
        <v>400</v>
      </c>
      <c r="N58">
        <f>IFERROR(VLOOKUP(I58,属性对应量表位置!$A:$E,3,0),0)</f>
        <v>16</v>
      </c>
      <c r="O58">
        <f>IFERROR(VLOOKUP(I58,属性对应量表位置!$A:$E,4,0),0)</f>
        <v>7</v>
      </c>
      <c r="P58">
        <f>IFERROR(VLOOKUP(I58,属性对应量表位置!$A:$E,5,0),0)</f>
        <v>7</v>
      </c>
      <c r="Q58">
        <f>Test!S58</f>
        <v>5</v>
      </c>
      <c r="R58">
        <f t="shared" si="8"/>
        <v>404</v>
      </c>
      <c r="S58">
        <f>IF(V58=0,0,IF(R$51=4,VLOOKUP(R$52,神器总属性!$A$3:$Z$22,V58,0),IF(R$51=3,VLOOKUP(R$52,神器总属性!$A$26:$Z$45,V58,0),IF(R$51=2,VLOOKUP(R$52,神器总属性!$A$49:$Z$68,V58,0),0))))+IF(V58=0,0,IF(T$51=4,VLOOKUP(T$52,神器总属性!$A$3:$Z$22,V58,0),IF(T$51=3,VLOOKUP(T$52,神器总属性!$A$26:$Z$45,V58,0),IF(T$51=2,VLOOKUP(T$52,神器总属性!$A$49:$Z$68,V58,0),0))))+IF(V58=0,0,IF(V$51=4,VLOOKUP(V$52,神器总属性!$A$3:$Z$22,V58,0),IF(V$51=3,VLOOKUP(V$52,神器总属性!$A$26:$Z$45,V58,0),IF(V$51=2,VLOOKUP(V$52,神器总属性!$A$49:$Z$68,V58,0),0))))</f>
        <v>404</v>
      </c>
      <c r="T58">
        <f>IF(W58=0,0,IF(R$51=4,VLOOKUP(R$52,神器总属性!$A$3:$Z$22,W58,0),IF(R$51=3,VLOOKUP(R$52,神器总属性!$A$26:$Z$45,W58,0),IF(R$51=2,VLOOKUP(R$52,神器总属性!$A$49:$Z$68,W58,0),0))))+IF(W58=0,0,IF(T$51=4,VLOOKUP(T$52,神器总属性!$A$3:$Z$22,W58,0),IF(T$51=3,VLOOKUP(T$52,神器总属性!$A$26:$Z$45,W58,0),IF(T$51=2,VLOOKUP(T$52,神器总属性!$A$49:$Z$68,W58,0),0))))+IF(W58=0,0,IF(V$51=4,VLOOKUP(V$52,神器总属性!$A$3:$Z$22,W58,0),IF(V$51=3,VLOOKUP(V$52,神器总属性!$A$26:$Z$45,W58,0),IF(V$51=2,VLOOKUP(V$52,神器总属性!$A$49:$Z$68,W58,0),0))))</f>
        <v>0</v>
      </c>
      <c r="V58">
        <f>IFERROR(VLOOKUP(Q58,属性对应量表位置!$A:$Z,6,0),0)</f>
        <v>4</v>
      </c>
      <c r="W58">
        <f>IFERROR(VLOOKUP(Q58,属性对应量表位置!$A:$Z,7,0),0)</f>
        <v>11</v>
      </c>
    </row>
    <row r="59" spans="1:23">
      <c r="A59">
        <f>Test!C59</f>
        <v>6</v>
      </c>
      <c r="B59">
        <f t="shared" si="6"/>
        <v>1186.5999999999999</v>
      </c>
      <c r="C59">
        <f>IF(F59=0,0,VLOOKUP(B51,hero_info!$A:$AE,F59,0)*(B52-1))</f>
        <v>432</v>
      </c>
      <c r="D59">
        <f>IF(G59=0,0,VLOOKUP(B53,hero_star_info!$A:$AJ,G59,0)/10000)</f>
        <v>0.7</v>
      </c>
      <c r="E59">
        <f>IF(H59=0,0,VLOOKUP(VALUE(CONCATENATE(B51,B54)),hero_data_info!$A:$Y,H59,0))</f>
        <v>266</v>
      </c>
      <c r="F59">
        <f>IFERROR(VLOOKUP(A59,属性对应量表位置!$A:$E,3,0),0)</f>
        <v>17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7"/>
        <v>1154.3</v>
      </c>
      <c r="K59">
        <f>IF(N59=0,0,VLOOKUP(J51,hero_info!$A:$AE,N59,0)*(J52-1))</f>
        <v>432</v>
      </c>
      <c r="L59">
        <f>IF(O59=0,0,VLOOKUP(J53,hero_star_info!$A:$AJ,O59,0)/10000)</f>
        <v>0.7</v>
      </c>
      <c r="M59">
        <f>IF(P59=0,0,VLOOKUP(VALUE(CONCATENATE(J51,J54)),hero_data_info!$A:$Y,P59,0))</f>
        <v>247</v>
      </c>
      <c r="N59">
        <f>IFERROR(VLOOKUP(I59,属性对应量表位置!$A:$E,3,0),0)</f>
        <v>17</v>
      </c>
      <c r="O59">
        <f>IFERROR(VLOOKUP(I59,属性对应量表位置!$A:$E,4,0),0)</f>
        <v>8</v>
      </c>
      <c r="P59">
        <f>IFERROR(VLOOKUP(I59,属性对应量表位置!$A:$E,5,0),0)</f>
        <v>8</v>
      </c>
      <c r="Q59">
        <f>Test!S59</f>
        <v>6</v>
      </c>
      <c r="R59">
        <f t="shared" si="8"/>
        <v>404</v>
      </c>
      <c r="S59">
        <f>IF(V59=0,0,IF(R$51=4,VLOOKUP(R$52,神器总属性!$A$3:$Z$22,V59,0),IF(R$51=3,VLOOKUP(R$52,神器总属性!$A$26:$Z$45,V59,0),IF(R$51=2,VLOOKUP(R$52,神器总属性!$A$49:$Z$68,V59,0),0))))+IF(V59=0,0,IF(T$51=4,VLOOKUP(T$52,神器总属性!$A$3:$Z$22,V59,0),IF(T$51=3,VLOOKUP(T$52,神器总属性!$A$26:$Z$45,V59,0),IF(T$51=2,VLOOKUP(T$52,神器总属性!$A$49:$Z$68,V59,0),0))))+IF(V59=0,0,IF(V$51=4,VLOOKUP(V$52,神器总属性!$A$3:$Z$22,V59,0),IF(V$51=3,VLOOKUP(V$52,神器总属性!$A$26:$Z$45,V59,0),IF(V$51=2,VLOOKUP(V$52,神器总属性!$A$49:$Z$68,V59,0),0))))</f>
        <v>404</v>
      </c>
      <c r="T59">
        <f>IF(W59=0,0,IF(R$51=4,VLOOKUP(R$52,神器总属性!$A$3:$Z$22,W59,0),IF(R$51=3,VLOOKUP(R$52,神器总属性!$A$26:$Z$45,W59,0),IF(R$51=2,VLOOKUP(R$52,神器总属性!$A$49:$Z$68,W59,0),0))))+IF(W59=0,0,IF(T$51=4,VLOOKUP(T$52,神器总属性!$A$3:$Z$22,W59,0),IF(T$51=3,VLOOKUP(T$52,神器总属性!$A$26:$Z$45,W59,0),IF(T$51=2,VLOOKUP(T$52,神器总属性!$A$49:$Z$68,W59,0),0))))+IF(W59=0,0,IF(V$51=4,VLOOKUP(V$52,神器总属性!$A$3:$Z$22,W59,0),IF(V$51=3,VLOOKUP(V$52,神器总属性!$A$26:$Z$45,W59,0),IF(V$51=2,VLOOKUP(V$52,神器总属性!$A$49:$Z$68,W59,0),0))))</f>
        <v>0</v>
      </c>
      <c r="V59">
        <f>IFERROR(VLOOKUP(Q59,属性对应量表位置!$A:$Z,6,0),0)</f>
        <v>4</v>
      </c>
      <c r="W59">
        <f>IFERROR(VLOOKUP(Q59,属性对应量表位置!$A:$Z,7,0),0)</f>
        <v>11</v>
      </c>
    </row>
    <row r="60" spans="1:23">
      <c r="A60">
        <f>Test!C60</f>
        <v>4</v>
      </c>
      <c r="B60">
        <f t="shared" si="6"/>
        <v>1504</v>
      </c>
      <c r="C60">
        <f>IF(F60=0,0,VLOOKUP(B51,hero_info!$A:$AE,F60,0)*(B52-1))</f>
        <v>720</v>
      </c>
      <c r="D60">
        <f>IF(G60=0,0,VLOOKUP(B53,hero_star_info!$A:$AJ,G60,0)/10000)</f>
        <v>0</v>
      </c>
      <c r="E60">
        <f>IF(H60=0,0,VLOOKUP(VALUE(CONCATENATE(B51,B54)),hero_data_info!$A:$Y,H60,0))</f>
        <v>784</v>
      </c>
      <c r="F60">
        <f>IFERROR(VLOOKUP(A60,属性对应量表位置!$A:$E,3,0),0)</f>
        <v>20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7"/>
        <v>1527</v>
      </c>
      <c r="K60">
        <f>IF(N60=0,0,VLOOKUP(J51,hero_info!$A:$AE,N60,0)*(J52-1))</f>
        <v>720</v>
      </c>
      <c r="L60">
        <f>IF(O60=0,0,VLOOKUP(J53,hero_star_info!$A:$AJ,O60,0)/10000)</f>
        <v>0</v>
      </c>
      <c r="M60">
        <f>IF(P60=0,0,VLOOKUP(VALUE(CONCATENATE(J51,J54)),hero_data_info!$A:$Y,P60,0))</f>
        <v>807</v>
      </c>
      <c r="N60">
        <f>IFERROR(VLOOKUP(I60,属性对应量表位置!$A:$E,3,0),0)</f>
        <v>20</v>
      </c>
      <c r="O60">
        <f>IFERROR(VLOOKUP(I60,属性对应量表位置!$A:$E,4,0),0)</f>
        <v>11</v>
      </c>
      <c r="P60">
        <f>IFERROR(VLOOKUP(I60,属性对应量表位置!$A:$E,5,0),0)</f>
        <v>11</v>
      </c>
      <c r="Q60">
        <f>Test!S60</f>
        <v>7</v>
      </c>
      <c r="R60">
        <f t="shared" si="8"/>
        <v>814</v>
      </c>
      <c r="S60">
        <f>IF(V60=0,0,IF(R$51=4,VLOOKUP(R$52,神器总属性!$A$3:$Z$22,V60,0),IF(R$51=3,VLOOKUP(R$52,神器总属性!$A$26:$Z$45,V60,0),IF(R$51=2,VLOOKUP(R$52,神器总属性!$A$49:$Z$68,V60,0),0))))+IF(V60=0,0,IF(T$51=4,VLOOKUP(T$52,神器总属性!$A$3:$Z$22,V60,0),IF(T$51=3,VLOOKUP(T$52,神器总属性!$A$26:$Z$45,V60,0),IF(T$51=2,VLOOKUP(T$52,神器总属性!$A$49:$Z$68,V60,0),0))))+IF(V60=0,0,IF(V$51=4,VLOOKUP(V$52,神器总属性!$A$3:$Z$22,V60,0),IF(V$51=3,VLOOKUP(V$52,神器总属性!$A$26:$Z$45,V60,0),IF(V$51=2,VLOOKUP(V$52,神器总属性!$A$49:$Z$68,V60,0),0))))</f>
        <v>814</v>
      </c>
      <c r="T60">
        <f>IF(W60=0,0,IF(R$51=4,VLOOKUP(R$52,神器总属性!$A$3:$Z$22,W60,0),IF(R$51=3,VLOOKUP(R$52,神器总属性!$A$26:$Z$45,W60,0),IF(R$51=2,VLOOKUP(R$52,神器总属性!$A$49:$Z$68,W60,0),0))))+IF(W60=0,0,IF(T$51=4,VLOOKUP(T$52,神器总属性!$A$3:$Z$22,W60,0),IF(T$51=3,VLOOKUP(T$52,神器总属性!$A$26:$Z$45,W60,0),IF(T$51=2,VLOOKUP(T$52,神器总属性!$A$49:$Z$68,W60,0),0))))+IF(W60=0,0,IF(V$51=4,VLOOKUP(V$52,神器总属性!$A$3:$Z$22,W60,0),IF(V$51=3,VLOOKUP(V$52,神器总属性!$A$26:$Z$45,W60,0),IF(V$51=2,VLOOKUP(V$52,神器总属性!$A$49:$Z$68,W60,0),0))))</f>
        <v>0</v>
      </c>
      <c r="V60">
        <f>IFERROR(VLOOKUP(Q60,属性对应量表位置!$A:$Z,6,0),0)</f>
        <v>5</v>
      </c>
      <c r="W60">
        <f>IFERROR(VLOOKUP(Q60,属性对应量表位置!$A:$Z,7,0),0)</f>
        <v>12</v>
      </c>
    </row>
    <row r="61" spans="1:23">
      <c r="A61">
        <f>Test!C61</f>
        <v>7</v>
      </c>
      <c r="B61">
        <f t="shared" si="6"/>
        <v>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0</v>
      </c>
      <c r="F61">
        <f>IFERROR(VLOOKUP(A61,属性对应量表位置!$A:$E,3,0),0)</f>
        <v>18</v>
      </c>
      <c r="G61">
        <f>IFERROR(VLOOKUP(A61,属性对应量表位置!$A:$E,4,0),0)</f>
        <v>9</v>
      </c>
      <c r="H61">
        <f>IFERROR(VLOOKUP(A61,属性对应量表位置!$A:$E,5,0),0)</f>
        <v>9</v>
      </c>
      <c r="I61">
        <f>Test!K61</f>
        <v>7</v>
      </c>
      <c r="J61">
        <f t="shared" si="7"/>
        <v>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0</v>
      </c>
      <c r="N61">
        <f>IFERROR(VLOOKUP(I61,属性对应量表位置!$A:$E,3,0),0)</f>
        <v>18</v>
      </c>
      <c r="O61">
        <f>IFERROR(VLOOKUP(I61,属性对应量表位置!$A:$E,4,0),0)</f>
        <v>9</v>
      </c>
      <c r="P61">
        <f>IFERROR(VLOOKUP(I61,属性对应量表位置!$A:$E,5,0),0)</f>
        <v>9</v>
      </c>
      <c r="Q61">
        <f>Test!S61</f>
        <v>8</v>
      </c>
      <c r="R61">
        <f t="shared" si="8"/>
        <v>814</v>
      </c>
      <c r="S61">
        <f>IF(V61=0,0,IF(R$51=4,VLOOKUP(R$52,神器总属性!$A$3:$Z$22,V61,0),IF(R$51=3,VLOOKUP(R$52,神器总属性!$A$26:$Z$45,V61,0),IF(R$51=2,VLOOKUP(R$52,神器总属性!$A$49:$Z$68,V61,0),0))))+IF(V61=0,0,IF(T$51=4,VLOOKUP(T$52,神器总属性!$A$3:$Z$22,V61,0),IF(T$51=3,VLOOKUP(T$52,神器总属性!$A$26:$Z$45,V61,0),IF(T$51=2,VLOOKUP(T$52,神器总属性!$A$49:$Z$68,V61,0),0))))+IF(V61=0,0,IF(V$51=4,VLOOKUP(V$52,神器总属性!$A$3:$Z$22,V61,0),IF(V$51=3,VLOOKUP(V$52,神器总属性!$A$26:$Z$45,V61,0),IF(V$51=2,VLOOKUP(V$52,神器总属性!$A$49:$Z$68,V61,0),0))))</f>
        <v>814</v>
      </c>
      <c r="T61">
        <f>IF(W61=0,0,IF(R$51=4,VLOOKUP(R$52,神器总属性!$A$3:$Z$22,W61,0),IF(R$51=3,VLOOKUP(R$52,神器总属性!$A$26:$Z$45,W61,0),IF(R$51=2,VLOOKUP(R$52,神器总属性!$A$49:$Z$68,W61,0),0))))+IF(W61=0,0,IF(T$51=4,VLOOKUP(T$52,神器总属性!$A$3:$Z$22,W61,0),IF(T$51=3,VLOOKUP(T$52,神器总属性!$A$26:$Z$45,W61,0),IF(T$51=2,VLOOKUP(T$52,神器总属性!$A$49:$Z$68,W61,0),0))))+IF(W61=0,0,IF(V$51=4,VLOOKUP(V$52,神器总属性!$A$3:$Z$22,W61,0),IF(V$51=3,VLOOKUP(V$52,神器总属性!$A$26:$Z$45,W61,0),IF(V$51=2,VLOOKUP(V$52,神器总属性!$A$49:$Z$68,W61,0),0))))</f>
        <v>0</v>
      </c>
      <c r="V61">
        <f>IFERROR(VLOOKUP(Q61,属性对应量表位置!$A:$Z,6,0),0)</f>
        <v>6</v>
      </c>
      <c r="W61">
        <f>IFERROR(VLOOKUP(Q61,属性对应量表位置!$A:$Z,7,0),0)</f>
        <v>13</v>
      </c>
    </row>
    <row r="62" spans="1:23">
      <c r="A62">
        <f>Test!C62</f>
        <v>8</v>
      </c>
      <c r="B62">
        <f t="shared" si="6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19</v>
      </c>
      <c r="G62">
        <f>IFERROR(VLOOKUP(A62,属性对应量表位置!$A:$E,4,0),0)</f>
        <v>10</v>
      </c>
      <c r="H62">
        <f>IFERROR(VLOOKUP(A62,属性对应量表位置!$A:$E,5,0),0)</f>
        <v>10</v>
      </c>
      <c r="I62">
        <f>Test!K62</f>
        <v>8</v>
      </c>
      <c r="J62">
        <f t="shared" si="7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19</v>
      </c>
      <c r="O62">
        <f>IFERROR(VLOOKUP(I62,属性对应量表位置!$A:$E,4,0),0)</f>
        <v>10</v>
      </c>
      <c r="P62">
        <f>IFERROR(VLOOKUP(I62,属性对应量表位置!$A:$E,5,0),0)</f>
        <v>10</v>
      </c>
      <c r="Q62">
        <f>Test!S62</f>
        <v>0</v>
      </c>
      <c r="R62">
        <f t="shared" si="8"/>
        <v>0</v>
      </c>
      <c r="S62">
        <f>IF(V62=0,0,IF(R$51=4,VLOOKUP(R$52,神器总属性!$A$3:$Z$22,V62,0),IF(R$51=3,VLOOKUP(R$52,神器总属性!$A$26:$Z$45,V62,0),IF(R$51=2,VLOOKUP(R$52,神器总属性!$A$49:$Z$68,V62,0),0))))+IF(V62=0,0,IF(T$51=4,VLOOKUP(T$52,神器总属性!$A$3:$Z$22,V62,0),IF(T$51=3,VLOOKUP(T$52,神器总属性!$A$26:$Z$45,V62,0),IF(T$51=2,VLOOKUP(T$52,神器总属性!$A$49:$Z$68,V62,0),0))))+IF(V62=0,0,IF(V$51=4,VLOOKUP(V$52,神器总属性!$A$3:$Z$22,V62,0),IF(V$51=3,VLOOKUP(V$52,神器总属性!$A$26:$Z$45,V62,0),IF(V$51=2,VLOOKUP(V$52,神器总属性!$A$49:$Z$68,V62,0),0))))</f>
        <v>0</v>
      </c>
      <c r="T62">
        <f>IF(W62=0,0,IF(R$51=4,VLOOKUP(R$52,神器总属性!$A$3:$Z$22,W62,0),IF(R$51=3,VLOOKUP(R$52,神器总属性!$A$26:$Z$45,W62,0),IF(R$51=2,VLOOKUP(R$52,神器总属性!$A$49:$Z$68,W62,0),0))))+IF(W62=0,0,IF(T$51=4,VLOOKUP(T$52,神器总属性!$A$3:$Z$22,W62,0),IF(T$51=3,VLOOKUP(T$52,神器总属性!$A$26:$Z$45,W62,0),IF(T$51=2,VLOOKUP(T$52,神器总属性!$A$49:$Z$68,W62,0),0))))+IF(W62=0,0,IF(V$51=4,VLOOKUP(V$52,神器总属性!$A$3:$Z$22,W62,0),IF(V$51=3,VLOOKUP(V$52,神器总属性!$A$26:$Z$45,W62,0),IF(V$51=2,VLOOKUP(V$52,神器总属性!$A$49:$Z$68,W62,0),0))))</f>
        <v>0</v>
      </c>
      <c r="V62">
        <f>IFERROR(VLOOKUP(Q62,属性对应量表位置!$A:$Z,6,0),0)</f>
        <v>0</v>
      </c>
      <c r="W62">
        <f>IFERROR(VLOOKUP(Q62,属性对应量表位置!$A:$Z,7,0),0)</f>
        <v>0</v>
      </c>
    </row>
    <row r="63" spans="1:23">
      <c r="A63">
        <f>Test!C63</f>
        <v>20</v>
      </c>
      <c r="B63">
        <f t="shared" si="6"/>
        <v>500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500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14</v>
      </c>
      <c r="I63">
        <f>Test!K63</f>
        <v>20</v>
      </c>
      <c r="J63">
        <f t="shared" si="7"/>
        <v>500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500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14</v>
      </c>
      <c r="Q63">
        <f>Test!S63</f>
        <v>0</v>
      </c>
      <c r="R63">
        <f t="shared" si="8"/>
        <v>0</v>
      </c>
      <c r="S63">
        <f>IF(V63=0,0,IF(R$51=4,VLOOKUP(R$52,神器总属性!$A$3:$Z$22,V63,0),IF(R$51=3,VLOOKUP(R$52,神器总属性!$A$26:$Z$45,V63,0),IF(R$51=2,VLOOKUP(R$52,神器总属性!$A$49:$Z$68,V63,0),0))))+IF(V63=0,0,IF(T$51=4,VLOOKUP(T$52,神器总属性!$A$3:$Z$22,V63,0),IF(T$51=3,VLOOKUP(T$52,神器总属性!$A$26:$Z$45,V63,0),IF(T$51=2,VLOOKUP(T$52,神器总属性!$A$49:$Z$68,V63,0),0))))+IF(V63=0,0,IF(V$51=4,VLOOKUP(V$52,神器总属性!$A$3:$Z$22,V63,0),IF(V$51=3,VLOOKUP(V$52,神器总属性!$A$26:$Z$45,V63,0),IF(V$51=2,VLOOKUP(V$52,神器总属性!$A$49:$Z$68,V63,0),0))))</f>
        <v>0</v>
      </c>
      <c r="T63">
        <f>IF(W63=0,0,IF(R$51=4,VLOOKUP(R$52,神器总属性!$A$3:$Z$22,W63,0),IF(R$51=3,VLOOKUP(R$52,神器总属性!$A$26:$Z$45,W63,0),IF(R$51=2,VLOOKUP(R$52,神器总属性!$A$49:$Z$68,W63,0),0))))+IF(W63=0,0,IF(T$51=4,VLOOKUP(T$52,神器总属性!$A$3:$Z$22,W63,0),IF(T$51=3,VLOOKUP(T$52,神器总属性!$A$26:$Z$45,W63,0),IF(T$51=2,VLOOKUP(T$52,神器总属性!$A$49:$Z$68,W63,0),0))))+IF(W63=0,0,IF(V$51=4,VLOOKUP(V$52,神器总属性!$A$3:$Z$22,W63,0),IF(V$51=3,VLOOKUP(V$52,神器总属性!$A$26:$Z$45,W63,0),IF(V$51=2,VLOOKUP(V$52,神器总属性!$A$49:$Z$68,W63,0),0))))</f>
        <v>0</v>
      </c>
      <c r="V63">
        <f>IFERROR(VLOOKUP(Q63,属性对应量表位置!$A:$Z,6,0),0)</f>
        <v>0</v>
      </c>
      <c r="W63">
        <f>IFERROR(VLOOKUP(Q63,属性对应量表位置!$A:$Z,7,0),0)</f>
        <v>0</v>
      </c>
    </row>
    <row r="64" spans="1:23">
      <c r="A64">
        <f>Test!C64</f>
        <v>25</v>
      </c>
      <c r="B64">
        <f t="shared" si="6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19</v>
      </c>
      <c r="I64">
        <f>Test!K64</f>
        <v>0</v>
      </c>
      <c r="J64">
        <f t="shared" si="7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  <c r="Q64">
        <f>Test!S64</f>
        <v>0</v>
      </c>
      <c r="R64">
        <f t="shared" si="8"/>
        <v>0</v>
      </c>
      <c r="S64">
        <f>IF(V64=0,0,IF(R$51=4,VLOOKUP(R$52,神器总属性!$A$3:$Z$22,V64,0),IF(R$51=3,VLOOKUP(R$52,神器总属性!$A$26:$Z$45,V64,0),IF(R$51=2,VLOOKUP(R$52,神器总属性!$A$49:$Z$68,V64,0),0))))+IF(V64=0,0,IF(T$51=4,VLOOKUP(T$52,神器总属性!$A$3:$Z$22,V64,0),IF(T$51=3,VLOOKUP(T$52,神器总属性!$A$26:$Z$45,V64,0),IF(T$51=2,VLOOKUP(T$52,神器总属性!$A$49:$Z$68,V64,0),0))))+IF(V64=0,0,IF(V$51=4,VLOOKUP(V$52,神器总属性!$A$3:$Z$22,V64,0),IF(V$51=3,VLOOKUP(V$52,神器总属性!$A$26:$Z$45,V64,0),IF(V$51=2,VLOOKUP(V$52,神器总属性!$A$49:$Z$68,V64,0),0))))</f>
        <v>0</v>
      </c>
      <c r="T64">
        <f>IF(W64=0,0,IF(R$51=4,VLOOKUP(R$52,神器总属性!$A$3:$Z$22,W64,0),IF(R$51=3,VLOOKUP(R$52,神器总属性!$A$26:$Z$45,W64,0),IF(R$51=2,VLOOKUP(R$52,神器总属性!$A$49:$Z$68,W64,0),0))))+IF(W64=0,0,IF(T$51=4,VLOOKUP(T$52,神器总属性!$A$3:$Z$22,W64,0),IF(T$51=3,VLOOKUP(T$52,神器总属性!$A$26:$Z$45,W64,0),IF(T$51=2,VLOOKUP(T$52,神器总属性!$A$49:$Z$68,W64,0),0))))+IF(W64=0,0,IF(V$51=4,VLOOKUP(V$52,神器总属性!$A$3:$Z$22,W64,0),IF(V$51=3,VLOOKUP(V$52,神器总属性!$A$26:$Z$45,W64,0),IF(V$51=2,VLOOKUP(V$52,神器总属性!$A$49:$Z$68,W64,0),0))))</f>
        <v>0</v>
      </c>
      <c r="V64">
        <f>IFERROR(VLOOKUP(Q64,属性对应量表位置!$A:$Z,6,0),0)</f>
        <v>0</v>
      </c>
      <c r="W64">
        <f>IFERROR(VLOOKUP(Q64,属性对应量表位置!$A:$Z,7,0),0)</f>
        <v>0</v>
      </c>
    </row>
    <row r="65" spans="1:24">
      <c r="A65">
        <f>Test!C65</f>
        <v>0</v>
      </c>
      <c r="B65">
        <f t="shared" si="6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7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  <c r="Q65">
        <f>Test!S65</f>
        <v>0</v>
      </c>
      <c r="R65">
        <f t="shared" si="8"/>
        <v>0</v>
      </c>
      <c r="S65">
        <f>IF(V65=0,0,IF(R$51=4,VLOOKUP(R$52,神器总属性!$A$3:$Z$22,V65,0),IF(R$51=3,VLOOKUP(R$52,神器总属性!$A$26:$Z$45,V65,0),IF(R$51=2,VLOOKUP(R$52,神器总属性!$A$49:$Z$68,V65,0),0))))+IF(V65=0,0,IF(T$51=4,VLOOKUP(T$52,神器总属性!$A$3:$Z$22,V65,0),IF(T$51=3,VLOOKUP(T$52,神器总属性!$A$26:$Z$45,V65,0),IF(T$51=2,VLOOKUP(T$52,神器总属性!$A$49:$Z$68,V65,0),0))))+IF(V65=0,0,IF(V$51=4,VLOOKUP(V$52,神器总属性!$A$3:$Z$22,V65,0),IF(V$51=3,VLOOKUP(V$52,神器总属性!$A$26:$Z$45,V65,0),IF(V$51=2,VLOOKUP(V$52,神器总属性!$A$49:$Z$68,V65,0),0))))</f>
        <v>0</v>
      </c>
      <c r="T65">
        <f>IF(W65=0,0,IF(R$51=4,VLOOKUP(R$52,神器总属性!$A$3:$Z$22,W65,0),IF(R$51=3,VLOOKUP(R$52,神器总属性!$A$26:$Z$45,W65,0),IF(R$51=2,VLOOKUP(R$52,神器总属性!$A$49:$Z$68,W65,0),0))))+IF(W65=0,0,IF(T$51=4,VLOOKUP(T$52,神器总属性!$A$3:$Z$22,W65,0),IF(T$51=3,VLOOKUP(T$52,神器总属性!$A$26:$Z$45,W65,0),IF(T$51=2,VLOOKUP(T$52,神器总属性!$A$49:$Z$68,W65,0),0))))+IF(W65=0,0,IF(V$51=4,VLOOKUP(V$52,神器总属性!$A$3:$Z$22,W65,0),IF(V$51=3,VLOOKUP(V$52,神器总属性!$A$26:$Z$45,W65,0),IF(V$51=2,VLOOKUP(V$52,神器总属性!$A$49:$Z$68,W65,0),0))))</f>
        <v>0</v>
      </c>
      <c r="V65">
        <f>IFERROR(VLOOKUP(Q65,属性对应量表位置!$A:$Z,6,0),0)</f>
        <v>0</v>
      </c>
      <c r="W65">
        <f>IFERROR(VLOOKUP(Q65,属性对应量表位置!$A:$Z,7,0),0)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4</v>
      </c>
      <c r="B71">
        <f>IF(Test!C72&gt;0,Test!C72,$B$1)</f>
        <v>43002</v>
      </c>
      <c r="I71" t="s">
        <v>4</v>
      </c>
      <c r="J71">
        <f>IF(Test!K72&gt;0,Test!K72,$B$1)</f>
        <v>34003</v>
      </c>
      <c r="Q71" t="s">
        <v>4</v>
      </c>
      <c r="R71">
        <f>IF(Test!S72&gt;0,Test!S72,$B$1)</f>
        <v>23002</v>
      </c>
    </row>
    <row r="72" spans="1:24">
      <c r="A72" t="s">
        <v>144</v>
      </c>
      <c r="B72">
        <f>IF(Test!E70&gt;0,Test!E70,$B$2)</f>
        <v>145</v>
      </c>
      <c r="I72" t="s">
        <v>144</v>
      </c>
      <c r="J72">
        <f>IF(Test!M70&gt;0,Test!M70,$B$2)</f>
        <v>145</v>
      </c>
      <c r="Q72" t="s">
        <v>144</v>
      </c>
      <c r="R72">
        <f>IF(Test!U70&gt;0,Test!U70,$B$2)</f>
        <v>145</v>
      </c>
    </row>
    <row r="73" spans="1:24">
      <c r="A73" t="s">
        <v>87</v>
      </c>
      <c r="B73">
        <f>IF(Test!E71&gt;1,Test!E71,$B$3)</f>
        <v>6</v>
      </c>
      <c r="I73" t="s">
        <v>87</v>
      </c>
      <c r="J73">
        <f>IF(Test!M71&gt;1,Test!M71,$B$3)</f>
        <v>6</v>
      </c>
      <c r="Q73" t="s">
        <v>87</v>
      </c>
      <c r="R73">
        <f>IF(Test!U71&gt;1,Test!U71,$B$3)</f>
        <v>6</v>
      </c>
    </row>
    <row r="74" spans="1:24">
      <c r="A74" t="s">
        <v>86</v>
      </c>
      <c r="B74">
        <f>IF(Test!E72&gt;0,Test!E72,$B$4)</f>
        <v>6</v>
      </c>
      <c r="I74" t="s">
        <v>86</v>
      </c>
      <c r="J74">
        <f>IF(Test!M72&gt;0,Test!M72,$B$4)</f>
        <v>6</v>
      </c>
      <c r="Q74" t="s">
        <v>86</v>
      </c>
      <c r="R74">
        <f>IF(Test!U72&gt;0,Test!U72,$B$4)</f>
        <v>6</v>
      </c>
    </row>
    <row r="75" spans="1:24">
      <c r="C75" t="s">
        <v>143</v>
      </c>
      <c r="D75" t="s">
        <v>142</v>
      </c>
      <c r="E75" t="s">
        <v>141</v>
      </c>
      <c r="F75" t="s">
        <v>147</v>
      </c>
      <c r="G75" t="s">
        <v>146</v>
      </c>
      <c r="H75" t="s">
        <v>145</v>
      </c>
      <c r="K75" t="s">
        <v>143</v>
      </c>
      <c r="L75" t="s">
        <v>142</v>
      </c>
      <c r="M75" t="s">
        <v>141</v>
      </c>
      <c r="N75" t="s">
        <v>147</v>
      </c>
      <c r="O75" t="s">
        <v>146</v>
      </c>
      <c r="P75" t="s">
        <v>145</v>
      </c>
      <c r="S75" t="s">
        <v>143</v>
      </c>
      <c r="T75" t="s">
        <v>142</v>
      </c>
      <c r="U75" t="s">
        <v>141</v>
      </c>
      <c r="V75" t="s">
        <v>147</v>
      </c>
      <c r="W75" t="s">
        <v>146</v>
      </c>
      <c r="X75" t="s">
        <v>145</v>
      </c>
    </row>
    <row r="76" spans="1:24">
      <c r="A76">
        <f>Test!C76</f>
        <v>1</v>
      </c>
      <c r="B76">
        <f>(E76+C76)*(D76+1)</f>
        <v>8127.7</v>
      </c>
      <c r="C76">
        <f>IF(F76=0,0,VLOOKUP(B71,hero_info!$A:$AE,F76,0)*(B72-1))</f>
        <v>2880</v>
      </c>
      <c r="D76">
        <f>IF(G76=0,0,VLOOKUP(B73,hero_star_info!$A:$AJ,G76,0)/10000)</f>
        <v>0.7</v>
      </c>
      <c r="E76">
        <f>IF(H76=0,0,VLOOKUP(VALUE(CONCATENATE(B71,B74)),hero_data_info!$A:$Y,H76,0))</f>
        <v>1901</v>
      </c>
      <c r="F76">
        <f>IFERROR(VLOOKUP(A76,属性对应量表位置!$A:$E,3,0),0)</f>
        <v>15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5531.8</v>
      </c>
      <c r="K76">
        <f>IF(N76=0,0,VLOOKUP(J71,hero_info!$A:$AE,N76,0)*(J72-1))</f>
        <v>2016</v>
      </c>
      <c r="L76">
        <f>IF(O76=0,0,VLOOKUP(J73,hero_star_info!$A:$AJ,O76,0)/10000)</f>
        <v>0.7</v>
      </c>
      <c r="M76">
        <f>IF(P76=0,0,VLOOKUP(VALUE(CONCATENATE(J71,J74)),hero_data_info!$A:$Y,P76,0))</f>
        <v>1238</v>
      </c>
      <c r="N76">
        <f>IFERROR(VLOOKUP(I76,属性对应量表位置!$A:$E,3,0),0)</f>
        <v>15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6784.7</v>
      </c>
      <c r="S76">
        <f>IF(V76=0,0,VLOOKUP(R71,hero_info!$A:$AE,V76,0)*(R72-1))</f>
        <v>2448</v>
      </c>
      <c r="T76">
        <f>IF(W76=0,0,VLOOKUP(R73,hero_star_info!$A:$AJ,W76,0)/10000)</f>
        <v>0.7</v>
      </c>
      <c r="U76">
        <f>IF(X76=0,0,VLOOKUP(VALUE(CONCATENATE(R71,R74)),hero_data_info!$A:$Y,X76,0))</f>
        <v>1543</v>
      </c>
      <c r="V76">
        <f>IFERROR(VLOOKUP(Q76,属性对应量表位置!$A:$E,3,0),0)</f>
        <v>15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9">(E77+C77)*(D77+1)</f>
        <v>60045.7</v>
      </c>
      <c r="C77">
        <f>IF(F77=0,0,VLOOKUP(B71,hero_info!$A:$AE,F77,0)*(B72-1))</f>
        <v>21312</v>
      </c>
      <c r="D77">
        <f>IF(G77=0,0,VLOOKUP(B73,hero_star_info!$A:$AJ,G77,0)/10000)</f>
        <v>0.7</v>
      </c>
      <c r="E77">
        <f>IF(H77=0,0,VLOOKUP(VALUE(CONCATENATE(B71,B74)),hero_data_info!$A:$Y,H77,0))</f>
        <v>14009</v>
      </c>
      <c r="F77">
        <f>IFERROR(VLOOKUP(A77,属性对应量表位置!$A:$E,3,0),0)</f>
        <v>14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10">(M77+K77)*(L77+1)</f>
        <v>56882</v>
      </c>
      <c r="K77">
        <f>IF(N77=0,0,VLOOKUP(J71,hero_info!$A:$AE,N77,0)*(J72-1))</f>
        <v>20160</v>
      </c>
      <c r="L77">
        <f>IF(O77=0,0,VLOOKUP(J73,hero_star_info!$A:$AJ,O77,0)/10000)</f>
        <v>0.7</v>
      </c>
      <c r="M77">
        <f>IF(P77=0,0,VLOOKUP(VALUE(CONCATENATE(J71,J74)),hero_data_info!$A:$Y,P77,0))</f>
        <v>13300</v>
      </c>
      <c r="N77">
        <f>IFERROR(VLOOKUP(I77,属性对应量表位置!$A:$E,3,0),0)</f>
        <v>14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11">(U77+S77)*(T77+1)</f>
        <v>52822.400000000001</v>
      </c>
      <c r="S77">
        <f>IF(V77=0,0,VLOOKUP(R71,hero_info!$A:$AE,V77,0)*(R72-1))</f>
        <v>18720</v>
      </c>
      <c r="T77">
        <f>IF(W77=0,0,VLOOKUP(R73,hero_star_info!$A:$AJ,W77,0)/10000)</f>
        <v>0.7</v>
      </c>
      <c r="U77">
        <f>IF(X77=0,0,VLOOKUP(VALUE(CONCATENATE(R71,R74)),hero_data_info!$A:$Y,X77,0))</f>
        <v>12352</v>
      </c>
      <c r="V77">
        <f>IFERROR(VLOOKUP(Q77,属性对应量表位置!$A:$E,3,0),0)</f>
        <v>14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9"/>
        <v>1599.7</v>
      </c>
      <c r="C78">
        <f>IF(F78=0,0,VLOOKUP(B71,hero_info!$A:$AE,F78,0)*(B72-1))</f>
        <v>576</v>
      </c>
      <c r="D78">
        <f>IF(G78=0,0,VLOOKUP(B73,hero_star_info!$A:$AJ,G78,0)/10000)</f>
        <v>0.7</v>
      </c>
      <c r="E78">
        <f>IF(H78=0,0,VLOOKUP(VALUE(CONCATENATE(B71,B74)),hero_data_info!$A:$Y,H78,0))</f>
        <v>365</v>
      </c>
      <c r="F78">
        <f>IFERROR(VLOOKUP(A78,属性对应量表位置!$A:$E,3,0),0)</f>
        <v>16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10"/>
        <v>1470.5</v>
      </c>
      <c r="K78">
        <f>IF(N78=0,0,VLOOKUP(J71,hero_info!$A:$AE,N78,0)*(J72-1))</f>
        <v>576</v>
      </c>
      <c r="L78">
        <f>IF(O78=0,0,VLOOKUP(J73,hero_star_info!$A:$AJ,O78,0)/10000)</f>
        <v>0.7</v>
      </c>
      <c r="M78">
        <f>IF(P78=0,0,VLOOKUP(VALUE(CONCATENATE(J71,J74)),hero_data_info!$A:$Y,P78,0))</f>
        <v>289</v>
      </c>
      <c r="N78">
        <f>IFERROR(VLOOKUP(I78,属性对应量表位置!$A:$E,3,0),0)</f>
        <v>16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11"/>
        <v>1523.2</v>
      </c>
      <c r="S78">
        <f>IF(V78=0,0,VLOOKUP(R71,hero_info!$A:$AE,V78,0)*(R72-1))</f>
        <v>576</v>
      </c>
      <c r="T78">
        <f>IF(W78=0,0,VLOOKUP(R73,hero_star_info!$A:$AJ,W78,0)/10000)</f>
        <v>0.7</v>
      </c>
      <c r="U78">
        <f>IF(X78=0,0,VLOOKUP(VALUE(CONCATENATE(R71,R74)),hero_data_info!$A:$Y,X78,0))</f>
        <v>320</v>
      </c>
      <c r="V78">
        <f>IFERROR(VLOOKUP(Q78,属性对应量表位置!$A:$E,3,0),0)</f>
        <v>16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9"/>
        <v>1484.1</v>
      </c>
      <c r="C79">
        <f>IF(F79=0,0,VLOOKUP(B71,hero_info!$A:$AE,F79,0)*(B72-1))</f>
        <v>576</v>
      </c>
      <c r="D79">
        <f>IF(G79=0,0,VLOOKUP(B73,hero_star_info!$A:$AJ,G79,0)/10000)</f>
        <v>0.7</v>
      </c>
      <c r="E79">
        <f>IF(H79=0,0,VLOOKUP(VALUE(CONCATENATE(B71,B74)),hero_data_info!$A:$Y,H79,0))</f>
        <v>297</v>
      </c>
      <c r="F79">
        <f>IFERROR(VLOOKUP(A79,属性对应量表位置!$A:$E,3,0),0)</f>
        <v>17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10"/>
        <v>1567.3999999999999</v>
      </c>
      <c r="K79">
        <f>IF(N79=0,0,VLOOKUP(J71,hero_info!$A:$AE,N79,0)*(J72-1))</f>
        <v>576</v>
      </c>
      <c r="L79">
        <f>IF(O79=0,0,VLOOKUP(J73,hero_star_info!$A:$AJ,O79,0)/10000)</f>
        <v>0.7</v>
      </c>
      <c r="M79">
        <f>IF(P79=0,0,VLOOKUP(VALUE(CONCATENATE(J71,J74)),hero_data_info!$A:$Y,P79,0))</f>
        <v>346</v>
      </c>
      <c r="N79">
        <f>IFERROR(VLOOKUP(I79,属性对应量表位置!$A:$E,3,0),0)</f>
        <v>17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11"/>
        <v>1186.5999999999999</v>
      </c>
      <c r="S79">
        <f>IF(V79=0,0,VLOOKUP(R71,hero_info!$A:$AE,V79,0)*(R72-1))</f>
        <v>432</v>
      </c>
      <c r="T79">
        <f>IF(W79=0,0,VLOOKUP(R73,hero_star_info!$A:$AJ,W79,0)/10000)</f>
        <v>0.7</v>
      </c>
      <c r="U79">
        <f>IF(X79=0,0,VLOOKUP(VALUE(CONCATENATE(R71,R74)),hero_data_info!$A:$Y,X79,0))</f>
        <v>266</v>
      </c>
      <c r="V79">
        <f>IFERROR(VLOOKUP(Q79,属性对应量表位置!$A:$E,3,0),0)</f>
        <v>17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9"/>
        <v>1596</v>
      </c>
      <c r="C80">
        <f>IF(F80=0,0,VLOOKUP(B71,hero_info!$A:$AE,F80,0)*(B72-1))</f>
        <v>720</v>
      </c>
      <c r="D80">
        <f>IF(G80=0,0,VLOOKUP(B73,hero_star_info!$A:$AJ,G80,0)/10000)</f>
        <v>0</v>
      </c>
      <c r="E80">
        <f>IF(H80=0,0,VLOOKUP(VALUE(CONCATENATE(B71,B74)),hero_data_info!$A:$Y,H80,0))</f>
        <v>876</v>
      </c>
      <c r="F80">
        <f>IFERROR(VLOOKUP(A80,属性对应量表位置!$A:$E,3,0),0)</f>
        <v>20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10"/>
        <v>1523</v>
      </c>
      <c r="K80">
        <f>IF(N80=0,0,VLOOKUP(J71,hero_info!$A:$AE,N80,0)*(J72-1))</f>
        <v>720</v>
      </c>
      <c r="L80">
        <f>IF(O80=0,0,VLOOKUP(J73,hero_star_info!$A:$AJ,O80,0)/10000)</f>
        <v>0</v>
      </c>
      <c r="M80">
        <f>IF(P80=0,0,VLOOKUP(VALUE(CONCATENATE(J71,J74)),hero_data_info!$A:$Y,P80,0))</f>
        <v>803</v>
      </c>
      <c r="N80">
        <f>IFERROR(VLOOKUP(I80,属性对应量表位置!$A:$E,3,0),0)</f>
        <v>20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11"/>
        <v>1277</v>
      </c>
      <c r="S80">
        <f>IF(V80=0,0,VLOOKUP(R71,hero_info!$A:$AE,V80,0)*(R72-1))</f>
        <v>576</v>
      </c>
      <c r="T80">
        <f>IF(W80=0,0,VLOOKUP(R73,hero_star_info!$A:$AJ,W80,0)/10000)</f>
        <v>0</v>
      </c>
      <c r="U80">
        <f>IF(X80=0,0,VLOOKUP(VALUE(CONCATENATE(R71,R74)),hero_data_info!$A:$Y,X80,0))</f>
        <v>701</v>
      </c>
      <c r="V80">
        <f>IFERROR(VLOOKUP(Q80,属性对应量表位置!$A:$E,3,0),0)</f>
        <v>20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7</v>
      </c>
      <c r="B81">
        <f t="shared" si="9"/>
        <v>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0</v>
      </c>
      <c r="F81">
        <f>IFERROR(VLOOKUP(A81,属性对应量表位置!$A:$E,3,0),0)</f>
        <v>18</v>
      </c>
      <c r="G81">
        <f>IFERROR(VLOOKUP(A81,属性对应量表位置!$A:$E,4,0),0)</f>
        <v>9</v>
      </c>
      <c r="H81">
        <f>IFERROR(VLOOKUP(A81,属性对应量表位置!$A:$E,5,0),0)</f>
        <v>9</v>
      </c>
      <c r="I81">
        <f>Test!K81</f>
        <v>7</v>
      </c>
      <c r="J81">
        <f t="shared" si="10"/>
        <v>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0</v>
      </c>
      <c r="N81">
        <f>IFERROR(VLOOKUP(I81,属性对应量表位置!$A:$E,3,0),0)</f>
        <v>18</v>
      </c>
      <c r="O81">
        <f>IFERROR(VLOOKUP(I81,属性对应量表位置!$A:$E,4,0),0)</f>
        <v>9</v>
      </c>
      <c r="P81">
        <f>IFERROR(VLOOKUP(I81,属性对应量表位置!$A:$E,5,0),0)</f>
        <v>9</v>
      </c>
      <c r="Q81">
        <f>Test!S81</f>
        <v>7</v>
      </c>
      <c r="R81">
        <f t="shared" si="11"/>
        <v>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0</v>
      </c>
      <c r="V81">
        <f>IFERROR(VLOOKUP(Q81,属性对应量表位置!$A:$E,3,0),0)</f>
        <v>18</v>
      </c>
      <c r="W81">
        <f>IFERROR(VLOOKUP(Q81,属性对应量表位置!$A:$E,4,0),0)</f>
        <v>9</v>
      </c>
      <c r="X81">
        <f>IFERROR(VLOOKUP(Q81,属性对应量表位置!$A:$E,5,0),0)</f>
        <v>9</v>
      </c>
    </row>
    <row r="82" spans="1:24">
      <c r="A82">
        <f>Test!C82</f>
        <v>8</v>
      </c>
      <c r="B82">
        <f t="shared" si="9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19</v>
      </c>
      <c r="G82">
        <f>IFERROR(VLOOKUP(A82,属性对应量表位置!$A:$E,4,0),0)</f>
        <v>10</v>
      </c>
      <c r="H82">
        <f>IFERROR(VLOOKUP(A82,属性对应量表位置!$A:$E,5,0),0)</f>
        <v>10</v>
      </c>
      <c r="I82">
        <f>Test!K82</f>
        <v>8</v>
      </c>
      <c r="J82">
        <f t="shared" si="10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19</v>
      </c>
      <c r="O82">
        <f>IFERROR(VLOOKUP(I82,属性对应量表位置!$A:$E,4,0),0)</f>
        <v>10</v>
      </c>
      <c r="P82">
        <f>IFERROR(VLOOKUP(I82,属性对应量表位置!$A:$E,5,0),0)</f>
        <v>10</v>
      </c>
      <c r="Q82">
        <f>Test!S82</f>
        <v>8</v>
      </c>
      <c r="R82">
        <f t="shared" si="11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19</v>
      </c>
      <c r="W82">
        <f>IFERROR(VLOOKUP(Q82,属性对应量表位置!$A:$E,4,0),0)</f>
        <v>10</v>
      </c>
      <c r="X82">
        <f>IFERROR(VLOOKUP(Q82,属性对应量表位置!$A:$E,5,0),0)</f>
        <v>10</v>
      </c>
    </row>
    <row r="83" spans="1:24">
      <c r="A83">
        <f>Test!C83</f>
        <v>20</v>
      </c>
      <c r="B83">
        <f t="shared" si="9"/>
        <v>500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500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14</v>
      </c>
      <c r="I83">
        <f>Test!K83</f>
        <v>20</v>
      </c>
      <c r="J83">
        <f t="shared" si="10"/>
        <v>500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500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14</v>
      </c>
      <c r="Q83">
        <f>Test!S83</f>
        <v>20</v>
      </c>
      <c r="R83">
        <f t="shared" si="11"/>
        <v>500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500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14</v>
      </c>
    </row>
    <row r="84" spans="1:24">
      <c r="A84">
        <f>Test!C84</f>
        <v>0</v>
      </c>
      <c r="B84">
        <f t="shared" si="9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10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0</v>
      </c>
      <c r="R84">
        <f t="shared" si="11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9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10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11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83"/>
  <sheetViews>
    <sheetView zoomScale="85" zoomScaleNormal="85" workbookViewId="0">
      <pane xSplit="2" ySplit="5" topLeftCell="I6" activePane="bottomRight" state="frozen"/>
      <selection pane="topRight"/>
      <selection pane="bottomLeft"/>
      <selection pane="bottomRight" activeCell="J41" sqref="J41"/>
    </sheetView>
  </sheetViews>
  <sheetFormatPr defaultColWidth="9" defaultRowHeight="16.5"/>
  <cols>
    <col min="1" max="1" width="8" style="40" customWidth="1"/>
    <col min="2" max="2" width="12.875" style="40" customWidth="1"/>
    <col min="3" max="3" width="20.625" style="40" customWidth="1"/>
    <col min="4" max="4" width="20.5" style="40" customWidth="1"/>
    <col min="5" max="20" width="11.125" style="40" customWidth="1"/>
    <col min="21" max="21" width="11.25" style="1" customWidth="1"/>
    <col min="22" max="22" width="10.625" style="1" customWidth="1"/>
    <col min="23" max="23" width="12" style="1" customWidth="1"/>
    <col min="24" max="24" width="15" style="1" customWidth="1"/>
    <col min="25" max="25" width="16.25" style="1" customWidth="1"/>
    <col min="26" max="26" width="10.375" style="1" customWidth="1"/>
    <col min="27" max="27" width="14.375" style="42" customWidth="1"/>
    <col min="28" max="28" width="11.125" style="40" customWidth="1"/>
    <col min="29" max="29" width="9" style="40"/>
    <col min="30" max="30" width="11.25" style="40" customWidth="1"/>
    <col min="31" max="31" width="9" style="50"/>
    <col min="32" max="16384" width="9" style="40"/>
  </cols>
  <sheetData>
    <row r="1" spans="1:31">
      <c r="A1" s="40" t="s">
        <v>13</v>
      </c>
      <c r="Z1" s="50"/>
      <c r="AA1" s="59"/>
      <c r="AB1" s="50"/>
      <c r="AC1" s="50"/>
      <c r="AD1" s="50"/>
    </row>
    <row r="2" spans="1:31" s="15" customFormat="1" ht="17.25">
      <c r="A2" s="23" t="s">
        <v>14</v>
      </c>
      <c r="B2" s="23" t="s">
        <v>15</v>
      </c>
      <c r="C2" s="23" t="s">
        <v>15</v>
      </c>
      <c r="D2" s="23" t="s">
        <v>15</v>
      </c>
      <c r="E2" s="24" t="s">
        <v>14</v>
      </c>
      <c r="F2" s="24" t="s">
        <v>14</v>
      </c>
      <c r="G2" s="24" t="s">
        <v>14</v>
      </c>
      <c r="H2" s="24" t="s">
        <v>14</v>
      </c>
      <c r="I2" s="24" t="s">
        <v>14</v>
      </c>
      <c r="J2" s="24" t="s">
        <v>14</v>
      </c>
      <c r="K2" s="24" t="s">
        <v>14</v>
      </c>
      <c r="L2" s="24" t="s">
        <v>14</v>
      </c>
      <c r="M2" s="24" t="s">
        <v>14</v>
      </c>
      <c r="N2" s="25" t="s">
        <v>14</v>
      </c>
      <c r="O2" s="25" t="s">
        <v>14</v>
      </c>
      <c r="P2" s="25" t="s">
        <v>14</v>
      </c>
      <c r="Q2" s="25" t="s">
        <v>14</v>
      </c>
      <c r="R2" s="25" t="s">
        <v>14</v>
      </c>
      <c r="S2" s="25" t="s">
        <v>14</v>
      </c>
      <c r="T2" s="25" t="s">
        <v>14</v>
      </c>
      <c r="U2" s="26" t="s">
        <v>14</v>
      </c>
      <c r="V2" s="26" t="s">
        <v>14</v>
      </c>
      <c r="W2" s="26" t="s">
        <v>14</v>
      </c>
      <c r="X2" s="26" t="s">
        <v>14</v>
      </c>
      <c r="Y2" s="26" t="s">
        <v>14</v>
      </c>
      <c r="Z2" s="60" t="s">
        <v>14</v>
      </c>
      <c r="AA2" s="61" t="s">
        <v>15</v>
      </c>
      <c r="AB2" s="60" t="s">
        <v>14</v>
      </c>
      <c r="AC2" s="60" t="s">
        <v>14</v>
      </c>
      <c r="AD2" s="60" t="s">
        <v>14</v>
      </c>
      <c r="AE2" s="51" t="s">
        <v>14</v>
      </c>
    </row>
    <row r="3" spans="1:31" s="15" customFormat="1" ht="17.25">
      <c r="A3" s="27" t="s">
        <v>16</v>
      </c>
      <c r="B3" s="27" t="s">
        <v>17</v>
      </c>
      <c r="C3" s="27" t="s">
        <v>18</v>
      </c>
      <c r="D3" s="27" t="s">
        <v>19</v>
      </c>
      <c r="E3" s="52" t="s">
        <v>20</v>
      </c>
      <c r="F3" s="52" t="s">
        <v>21</v>
      </c>
      <c r="G3" s="52" t="s">
        <v>22</v>
      </c>
      <c r="H3" s="52" t="s">
        <v>23</v>
      </c>
      <c r="I3" s="52" t="s">
        <v>24</v>
      </c>
      <c r="J3" s="52" t="s">
        <v>25</v>
      </c>
      <c r="K3" s="52" t="s">
        <v>26</v>
      </c>
      <c r="L3" s="52" t="s">
        <v>27</v>
      </c>
      <c r="M3" s="52" t="s">
        <v>28</v>
      </c>
      <c r="N3" s="53" t="s">
        <v>29</v>
      </c>
      <c r="O3" s="53" t="s">
        <v>30</v>
      </c>
      <c r="P3" s="53" t="s">
        <v>31</v>
      </c>
      <c r="Q3" s="53" t="s">
        <v>32</v>
      </c>
      <c r="R3" s="53" t="s">
        <v>33</v>
      </c>
      <c r="S3" s="53" t="s">
        <v>34</v>
      </c>
      <c r="T3" s="53" t="s">
        <v>35</v>
      </c>
      <c r="U3" s="54" t="s">
        <v>36</v>
      </c>
      <c r="V3" s="54" t="s">
        <v>565</v>
      </c>
      <c r="W3" s="54" t="s">
        <v>566</v>
      </c>
      <c r="X3" s="54" t="s">
        <v>567</v>
      </c>
      <c r="Y3" s="54" t="s">
        <v>568</v>
      </c>
      <c r="Z3" s="62" t="s">
        <v>37</v>
      </c>
      <c r="AA3" s="63" t="s">
        <v>38</v>
      </c>
      <c r="AB3" s="62" t="s">
        <v>39</v>
      </c>
      <c r="AC3" s="62" t="s">
        <v>40</v>
      </c>
      <c r="AD3" s="62" t="s">
        <v>569</v>
      </c>
      <c r="AE3" s="51" t="s">
        <v>570</v>
      </c>
    </row>
    <row r="4" spans="1:31" s="15" customFormat="1" ht="17.25">
      <c r="A4" s="28" t="s">
        <v>41</v>
      </c>
      <c r="B4" s="28" t="s">
        <v>42</v>
      </c>
      <c r="C4" s="28" t="s">
        <v>41</v>
      </c>
      <c r="D4" s="28" t="s">
        <v>41</v>
      </c>
      <c r="E4" s="29" t="s">
        <v>41</v>
      </c>
      <c r="F4" s="29" t="s">
        <v>41</v>
      </c>
      <c r="G4" s="29" t="s">
        <v>41</v>
      </c>
      <c r="H4" s="29" t="s">
        <v>41</v>
      </c>
      <c r="I4" s="29" t="s">
        <v>41</v>
      </c>
      <c r="J4" s="29" t="s">
        <v>41</v>
      </c>
      <c r="K4" s="29" t="s">
        <v>44</v>
      </c>
      <c r="L4" s="29" t="s">
        <v>44</v>
      </c>
      <c r="M4" s="29" t="s">
        <v>41</v>
      </c>
      <c r="N4" s="30" t="s">
        <v>41</v>
      </c>
      <c r="O4" s="30" t="s">
        <v>41</v>
      </c>
      <c r="P4" s="30" t="s">
        <v>41</v>
      </c>
      <c r="Q4" s="30" t="s">
        <v>41</v>
      </c>
      <c r="R4" s="30" t="s">
        <v>41</v>
      </c>
      <c r="S4" s="30" t="s">
        <v>41</v>
      </c>
      <c r="T4" s="30" t="s">
        <v>41</v>
      </c>
      <c r="U4" s="31" t="s">
        <v>41</v>
      </c>
      <c r="V4" s="31" t="s">
        <v>41</v>
      </c>
      <c r="W4" s="31" t="s">
        <v>41</v>
      </c>
      <c r="X4" s="31" t="s">
        <v>41</v>
      </c>
      <c r="Y4" s="31" t="s">
        <v>41</v>
      </c>
      <c r="Z4" s="64" t="s">
        <v>41</v>
      </c>
      <c r="AA4" s="65" t="s">
        <v>44</v>
      </c>
      <c r="AB4" s="64" t="s">
        <v>43</v>
      </c>
      <c r="AC4" s="64" t="s">
        <v>44</v>
      </c>
      <c r="AD4" s="64" t="s">
        <v>41</v>
      </c>
      <c r="AE4" s="51" t="s">
        <v>41</v>
      </c>
    </row>
    <row r="5" spans="1:31" s="15" customFormat="1" ht="17.25">
      <c r="A5" s="32" t="s">
        <v>13</v>
      </c>
      <c r="B5" s="32" t="s">
        <v>45</v>
      </c>
      <c r="C5" s="32" t="s">
        <v>46</v>
      </c>
      <c r="D5" s="32" t="s">
        <v>47</v>
      </c>
      <c r="E5" s="55" t="s">
        <v>48</v>
      </c>
      <c r="F5" s="55" t="s">
        <v>49</v>
      </c>
      <c r="G5" s="55" t="s">
        <v>50</v>
      </c>
      <c r="H5" s="55" t="s">
        <v>51</v>
      </c>
      <c r="I5" s="55" t="s">
        <v>52</v>
      </c>
      <c r="J5" s="55" t="s">
        <v>53</v>
      </c>
      <c r="K5" s="55" t="s">
        <v>54</v>
      </c>
      <c r="L5" s="55" t="s">
        <v>55</v>
      </c>
      <c r="M5" s="55" t="s">
        <v>56</v>
      </c>
      <c r="N5" s="56" t="s">
        <v>57</v>
      </c>
      <c r="O5" s="56" t="s">
        <v>58</v>
      </c>
      <c r="P5" s="56" t="s">
        <v>59</v>
      </c>
      <c r="Q5" s="56" t="s">
        <v>60</v>
      </c>
      <c r="R5" s="56" t="s">
        <v>61</v>
      </c>
      <c r="S5" s="56" t="s">
        <v>62</v>
      </c>
      <c r="T5" s="56" t="s">
        <v>63</v>
      </c>
      <c r="U5" s="57" t="s">
        <v>64</v>
      </c>
      <c r="V5" s="57" t="s">
        <v>65</v>
      </c>
      <c r="W5" s="57" t="s">
        <v>66</v>
      </c>
      <c r="X5" s="57" t="s">
        <v>67</v>
      </c>
      <c r="Y5" s="57" t="s">
        <v>68</v>
      </c>
      <c r="Z5" s="66" t="s">
        <v>69</v>
      </c>
      <c r="AA5" s="67" t="s">
        <v>70</v>
      </c>
      <c r="AB5" s="66" t="s">
        <v>71</v>
      </c>
      <c r="AC5" s="66" t="s">
        <v>72</v>
      </c>
      <c r="AD5" s="66" t="s">
        <v>571</v>
      </c>
      <c r="AE5" s="51" t="s">
        <v>572</v>
      </c>
    </row>
    <row r="6" spans="1:31">
      <c r="A6" s="40">
        <v>13001</v>
      </c>
      <c r="B6" s="43" t="s">
        <v>348</v>
      </c>
      <c r="C6" s="40" t="s">
        <v>73</v>
      </c>
      <c r="D6" s="40" t="s">
        <v>74</v>
      </c>
      <c r="E6" s="40">
        <v>5</v>
      </c>
      <c r="F6" s="40">
        <v>3</v>
      </c>
      <c r="G6" s="40">
        <v>1</v>
      </c>
      <c r="H6" s="40">
        <v>5</v>
      </c>
      <c r="I6" s="40">
        <v>15</v>
      </c>
      <c r="J6" s="40">
        <v>6</v>
      </c>
      <c r="K6" s="40">
        <v>30001</v>
      </c>
      <c r="L6" s="40">
        <v>40001</v>
      </c>
      <c r="M6" s="40">
        <v>1</v>
      </c>
      <c r="N6" s="1">
        <v>124</v>
      </c>
      <c r="O6" s="1">
        <v>19</v>
      </c>
      <c r="P6" s="1">
        <v>4</v>
      </c>
      <c r="Q6" s="1">
        <v>3</v>
      </c>
      <c r="R6" s="1">
        <v>0</v>
      </c>
      <c r="S6" s="1">
        <v>0</v>
      </c>
      <c r="T6" s="1">
        <v>5</v>
      </c>
      <c r="U6" s="1">
        <v>130010</v>
      </c>
      <c r="V6" s="1">
        <v>130011</v>
      </c>
      <c r="W6" s="1">
        <v>130012</v>
      </c>
      <c r="X6" s="1">
        <v>130013</v>
      </c>
      <c r="Y6" s="1">
        <v>130014</v>
      </c>
      <c r="Z6" s="50">
        <v>1001</v>
      </c>
      <c r="AA6" s="59" t="s">
        <v>574</v>
      </c>
      <c r="AB6" s="50">
        <v>1</v>
      </c>
      <c r="AC6" s="50">
        <v>1</v>
      </c>
      <c r="AD6" s="50">
        <v>513001</v>
      </c>
      <c r="AE6" s="50">
        <v>13001</v>
      </c>
    </row>
    <row r="7" spans="1:31">
      <c r="A7" s="40">
        <v>14002</v>
      </c>
      <c r="B7" s="43" t="s">
        <v>349</v>
      </c>
      <c r="C7" s="40" t="s">
        <v>285</v>
      </c>
      <c r="D7" s="40" t="s">
        <v>286</v>
      </c>
      <c r="E7" s="40">
        <v>5</v>
      </c>
      <c r="F7" s="40">
        <v>4</v>
      </c>
      <c r="G7" s="40">
        <v>1</v>
      </c>
      <c r="H7" s="40">
        <v>5</v>
      </c>
      <c r="I7" s="40">
        <v>15</v>
      </c>
      <c r="J7" s="40">
        <v>6</v>
      </c>
      <c r="K7" s="40">
        <v>30002</v>
      </c>
      <c r="L7" s="40">
        <v>40002</v>
      </c>
      <c r="M7" s="40">
        <v>2</v>
      </c>
      <c r="N7" s="1">
        <v>145</v>
      </c>
      <c r="O7" s="1">
        <v>15</v>
      </c>
      <c r="P7" s="1">
        <v>4</v>
      </c>
      <c r="Q7" s="1">
        <v>4</v>
      </c>
      <c r="R7" s="1">
        <v>0</v>
      </c>
      <c r="S7" s="1">
        <v>0</v>
      </c>
      <c r="T7" s="1">
        <v>5</v>
      </c>
      <c r="U7" s="1">
        <v>140020</v>
      </c>
      <c r="V7" s="1">
        <v>140021</v>
      </c>
      <c r="W7" s="1">
        <v>140022</v>
      </c>
      <c r="X7" s="1">
        <v>140023</v>
      </c>
      <c r="Y7" s="1">
        <v>140024</v>
      </c>
      <c r="Z7" s="50">
        <v>1001</v>
      </c>
      <c r="AA7" s="59" t="s">
        <v>575</v>
      </c>
      <c r="AB7" s="50">
        <v>1</v>
      </c>
      <c r="AC7" s="50">
        <v>2</v>
      </c>
      <c r="AD7" s="50">
        <v>514002</v>
      </c>
      <c r="AE7" s="50">
        <v>14002</v>
      </c>
    </row>
    <row r="8" spans="1:31">
      <c r="A8" s="40">
        <v>13003</v>
      </c>
      <c r="B8" s="43" t="s">
        <v>350</v>
      </c>
      <c r="C8" s="40" t="s">
        <v>287</v>
      </c>
      <c r="D8" s="40" t="s">
        <v>288</v>
      </c>
      <c r="E8" s="40">
        <v>5</v>
      </c>
      <c r="F8" s="40">
        <v>3</v>
      </c>
      <c r="G8" s="40">
        <v>1</v>
      </c>
      <c r="H8" s="40">
        <v>5</v>
      </c>
      <c r="I8" s="40">
        <v>15</v>
      </c>
      <c r="J8" s="40">
        <v>6</v>
      </c>
      <c r="K8" s="40">
        <v>10001</v>
      </c>
      <c r="L8" s="40">
        <v>30003</v>
      </c>
      <c r="M8" s="40">
        <v>1</v>
      </c>
      <c r="N8" s="1">
        <v>117</v>
      </c>
      <c r="O8" s="1">
        <v>18</v>
      </c>
      <c r="P8" s="1">
        <v>4</v>
      </c>
      <c r="Q8" s="1">
        <v>3</v>
      </c>
      <c r="R8" s="1">
        <v>0</v>
      </c>
      <c r="S8" s="1">
        <v>0</v>
      </c>
      <c r="T8" s="1">
        <v>5</v>
      </c>
      <c r="U8" s="1">
        <v>130030</v>
      </c>
      <c r="V8" s="1">
        <v>130031</v>
      </c>
      <c r="W8" s="1">
        <v>130032</v>
      </c>
      <c r="X8" s="1">
        <v>130033</v>
      </c>
      <c r="Y8" s="1">
        <v>130034</v>
      </c>
      <c r="Z8" s="50">
        <v>1001</v>
      </c>
      <c r="AA8" s="59" t="s">
        <v>576</v>
      </c>
      <c r="AB8" s="50">
        <v>1</v>
      </c>
      <c r="AC8" s="50">
        <v>3</v>
      </c>
      <c r="AD8" s="50">
        <v>513003</v>
      </c>
      <c r="AE8" s="50">
        <v>13003</v>
      </c>
    </row>
    <row r="9" spans="1:31">
      <c r="A9" s="40">
        <v>11004</v>
      </c>
      <c r="B9" s="43" t="s">
        <v>351</v>
      </c>
      <c r="C9" s="40" t="s">
        <v>75</v>
      </c>
      <c r="D9" s="40" t="s">
        <v>76</v>
      </c>
      <c r="E9" s="40">
        <v>5</v>
      </c>
      <c r="F9" s="40">
        <v>1</v>
      </c>
      <c r="G9" s="40">
        <v>1</v>
      </c>
      <c r="H9" s="40">
        <v>5</v>
      </c>
      <c r="I9" s="40">
        <v>15</v>
      </c>
      <c r="J9" s="40">
        <v>6</v>
      </c>
      <c r="K9" s="40">
        <v>50000</v>
      </c>
      <c r="L9" s="40">
        <v>60001</v>
      </c>
      <c r="M9" s="40">
        <v>1</v>
      </c>
      <c r="N9" s="1">
        <v>144</v>
      </c>
      <c r="O9" s="1">
        <v>13</v>
      </c>
      <c r="P9" s="1">
        <v>5</v>
      </c>
      <c r="Q9" s="1">
        <v>3</v>
      </c>
      <c r="R9" s="1">
        <v>0</v>
      </c>
      <c r="S9" s="1">
        <v>0</v>
      </c>
      <c r="T9" s="1">
        <v>5</v>
      </c>
      <c r="U9" s="1">
        <v>110040</v>
      </c>
      <c r="V9" s="1">
        <v>110041</v>
      </c>
      <c r="W9" s="1">
        <v>110042</v>
      </c>
      <c r="X9" s="1">
        <v>110043</v>
      </c>
      <c r="Y9" s="1">
        <v>110044</v>
      </c>
      <c r="Z9" s="50">
        <v>1001</v>
      </c>
      <c r="AA9" s="59" t="s">
        <v>577</v>
      </c>
      <c r="AB9" s="50">
        <v>1</v>
      </c>
      <c r="AC9" s="50">
        <v>4</v>
      </c>
      <c r="AD9" s="50">
        <v>511004</v>
      </c>
      <c r="AE9" s="50">
        <v>11004</v>
      </c>
    </row>
    <row r="10" spans="1:31">
      <c r="A10" s="40">
        <v>12005</v>
      </c>
      <c r="B10" s="43" t="s">
        <v>352</v>
      </c>
      <c r="C10" s="40" t="s">
        <v>77</v>
      </c>
      <c r="D10" s="40" t="s">
        <v>78</v>
      </c>
      <c r="E10" s="40">
        <v>5</v>
      </c>
      <c r="F10" s="40">
        <v>2</v>
      </c>
      <c r="G10" s="40">
        <v>1</v>
      </c>
      <c r="H10" s="40">
        <v>5</v>
      </c>
      <c r="I10" s="40">
        <v>15</v>
      </c>
      <c r="J10" s="40">
        <v>6</v>
      </c>
      <c r="K10" s="40">
        <v>30004</v>
      </c>
      <c r="L10" s="40">
        <v>10002</v>
      </c>
      <c r="M10" s="40">
        <v>2</v>
      </c>
      <c r="N10" s="1">
        <v>119</v>
      </c>
      <c r="O10" s="1">
        <v>17</v>
      </c>
      <c r="P10" s="1">
        <v>3</v>
      </c>
      <c r="Q10" s="1">
        <v>4</v>
      </c>
      <c r="R10" s="1">
        <v>0</v>
      </c>
      <c r="S10" s="1">
        <v>0</v>
      </c>
      <c r="T10" s="1">
        <v>4</v>
      </c>
      <c r="U10" s="1">
        <v>120050</v>
      </c>
      <c r="V10" s="1">
        <v>120051</v>
      </c>
      <c r="W10" s="1">
        <v>120052</v>
      </c>
      <c r="X10" s="1">
        <v>120053</v>
      </c>
      <c r="Y10" s="1">
        <v>120054</v>
      </c>
      <c r="Z10" s="50">
        <v>1001</v>
      </c>
      <c r="AA10" s="59" t="s">
        <v>578</v>
      </c>
      <c r="AB10" s="50">
        <v>1</v>
      </c>
      <c r="AC10" s="50">
        <v>5</v>
      </c>
      <c r="AD10" s="50">
        <v>512005</v>
      </c>
      <c r="AE10" s="50">
        <v>12005</v>
      </c>
    </row>
    <row r="11" spans="1:31">
      <c r="A11" s="40">
        <v>12006</v>
      </c>
      <c r="B11" s="40" t="s">
        <v>579</v>
      </c>
      <c r="C11" s="40" t="s">
        <v>580</v>
      </c>
      <c r="D11" s="40" t="s">
        <v>581</v>
      </c>
      <c r="E11" s="40">
        <v>5</v>
      </c>
      <c r="F11" s="40">
        <v>2</v>
      </c>
      <c r="G11" s="40">
        <v>1</v>
      </c>
      <c r="H11" s="40">
        <v>5</v>
      </c>
      <c r="I11" s="40">
        <v>15</v>
      </c>
      <c r="J11" s="40">
        <v>6</v>
      </c>
      <c r="K11" s="40">
        <v>10024</v>
      </c>
      <c r="L11" s="40">
        <v>10025</v>
      </c>
      <c r="M11" s="40">
        <v>2</v>
      </c>
      <c r="N11" s="1">
        <v>126</v>
      </c>
      <c r="O11" s="1">
        <v>18</v>
      </c>
      <c r="P11" s="1">
        <v>3</v>
      </c>
      <c r="Q11" s="1">
        <v>4</v>
      </c>
      <c r="R11" s="1">
        <v>0</v>
      </c>
      <c r="S11" s="1">
        <v>0</v>
      </c>
      <c r="T11" s="1">
        <v>4</v>
      </c>
      <c r="U11" s="1">
        <v>120060</v>
      </c>
      <c r="V11" s="1">
        <v>120061</v>
      </c>
      <c r="W11" s="1">
        <v>120062</v>
      </c>
      <c r="X11" s="1">
        <v>120063</v>
      </c>
      <c r="Y11" s="1">
        <v>120064</v>
      </c>
      <c r="Z11" s="50">
        <v>1001</v>
      </c>
      <c r="AA11" s="59" t="s">
        <v>582</v>
      </c>
      <c r="AB11" s="50">
        <v>1</v>
      </c>
      <c r="AC11" s="50">
        <v>6</v>
      </c>
      <c r="AD11" s="50">
        <v>50012</v>
      </c>
      <c r="AE11" s="50">
        <v>12006</v>
      </c>
    </row>
    <row r="12" spans="1:31">
      <c r="A12" s="40" t="s">
        <v>583</v>
      </c>
      <c r="B12" s="40" t="s">
        <v>583</v>
      </c>
      <c r="C12" s="40" t="s">
        <v>583</v>
      </c>
      <c r="D12" s="40" t="s">
        <v>583</v>
      </c>
      <c r="E12" s="40" t="s">
        <v>583</v>
      </c>
      <c r="F12" s="40" t="s">
        <v>583</v>
      </c>
      <c r="G12" s="40" t="s">
        <v>583</v>
      </c>
      <c r="H12" s="40" t="s">
        <v>583</v>
      </c>
      <c r="I12" s="40" t="s">
        <v>583</v>
      </c>
      <c r="J12" s="40" t="s">
        <v>583</v>
      </c>
      <c r="K12" s="40" t="s">
        <v>583</v>
      </c>
      <c r="L12" s="40" t="s">
        <v>583</v>
      </c>
      <c r="M12" s="40" t="s">
        <v>583</v>
      </c>
      <c r="N12" s="40" t="s">
        <v>583</v>
      </c>
      <c r="O12" s="40" t="s">
        <v>583</v>
      </c>
      <c r="P12" s="40" t="s">
        <v>583</v>
      </c>
      <c r="Q12" s="40" t="s">
        <v>583</v>
      </c>
      <c r="R12" s="40" t="s">
        <v>583</v>
      </c>
      <c r="S12" s="40" t="s">
        <v>583</v>
      </c>
      <c r="T12" s="40" t="s">
        <v>583</v>
      </c>
      <c r="U12" s="41" t="s">
        <v>583</v>
      </c>
      <c r="V12" s="1" t="s">
        <v>583</v>
      </c>
      <c r="W12" s="1" t="s">
        <v>583</v>
      </c>
      <c r="X12" s="1" t="s">
        <v>583</v>
      </c>
      <c r="Y12" s="1" t="s">
        <v>583</v>
      </c>
      <c r="Z12" s="50" t="s">
        <v>583</v>
      </c>
      <c r="AA12" s="59" t="s">
        <v>583</v>
      </c>
      <c r="AB12" s="50" t="s">
        <v>583</v>
      </c>
      <c r="AC12" s="50" t="s">
        <v>583</v>
      </c>
      <c r="AD12" s="50" t="s">
        <v>583</v>
      </c>
      <c r="AE12" s="50" t="s">
        <v>583</v>
      </c>
    </row>
    <row r="13" spans="1:31">
      <c r="A13" s="40">
        <v>22001</v>
      </c>
      <c r="B13" s="43" t="s">
        <v>353</v>
      </c>
      <c r="C13" s="40" t="s">
        <v>81</v>
      </c>
      <c r="D13" s="40" t="s">
        <v>82</v>
      </c>
      <c r="E13" s="40">
        <v>5</v>
      </c>
      <c r="F13" s="40">
        <v>2</v>
      </c>
      <c r="G13" s="40">
        <v>2</v>
      </c>
      <c r="H13" s="40">
        <v>5</v>
      </c>
      <c r="I13" s="40">
        <v>15</v>
      </c>
      <c r="J13" s="40">
        <v>6</v>
      </c>
      <c r="K13" s="40">
        <v>30005</v>
      </c>
      <c r="L13" s="40">
        <v>10003</v>
      </c>
      <c r="M13" s="40">
        <v>2</v>
      </c>
      <c r="N13" s="1">
        <v>132</v>
      </c>
      <c r="O13" s="1">
        <v>16</v>
      </c>
      <c r="P13" s="1">
        <v>3</v>
      </c>
      <c r="Q13" s="1">
        <v>4</v>
      </c>
      <c r="R13" s="1">
        <v>0</v>
      </c>
      <c r="S13" s="1">
        <v>0</v>
      </c>
      <c r="T13" s="1">
        <v>4</v>
      </c>
      <c r="U13" s="1">
        <v>220010</v>
      </c>
      <c r="V13" s="1">
        <v>220011</v>
      </c>
      <c r="W13" s="1">
        <v>220012</v>
      </c>
      <c r="X13" s="1">
        <v>220013</v>
      </c>
      <c r="Y13" s="1">
        <v>220014</v>
      </c>
      <c r="Z13" s="50">
        <v>1001</v>
      </c>
      <c r="AA13" s="59" t="s">
        <v>584</v>
      </c>
      <c r="AB13" s="50">
        <v>1</v>
      </c>
      <c r="AC13" s="50">
        <v>7</v>
      </c>
      <c r="AD13" s="50">
        <v>522001</v>
      </c>
      <c r="AE13" s="50">
        <v>22001</v>
      </c>
    </row>
    <row r="14" spans="1:31">
      <c r="A14" s="40">
        <v>23002</v>
      </c>
      <c r="B14" s="43" t="s">
        <v>354</v>
      </c>
      <c r="C14" s="40" t="s">
        <v>292</v>
      </c>
      <c r="D14" s="40" t="s">
        <v>293</v>
      </c>
      <c r="E14" s="40">
        <v>5</v>
      </c>
      <c r="F14" s="40">
        <v>3</v>
      </c>
      <c r="G14" s="40">
        <v>2</v>
      </c>
      <c r="H14" s="40">
        <v>5</v>
      </c>
      <c r="I14" s="40">
        <v>15</v>
      </c>
      <c r="J14" s="40">
        <v>6</v>
      </c>
      <c r="K14" s="40">
        <v>10004</v>
      </c>
      <c r="L14" s="40">
        <v>10005</v>
      </c>
      <c r="M14" s="40">
        <v>1</v>
      </c>
      <c r="N14" s="1">
        <v>130</v>
      </c>
      <c r="O14" s="1">
        <v>17</v>
      </c>
      <c r="P14" s="1">
        <v>4</v>
      </c>
      <c r="Q14" s="1">
        <v>3</v>
      </c>
      <c r="R14" s="1">
        <v>0</v>
      </c>
      <c r="S14" s="1">
        <v>0</v>
      </c>
      <c r="T14" s="1">
        <v>4</v>
      </c>
      <c r="U14" s="1">
        <v>230020</v>
      </c>
      <c r="V14" s="1">
        <v>230021</v>
      </c>
      <c r="W14" s="1">
        <v>230022</v>
      </c>
      <c r="X14" s="1">
        <v>230023</v>
      </c>
      <c r="Y14" s="1">
        <v>230024</v>
      </c>
      <c r="Z14" s="50">
        <v>1001</v>
      </c>
      <c r="AA14" s="68" t="s">
        <v>438</v>
      </c>
      <c r="AB14" s="50">
        <v>1</v>
      </c>
      <c r="AC14" s="50">
        <v>8</v>
      </c>
      <c r="AD14" s="50">
        <v>523002</v>
      </c>
      <c r="AE14" s="50">
        <v>23002</v>
      </c>
    </row>
    <row r="15" spans="1:31">
      <c r="A15" s="40">
        <v>21003</v>
      </c>
      <c r="B15" s="40" t="s">
        <v>355</v>
      </c>
      <c r="C15" s="40" t="s">
        <v>294</v>
      </c>
      <c r="D15" s="40" t="s">
        <v>295</v>
      </c>
      <c r="E15" s="40">
        <v>5</v>
      </c>
      <c r="F15" s="40">
        <v>1</v>
      </c>
      <c r="G15" s="40">
        <v>2</v>
      </c>
      <c r="H15" s="40">
        <v>5</v>
      </c>
      <c r="I15" s="40">
        <v>15</v>
      </c>
      <c r="J15" s="40">
        <v>6</v>
      </c>
      <c r="K15" s="40">
        <v>20001</v>
      </c>
      <c r="L15" s="40">
        <v>40003</v>
      </c>
      <c r="M15" s="40">
        <v>1</v>
      </c>
      <c r="N15" s="1">
        <v>151</v>
      </c>
      <c r="O15" s="1">
        <v>12</v>
      </c>
      <c r="P15" s="1">
        <v>5</v>
      </c>
      <c r="Q15" s="1">
        <v>3</v>
      </c>
      <c r="R15" s="1">
        <v>0</v>
      </c>
      <c r="S15" s="1">
        <v>0</v>
      </c>
      <c r="T15" s="1">
        <v>4</v>
      </c>
      <c r="U15" s="1">
        <v>210030</v>
      </c>
      <c r="V15" s="1">
        <v>210031</v>
      </c>
      <c r="W15" s="1">
        <v>210032</v>
      </c>
      <c r="X15" s="1">
        <v>210033</v>
      </c>
      <c r="Y15" s="1">
        <v>210034</v>
      </c>
      <c r="Z15" s="50">
        <v>1001</v>
      </c>
      <c r="AA15" s="68" t="s">
        <v>585</v>
      </c>
      <c r="AB15" s="50">
        <v>1</v>
      </c>
      <c r="AC15" s="50">
        <v>9</v>
      </c>
      <c r="AD15" s="50">
        <v>50013</v>
      </c>
      <c r="AE15" s="50">
        <v>21003</v>
      </c>
    </row>
    <row r="16" spans="1:31">
      <c r="A16" s="40">
        <v>22004</v>
      </c>
      <c r="B16" s="40" t="s">
        <v>356</v>
      </c>
      <c r="C16" s="40" t="s">
        <v>296</v>
      </c>
      <c r="D16" s="40" t="s">
        <v>297</v>
      </c>
      <c r="E16" s="40">
        <v>5</v>
      </c>
      <c r="F16" s="40">
        <v>2</v>
      </c>
      <c r="G16" s="40">
        <v>2</v>
      </c>
      <c r="H16" s="40">
        <v>5</v>
      </c>
      <c r="I16" s="40">
        <v>15</v>
      </c>
      <c r="J16" s="40">
        <v>6</v>
      </c>
      <c r="K16" s="40">
        <v>50000</v>
      </c>
      <c r="L16" s="40">
        <v>10006</v>
      </c>
      <c r="M16" s="40">
        <v>2</v>
      </c>
      <c r="N16" s="1">
        <v>132</v>
      </c>
      <c r="O16" s="1">
        <v>16</v>
      </c>
      <c r="P16" s="1">
        <v>3</v>
      </c>
      <c r="Q16" s="1">
        <v>4</v>
      </c>
      <c r="R16" s="1">
        <v>0</v>
      </c>
      <c r="S16" s="1">
        <v>0</v>
      </c>
      <c r="T16" s="1">
        <v>4</v>
      </c>
      <c r="U16" s="1">
        <v>220040</v>
      </c>
      <c r="V16" s="1">
        <v>220041</v>
      </c>
      <c r="W16" s="1">
        <v>220042</v>
      </c>
      <c r="X16" s="1">
        <v>220043</v>
      </c>
      <c r="Y16" s="1">
        <v>220044</v>
      </c>
      <c r="Z16" s="50">
        <v>1001</v>
      </c>
      <c r="AA16" s="68" t="s">
        <v>439</v>
      </c>
      <c r="AB16" s="50">
        <v>1</v>
      </c>
      <c r="AC16" s="50">
        <v>10</v>
      </c>
      <c r="AD16" s="50">
        <v>50013</v>
      </c>
      <c r="AE16" s="50">
        <v>22004</v>
      </c>
    </row>
    <row r="17" spans="1:31">
      <c r="A17" s="40">
        <v>24005</v>
      </c>
      <c r="B17" s="40" t="s">
        <v>357</v>
      </c>
      <c r="C17" s="40" t="s">
        <v>298</v>
      </c>
      <c r="D17" s="40" t="s">
        <v>299</v>
      </c>
      <c r="E17" s="40">
        <v>5</v>
      </c>
      <c r="F17" s="40">
        <v>4</v>
      </c>
      <c r="G17" s="40">
        <v>2</v>
      </c>
      <c r="H17" s="40">
        <v>5</v>
      </c>
      <c r="I17" s="40">
        <v>15</v>
      </c>
      <c r="J17" s="40">
        <v>6</v>
      </c>
      <c r="K17" s="40">
        <v>40004</v>
      </c>
      <c r="L17" s="40">
        <v>20002</v>
      </c>
      <c r="M17" s="40">
        <v>2</v>
      </c>
      <c r="N17" s="1">
        <v>152</v>
      </c>
      <c r="O17" s="1">
        <v>13</v>
      </c>
      <c r="P17" s="1">
        <v>4</v>
      </c>
      <c r="Q17" s="1">
        <v>4</v>
      </c>
      <c r="R17" s="1">
        <v>0</v>
      </c>
      <c r="S17" s="1">
        <v>0</v>
      </c>
      <c r="T17" s="1">
        <v>5</v>
      </c>
      <c r="U17" s="1">
        <v>240050</v>
      </c>
      <c r="V17" s="1">
        <v>240051</v>
      </c>
      <c r="W17" s="1">
        <v>240052</v>
      </c>
      <c r="X17" s="1">
        <v>240053</v>
      </c>
      <c r="Y17" s="1">
        <v>240054</v>
      </c>
      <c r="Z17" s="50">
        <v>1001</v>
      </c>
      <c r="AA17" s="68" t="s">
        <v>440</v>
      </c>
      <c r="AB17" s="50">
        <v>1</v>
      </c>
      <c r="AC17" s="50">
        <v>11</v>
      </c>
      <c r="AD17" s="50">
        <v>50013</v>
      </c>
      <c r="AE17" s="50">
        <v>24005</v>
      </c>
    </row>
    <row r="18" spans="1:31">
      <c r="A18" s="40">
        <v>24006</v>
      </c>
      <c r="B18" s="40" t="s">
        <v>586</v>
      </c>
      <c r="C18" s="40" t="s">
        <v>587</v>
      </c>
      <c r="D18" s="40" t="s">
        <v>588</v>
      </c>
      <c r="E18" s="40">
        <v>5</v>
      </c>
      <c r="F18" s="40">
        <v>4</v>
      </c>
      <c r="G18" s="40">
        <v>2</v>
      </c>
      <c r="H18" s="40">
        <v>5</v>
      </c>
      <c r="I18" s="40">
        <v>15</v>
      </c>
      <c r="J18" s="40">
        <v>6</v>
      </c>
      <c r="K18" s="40">
        <v>40013</v>
      </c>
      <c r="L18" s="40">
        <v>10026</v>
      </c>
      <c r="M18" s="40">
        <v>2</v>
      </c>
      <c r="N18" s="1">
        <v>152</v>
      </c>
      <c r="O18" s="1">
        <v>13</v>
      </c>
      <c r="P18" s="1">
        <v>4</v>
      </c>
      <c r="Q18" s="1">
        <v>4</v>
      </c>
      <c r="R18" s="1">
        <v>0</v>
      </c>
      <c r="S18" s="1">
        <v>0</v>
      </c>
      <c r="T18" s="1">
        <v>5</v>
      </c>
      <c r="U18" s="1">
        <v>240060</v>
      </c>
      <c r="V18" s="1">
        <v>240061</v>
      </c>
      <c r="W18" s="1">
        <v>240062</v>
      </c>
      <c r="X18" s="1">
        <v>240063</v>
      </c>
      <c r="Y18" s="1">
        <v>240064</v>
      </c>
      <c r="Z18" s="50">
        <v>1001</v>
      </c>
      <c r="AA18" s="59" t="s">
        <v>589</v>
      </c>
      <c r="AB18" s="50">
        <v>1</v>
      </c>
      <c r="AC18" s="50">
        <v>12</v>
      </c>
      <c r="AD18" s="50">
        <v>0</v>
      </c>
      <c r="AE18" s="50">
        <v>24006</v>
      </c>
    </row>
    <row r="19" spans="1:31">
      <c r="A19" s="40" t="s">
        <v>583</v>
      </c>
      <c r="B19" s="40" t="s">
        <v>583</v>
      </c>
      <c r="C19" s="40" t="s">
        <v>583</v>
      </c>
      <c r="D19" s="40" t="s">
        <v>583</v>
      </c>
      <c r="E19" s="40" t="s">
        <v>583</v>
      </c>
      <c r="F19" s="40" t="s">
        <v>583</v>
      </c>
      <c r="G19" s="40" t="s">
        <v>583</v>
      </c>
      <c r="H19" s="40" t="s">
        <v>583</v>
      </c>
      <c r="I19" s="40" t="s">
        <v>583</v>
      </c>
      <c r="J19" s="40" t="s">
        <v>583</v>
      </c>
      <c r="K19" s="40" t="s">
        <v>583</v>
      </c>
      <c r="L19" s="40" t="s">
        <v>583</v>
      </c>
      <c r="M19" s="40" t="s">
        <v>583</v>
      </c>
      <c r="N19" s="40" t="s">
        <v>583</v>
      </c>
      <c r="O19" s="40" t="s">
        <v>583</v>
      </c>
      <c r="P19" s="40" t="s">
        <v>583</v>
      </c>
      <c r="Q19" s="40" t="s">
        <v>583</v>
      </c>
      <c r="R19" s="40" t="s">
        <v>583</v>
      </c>
      <c r="S19" s="40" t="s">
        <v>583</v>
      </c>
      <c r="T19" s="40" t="s">
        <v>583</v>
      </c>
      <c r="U19" s="1" t="s">
        <v>583</v>
      </c>
      <c r="V19" s="1" t="s">
        <v>583</v>
      </c>
      <c r="W19" s="1" t="s">
        <v>583</v>
      </c>
      <c r="X19" s="1" t="s">
        <v>583</v>
      </c>
      <c r="Y19" s="1" t="s">
        <v>583</v>
      </c>
      <c r="Z19" s="50" t="s">
        <v>583</v>
      </c>
      <c r="AA19" s="59" t="s">
        <v>583</v>
      </c>
      <c r="AB19" s="50" t="s">
        <v>583</v>
      </c>
      <c r="AC19" s="50" t="s">
        <v>583</v>
      </c>
      <c r="AD19" s="50" t="s">
        <v>583</v>
      </c>
      <c r="AE19" s="50" t="s">
        <v>583</v>
      </c>
    </row>
    <row r="20" spans="1:31">
      <c r="A20" s="40">
        <v>32001</v>
      </c>
      <c r="B20" s="43" t="s">
        <v>358</v>
      </c>
      <c r="C20" s="40" t="s">
        <v>241</v>
      </c>
      <c r="D20" s="40" t="s">
        <v>242</v>
      </c>
      <c r="E20" s="40">
        <v>5</v>
      </c>
      <c r="F20" s="40">
        <v>2</v>
      </c>
      <c r="G20" s="40">
        <v>3</v>
      </c>
      <c r="H20" s="40">
        <v>5</v>
      </c>
      <c r="I20" s="40">
        <v>15</v>
      </c>
      <c r="J20" s="40">
        <v>6</v>
      </c>
      <c r="K20" s="40">
        <v>30004</v>
      </c>
      <c r="L20" s="40">
        <v>10008</v>
      </c>
      <c r="M20" s="40">
        <v>2</v>
      </c>
      <c r="N20" s="1">
        <v>128</v>
      </c>
      <c r="O20" s="1">
        <v>17</v>
      </c>
      <c r="P20" s="1">
        <v>3</v>
      </c>
      <c r="Q20" s="1">
        <v>4</v>
      </c>
      <c r="R20" s="1">
        <v>0</v>
      </c>
      <c r="S20" s="1">
        <v>0</v>
      </c>
      <c r="T20" s="1">
        <v>4</v>
      </c>
      <c r="U20" s="45">
        <v>320010</v>
      </c>
      <c r="V20" s="45">
        <v>320011</v>
      </c>
      <c r="W20" s="45">
        <v>320012</v>
      </c>
      <c r="X20" s="45">
        <v>320013</v>
      </c>
      <c r="Y20" s="45">
        <v>320014</v>
      </c>
      <c r="Z20" s="44">
        <v>1001</v>
      </c>
      <c r="AA20" s="69" t="s">
        <v>590</v>
      </c>
      <c r="AB20" s="50">
        <v>1</v>
      </c>
      <c r="AC20" s="50">
        <v>13</v>
      </c>
      <c r="AD20" s="50">
        <v>532001</v>
      </c>
      <c r="AE20" s="50">
        <v>32001</v>
      </c>
    </row>
    <row r="21" spans="1:31">
      <c r="A21" s="40">
        <v>31002</v>
      </c>
      <c r="B21" s="43" t="s">
        <v>591</v>
      </c>
      <c r="C21" s="40" t="s">
        <v>300</v>
      </c>
      <c r="D21" s="40" t="s">
        <v>301</v>
      </c>
      <c r="E21" s="40">
        <v>5</v>
      </c>
      <c r="F21" s="40">
        <v>1</v>
      </c>
      <c r="G21" s="40">
        <v>3</v>
      </c>
      <c r="H21" s="40">
        <v>5</v>
      </c>
      <c r="I21" s="40">
        <v>15</v>
      </c>
      <c r="J21" s="40">
        <v>6</v>
      </c>
      <c r="K21" s="40">
        <v>30006</v>
      </c>
      <c r="L21" s="40">
        <v>40005</v>
      </c>
      <c r="M21" s="40">
        <v>1</v>
      </c>
      <c r="N21" s="1">
        <v>155</v>
      </c>
      <c r="O21" s="1">
        <v>13</v>
      </c>
      <c r="P21" s="1">
        <v>5</v>
      </c>
      <c r="Q21" s="1">
        <v>3</v>
      </c>
      <c r="R21" s="1">
        <v>0</v>
      </c>
      <c r="S21" s="1">
        <v>0</v>
      </c>
      <c r="T21" s="1">
        <v>5</v>
      </c>
      <c r="U21" s="45">
        <v>310020</v>
      </c>
      <c r="V21" s="45">
        <v>310021</v>
      </c>
      <c r="W21" s="45">
        <v>310022</v>
      </c>
      <c r="X21" s="45">
        <v>310023</v>
      </c>
      <c r="Y21" s="45">
        <v>310024</v>
      </c>
      <c r="Z21" s="44">
        <v>1001</v>
      </c>
      <c r="AA21" s="68" t="s">
        <v>592</v>
      </c>
      <c r="AB21" s="50">
        <v>1</v>
      </c>
      <c r="AC21" s="50">
        <v>14</v>
      </c>
      <c r="AD21" s="50">
        <v>531002</v>
      </c>
      <c r="AE21" s="50">
        <v>31002</v>
      </c>
    </row>
    <row r="22" spans="1:31">
      <c r="A22" s="40">
        <v>34003</v>
      </c>
      <c r="B22" s="43" t="s">
        <v>360</v>
      </c>
      <c r="C22" s="40" t="s">
        <v>83</v>
      </c>
      <c r="D22" s="40" t="s">
        <v>84</v>
      </c>
      <c r="E22" s="40">
        <v>5</v>
      </c>
      <c r="F22" s="40">
        <v>4</v>
      </c>
      <c r="G22" s="40">
        <v>3</v>
      </c>
      <c r="H22" s="40">
        <v>5</v>
      </c>
      <c r="I22" s="40">
        <v>15</v>
      </c>
      <c r="J22" s="40">
        <v>6</v>
      </c>
      <c r="K22" s="40">
        <v>40006</v>
      </c>
      <c r="L22" s="40">
        <v>10009</v>
      </c>
      <c r="M22" s="40">
        <v>2</v>
      </c>
      <c r="N22" s="1">
        <v>140</v>
      </c>
      <c r="O22" s="1">
        <v>14</v>
      </c>
      <c r="P22" s="1">
        <v>4</v>
      </c>
      <c r="Q22" s="1">
        <v>4</v>
      </c>
      <c r="R22" s="1">
        <v>0</v>
      </c>
      <c r="S22" s="1">
        <v>0</v>
      </c>
      <c r="T22" s="1">
        <v>5</v>
      </c>
      <c r="U22" s="45">
        <v>340030</v>
      </c>
      <c r="V22" s="45">
        <v>340031</v>
      </c>
      <c r="W22" s="45">
        <v>340032</v>
      </c>
      <c r="X22" s="45">
        <v>340033</v>
      </c>
      <c r="Y22" s="45">
        <v>340034</v>
      </c>
      <c r="Z22" s="44">
        <v>1001</v>
      </c>
      <c r="AA22" s="69" t="s">
        <v>593</v>
      </c>
      <c r="AB22" s="50">
        <v>1</v>
      </c>
      <c r="AC22" s="50">
        <v>15</v>
      </c>
      <c r="AD22" s="50">
        <v>534003</v>
      </c>
      <c r="AE22" s="50">
        <v>34003</v>
      </c>
    </row>
    <row r="23" spans="1:31">
      <c r="A23" s="40">
        <v>33004</v>
      </c>
      <c r="B23" s="40" t="s">
        <v>361</v>
      </c>
      <c r="C23" s="40" t="s">
        <v>302</v>
      </c>
      <c r="D23" s="40" t="s">
        <v>303</v>
      </c>
      <c r="E23" s="40">
        <v>5</v>
      </c>
      <c r="F23" s="40">
        <v>3</v>
      </c>
      <c r="G23" s="40">
        <v>3</v>
      </c>
      <c r="H23" s="40">
        <v>5</v>
      </c>
      <c r="I23" s="40">
        <v>15</v>
      </c>
      <c r="J23" s="40">
        <v>6</v>
      </c>
      <c r="K23" s="40">
        <v>10010</v>
      </c>
      <c r="L23" s="40">
        <v>30006</v>
      </c>
      <c r="M23" s="40">
        <v>1</v>
      </c>
      <c r="N23" s="1">
        <v>120</v>
      </c>
      <c r="O23" s="1">
        <v>17</v>
      </c>
      <c r="P23" s="1">
        <v>4</v>
      </c>
      <c r="Q23" s="1">
        <v>3</v>
      </c>
      <c r="R23" s="1">
        <v>0</v>
      </c>
      <c r="S23" s="1">
        <v>0</v>
      </c>
      <c r="T23" s="1">
        <v>4</v>
      </c>
      <c r="U23" s="45">
        <v>330040</v>
      </c>
      <c r="V23" s="45">
        <v>330041</v>
      </c>
      <c r="W23" s="45">
        <v>330042</v>
      </c>
      <c r="X23" s="45">
        <v>330043</v>
      </c>
      <c r="Y23" s="45">
        <v>330044</v>
      </c>
      <c r="Z23" s="44">
        <v>1001</v>
      </c>
      <c r="AA23" s="69" t="s">
        <v>441</v>
      </c>
      <c r="AB23" s="50">
        <v>1</v>
      </c>
      <c r="AC23" s="50">
        <v>16</v>
      </c>
      <c r="AD23" s="50">
        <v>50014</v>
      </c>
      <c r="AE23" s="50">
        <v>33004</v>
      </c>
    </row>
    <row r="24" spans="1:31">
      <c r="A24" s="40">
        <v>32005</v>
      </c>
      <c r="B24" s="43" t="s">
        <v>362</v>
      </c>
      <c r="C24" s="40" t="s">
        <v>304</v>
      </c>
      <c r="D24" s="40" t="s">
        <v>305</v>
      </c>
      <c r="E24" s="40">
        <v>5</v>
      </c>
      <c r="F24" s="40">
        <v>2</v>
      </c>
      <c r="G24" s="40">
        <v>3</v>
      </c>
      <c r="H24" s="40">
        <v>5</v>
      </c>
      <c r="I24" s="40">
        <v>15</v>
      </c>
      <c r="J24" s="40">
        <v>6</v>
      </c>
      <c r="K24" s="40">
        <v>10009</v>
      </c>
      <c r="L24" s="40">
        <v>10008</v>
      </c>
      <c r="M24" s="40">
        <v>2</v>
      </c>
      <c r="N24" s="1">
        <v>122</v>
      </c>
      <c r="O24" s="1">
        <v>17</v>
      </c>
      <c r="P24" s="1">
        <v>3</v>
      </c>
      <c r="Q24" s="1">
        <v>4</v>
      </c>
      <c r="R24" s="1">
        <v>0</v>
      </c>
      <c r="S24" s="1">
        <v>0</v>
      </c>
      <c r="T24" s="1">
        <v>4</v>
      </c>
      <c r="U24" s="45">
        <v>320050</v>
      </c>
      <c r="V24" s="45">
        <v>320051</v>
      </c>
      <c r="W24" s="45">
        <v>320052</v>
      </c>
      <c r="X24" s="45">
        <v>320053</v>
      </c>
      <c r="Y24" s="45">
        <v>320054</v>
      </c>
      <c r="Z24" s="44">
        <v>1001</v>
      </c>
      <c r="AA24" s="68" t="s">
        <v>442</v>
      </c>
      <c r="AB24" s="50">
        <v>1</v>
      </c>
      <c r="AC24" s="50">
        <v>17</v>
      </c>
      <c r="AD24" s="50">
        <v>532005</v>
      </c>
      <c r="AE24" s="50">
        <v>32005</v>
      </c>
    </row>
    <row r="25" spans="1:31">
      <c r="A25" s="40">
        <v>33006</v>
      </c>
      <c r="B25" s="40" t="s">
        <v>594</v>
      </c>
      <c r="C25" s="40" t="s">
        <v>595</v>
      </c>
      <c r="D25" s="40" t="s">
        <v>596</v>
      </c>
      <c r="E25" s="40">
        <v>5</v>
      </c>
      <c r="F25" s="40">
        <v>3</v>
      </c>
      <c r="G25" s="40">
        <v>3</v>
      </c>
      <c r="H25" s="40">
        <v>5</v>
      </c>
      <c r="I25" s="40">
        <v>15</v>
      </c>
      <c r="J25" s="40">
        <v>6</v>
      </c>
      <c r="K25" s="40">
        <v>30019</v>
      </c>
      <c r="L25" s="40">
        <v>10008</v>
      </c>
      <c r="M25" s="40">
        <v>1</v>
      </c>
      <c r="N25" s="1">
        <v>126</v>
      </c>
      <c r="O25" s="1">
        <v>18</v>
      </c>
      <c r="P25" s="1">
        <v>4</v>
      </c>
      <c r="Q25" s="1">
        <v>3</v>
      </c>
      <c r="R25" s="1">
        <v>0</v>
      </c>
      <c r="S25" s="1">
        <v>0</v>
      </c>
      <c r="T25" s="1">
        <v>4</v>
      </c>
      <c r="U25" s="45">
        <v>330060</v>
      </c>
      <c r="V25" s="45">
        <v>330061</v>
      </c>
      <c r="W25" s="45">
        <v>330062</v>
      </c>
      <c r="X25" s="45">
        <v>330063</v>
      </c>
      <c r="Y25" s="45">
        <v>330064</v>
      </c>
      <c r="Z25" s="50">
        <v>1001</v>
      </c>
      <c r="AA25" s="68" t="s">
        <v>597</v>
      </c>
      <c r="AB25" s="50">
        <v>1</v>
      </c>
      <c r="AC25" s="50">
        <v>18</v>
      </c>
      <c r="AD25" s="50">
        <v>0</v>
      </c>
      <c r="AE25" s="50">
        <v>33006</v>
      </c>
    </row>
    <row r="26" spans="1:31">
      <c r="A26" s="40" t="s">
        <v>583</v>
      </c>
      <c r="B26" s="40" t="s">
        <v>583</v>
      </c>
      <c r="C26" s="40" t="s">
        <v>583</v>
      </c>
      <c r="D26" s="40" t="s">
        <v>583</v>
      </c>
      <c r="E26" s="40" t="s">
        <v>583</v>
      </c>
      <c r="F26" s="40" t="s">
        <v>583</v>
      </c>
      <c r="G26" s="40" t="s">
        <v>583</v>
      </c>
      <c r="H26" s="40" t="s">
        <v>583</v>
      </c>
      <c r="I26" s="40" t="s">
        <v>583</v>
      </c>
      <c r="J26" s="40" t="s">
        <v>583</v>
      </c>
      <c r="K26" s="40" t="s">
        <v>583</v>
      </c>
      <c r="L26" s="40" t="s">
        <v>583</v>
      </c>
      <c r="M26" s="40" t="s">
        <v>583</v>
      </c>
      <c r="N26" s="40" t="s">
        <v>583</v>
      </c>
      <c r="O26" s="40" t="s">
        <v>583</v>
      </c>
      <c r="P26" s="40" t="s">
        <v>583</v>
      </c>
      <c r="Q26" s="40" t="s">
        <v>583</v>
      </c>
      <c r="R26" s="40" t="s">
        <v>583</v>
      </c>
      <c r="S26" s="40" t="s">
        <v>583</v>
      </c>
      <c r="T26" s="40" t="s">
        <v>583</v>
      </c>
      <c r="U26" s="1" t="s">
        <v>583</v>
      </c>
      <c r="V26" s="1" t="s">
        <v>583</v>
      </c>
      <c r="W26" s="1" t="s">
        <v>583</v>
      </c>
      <c r="X26" s="1" t="s">
        <v>583</v>
      </c>
      <c r="Y26" s="1" t="s">
        <v>583</v>
      </c>
      <c r="Z26" s="50" t="s">
        <v>583</v>
      </c>
      <c r="AA26" s="59" t="s">
        <v>583</v>
      </c>
      <c r="AB26" s="50" t="s">
        <v>583</v>
      </c>
      <c r="AC26" s="50" t="s">
        <v>583</v>
      </c>
      <c r="AD26" s="50" t="s">
        <v>583</v>
      </c>
      <c r="AE26" s="50" t="s">
        <v>583</v>
      </c>
    </row>
    <row r="27" spans="1:31">
      <c r="A27" s="40">
        <v>42001</v>
      </c>
      <c r="B27" s="40" t="s">
        <v>363</v>
      </c>
      <c r="C27" s="40" t="s">
        <v>306</v>
      </c>
      <c r="D27" s="40" t="s">
        <v>307</v>
      </c>
      <c r="E27" s="40">
        <v>5</v>
      </c>
      <c r="F27" s="40">
        <v>2</v>
      </c>
      <c r="G27" s="40">
        <v>4</v>
      </c>
      <c r="H27" s="40">
        <v>5</v>
      </c>
      <c r="I27" s="40">
        <v>15</v>
      </c>
      <c r="J27" s="40">
        <v>6</v>
      </c>
      <c r="K27" s="40">
        <v>20003</v>
      </c>
      <c r="L27" s="40">
        <v>10011</v>
      </c>
      <c r="M27" s="40">
        <v>2</v>
      </c>
      <c r="N27" s="40">
        <v>150</v>
      </c>
      <c r="O27" s="40">
        <v>20</v>
      </c>
      <c r="P27" s="40">
        <v>4</v>
      </c>
      <c r="Q27" s="40">
        <v>4</v>
      </c>
      <c r="R27" s="40">
        <v>0</v>
      </c>
      <c r="S27" s="40">
        <v>0</v>
      </c>
      <c r="T27" s="40">
        <v>5</v>
      </c>
      <c r="U27" s="1">
        <v>420010</v>
      </c>
      <c r="V27" s="1">
        <v>420011</v>
      </c>
      <c r="W27" s="1">
        <v>420012</v>
      </c>
      <c r="X27" s="1">
        <v>420013</v>
      </c>
      <c r="Y27" s="1">
        <v>420014</v>
      </c>
      <c r="Z27" s="50">
        <v>1001</v>
      </c>
      <c r="AA27" s="59" t="s">
        <v>598</v>
      </c>
      <c r="AB27" s="50">
        <v>1</v>
      </c>
      <c r="AC27" s="50">
        <v>17</v>
      </c>
      <c r="AD27" s="50">
        <v>50015</v>
      </c>
      <c r="AE27" s="50">
        <v>42001</v>
      </c>
    </row>
    <row r="28" spans="1:31">
      <c r="A28" s="40">
        <v>43002</v>
      </c>
      <c r="B28" s="43" t="s">
        <v>364</v>
      </c>
      <c r="C28" s="40" t="s">
        <v>243</v>
      </c>
      <c r="D28" s="40" t="s">
        <v>244</v>
      </c>
      <c r="E28" s="40">
        <v>5</v>
      </c>
      <c r="F28" s="40">
        <v>3</v>
      </c>
      <c r="G28" s="40">
        <v>4</v>
      </c>
      <c r="H28" s="40">
        <v>5</v>
      </c>
      <c r="I28" s="40">
        <v>15</v>
      </c>
      <c r="J28" s="40">
        <v>6</v>
      </c>
      <c r="K28" s="40">
        <v>30007</v>
      </c>
      <c r="L28" s="40">
        <v>10002</v>
      </c>
      <c r="M28" s="40">
        <v>1</v>
      </c>
      <c r="N28" s="1">
        <v>148</v>
      </c>
      <c r="O28" s="1">
        <v>20</v>
      </c>
      <c r="P28" s="1">
        <v>4</v>
      </c>
      <c r="Q28" s="1">
        <v>4</v>
      </c>
      <c r="R28" s="1">
        <v>0</v>
      </c>
      <c r="S28" s="1">
        <v>0</v>
      </c>
      <c r="T28" s="1">
        <v>5</v>
      </c>
      <c r="U28" s="45">
        <v>430020</v>
      </c>
      <c r="V28" s="45">
        <v>430021</v>
      </c>
      <c r="W28" s="45">
        <v>430022</v>
      </c>
      <c r="X28" s="45">
        <v>430023</v>
      </c>
      <c r="Y28" s="45">
        <v>430024</v>
      </c>
      <c r="Z28" s="44">
        <v>1001</v>
      </c>
      <c r="AA28" s="69" t="s">
        <v>599</v>
      </c>
      <c r="AB28" s="50">
        <v>1</v>
      </c>
      <c r="AC28" s="50">
        <v>18</v>
      </c>
      <c r="AD28" s="50">
        <v>543002</v>
      </c>
      <c r="AE28" s="50">
        <v>43002</v>
      </c>
    </row>
    <row r="29" spans="1:31">
      <c r="A29" s="40">
        <v>41003</v>
      </c>
      <c r="B29" s="40" t="s">
        <v>365</v>
      </c>
      <c r="C29" s="40" t="s">
        <v>289</v>
      </c>
      <c r="D29" s="40" t="s">
        <v>290</v>
      </c>
      <c r="E29" s="40">
        <v>5</v>
      </c>
      <c r="F29" s="40">
        <v>1</v>
      </c>
      <c r="G29" s="40">
        <v>4</v>
      </c>
      <c r="H29" s="40">
        <v>5</v>
      </c>
      <c r="I29" s="40">
        <v>15</v>
      </c>
      <c r="J29" s="40">
        <v>6</v>
      </c>
      <c r="K29" s="40">
        <v>20004</v>
      </c>
      <c r="L29" s="40">
        <v>30008</v>
      </c>
      <c r="M29" s="40">
        <v>1</v>
      </c>
      <c r="N29" s="1">
        <v>172</v>
      </c>
      <c r="O29" s="1">
        <v>14</v>
      </c>
      <c r="P29" s="1">
        <v>6</v>
      </c>
      <c r="Q29" s="1">
        <v>4</v>
      </c>
      <c r="R29" s="1">
        <v>0</v>
      </c>
      <c r="S29" s="1">
        <v>0</v>
      </c>
      <c r="T29" s="1">
        <v>5</v>
      </c>
      <c r="U29" s="45">
        <v>410030</v>
      </c>
      <c r="V29" s="45">
        <v>410031</v>
      </c>
      <c r="W29" s="45">
        <v>410032</v>
      </c>
      <c r="X29" s="45">
        <v>410033</v>
      </c>
      <c r="Y29" s="45">
        <v>410034</v>
      </c>
      <c r="Z29" s="44">
        <v>1001</v>
      </c>
      <c r="AA29" s="69" t="s">
        <v>291</v>
      </c>
      <c r="AB29" s="50">
        <v>1</v>
      </c>
      <c r="AC29" s="50">
        <v>19</v>
      </c>
      <c r="AD29" s="50">
        <v>50015</v>
      </c>
      <c r="AE29" s="50">
        <v>41003</v>
      </c>
    </row>
    <row r="30" spans="1:31">
      <c r="A30" s="40">
        <v>44004</v>
      </c>
      <c r="B30" s="40" t="s">
        <v>366</v>
      </c>
      <c r="C30" s="40" t="s">
        <v>308</v>
      </c>
      <c r="D30" s="40" t="s">
        <v>309</v>
      </c>
      <c r="E30" s="40">
        <v>5</v>
      </c>
      <c r="F30" s="40">
        <v>4</v>
      </c>
      <c r="G30" s="40">
        <v>4</v>
      </c>
      <c r="H30" s="40">
        <v>5</v>
      </c>
      <c r="I30" s="40">
        <v>15</v>
      </c>
      <c r="J30" s="40">
        <v>6</v>
      </c>
      <c r="K30" s="40">
        <v>40007</v>
      </c>
      <c r="L30" s="40">
        <v>60002</v>
      </c>
      <c r="M30" s="40">
        <v>2</v>
      </c>
      <c r="N30" s="1">
        <v>164</v>
      </c>
      <c r="O30" s="1">
        <v>16</v>
      </c>
      <c r="P30" s="1">
        <v>4</v>
      </c>
      <c r="Q30" s="1">
        <v>5</v>
      </c>
      <c r="R30" s="1">
        <v>0</v>
      </c>
      <c r="S30" s="1">
        <v>0</v>
      </c>
      <c r="T30" s="1">
        <v>5</v>
      </c>
      <c r="U30" s="45">
        <v>440040</v>
      </c>
      <c r="V30" s="45">
        <v>440041</v>
      </c>
      <c r="W30" s="45">
        <v>440042</v>
      </c>
      <c r="X30" s="45">
        <v>440043</v>
      </c>
      <c r="Y30" s="45">
        <v>440044</v>
      </c>
      <c r="Z30" s="44">
        <v>1001</v>
      </c>
      <c r="AA30" s="68" t="s">
        <v>443</v>
      </c>
      <c r="AB30" s="50">
        <v>1</v>
      </c>
      <c r="AC30" s="50">
        <v>20</v>
      </c>
      <c r="AD30" s="50">
        <v>50015</v>
      </c>
      <c r="AE30" s="50">
        <v>44004</v>
      </c>
    </row>
    <row r="31" spans="1:31">
      <c r="A31" s="40">
        <v>43005</v>
      </c>
      <c r="B31" s="43" t="s">
        <v>367</v>
      </c>
      <c r="C31" s="40" t="s">
        <v>245</v>
      </c>
      <c r="D31" s="40" t="s">
        <v>246</v>
      </c>
      <c r="E31" s="40">
        <v>5</v>
      </c>
      <c r="F31" s="40">
        <v>3</v>
      </c>
      <c r="G31" s="40">
        <v>4</v>
      </c>
      <c r="H31" s="40">
        <v>5</v>
      </c>
      <c r="I31" s="40">
        <v>15</v>
      </c>
      <c r="J31" s="40">
        <v>6</v>
      </c>
      <c r="K31" s="40">
        <v>50000</v>
      </c>
      <c r="L31" s="40">
        <v>20005</v>
      </c>
      <c r="M31" s="40">
        <v>1</v>
      </c>
      <c r="N31" s="1">
        <v>140</v>
      </c>
      <c r="O31" s="1">
        <v>19</v>
      </c>
      <c r="P31" s="1">
        <v>4</v>
      </c>
      <c r="Q31" s="1">
        <v>3</v>
      </c>
      <c r="R31" s="1">
        <v>0</v>
      </c>
      <c r="S31" s="1">
        <v>0</v>
      </c>
      <c r="T31" s="1">
        <v>5</v>
      </c>
      <c r="U31" s="45">
        <v>430050</v>
      </c>
      <c r="V31" s="45">
        <v>430051</v>
      </c>
      <c r="W31" s="45">
        <v>430052</v>
      </c>
      <c r="X31" s="45">
        <v>430053</v>
      </c>
      <c r="Y31" s="45">
        <v>430054</v>
      </c>
      <c r="Z31" s="44">
        <v>1001</v>
      </c>
      <c r="AA31" s="69" t="s">
        <v>600</v>
      </c>
      <c r="AB31" s="50">
        <v>1</v>
      </c>
      <c r="AC31" s="50">
        <v>21</v>
      </c>
      <c r="AD31" s="50">
        <v>543005</v>
      </c>
      <c r="AE31" s="50">
        <v>43005</v>
      </c>
    </row>
    <row r="32" spans="1:31">
      <c r="A32" s="40">
        <v>42006</v>
      </c>
      <c r="B32" s="40" t="s">
        <v>601</v>
      </c>
      <c r="C32" s="40" t="s">
        <v>602</v>
      </c>
      <c r="D32" s="40" t="s">
        <v>603</v>
      </c>
      <c r="E32" s="40">
        <v>5</v>
      </c>
      <c r="F32" s="40">
        <v>2</v>
      </c>
      <c r="G32" s="40">
        <v>5</v>
      </c>
      <c r="H32" s="40">
        <v>5</v>
      </c>
      <c r="I32" s="40">
        <v>15</v>
      </c>
      <c r="J32" s="40">
        <v>6</v>
      </c>
      <c r="K32" s="40">
        <v>10027</v>
      </c>
      <c r="L32" s="40">
        <v>30015</v>
      </c>
      <c r="M32" s="40">
        <v>2</v>
      </c>
      <c r="N32" s="1">
        <v>146</v>
      </c>
      <c r="O32" s="1">
        <v>21</v>
      </c>
      <c r="P32" s="1">
        <v>4</v>
      </c>
      <c r="Q32" s="1">
        <v>4</v>
      </c>
      <c r="R32" s="1">
        <v>0</v>
      </c>
      <c r="S32" s="1">
        <v>0</v>
      </c>
      <c r="T32" s="1">
        <v>5</v>
      </c>
      <c r="U32" s="45">
        <v>420060</v>
      </c>
      <c r="V32" s="45">
        <v>420061</v>
      </c>
      <c r="W32" s="45">
        <v>420062</v>
      </c>
      <c r="X32" s="45">
        <v>420063</v>
      </c>
      <c r="Y32" s="45">
        <v>420064</v>
      </c>
      <c r="Z32" s="50">
        <v>1001</v>
      </c>
      <c r="AA32" s="68" t="s">
        <v>604</v>
      </c>
      <c r="AB32" s="50">
        <v>0</v>
      </c>
      <c r="AC32" s="50">
        <v>0</v>
      </c>
      <c r="AD32" s="50">
        <v>0</v>
      </c>
      <c r="AE32" s="50">
        <v>42006</v>
      </c>
    </row>
    <row r="33" spans="1:31">
      <c r="A33" s="40" t="s">
        <v>583</v>
      </c>
      <c r="B33" s="40" t="s">
        <v>583</v>
      </c>
      <c r="C33" s="40" t="s">
        <v>583</v>
      </c>
      <c r="D33" s="40" t="s">
        <v>583</v>
      </c>
      <c r="E33" s="40" t="s">
        <v>583</v>
      </c>
      <c r="F33" s="40" t="s">
        <v>583</v>
      </c>
      <c r="G33" s="40" t="s">
        <v>583</v>
      </c>
      <c r="H33" s="40" t="s">
        <v>583</v>
      </c>
      <c r="I33" s="40" t="s">
        <v>583</v>
      </c>
      <c r="J33" s="40" t="s">
        <v>583</v>
      </c>
      <c r="K33" s="40" t="s">
        <v>583</v>
      </c>
      <c r="L33" s="40" t="s">
        <v>583</v>
      </c>
      <c r="M33" s="40" t="s">
        <v>583</v>
      </c>
      <c r="N33" s="40" t="s">
        <v>583</v>
      </c>
      <c r="O33" s="40" t="s">
        <v>583</v>
      </c>
      <c r="P33" s="40" t="s">
        <v>583</v>
      </c>
      <c r="Q33" s="40" t="s">
        <v>583</v>
      </c>
      <c r="R33" s="40" t="s">
        <v>583</v>
      </c>
      <c r="S33" s="40" t="s">
        <v>583</v>
      </c>
      <c r="T33" s="40" t="s">
        <v>583</v>
      </c>
      <c r="U33" s="1" t="s">
        <v>583</v>
      </c>
      <c r="V33" s="1" t="s">
        <v>583</v>
      </c>
      <c r="W33" s="1" t="s">
        <v>583</v>
      </c>
      <c r="X33" s="1" t="s">
        <v>583</v>
      </c>
      <c r="Y33" s="1" t="s">
        <v>583</v>
      </c>
      <c r="Z33" s="50" t="s">
        <v>583</v>
      </c>
      <c r="AA33" s="59" t="s">
        <v>583</v>
      </c>
      <c r="AB33" s="50" t="s">
        <v>583</v>
      </c>
      <c r="AC33" s="50" t="s">
        <v>583</v>
      </c>
      <c r="AD33" s="50" t="s">
        <v>583</v>
      </c>
      <c r="AE33" s="50" t="s">
        <v>583</v>
      </c>
    </row>
    <row r="34" spans="1:31">
      <c r="A34" s="40">
        <v>53001</v>
      </c>
      <c r="B34" s="43" t="s">
        <v>368</v>
      </c>
      <c r="C34" s="40" t="s">
        <v>310</v>
      </c>
      <c r="D34" s="40" t="s">
        <v>311</v>
      </c>
      <c r="E34" s="40">
        <v>5</v>
      </c>
      <c r="F34" s="40">
        <v>3</v>
      </c>
      <c r="G34" s="40">
        <v>5</v>
      </c>
      <c r="H34" s="40">
        <v>5</v>
      </c>
      <c r="I34" s="40">
        <v>15</v>
      </c>
      <c r="J34" s="40">
        <v>6</v>
      </c>
      <c r="K34" s="40">
        <v>10002</v>
      </c>
      <c r="L34" s="40">
        <v>10013</v>
      </c>
      <c r="M34" s="40">
        <v>1</v>
      </c>
      <c r="N34" s="1">
        <v>144</v>
      </c>
      <c r="O34" s="1">
        <v>21</v>
      </c>
      <c r="P34" s="1">
        <v>4</v>
      </c>
      <c r="Q34" s="1">
        <v>4</v>
      </c>
      <c r="R34" s="1">
        <v>0</v>
      </c>
      <c r="S34" s="1">
        <v>0</v>
      </c>
      <c r="T34" s="1">
        <v>5</v>
      </c>
      <c r="U34" s="45">
        <v>530010</v>
      </c>
      <c r="V34" s="45">
        <v>530011</v>
      </c>
      <c r="W34" s="45">
        <v>530012</v>
      </c>
      <c r="X34" s="45">
        <v>530013</v>
      </c>
      <c r="Y34" s="45">
        <v>530014</v>
      </c>
      <c r="Z34" s="44">
        <v>1001</v>
      </c>
      <c r="AA34" s="68" t="s">
        <v>444</v>
      </c>
      <c r="AB34" s="50">
        <v>1</v>
      </c>
      <c r="AC34" s="50">
        <v>21</v>
      </c>
      <c r="AD34" s="50">
        <v>553001</v>
      </c>
      <c r="AE34" s="50">
        <v>53001</v>
      </c>
    </row>
    <row r="35" spans="1:31">
      <c r="A35" s="40">
        <v>52002</v>
      </c>
      <c r="B35" s="40" t="s">
        <v>369</v>
      </c>
      <c r="C35" s="40" t="s">
        <v>312</v>
      </c>
      <c r="D35" s="40" t="s">
        <v>313</v>
      </c>
      <c r="E35" s="40">
        <v>5</v>
      </c>
      <c r="F35" s="40">
        <v>2</v>
      </c>
      <c r="G35" s="40">
        <v>5</v>
      </c>
      <c r="H35" s="40">
        <v>5</v>
      </c>
      <c r="I35" s="40">
        <v>15</v>
      </c>
      <c r="J35" s="40">
        <v>6</v>
      </c>
      <c r="K35" s="40">
        <v>40008</v>
      </c>
      <c r="L35" s="40">
        <v>10006</v>
      </c>
      <c r="M35" s="40">
        <v>2</v>
      </c>
      <c r="N35" s="1">
        <v>146</v>
      </c>
      <c r="O35" s="1">
        <v>21</v>
      </c>
      <c r="P35" s="1">
        <v>4</v>
      </c>
      <c r="Q35" s="1">
        <v>4</v>
      </c>
      <c r="R35" s="1">
        <v>0</v>
      </c>
      <c r="S35" s="1">
        <v>0</v>
      </c>
      <c r="T35" s="1">
        <v>5</v>
      </c>
      <c r="U35" s="45">
        <v>520020</v>
      </c>
      <c r="V35" s="45">
        <v>520021</v>
      </c>
      <c r="W35" s="45">
        <v>520022</v>
      </c>
      <c r="X35" s="45">
        <v>520023</v>
      </c>
      <c r="Y35" s="45">
        <v>520024</v>
      </c>
      <c r="Z35" s="44">
        <v>1001</v>
      </c>
      <c r="AA35" s="68" t="s">
        <v>445</v>
      </c>
      <c r="AB35" s="50">
        <v>1</v>
      </c>
      <c r="AC35" s="50">
        <v>22</v>
      </c>
      <c r="AD35" s="50">
        <v>50016</v>
      </c>
      <c r="AE35" s="50">
        <v>52002</v>
      </c>
    </row>
    <row r="36" spans="1:31">
      <c r="A36" s="40">
        <v>51003</v>
      </c>
      <c r="B36" s="40" t="s">
        <v>370</v>
      </c>
      <c r="C36" s="40" t="s">
        <v>314</v>
      </c>
      <c r="D36" s="40" t="s">
        <v>315</v>
      </c>
      <c r="E36" s="40">
        <v>5</v>
      </c>
      <c r="F36" s="40">
        <v>1</v>
      </c>
      <c r="G36" s="40">
        <v>4</v>
      </c>
      <c r="H36" s="40">
        <v>5</v>
      </c>
      <c r="I36" s="40">
        <v>15</v>
      </c>
      <c r="J36" s="40">
        <v>6</v>
      </c>
      <c r="K36" s="40">
        <v>50000</v>
      </c>
      <c r="L36" s="40">
        <v>50003</v>
      </c>
      <c r="M36" s="40">
        <v>1</v>
      </c>
      <c r="N36" s="1">
        <v>172</v>
      </c>
      <c r="O36" s="1">
        <v>14</v>
      </c>
      <c r="P36" s="1">
        <v>6</v>
      </c>
      <c r="Q36" s="1">
        <v>4</v>
      </c>
      <c r="R36" s="1">
        <v>0</v>
      </c>
      <c r="S36" s="1">
        <v>0</v>
      </c>
      <c r="T36" s="1">
        <v>5</v>
      </c>
      <c r="U36" s="45">
        <v>510030</v>
      </c>
      <c r="V36" s="45">
        <v>510031</v>
      </c>
      <c r="W36" s="45">
        <v>510032</v>
      </c>
      <c r="X36" s="45">
        <v>510033</v>
      </c>
      <c r="Y36" s="45">
        <v>510034</v>
      </c>
      <c r="Z36" s="44">
        <v>1001</v>
      </c>
      <c r="AA36" s="68" t="s">
        <v>446</v>
      </c>
      <c r="AB36" s="50">
        <v>1</v>
      </c>
      <c r="AC36" s="50">
        <v>23</v>
      </c>
      <c r="AD36" s="50">
        <v>50016</v>
      </c>
      <c r="AE36" s="50">
        <v>51003</v>
      </c>
    </row>
    <row r="37" spans="1:31">
      <c r="A37" s="40">
        <v>54004</v>
      </c>
      <c r="B37" s="40" t="s">
        <v>371</v>
      </c>
      <c r="C37" s="40" t="s">
        <v>316</v>
      </c>
      <c r="D37" s="40" t="s">
        <v>317</v>
      </c>
      <c r="E37" s="40">
        <v>5</v>
      </c>
      <c r="F37" s="40">
        <v>4</v>
      </c>
      <c r="G37" s="40">
        <v>5</v>
      </c>
      <c r="H37" s="40">
        <v>5</v>
      </c>
      <c r="I37" s="40">
        <v>15</v>
      </c>
      <c r="J37" s="40">
        <v>6</v>
      </c>
      <c r="K37" s="40">
        <v>50000</v>
      </c>
      <c r="L37" s="40">
        <v>40002</v>
      </c>
      <c r="M37" s="40">
        <v>2</v>
      </c>
      <c r="N37" s="1">
        <v>160</v>
      </c>
      <c r="O37" s="1">
        <v>16</v>
      </c>
      <c r="P37" s="1">
        <v>4</v>
      </c>
      <c r="Q37" s="1">
        <v>5</v>
      </c>
      <c r="R37" s="1">
        <v>0</v>
      </c>
      <c r="S37" s="1">
        <v>0</v>
      </c>
      <c r="T37" s="1">
        <v>5</v>
      </c>
      <c r="U37" s="45">
        <v>540040</v>
      </c>
      <c r="V37" s="45">
        <v>540041</v>
      </c>
      <c r="W37" s="45">
        <v>540042</v>
      </c>
      <c r="X37" s="45">
        <v>540043</v>
      </c>
      <c r="Y37" s="45">
        <v>540044</v>
      </c>
      <c r="Z37" s="44">
        <v>1001</v>
      </c>
      <c r="AA37" s="68" t="s">
        <v>447</v>
      </c>
      <c r="AB37" s="50">
        <v>1</v>
      </c>
      <c r="AC37" s="50">
        <v>24</v>
      </c>
      <c r="AD37" s="50">
        <v>50016</v>
      </c>
      <c r="AE37" s="50">
        <v>54004</v>
      </c>
    </row>
    <row r="38" spans="1:31">
      <c r="A38" s="40">
        <v>52005</v>
      </c>
      <c r="B38" s="43" t="s">
        <v>372</v>
      </c>
      <c r="C38" s="40" t="s">
        <v>318</v>
      </c>
      <c r="D38" s="40" t="s">
        <v>319</v>
      </c>
      <c r="E38" s="40">
        <v>5</v>
      </c>
      <c r="F38" s="40">
        <v>2</v>
      </c>
      <c r="G38" s="40">
        <v>5</v>
      </c>
      <c r="H38" s="40">
        <v>5</v>
      </c>
      <c r="I38" s="40">
        <v>15</v>
      </c>
      <c r="J38" s="40">
        <v>6</v>
      </c>
      <c r="K38" s="40">
        <v>10002</v>
      </c>
      <c r="L38" s="40">
        <v>30009</v>
      </c>
      <c r="M38" s="40">
        <v>2</v>
      </c>
      <c r="N38" s="1">
        <v>138</v>
      </c>
      <c r="O38" s="1">
        <v>20</v>
      </c>
      <c r="P38" s="1">
        <v>4</v>
      </c>
      <c r="Q38" s="1">
        <v>4</v>
      </c>
      <c r="R38" s="1">
        <v>0</v>
      </c>
      <c r="S38" s="1">
        <v>0</v>
      </c>
      <c r="T38" s="1">
        <v>5</v>
      </c>
      <c r="U38" s="45">
        <v>520050</v>
      </c>
      <c r="V38" s="45">
        <v>520051</v>
      </c>
      <c r="W38" s="45">
        <v>520052</v>
      </c>
      <c r="X38" s="45">
        <v>520053</v>
      </c>
      <c r="Y38" s="45">
        <v>520054</v>
      </c>
      <c r="Z38" s="44">
        <v>1001</v>
      </c>
      <c r="AA38" s="68" t="s">
        <v>448</v>
      </c>
      <c r="AB38" s="50">
        <v>1</v>
      </c>
      <c r="AC38" s="50">
        <v>25</v>
      </c>
      <c r="AD38" s="50">
        <v>552005</v>
      </c>
      <c r="AE38" s="50">
        <v>52005</v>
      </c>
    </row>
    <row r="39" spans="1:31">
      <c r="A39" s="40">
        <v>53006</v>
      </c>
      <c r="B39" s="40" t="s">
        <v>605</v>
      </c>
      <c r="C39" s="40" t="s">
        <v>606</v>
      </c>
      <c r="D39" s="40" t="s">
        <v>607</v>
      </c>
      <c r="E39" s="40">
        <v>5</v>
      </c>
      <c r="F39" s="40">
        <v>2</v>
      </c>
      <c r="G39" s="40">
        <v>5</v>
      </c>
      <c r="H39" s="40">
        <v>5</v>
      </c>
      <c r="I39" s="40">
        <v>15</v>
      </c>
      <c r="J39" s="40">
        <v>6</v>
      </c>
      <c r="K39" s="40">
        <v>50004</v>
      </c>
      <c r="L39" s="40">
        <v>30020</v>
      </c>
      <c r="M39" s="40">
        <v>2</v>
      </c>
      <c r="N39" s="40">
        <v>138</v>
      </c>
      <c r="O39" s="40">
        <v>20</v>
      </c>
      <c r="P39" s="40">
        <v>4</v>
      </c>
      <c r="Q39" s="40">
        <v>4</v>
      </c>
      <c r="R39" s="40">
        <v>0</v>
      </c>
      <c r="S39" s="40">
        <v>0</v>
      </c>
      <c r="T39" s="40">
        <v>5</v>
      </c>
      <c r="U39" s="1">
        <v>530060</v>
      </c>
      <c r="V39" s="1">
        <v>530061</v>
      </c>
      <c r="W39" s="1">
        <v>530062</v>
      </c>
      <c r="X39" s="1">
        <v>530063</v>
      </c>
      <c r="Y39" s="1">
        <v>530064</v>
      </c>
      <c r="Z39" s="50">
        <v>1001</v>
      </c>
      <c r="AA39" s="59" t="s">
        <v>608</v>
      </c>
      <c r="AB39" s="50">
        <v>0</v>
      </c>
      <c r="AC39" s="50">
        <v>0</v>
      </c>
      <c r="AD39" s="50">
        <v>0</v>
      </c>
      <c r="AE39" s="50">
        <v>53006</v>
      </c>
    </row>
    <row r="40" spans="1:31">
      <c r="A40" s="40" t="s">
        <v>583</v>
      </c>
      <c r="B40" s="40" t="s">
        <v>583</v>
      </c>
      <c r="C40" s="40" t="s">
        <v>583</v>
      </c>
      <c r="D40" s="40" t="s">
        <v>583</v>
      </c>
      <c r="E40" s="40" t="s">
        <v>583</v>
      </c>
      <c r="F40" s="40" t="s">
        <v>583</v>
      </c>
      <c r="G40" s="40" t="s">
        <v>583</v>
      </c>
      <c r="H40" s="40" t="s">
        <v>583</v>
      </c>
      <c r="I40" s="40" t="s">
        <v>583</v>
      </c>
      <c r="J40" s="40" t="s">
        <v>583</v>
      </c>
      <c r="K40" s="40" t="s">
        <v>583</v>
      </c>
      <c r="L40" s="40" t="s">
        <v>583</v>
      </c>
      <c r="M40" s="40" t="s">
        <v>583</v>
      </c>
      <c r="N40" s="40" t="s">
        <v>583</v>
      </c>
      <c r="O40" s="40" t="s">
        <v>583</v>
      </c>
      <c r="P40" s="40" t="s">
        <v>583</v>
      </c>
      <c r="Q40" s="40" t="s">
        <v>583</v>
      </c>
      <c r="R40" s="40" t="s">
        <v>583</v>
      </c>
      <c r="S40" s="40" t="s">
        <v>583</v>
      </c>
      <c r="T40" s="40" t="s">
        <v>583</v>
      </c>
      <c r="U40" s="1" t="s">
        <v>583</v>
      </c>
      <c r="V40" s="1" t="s">
        <v>583</v>
      </c>
      <c r="W40" s="1" t="s">
        <v>583</v>
      </c>
      <c r="X40" s="1" t="s">
        <v>583</v>
      </c>
      <c r="Y40" s="1" t="s">
        <v>583</v>
      </c>
      <c r="Z40" s="50" t="s">
        <v>583</v>
      </c>
      <c r="AA40" s="59" t="s">
        <v>583</v>
      </c>
      <c r="AB40" s="50" t="s">
        <v>583</v>
      </c>
      <c r="AC40" s="50" t="s">
        <v>583</v>
      </c>
      <c r="AD40" s="50" t="s">
        <v>583</v>
      </c>
      <c r="AE40" s="50" t="s">
        <v>583</v>
      </c>
    </row>
    <row r="41" spans="1:31">
      <c r="A41" s="40">
        <v>12980</v>
      </c>
      <c r="B41" s="40" t="s">
        <v>535</v>
      </c>
      <c r="C41" s="40" t="s">
        <v>536</v>
      </c>
      <c r="D41" s="40" t="s">
        <v>537</v>
      </c>
      <c r="E41" s="40">
        <v>4</v>
      </c>
      <c r="F41" s="40">
        <v>2</v>
      </c>
      <c r="G41" s="40">
        <v>1</v>
      </c>
      <c r="H41" s="40">
        <v>5</v>
      </c>
      <c r="I41" s="40">
        <v>9</v>
      </c>
      <c r="J41" s="40">
        <v>6</v>
      </c>
      <c r="K41" s="40">
        <v>20007</v>
      </c>
      <c r="L41" s="40">
        <v>30017</v>
      </c>
      <c r="M41" s="40">
        <v>2</v>
      </c>
      <c r="N41" s="40">
        <v>113</v>
      </c>
      <c r="O41" s="40">
        <v>16</v>
      </c>
      <c r="P41" s="40">
        <v>3</v>
      </c>
      <c r="Q41" s="40">
        <v>3</v>
      </c>
      <c r="R41" s="40">
        <v>0</v>
      </c>
      <c r="S41" s="40">
        <v>0</v>
      </c>
      <c r="T41" s="40">
        <v>4</v>
      </c>
      <c r="U41" s="41">
        <v>129800</v>
      </c>
      <c r="V41" s="1">
        <v>129801</v>
      </c>
      <c r="W41" s="1">
        <v>129802</v>
      </c>
      <c r="X41" s="1">
        <v>129803</v>
      </c>
      <c r="Y41" s="1" t="s">
        <v>583</v>
      </c>
      <c r="Z41" s="50">
        <v>1001</v>
      </c>
      <c r="AA41" s="59" t="s">
        <v>609</v>
      </c>
      <c r="AB41" s="50">
        <v>1</v>
      </c>
      <c r="AC41" s="50">
        <v>1</v>
      </c>
      <c r="AD41" s="50">
        <v>50012</v>
      </c>
      <c r="AE41" s="50">
        <v>12980</v>
      </c>
    </row>
    <row r="42" spans="1:31">
      <c r="A42" s="40">
        <v>13981</v>
      </c>
      <c r="B42" s="40" t="s">
        <v>538</v>
      </c>
      <c r="C42" s="40" t="s">
        <v>539</v>
      </c>
      <c r="D42" s="40" t="s">
        <v>540</v>
      </c>
      <c r="E42" s="40">
        <v>4</v>
      </c>
      <c r="F42" s="40">
        <v>3</v>
      </c>
      <c r="G42" s="40">
        <v>1</v>
      </c>
      <c r="H42" s="40">
        <v>5</v>
      </c>
      <c r="I42" s="40">
        <v>9</v>
      </c>
      <c r="J42" s="40">
        <v>6</v>
      </c>
      <c r="K42" s="40">
        <v>20008</v>
      </c>
      <c r="L42" s="40">
        <v>10020</v>
      </c>
      <c r="M42" s="40">
        <v>1</v>
      </c>
      <c r="N42" s="40">
        <v>111</v>
      </c>
      <c r="O42" s="40">
        <v>17</v>
      </c>
      <c r="P42" s="40">
        <v>3</v>
      </c>
      <c r="Q42" s="40">
        <v>3</v>
      </c>
      <c r="R42" s="40">
        <v>0</v>
      </c>
      <c r="S42" s="40">
        <v>0</v>
      </c>
      <c r="T42" s="40">
        <v>4</v>
      </c>
      <c r="U42" s="41">
        <v>139810</v>
      </c>
      <c r="V42" s="1">
        <v>139811</v>
      </c>
      <c r="W42" s="1">
        <v>139812</v>
      </c>
      <c r="X42" s="1">
        <v>139813</v>
      </c>
      <c r="Y42" s="1" t="s">
        <v>583</v>
      </c>
      <c r="Z42" s="50">
        <v>1001</v>
      </c>
      <c r="AA42" s="59" t="s">
        <v>610</v>
      </c>
      <c r="AB42" s="50">
        <v>1</v>
      </c>
      <c r="AC42" s="50">
        <v>2</v>
      </c>
      <c r="AD42" s="50">
        <v>50012</v>
      </c>
      <c r="AE42" s="50">
        <v>13981</v>
      </c>
    </row>
    <row r="43" spans="1:31">
      <c r="A43" s="40">
        <v>21980</v>
      </c>
      <c r="B43" s="40" t="s">
        <v>541</v>
      </c>
      <c r="C43" s="40" t="s">
        <v>542</v>
      </c>
      <c r="D43" s="40" t="s">
        <v>543</v>
      </c>
      <c r="E43" s="40">
        <v>4</v>
      </c>
      <c r="F43" s="40">
        <v>1</v>
      </c>
      <c r="G43" s="40">
        <v>2</v>
      </c>
      <c r="H43" s="40">
        <v>5</v>
      </c>
      <c r="I43" s="40">
        <v>9</v>
      </c>
      <c r="J43" s="40">
        <v>6</v>
      </c>
      <c r="K43" s="40">
        <v>50000</v>
      </c>
      <c r="L43" s="40">
        <v>20009</v>
      </c>
      <c r="M43" s="40">
        <v>1</v>
      </c>
      <c r="N43" s="40">
        <v>143</v>
      </c>
      <c r="O43" s="40">
        <v>11</v>
      </c>
      <c r="P43" s="40">
        <v>5</v>
      </c>
      <c r="Q43" s="40">
        <v>3</v>
      </c>
      <c r="R43" s="40">
        <v>0</v>
      </c>
      <c r="S43" s="40">
        <v>0</v>
      </c>
      <c r="T43" s="40">
        <v>4</v>
      </c>
      <c r="U43" s="41">
        <v>219800</v>
      </c>
      <c r="V43" s="1">
        <v>219801</v>
      </c>
      <c r="W43" s="1">
        <v>219802</v>
      </c>
      <c r="X43" s="1">
        <v>219803</v>
      </c>
      <c r="Y43" s="1" t="s">
        <v>583</v>
      </c>
      <c r="Z43" s="50">
        <v>1001</v>
      </c>
      <c r="AA43" s="59" t="s">
        <v>611</v>
      </c>
      <c r="AB43" s="50">
        <v>1</v>
      </c>
      <c r="AC43" s="50">
        <v>3</v>
      </c>
      <c r="AD43" s="50">
        <v>50013</v>
      </c>
      <c r="AE43" s="50">
        <v>21980</v>
      </c>
    </row>
    <row r="44" spans="1:31">
      <c r="A44" s="40">
        <v>23981</v>
      </c>
      <c r="B44" s="40" t="s">
        <v>573</v>
      </c>
      <c r="C44" s="40" t="s">
        <v>545</v>
      </c>
      <c r="D44" s="40" t="s">
        <v>546</v>
      </c>
      <c r="E44" s="40">
        <v>4</v>
      </c>
      <c r="F44" s="40">
        <v>3</v>
      </c>
      <c r="G44" s="40">
        <v>2</v>
      </c>
      <c r="H44" s="40">
        <v>5</v>
      </c>
      <c r="I44" s="40">
        <v>9</v>
      </c>
      <c r="J44" s="40">
        <v>6</v>
      </c>
      <c r="K44" s="40">
        <v>10024</v>
      </c>
      <c r="L44" s="40">
        <v>10022</v>
      </c>
      <c r="M44" s="40">
        <v>1</v>
      </c>
      <c r="N44" s="40">
        <v>117</v>
      </c>
      <c r="O44" s="40">
        <v>15</v>
      </c>
      <c r="P44" s="40">
        <v>4</v>
      </c>
      <c r="Q44" s="40">
        <v>3</v>
      </c>
      <c r="R44" s="40">
        <v>0</v>
      </c>
      <c r="S44" s="40">
        <v>0</v>
      </c>
      <c r="T44" s="40">
        <v>4</v>
      </c>
      <c r="U44" s="41">
        <v>239810</v>
      </c>
      <c r="V44" s="1">
        <v>239811</v>
      </c>
      <c r="W44" s="1">
        <v>239812</v>
      </c>
      <c r="X44" s="1">
        <v>239813</v>
      </c>
      <c r="Y44" s="1" t="s">
        <v>583</v>
      </c>
      <c r="Z44" s="50">
        <v>1001</v>
      </c>
      <c r="AA44" s="59" t="s">
        <v>612</v>
      </c>
      <c r="AB44" s="50">
        <v>1</v>
      </c>
      <c r="AC44" s="50">
        <v>4</v>
      </c>
      <c r="AD44" s="50">
        <v>50013</v>
      </c>
      <c r="AE44" s="50">
        <v>23981</v>
      </c>
    </row>
    <row r="45" spans="1:31">
      <c r="A45" s="40">
        <v>32980</v>
      </c>
      <c r="B45" s="40" t="s">
        <v>547</v>
      </c>
      <c r="C45" s="40" t="s">
        <v>548</v>
      </c>
      <c r="D45" s="40" t="s">
        <v>549</v>
      </c>
      <c r="E45" s="40">
        <v>4</v>
      </c>
      <c r="F45" s="40">
        <v>2</v>
      </c>
      <c r="G45" s="40">
        <v>3</v>
      </c>
      <c r="H45" s="40">
        <v>5</v>
      </c>
      <c r="I45" s="40">
        <v>9</v>
      </c>
      <c r="J45" s="40">
        <v>6</v>
      </c>
      <c r="K45" s="40">
        <v>30004</v>
      </c>
      <c r="L45" s="40">
        <v>10023</v>
      </c>
      <c r="M45" s="40">
        <v>2</v>
      </c>
      <c r="N45" s="40">
        <v>115</v>
      </c>
      <c r="O45" s="40">
        <v>16</v>
      </c>
      <c r="P45" s="40">
        <v>3</v>
      </c>
      <c r="Q45" s="40">
        <v>4</v>
      </c>
      <c r="R45" s="40">
        <v>0</v>
      </c>
      <c r="S45" s="40">
        <v>0</v>
      </c>
      <c r="T45" s="40">
        <v>4</v>
      </c>
      <c r="U45" s="41">
        <v>329800</v>
      </c>
      <c r="V45" s="1">
        <v>329801</v>
      </c>
      <c r="W45" s="1">
        <v>329802</v>
      </c>
      <c r="X45" s="1">
        <v>329803</v>
      </c>
      <c r="Y45" s="1" t="s">
        <v>583</v>
      </c>
      <c r="Z45" s="50">
        <v>1001</v>
      </c>
      <c r="AA45" s="59" t="s">
        <v>613</v>
      </c>
      <c r="AB45" s="50">
        <v>1</v>
      </c>
      <c r="AC45" s="50">
        <v>5</v>
      </c>
      <c r="AD45" s="50">
        <v>50014</v>
      </c>
      <c r="AE45" s="50">
        <v>32980</v>
      </c>
    </row>
    <row r="46" spans="1:31">
      <c r="A46" s="40">
        <v>34981</v>
      </c>
      <c r="B46" s="40" t="s">
        <v>550</v>
      </c>
      <c r="C46" s="40" t="s">
        <v>551</v>
      </c>
      <c r="D46" s="40" t="s">
        <v>552</v>
      </c>
      <c r="E46" s="40">
        <v>4</v>
      </c>
      <c r="F46" s="40">
        <v>4</v>
      </c>
      <c r="G46" s="40">
        <v>3</v>
      </c>
      <c r="H46" s="40">
        <v>5</v>
      </c>
      <c r="I46" s="40">
        <v>9</v>
      </c>
      <c r="J46" s="40">
        <v>6</v>
      </c>
      <c r="K46" s="40">
        <v>50000</v>
      </c>
      <c r="L46" s="40">
        <v>40012</v>
      </c>
      <c r="M46" s="40">
        <v>2</v>
      </c>
      <c r="N46" s="40">
        <v>132</v>
      </c>
      <c r="O46" s="40">
        <v>13</v>
      </c>
      <c r="P46" s="40">
        <v>3</v>
      </c>
      <c r="Q46" s="40">
        <v>4</v>
      </c>
      <c r="R46" s="40">
        <v>0</v>
      </c>
      <c r="S46" s="40">
        <v>0</v>
      </c>
      <c r="T46" s="40">
        <v>5</v>
      </c>
      <c r="U46" s="41">
        <v>349810</v>
      </c>
      <c r="V46" s="1">
        <v>349811</v>
      </c>
      <c r="W46" s="1">
        <v>349812</v>
      </c>
      <c r="X46" s="1">
        <v>349813</v>
      </c>
      <c r="Y46" s="1" t="s">
        <v>583</v>
      </c>
      <c r="Z46" s="50">
        <v>1001</v>
      </c>
      <c r="AA46" s="59" t="s">
        <v>614</v>
      </c>
      <c r="AB46" s="50">
        <v>1</v>
      </c>
      <c r="AC46" s="50">
        <v>6</v>
      </c>
      <c r="AD46" s="50">
        <v>50014</v>
      </c>
      <c r="AE46" s="50">
        <v>34981</v>
      </c>
    </row>
    <row r="47" spans="1:31">
      <c r="A47" s="40">
        <v>44980</v>
      </c>
      <c r="B47" s="40" t="s">
        <v>553</v>
      </c>
      <c r="C47" s="40" t="s">
        <v>554</v>
      </c>
      <c r="D47" s="40" t="s">
        <v>555</v>
      </c>
      <c r="E47" s="40">
        <v>4</v>
      </c>
      <c r="F47" s="40">
        <v>4</v>
      </c>
      <c r="G47" s="40">
        <v>4</v>
      </c>
      <c r="H47" s="40">
        <v>5</v>
      </c>
      <c r="I47" s="40">
        <v>9</v>
      </c>
      <c r="J47" s="40">
        <v>6</v>
      </c>
      <c r="K47" s="40">
        <v>20006</v>
      </c>
      <c r="L47" s="40">
        <v>30015</v>
      </c>
      <c r="M47" s="40">
        <v>2</v>
      </c>
      <c r="N47" s="40">
        <v>147</v>
      </c>
      <c r="O47" s="40">
        <v>14</v>
      </c>
      <c r="P47" s="40">
        <v>4</v>
      </c>
      <c r="Q47" s="40">
        <v>4</v>
      </c>
      <c r="R47" s="40">
        <v>0</v>
      </c>
      <c r="S47" s="40">
        <v>0</v>
      </c>
      <c r="T47" s="40">
        <v>5</v>
      </c>
      <c r="U47" s="41">
        <v>449800</v>
      </c>
      <c r="V47" s="1">
        <v>449801</v>
      </c>
      <c r="W47" s="1">
        <v>449802</v>
      </c>
      <c r="X47" s="1">
        <v>449803</v>
      </c>
      <c r="Y47" s="1" t="s">
        <v>583</v>
      </c>
      <c r="Z47" s="50">
        <v>1001</v>
      </c>
      <c r="AA47" s="59" t="s">
        <v>615</v>
      </c>
      <c r="AB47" s="50">
        <v>1</v>
      </c>
      <c r="AC47" s="50">
        <v>7</v>
      </c>
      <c r="AD47" s="50">
        <v>50015</v>
      </c>
      <c r="AE47" s="50">
        <v>44980</v>
      </c>
    </row>
    <row r="48" spans="1:31">
      <c r="A48" s="40">
        <v>41981</v>
      </c>
      <c r="B48" s="40" t="s">
        <v>556</v>
      </c>
      <c r="C48" s="40" t="s">
        <v>557</v>
      </c>
      <c r="D48" s="40" t="s">
        <v>558</v>
      </c>
      <c r="E48" s="40">
        <v>4</v>
      </c>
      <c r="F48" s="40">
        <v>1</v>
      </c>
      <c r="G48" s="40">
        <v>4</v>
      </c>
      <c r="H48" s="40">
        <v>5</v>
      </c>
      <c r="I48" s="40">
        <v>9</v>
      </c>
      <c r="J48" s="40">
        <v>6</v>
      </c>
      <c r="K48" s="40">
        <v>20010</v>
      </c>
      <c r="L48" s="40">
        <v>30018</v>
      </c>
      <c r="M48" s="40">
        <v>1</v>
      </c>
      <c r="N48" s="40">
        <v>154</v>
      </c>
      <c r="O48" s="40">
        <v>13</v>
      </c>
      <c r="P48" s="40">
        <v>5</v>
      </c>
      <c r="Q48" s="40">
        <v>3</v>
      </c>
      <c r="R48" s="40">
        <v>0</v>
      </c>
      <c r="S48" s="40">
        <v>0</v>
      </c>
      <c r="T48" s="40">
        <v>5</v>
      </c>
      <c r="U48" s="41">
        <v>419810</v>
      </c>
      <c r="V48" s="1">
        <v>419811</v>
      </c>
      <c r="W48" s="1">
        <v>419812</v>
      </c>
      <c r="X48" s="1">
        <v>419813</v>
      </c>
      <c r="Y48" s="1" t="s">
        <v>583</v>
      </c>
      <c r="Z48" s="50">
        <v>1001</v>
      </c>
      <c r="AA48" s="59" t="s">
        <v>616</v>
      </c>
      <c r="AB48" s="50">
        <v>1</v>
      </c>
      <c r="AC48" s="50">
        <v>8</v>
      </c>
      <c r="AD48" s="50">
        <v>50015</v>
      </c>
      <c r="AE48" s="50">
        <v>41981</v>
      </c>
    </row>
    <row r="49" spans="1:31">
      <c r="A49" s="40">
        <v>52980</v>
      </c>
      <c r="B49" s="40" t="s">
        <v>559</v>
      </c>
      <c r="C49" s="40" t="s">
        <v>560</v>
      </c>
      <c r="D49" s="40" t="s">
        <v>561</v>
      </c>
      <c r="E49" s="40">
        <v>4</v>
      </c>
      <c r="F49" s="40">
        <v>2</v>
      </c>
      <c r="G49" s="40">
        <v>5</v>
      </c>
      <c r="H49" s="40">
        <v>5</v>
      </c>
      <c r="I49" s="40">
        <v>9</v>
      </c>
      <c r="J49" s="40">
        <v>6</v>
      </c>
      <c r="K49" s="40">
        <v>60001</v>
      </c>
      <c r="L49" s="40">
        <v>10002</v>
      </c>
      <c r="M49" s="40">
        <v>2</v>
      </c>
      <c r="N49" s="40">
        <v>124</v>
      </c>
      <c r="O49" s="40">
        <v>18</v>
      </c>
      <c r="P49" s="40">
        <v>3</v>
      </c>
      <c r="Q49" s="40">
        <v>4</v>
      </c>
      <c r="R49" s="40">
        <v>0</v>
      </c>
      <c r="S49" s="40">
        <v>0</v>
      </c>
      <c r="T49" s="40">
        <v>4</v>
      </c>
      <c r="U49" s="41">
        <v>529800</v>
      </c>
      <c r="V49" s="1">
        <v>529801</v>
      </c>
      <c r="W49" s="1">
        <v>529802</v>
      </c>
      <c r="X49" s="1">
        <v>529803</v>
      </c>
      <c r="Y49" s="1" t="s">
        <v>583</v>
      </c>
      <c r="Z49" s="50">
        <v>1001</v>
      </c>
      <c r="AA49" s="59" t="s">
        <v>617</v>
      </c>
      <c r="AB49" s="50">
        <v>1</v>
      </c>
      <c r="AC49" s="50">
        <v>9</v>
      </c>
      <c r="AD49" s="50">
        <v>50016</v>
      </c>
      <c r="AE49" s="50">
        <v>52980</v>
      </c>
    </row>
    <row r="50" spans="1:31">
      <c r="A50" s="40">
        <v>53981</v>
      </c>
      <c r="B50" s="40" t="s">
        <v>562</v>
      </c>
      <c r="C50" s="40" t="s">
        <v>563</v>
      </c>
      <c r="D50" s="40" t="s">
        <v>564</v>
      </c>
      <c r="E50" s="40">
        <v>4</v>
      </c>
      <c r="F50" s="40">
        <v>3</v>
      </c>
      <c r="G50" s="40">
        <v>5</v>
      </c>
      <c r="H50" s="40">
        <v>5</v>
      </c>
      <c r="I50" s="40">
        <v>9</v>
      </c>
      <c r="J50" s="40">
        <v>6</v>
      </c>
      <c r="K50" s="40">
        <v>40011</v>
      </c>
      <c r="L50" s="40">
        <v>10002</v>
      </c>
      <c r="M50" s="40">
        <v>1</v>
      </c>
      <c r="N50" s="40">
        <v>122</v>
      </c>
      <c r="O50" s="40">
        <v>18</v>
      </c>
      <c r="P50" s="40">
        <v>4</v>
      </c>
      <c r="Q50" s="40">
        <v>3</v>
      </c>
      <c r="R50" s="40">
        <v>0</v>
      </c>
      <c r="S50" s="40">
        <v>0</v>
      </c>
      <c r="T50" s="40">
        <v>5</v>
      </c>
      <c r="U50" s="41">
        <v>539810</v>
      </c>
      <c r="V50" s="1">
        <v>539811</v>
      </c>
      <c r="W50" s="1">
        <v>539812</v>
      </c>
      <c r="X50" s="1">
        <v>539813</v>
      </c>
      <c r="Y50" s="1" t="s">
        <v>583</v>
      </c>
      <c r="Z50" s="50">
        <v>1001</v>
      </c>
      <c r="AA50" s="59" t="s">
        <v>618</v>
      </c>
      <c r="AB50" s="50">
        <v>1</v>
      </c>
      <c r="AC50" s="50">
        <v>10</v>
      </c>
      <c r="AD50" s="50">
        <v>50016</v>
      </c>
      <c r="AE50" s="50">
        <v>53981</v>
      </c>
    </row>
    <row r="51" spans="1:31">
      <c r="A51" s="40" t="s">
        <v>583</v>
      </c>
      <c r="B51" s="40" t="s">
        <v>583</v>
      </c>
      <c r="C51" s="40" t="s">
        <v>583</v>
      </c>
      <c r="D51" s="40" t="s">
        <v>583</v>
      </c>
      <c r="E51" s="40" t="s">
        <v>583</v>
      </c>
      <c r="F51" s="40" t="s">
        <v>583</v>
      </c>
      <c r="G51" s="40" t="s">
        <v>583</v>
      </c>
      <c r="H51" s="40" t="s">
        <v>583</v>
      </c>
      <c r="I51" s="40" t="s">
        <v>583</v>
      </c>
      <c r="J51" s="40" t="s">
        <v>583</v>
      </c>
      <c r="K51" s="40" t="s">
        <v>583</v>
      </c>
      <c r="L51" s="40" t="s">
        <v>583</v>
      </c>
      <c r="M51" s="40" t="s">
        <v>583</v>
      </c>
      <c r="N51" s="40" t="s">
        <v>583</v>
      </c>
      <c r="O51" s="40" t="s">
        <v>583</v>
      </c>
      <c r="P51" s="40" t="s">
        <v>583</v>
      </c>
      <c r="Q51" s="40" t="s">
        <v>583</v>
      </c>
      <c r="R51" s="40" t="s">
        <v>583</v>
      </c>
      <c r="S51" s="40" t="s">
        <v>583</v>
      </c>
      <c r="T51" s="40" t="s">
        <v>583</v>
      </c>
      <c r="U51" s="1" t="s">
        <v>583</v>
      </c>
      <c r="V51" s="1" t="s">
        <v>583</v>
      </c>
      <c r="W51" s="1" t="s">
        <v>583</v>
      </c>
      <c r="X51" s="1" t="s">
        <v>583</v>
      </c>
      <c r="Y51" s="1" t="s">
        <v>583</v>
      </c>
      <c r="Z51" s="50" t="s">
        <v>583</v>
      </c>
      <c r="AA51" s="59" t="s">
        <v>583</v>
      </c>
      <c r="AB51" s="50" t="s">
        <v>583</v>
      </c>
      <c r="AC51" s="50" t="s">
        <v>583</v>
      </c>
      <c r="AD51" s="50" t="s">
        <v>583</v>
      </c>
      <c r="AE51" s="50" t="s">
        <v>583</v>
      </c>
    </row>
    <row r="52" spans="1:31">
      <c r="A52" s="40">
        <v>11990</v>
      </c>
      <c r="B52" s="40" t="s">
        <v>449</v>
      </c>
      <c r="C52" s="40" t="s">
        <v>450</v>
      </c>
      <c r="D52" s="40" t="s">
        <v>451</v>
      </c>
      <c r="E52" s="40">
        <v>3</v>
      </c>
      <c r="F52" s="40">
        <v>1</v>
      </c>
      <c r="G52" s="40">
        <v>1</v>
      </c>
      <c r="H52" s="40">
        <v>4</v>
      </c>
      <c r="I52" s="40">
        <v>5</v>
      </c>
      <c r="J52" s="40">
        <v>5</v>
      </c>
      <c r="K52" s="40">
        <v>20000</v>
      </c>
      <c r="L52" s="40">
        <v>10010</v>
      </c>
      <c r="M52" s="40">
        <v>1</v>
      </c>
      <c r="N52" s="45">
        <v>115</v>
      </c>
      <c r="O52" s="45">
        <v>11</v>
      </c>
      <c r="P52" s="45">
        <v>4</v>
      </c>
      <c r="Q52" s="45">
        <v>3</v>
      </c>
      <c r="R52" s="45">
        <v>0</v>
      </c>
      <c r="S52" s="45">
        <v>0</v>
      </c>
      <c r="T52" s="45">
        <v>4</v>
      </c>
      <c r="U52" s="58">
        <v>119900</v>
      </c>
      <c r="V52" s="45">
        <v>119901</v>
      </c>
      <c r="W52" s="45">
        <v>119902</v>
      </c>
      <c r="X52" s="45">
        <v>119903</v>
      </c>
      <c r="Y52" s="45" t="s">
        <v>583</v>
      </c>
      <c r="Z52" s="44">
        <v>1001</v>
      </c>
      <c r="AA52" s="68" t="s">
        <v>619</v>
      </c>
      <c r="AB52" s="50">
        <v>1</v>
      </c>
      <c r="AC52" s="50">
        <v>1</v>
      </c>
      <c r="AD52" s="50">
        <v>50006</v>
      </c>
      <c r="AE52" s="50">
        <v>11990</v>
      </c>
    </row>
    <row r="53" spans="1:31">
      <c r="A53" s="40">
        <v>14991</v>
      </c>
      <c r="B53" s="40" t="s">
        <v>452</v>
      </c>
      <c r="C53" s="40" t="s">
        <v>453</v>
      </c>
      <c r="D53" s="40" t="s">
        <v>454</v>
      </c>
      <c r="E53" s="40">
        <v>3</v>
      </c>
      <c r="F53" s="40">
        <v>4</v>
      </c>
      <c r="G53" s="40">
        <v>1</v>
      </c>
      <c r="H53" s="40">
        <v>4</v>
      </c>
      <c r="I53" s="40">
        <v>5</v>
      </c>
      <c r="J53" s="40">
        <v>5</v>
      </c>
      <c r="K53" s="40">
        <v>30013</v>
      </c>
      <c r="L53" s="40">
        <v>40000</v>
      </c>
      <c r="M53" s="40">
        <v>2</v>
      </c>
      <c r="N53" s="45">
        <v>110</v>
      </c>
      <c r="O53" s="45">
        <v>11</v>
      </c>
      <c r="P53" s="45">
        <v>3</v>
      </c>
      <c r="Q53" s="45">
        <v>3</v>
      </c>
      <c r="R53" s="45">
        <v>0</v>
      </c>
      <c r="S53" s="45">
        <v>0</v>
      </c>
      <c r="T53" s="45">
        <v>4</v>
      </c>
      <c r="U53" s="42">
        <v>149910</v>
      </c>
      <c r="V53" s="1">
        <v>149911</v>
      </c>
      <c r="W53" s="1">
        <v>149912</v>
      </c>
      <c r="X53" s="1">
        <v>149913</v>
      </c>
      <c r="Y53" s="1" t="s">
        <v>583</v>
      </c>
      <c r="Z53" s="50">
        <v>1001</v>
      </c>
      <c r="AA53" s="68" t="s">
        <v>620</v>
      </c>
      <c r="AB53" s="50">
        <v>1</v>
      </c>
      <c r="AC53" s="50">
        <v>2</v>
      </c>
      <c r="AD53" s="50">
        <v>50006</v>
      </c>
      <c r="AE53" s="50">
        <v>14991</v>
      </c>
    </row>
    <row r="54" spans="1:31">
      <c r="A54" s="40">
        <v>12992</v>
      </c>
      <c r="B54" s="40" t="s">
        <v>455</v>
      </c>
      <c r="C54" s="40" t="s">
        <v>456</v>
      </c>
      <c r="D54" s="40" t="s">
        <v>457</v>
      </c>
      <c r="E54" s="40">
        <v>3</v>
      </c>
      <c r="F54" s="40">
        <v>2</v>
      </c>
      <c r="G54" s="40">
        <v>1</v>
      </c>
      <c r="H54" s="40">
        <v>4</v>
      </c>
      <c r="I54" s="40">
        <v>5</v>
      </c>
      <c r="J54" s="40">
        <v>5</v>
      </c>
      <c r="K54" s="40">
        <v>30004</v>
      </c>
      <c r="L54" s="40">
        <v>10017</v>
      </c>
      <c r="M54" s="40">
        <v>2</v>
      </c>
      <c r="N54" s="45">
        <v>95</v>
      </c>
      <c r="O54" s="45">
        <v>14</v>
      </c>
      <c r="P54" s="45">
        <v>3</v>
      </c>
      <c r="Q54" s="45">
        <v>3</v>
      </c>
      <c r="R54" s="45">
        <v>0</v>
      </c>
      <c r="S54" s="45">
        <v>0</v>
      </c>
      <c r="T54" s="45">
        <v>4</v>
      </c>
      <c r="U54" s="42">
        <v>129920</v>
      </c>
      <c r="V54" s="1">
        <v>129921</v>
      </c>
      <c r="W54" s="1">
        <v>129922</v>
      </c>
      <c r="X54" s="1">
        <v>129923</v>
      </c>
      <c r="Y54" s="1" t="s">
        <v>583</v>
      </c>
      <c r="Z54" s="50">
        <v>1001</v>
      </c>
      <c r="AA54" s="68" t="s">
        <v>621</v>
      </c>
      <c r="AB54" s="50">
        <v>1</v>
      </c>
      <c r="AC54" s="50">
        <v>3</v>
      </c>
      <c r="AD54" s="50">
        <v>50006</v>
      </c>
      <c r="AE54" s="50">
        <v>12992</v>
      </c>
    </row>
    <row r="55" spans="1:31">
      <c r="A55" s="40">
        <v>22990</v>
      </c>
      <c r="B55" s="40" t="s">
        <v>458</v>
      </c>
      <c r="C55" s="40" t="s">
        <v>459</v>
      </c>
      <c r="D55" s="40" t="s">
        <v>460</v>
      </c>
      <c r="E55" s="40">
        <v>3</v>
      </c>
      <c r="F55" s="40">
        <v>2</v>
      </c>
      <c r="G55" s="40">
        <v>2</v>
      </c>
      <c r="H55" s="40">
        <v>4</v>
      </c>
      <c r="I55" s="40">
        <v>5</v>
      </c>
      <c r="J55" s="40">
        <v>5</v>
      </c>
      <c r="K55" s="40">
        <v>30011</v>
      </c>
      <c r="L55" s="40">
        <v>60006</v>
      </c>
      <c r="M55" s="40">
        <v>2</v>
      </c>
      <c r="N55" s="40">
        <v>100</v>
      </c>
      <c r="O55" s="40">
        <v>13</v>
      </c>
      <c r="P55" s="40">
        <v>3</v>
      </c>
      <c r="Q55" s="40">
        <v>3</v>
      </c>
      <c r="R55" s="40">
        <v>0</v>
      </c>
      <c r="S55" s="40">
        <v>0</v>
      </c>
      <c r="T55" s="40">
        <v>3</v>
      </c>
      <c r="U55" s="1">
        <v>229900</v>
      </c>
      <c r="V55" s="1">
        <v>229901</v>
      </c>
      <c r="W55" s="1">
        <v>229902</v>
      </c>
      <c r="X55" s="1">
        <v>229903</v>
      </c>
      <c r="Y55" s="1" t="s">
        <v>583</v>
      </c>
      <c r="Z55" s="50">
        <v>1001</v>
      </c>
      <c r="AA55" s="68" t="s">
        <v>622</v>
      </c>
      <c r="AB55" s="50">
        <v>1</v>
      </c>
      <c r="AC55" s="50">
        <v>4</v>
      </c>
      <c r="AD55" s="50">
        <v>50007</v>
      </c>
      <c r="AE55" s="50">
        <v>22990</v>
      </c>
    </row>
    <row r="56" spans="1:31">
      <c r="A56" s="40">
        <v>23991</v>
      </c>
      <c r="B56" s="40" t="s">
        <v>461</v>
      </c>
      <c r="C56" s="40" t="s">
        <v>462</v>
      </c>
      <c r="D56" s="40" t="s">
        <v>463</v>
      </c>
      <c r="E56" s="40">
        <v>3</v>
      </c>
      <c r="F56" s="40">
        <v>3</v>
      </c>
      <c r="G56" s="40">
        <v>2</v>
      </c>
      <c r="H56" s="40">
        <v>4</v>
      </c>
      <c r="I56" s="40">
        <v>5</v>
      </c>
      <c r="J56" s="40">
        <v>5</v>
      </c>
      <c r="K56" s="40">
        <v>40011</v>
      </c>
      <c r="L56" s="40">
        <v>10017</v>
      </c>
      <c r="M56" s="40">
        <v>1</v>
      </c>
      <c r="N56" s="40">
        <v>99</v>
      </c>
      <c r="O56" s="40">
        <v>13</v>
      </c>
      <c r="P56" s="40">
        <v>3</v>
      </c>
      <c r="Q56" s="40">
        <v>3</v>
      </c>
      <c r="R56" s="40">
        <v>0</v>
      </c>
      <c r="S56" s="40">
        <v>0</v>
      </c>
      <c r="T56" s="40">
        <v>4</v>
      </c>
      <c r="U56" s="1">
        <v>239910</v>
      </c>
      <c r="V56" s="1">
        <v>239911</v>
      </c>
      <c r="W56" s="1">
        <v>239912</v>
      </c>
      <c r="X56" s="1">
        <v>239913</v>
      </c>
      <c r="Y56" s="1" t="s">
        <v>583</v>
      </c>
      <c r="Z56" s="50">
        <v>1001</v>
      </c>
      <c r="AA56" s="68" t="s">
        <v>623</v>
      </c>
      <c r="AB56" s="50">
        <v>1</v>
      </c>
      <c r="AC56" s="50">
        <v>5</v>
      </c>
      <c r="AD56" s="50">
        <v>50007</v>
      </c>
      <c r="AE56" s="50">
        <v>23991</v>
      </c>
    </row>
    <row r="57" spans="1:31">
      <c r="A57" s="40">
        <v>24992</v>
      </c>
      <c r="B57" s="40" t="s">
        <v>464</v>
      </c>
      <c r="C57" s="40" t="s">
        <v>465</v>
      </c>
      <c r="D57" s="40" t="s">
        <v>466</v>
      </c>
      <c r="E57" s="40">
        <v>3</v>
      </c>
      <c r="F57" s="40">
        <v>4</v>
      </c>
      <c r="G57" s="40">
        <v>2</v>
      </c>
      <c r="H57" s="40">
        <v>4</v>
      </c>
      <c r="I57" s="40">
        <v>5</v>
      </c>
      <c r="J57" s="40">
        <v>5</v>
      </c>
      <c r="K57" s="40">
        <v>40000</v>
      </c>
      <c r="L57" s="40">
        <v>30014</v>
      </c>
      <c r="M57" s="40">
        <v>2</v>
      </c>
      <c r="N57" s="40">
        <v>116</v>
      </c>
      <c r="O57" s="40">
        <v>10</v>
      </c>
      <c r="P57" s="40">
        <v>3</v>
      </c>
      <c r="Q57" s="40">
        <v>4</v>
      </c>
      <c r="R57" s="40">
        <v>0</v>
      </c>
      <c r="S57" s="40">
        <v>0</v>
      </c>
      <c r="T57" s="40">
        <v>4</v>
      </c>
      <c r="U57" s="1">
        <v>249920</v>
      </c>
      <c r="V57" s="1">
        <v>249921</v>
      </c>
      <c r="W57" s="1">
        <v>249922</v>
      </c>
      <c r="X57" s="1">
        <v>249923</v>
      </c>
      <c r="Y57" s="1" t="s">
        <v>583</v>
      </c>
      <c r="Z57" s="50">
        <v>1001</v>
      </c>
      <c r="AA57" s="68" t="s">
        <v>624</v>
      </c>
      <c r="AB57" s="50">
        <v>1</v>
      </c>
      <c r="AC57" s="50">
        <v>6</v>
      </c>
      <c r="AD57" s="50">
        <v>50007</v>
      </c>
      <c r="AE57" s="50">
        <v>24992</v>
      </c>
    </row>
    <row r="58" spans="1:31">
      <c r="A58" s="40">
        <v>33990</v>
      </c>
      <c r="B58" s="40" t="s">
        <v>467</v>
      </c>
      <c r="C58" s="40" t="s">
        <v>468</v>
      </c>
      <c r="D58" s="40" t="s">
        <v>469</v>
      </c>
      <c r="E58" s="40">
        <v>3</v>
      </c>
      <c r="F58" s="40">
        <v>3</v>
      </c>
      <c r="G58" s="40">
        <v>3</v>
      </c>
      <c r="H58" s="40">
        <v>4</v>
      </c>
      <c r="I58" s="40">
        <v>5</v>
      </c>
      <c r="J58" s="40">
        <v>5</v>
      </c>
      <c r="K58" s="40">
        <v>10009</v>
      </c>
      <c r="L58" s="40">
        <v>10018</v>
      </c>
      <c r="M58" s="40">
        <v>1</v>
      </c>
      <c r="N58" s="40">
        <v>96</v>
      </c>
      <c r="O58" s="40">
        <v>14</v>
      </c>
      <c r="P58" s="40">
        <v>3</v>
      </c>
      <c r="Q58" s="40">
        <v>3</v>
      </c>
      <c r="R58" s="40">
        <v>0</v>
      </c>
      <c r="S58" s="40">
        <v>0</v>
      </c>
      <c r="T58" s="40">
        <v>4</v>
      </c>
      <c r="U58" s="1">
        <v>339900</v>
      </c>
      <c r="V58" s="1">
        <v>339901</v>
      </c>
      <c r="W58" s="1">
        <v>339902</v>
      </c>
      <c r="X58" s="1">
        <v>339903</v>
      </c>
      <c r="Y58" s="1" t="s">
        <v>583</v>
      </c>
      <c r="Z58" s="50">
        <v>1001</v>
      </c>
      <c r="AA58" s="68" t="s">
        <v>625</v>
      </c>
      <c r="AB58" s="50">
        <v>1</v>
      </c>
      <c r="AC58" s="50">
        <v>7</v>
      </c>
      <c r="AD58" s="50">
        <v>50008</v>
      </c>
      <c r="AE58" s="50">
        <v>33990</v>
      </c>
    </row>
    <row r="59" spans="1:31">
      <c r="A59" s="40">
        <v>31991</v>
      </c>
      <c r="B59" s="40" t="s">
        <v>470</v>
      </c>
      <c r="C59" s="40" t="s">
        <v>471</v>
      </c>
      <c r="D59" s="40" t="s">
        <v>472</v>
      </c>
      <c r="E59" s="40">
        <v>3</v>
      </c>
      <c r="F59" s="40">
        <v>1</v>
      </c>
      <c r="G59" s="40">
        <v>3</v>
      </c>
      <c r="H59" s="40">
        <v>4</v>
      </c>
      <c r="I59" s="40">
        <v>5</v>
      </c>
      <c r="J59" s="40">
        <v>5</v>
      </c>
      <c r="K59" s="40">
        <v>50000</v>
      </c>
      <c r="L59" s="40">
        <v>30006</v>
      </c>
      <c r="M59" s="40">
        <v>1</v>
      </c>
      <c r="N59" s="40">
        <v>117</v>
      </c>
      <c r="O59" s="40">
        <v>10</v>
      </c>
      <c r="P59" s="40">
        <v>4</v>
      </c>
      <c r="Q59" s="40">
        <v>3</v>
      </c>
      <c r="R59" s="40">
        <v>0</v>
      </c>
      <c r="S59" s="40">
        <v>0</v>
      </c>
      <c r="T59" s="40">
        <v>4</v>
      </c>
      <c r="U59" s="1">
        <v>319910</v>
      </c>
      <c r="V59" s="1">
        <v>319911</v>
      </c>
      <c r="W59" s="1">
        <v>319912</v>
      </c>
      <c r="X59" s="1">
        <v>319913</v>
      </c>
      <c r="Y59" s="1" t="s">
        <v>583</v>
      </c>
      <c r="Z59" s="50">
        <v>1001</v>
      </c>
      <c r="AA59" s="68" t="s">
        <v>626</v>
      </c>
      <c r="AB59" s="50">
        <v>1</v>
      </c>
      <c r="AC59" s="50">
        <v>8</v>
      </c>
      <c r="AD59" s="50">
        <v>50008</v>
      </c>
      <c r="AE59" s="50">
        <v>31991</v>
      </c>
    </row>
    <row r="60" spans="1:31">
      <c r="A60" s="40">
        <v>32992</v>
      </c>
      <c r="B60" s="40" t="s">
        <v>473</v>
      </c>
      <c r="C60" s="40" t="s">
        <v>474</v>
      </c>
      <c r="D60" s="40" t="s">
        <v>475</v>
      </c>
      <c r="E60" s="40">
        <v>3</v>
      </c>
      <c r="F60" s="40">
        <v>2</v>
      </c>
      <c r="G60" s="40">
        <v>3</v>
      </c>
      <c r="H60" s="40">
        <v>4</v>
      </c>
      <c r="I60" s="40">
        <v>5</v>
      </c>
      <c r="J60" s="40">
        <v>5</v>
      </c>
      <c r="K60" s="40">
        <v>10009</v>
      </c>
      <c r="L60" s="40">
        <v>10008</v>
      </c>
      <c r="M60" s="40">
        <v>2</v>
      </c>
      <c r="N60" s="40">
        <v>97</v>
      </c>
      <c r="O60" s="40">
        <v>13</v>
      </c>
      <c r="P60" s="40">
        <v>3</v>
      </c>
      <c r="Q60" s="40">
        <v>3</v>
      </c>
      <c r="R60" s="40">
        <v>0</v>
      </c>
      <c r="S60" s="40">
        <v>0</v>
      </c>
      <c r="T60" s="40">
        <v>4</v>
      </c>
      <c r="U60" s="1">
        <v>329920</v>
      </c>
      <c r="V60" s="1">
        <v>329921</v>
      </c>
      <c r="W60" s="1">
        <v>329922</v>
      </c>
      <c r="X60" s="1">
        <v>329923</v>
      </c>
      <c r="Y60" s="1" t="s">
        <v>583</v>
      </c>
      <c r="Z60" s="50">
        <v>1001</v>
      </c>
      <c r="AA60" s="68" t="s">
        <v>627</v>
      </c>
      <c r="AB60" s="50">
        <v>1</v>
      </c>
      <c r="AC60" s="50">
        <v>9</v>
      </c>
      <c r="AD60" s="50">
        <v>50008</v>
      </c>
      <c r="AE60" s="50">
        <v>32992</v>
      </c>
    </row>
    <row r="61" spans="1:31">
      <c r="A61" s="40">
        <v>42990</v>
      </c>
      <c r="B61" s="40" t="s">
        <v>476</v>
      </c>
      <c r="C61" s="40" t="s">
        <v>477</v>
      </c>
      <c r="D61" s="40" t="s">
        <v>478</v>
      </c>
      <c r="E61" s="40">
        <v>3</v>
      </c>
      <c r="F61" s="40">
        <v>2</v>
      </c>
      <c r="G61" s="40">
        <v>4</v>
      </c>
      <c r="H61" s="40">
        <v>4</v>
      </c>
      <c r="I61" s="40">
        <v>5</v>
      </c>
      <c r="J61" s="40">
        <v>5</v>
      </c>
      <c r="K61" s="40">
        <v>30004</v>
      </c>
      <c r="L61" s="40">
        <v>30015</v>
      </c>
      <c r="M61" s="40">
        <v>2</v>
      </c>
      <c r="N61" s="40">
        <v>108</v>
      </c>
      <c r="O61" s="40">
        <v>15</v>
      </c>
      <c r="P61" s="40">
        <v>3</v>
      </c>
      <c r="Q61" s="40">
        <v>3</v>
      </c>
      <c r="R61" s="40">
        <v>0</v>
      </c>
      <c r="S61" s="40">
        <v>0</v>
      </c>
      <c r="T61" s="40">
        <v>4</v>
      </c>
      <c r="U61" s="1">
        <v>429900</v>
      </c>
      <c r="V61" s="1">
        <v>429901</v>
      </c>
      <c r="W61" s="1">
        <v>429902</v>
      </c>
      <c r="X61" s="1">
        <v>429903</v>
      </c>
      <c r="Y61" s="1" t="s">
        <v>583</v>
      </c>
      <c r="Z61" s="50">
        <v>1001</v>
      </c>
      <c r="AA61" s="68" t="s">
        <v>628</v>
      </c>
      <c r="AB61" s="50">
        <v>1</v>
      </c>
      <c r="AC61" s="50">
        <v>10</v>
      </c>
      <c r="AD61" s="50">
        <v>50009</v>
      </c>
      <c r="AE61" s="50">
        <v>42990</v>
      </c>
    </row>
    <row r="62" spans="1:31">
      <c r="A62" s="40">
        <v>43991</v>
      </c>
      <c r="B62" s="40" t="s">
        <v>479</v>
      </c>
      <c r="C62" s="40" t="s">
        <v>480</v>
      </c>
      <c r="D62" s="40" t="s">
        <v>481</v>
      </c>
      <c r="E62" s="40">
        <v>3</v>
      </c>
      <c r="F62" s="40">
        <v>3</v>
      </c>
      <c r="G62" s="40">
        <v>4</v>
      </c>
      <c r="H62" s="40">
        <v>4</v>
      </c>
      <c r="I62" s="40">
        <v>5</v>
      </c>
      <c r="J62" s="40">
        <v>5</v>
      </c>
      <c r="K62" s="40">
        <v>20006</v>
      </c>
      <c r="L62" s="40">
        <v>10019</v>
      </c>
      <c r="M62" s="40">
        <v>1</v>
      </c>
      <c r="N62" s="40">
        <v>106</v>
      </c>
      <c r="O62" s="40">
        <v>15</v>
      </c>
      <c r="P62" s="40">
        <v>3</v>
      </c>
      <c r="Q62" s="40">
        <v>3</v>
      </c>
      <c r="R62" s="40">
        <v>0</v>
      </c>
      <c r="S62" s="40">
        <v>0</v>
      </c>
      <c r="T62" s="40">
        <v>4</v>
      </c>
      <c r="U62" s="1">
        <v>439910</v>
      </c>
      <c r="V62" s="1">
        <v>439911</v>
      </c>
      <c r="W62" s="1">
        <v>439912</v>
      </c>
      <c r="X62" s="1">
        <v>439913</v>
      </c>
      <c r="Y62" s="1" t="s">
        <v>583</v>
      </c>
      <c r="Z62" s="50">
        <v>1001</v>
      </c>
      <c r="AA62" s="68" t="s">
        <v>629</v>
      </c>
      <c r="AB62" s="50">
        <v>1</v>
      </c>
      <c r="AC62" s="50">
        <v>11</v>
      </c>
      <c r="AD62" s="50">
        <v>50009</v>
      </c>
      <c r="AE62" s="50">
        <v>43991</v>
      </c>
    </row>
    <row r="63" spans="1:31">
      <c r="A63" s="40">
        <v>41992</v>
      </c>
      <c r="B63" s="40" t="s">
        <v>482</v>
      </c>
      <c r="C63" s="40" t="s">
        <v>483</v>
      </c>
      <c r="D63" s="40" t="s">
        <v>484</v>
      </c>
      <c r="E63" s="40">
        <v>3</v>
      </c>
      <c r="F63" s="40">
        <v>1</v>
      </c>
      <c r="G63" s="40">
        <v>4</v>
      </c>
      <c r="H63" s="40">
        <v>4</v>
      </c>
      <c r="I63" s="40">
        <v>5</v>
      </c>
      <c r="J63" s="40">
        <v>5</v>
      </c>
      <c r="K63" s="40">
        <v>20003</v>
      </c>
      <c r="L63" s="40">
        <v>30015</v>
      </c>
      <c r="M63" s="40">
        <v>1</v>
      </c>
      <c r="N63" s="40">
        <v>130</v>
      </c>
      <c r="O63" s="40">
        <v>11</v>
      </c>
      <c r="P63" s="40">
        <v>4</v>
      </c>
      <c r="Q63" s="40">
        <v>3</v>
      </c>
      <c r="R63" s="40">
        <v>0</v>
      </c>
      <c r="S63" s="40">
        <v>0</v>
      </c>
      <c r="T63" s="40">
        <v>4</v>
      </c>
      <c r="U63" s="1">
        <v>419920</v>
      </c>
      <c r="V63" s="1">
        <v>419921</v>
      </c>
      <c r="W63" s="1">
        <v>419922</v>
      </c>
      <c r="X63" s="1">
        <v>419923</v>
      </c>
      <c r="Y63" s="1" t="s">
        <v>583</v>
      </c>
      <c r="Z63" s="50">
        <v>1001</v>
      </c>
      <c r="AA63" s="68" t="s">
        <v>630</v>
      </c>
      <c r="AB63" s="50">
        <v>1</v>
      </c>
      <c r="AC63" s="50">
        <v>12</v>
      </c>
      <c r="AD63" s="50">
        <v>50009</v>
      </c>
      <c r="AE63" s="50">
        <v>41992</v>
      </c>
    </row>
    <row r="64" spans="1:31">
      <c r="A64" s="40">
        <v>51990</v>
      </c>
      <c r="B64" s="40" t="s">
        <v>485</v>
      </c>
      <c r="C64" s="40" t="s">
        <v>486</v>
      </c>
      <c r="D64" s="40" t="s">
        <v>487</v>
      </c>
      <c r="E64" s="40">
        <v>3</v>
      </c>
      <c r="F64" s="40">
        <v>1</v>
      </c>
      <c r="G64" s="40">
        <v>5</v>
      </c>
      <c r="H64" s="40">
        <v>4</v>
      </c>
      <c r="I64" s="40">
        <v>5</v>
      </c>
      <c r="J64" s="40">
        <v>5</v>
      </c>
      <c r="K64" s="40">
        <v>50000</v>
      </c>
      <c r="L64" s="40">
        <v>30016</v>
      </c>
      <c r="M64" s="40">
        <v>1</v>
      </c>
      <c r="N64" s="40">
        <v>127</v>
      </c>
      <c r="O64" s="40">
        <v>12</v>
      </c>
      <c r="P64" s="40">
        <v>4</v>
      </c>
      <c r="Q64" s="40">
        <v>3</v>
      </c>
      <c r="R64" s="40">
        <v>0</v>
      </c>
      <c r="S64" s="40">
        <v>0</v>
      </c>
      <c r="T64" s="40">
        <v>4</v>
      </c>
      <c r="U64" s="1">
        <v>519900</v>
      </c>
      <c r="V64" s="1">
        <v>519901</v>
      </c>
      <c r="W64" s="1">
        <v>519902</v>
      </c>
      <c r="X64" s="1">
        <v>519903</v>
      </c>
      <c r="Y64" s="1" t="s">
        <v>583</v>
      </c>
      <c r="Z64" s="50">
        <v>1001</v>
      </c>
      <c r="AA64" s="68" t="s">
        <v>631</v>
      </c>
      <c r="AB64" s="50">
        <v>1</v>
      </c>
      <c r="AC64" s="50">
        <v>13</v>
      </c>
      <c r="AD64" s="50">
        <v>50010</v>
      </c>
      <c r="AE64" s="50">
        <v>51990</v>
      </c>
    </row>
    <row r="65" spans="1:31">
      <c r="A65" s="40">
        <v>53991</v>
      </c>
      <c r="B65" s="40" t="s">
        <v>488</v>
      </c>
      <c r="C65" s="40" t="s">
        <v>489</v>
      </c>
      <c r="D65" s="40" t="s">
        <v>490</v>
      </c>
      <c r="E65" s="40">
        <v>3</v>
      </c>
      <c r="F65" s="40">
        <v>3</v>
      </c>
      <c r="G65" s="40">
        <v>5</v>
      </c>
      <c r="H65" s="40">
        <v>4</v>
      </c>
      <c r="I65" s="40">
        <v>5</v>
      </c>
      <c r="J65" s="40">
        <v>5</v>
      </c>
      <c r="K65" s="40">
        <v>30010</v>
      </c>
      <c r="L65" s="40">
        <v>10002</v>
      </c>
      <c r="M65" s="40">
        <v>1</v>
      </c>
      <c r="N65" s="40">
        <v>104</v>
      </c>
      <c r="O65" s="40">
        <v>16</v>
      </c>
      <c r="P65" s="40">
        <v>3</v>
      </c>
      <c r="Q65" s="40">
        <v>3</v>
      </c>
      <c r="R65" s="40">
        <v>0</v>
      </c>
      <c r="S65" s="40">
        <v>0</v>
      </c>
      <c r="T65" s="40">
        <v>4</v>
      </c>
      <c r="U65" s="1">
        <v>539910</v>
      </c>
      <c r="V65" s="1">
        <v>539911</v>
      </c>
      <c r="W65" s="1">
        <v>539912</v>
      </c>
      <c r="X65" s="1">
        <v>539913</v>
      </c>
      <c r="Y65" s="1" t="s">
        <v>583</v>
      </c>
      <c r="Z65" s="50">
        <v>1001</v>
      </c>
      <c r="AA65" s="68" t="s">
        <v>632</v>
      </c>
      <c r="AB65" s="50">
        <v>1</v>
      </c>
      <c r="AC65" s="50">
        <v>14</v>
      </c>
      <c r="AD65" s="50">
        <v>50010</v>
      </c>
      <c r="AE65" s="50">
        <v>53991</v>
      </c>
    </row>
    <row r="66" spans="1:31">
      <c r="A66" s="40">
        <v>54992</v>
      </c>
      <c r="B66" s="40" t="s">
        <v>491</v>
      </c>
      <c r="C66" s="40" t="s">
        <v>492</v>
      </c>
      <c r="D66" s="40" t="s">
        <v>493</v>
      </c>
      <c r="E66" s="40">
        <v>3</v>
      </c>
      <c r="F66" s="40">
        <v>4</v>
      </c>
      <c r="G66" s="40">
        <v>5</v>
      </c>
      <c r="H66" s="40">
        <v>4</v>
      </c>
      <c r="I66" s="40">
        <v>5</v>
      </c>
      <c r="J66" s="40">
        <v>5</v>
      </c>
      <c r="K66" s="40">
        <v>50000</v>
      </c>
      <c r="L66" s="40">
        <v>60000</v>
      </c>
      <c r="M66" s="40">
        <v>2</v>
      </c>
      <c r="N66" s="40">
        <v>121</v>
      </c>
      <c r="O66" s="40">
        <v>12</v>
      </c>
      <c r="P66" s="40">
        <v>3</v>
      </c>
      <c r="Q66" s="40">
        <v>4</v>
      </c>
      <c r="R66" s="40">
        <v>0</v>
      </c>
      <c r="S66" s="40">
        <v>0</v>
      </c>
      <c r="T66" s="40">
        <v>4</v>
      </c>
      <c r="U66" s="1">
        <v>549920</v>
      </c>
      <c r="V66" s="1">
        <v>549921</v>
      </c>
      <c r="W66" s="1">
        <v>549922</v>
      </c>
      <c r="X66" s="1">
        <v>549923</v>
      </c>
      <c r="Y66" s="1" t="s">
        <v>583</v>
      </c>
      <c r="Z66" s="50">
        <v>1001</v>
      </c>
      <c r="AA66" s="68" t="s">
        <v>633</v>
      </c>
      <c r="AB66" s="50">
        <v>1</v>
      </c>
      <c r="AC66" s="50">
        <v>15</v>
      </c>
      <c r="AD66" s="50">
        <v>50010</v>
      </c>
      <c r="AE66" s="50">
        <v>54992</v>
      </c>
    </row>
    <row r="67" spans="1:31">
      <c r="A67" s="40" t="s">
        <v>583</v>
      </c>
      <c r="B67" s="40" t="s">
        <v>583</v>
      </c>
      <c r="C67" s="40" t="s">
        <v>583</v>
      </c>
      <c r="D67" s="40" t="s">
        <v>583</v>
      </c>
      <c r="E67" s="40" t="s">
        <v>583</v>
      </c>
      <c r="F67" s="40" t="s">
        <v>583</v>
      </c>
      <c r="G67" s="40" t="s">
        <v>583</v>
      </c>
      <c r="H67" s="40" t="s">
        <v>583</v>
      </c>
      <c r="I67" s="40" t="s">
        <v>583</v>
      </c>
      <c r="J67" s="40" t="s">
        <v>583</v>
      </c>
      <c r="K67" s="40" t="s">
        <v>583</v>
      </c>
      <c r="L67" s="40" t="s">
        <v>583</v>
      </c>
      <c r="M67" s="40" t="s">
        <v>583</v>
      </c>
      <c r="N67" s="40" t="s">
        <v>583</v>
      </c>
      <c r="O67" s="40" t="s">
        <v>583</v>
      </c>
      <c r="P67" s="40" t="s">
        <v>583</v>
      </c>
      <c r="Q67" s="40" t="s">
        <v>583</v>
      </c>
      <c r="R67" s="40" t="s">
        <v>583</v>
      </c>
      <c r="S67" s="40" t="s">
        <v>583</v>
      </c>
      <c r="T67" s="40" t="s">
        <v>583</v>
      </c>
      <c r="U67" s="1" t="s">
        <v>583</v>
      </c>
      <c r="V67" s="1" t="s">
        <v>583</v>
      </c>
      <c r="W67" s="1" t="s">
        <v>583</v>
      </c>
      <c r="X67" s="1" t="s">
        <v>583</v>
      </c>
      <c r="Y67" s="1" t="s">
        <v>583</v>
      </c>
      <c r="Z67" s="50" t="s">
        <v>583</v>
      </c>
      <c r="AA67" s="59" t="s">
        <v>583</v>
      </c>
      <c r="AB67" s="50" t="s">
        <v>583</v>
      </c>
      <c r="AC67" s="50" t="s">
        <v>583</v>
      </c>
      <c r="AD67" s="50" t="s">
        <v>583</v>
      </c>
      <c r="AE67" s="50" t="s">
        <v>583</v>
      </c>
    </row>
    <row r="68" spans="1:31">
      <c r="A68" s="40">
        <v>12996</v>
      </c>
      <c r="B68" s="40" t="s">
        <v>373</v>
      </c>
      <c r="C68" s="40" t="s">
        <v>320</v>
      </c>
      <c r="D68" s="40" t="s">
        <v>583</v>
      </c>
      <c r="E68" s="40">
        <v>2</v>
      </c>
      <c r="F68" s="40">
        <v>2</v>
      </c>
      <c r="G68" s="40">
        <v>1</v>
      </c>
      <c r="H68" s="40">
        <v>3</v>
      </c>
      <c r="I68" s="40">
        <v>3</v>
      </c>
      <c r="J68" s="40">
        <v>2</v>
      </c>
      <c r="K68" s="40">
        <v>30011</v>
      </c>
      <c r="L68" s="40">
        <v>10010</v>
      </c>
      <c r="M68" s="40">
        <v>2</v>
      </c>
      <c r="N68" s="45">
        <v>81</v>
      </c>
      <c r="O68" s="45">
        <v>12</v>
      </c>
      <c r="P68" s="45">
        <v>2</v>
      </c>
      <c r="Q68" s="45">
        <v>3</v>
      </c>
      <c r="R68" s="45">
        <v>0</v>
      </c>
      <c r="S68" s="45">
        <v>0</v>
      </c>
      <c r="T68" s="45">
        <v>3</v>
      </c>
      <c r="U68" s="58">
        <v>129960</v>
      </c>
      <c r="V68" s="45">
        <v>129961</v>
      </c>
      <c r="W68" s="45">
        <v>129962</v>
      </c>
      <c r="X68" s="45" t="s">
        <v>583</v>
      </c>
      <c r="Y68" s="45" t="s">
        <v>583</v>
      </c>
      <c r="Z68" s="44">
        <v>1001</v>
      </c>
      <c r="AA68" s="68" t="s">
        <v>321</v>
      </c>
      <c r="AB68" s="50">
        <v>1</v>
      </c>
      <c r="AC68" s="50">
        <v>1</v>
      </c>
      <c r="AD68" s="50">
        <v>50002</v>
      </c>
      <c r="AE68" s="50">
        <v>12996</v>
      </c>
    </row>
    <row r="69" spans="1:31">
      <c r="A69" s="40">
        <v>11997</v>
      </c>
      <c r="B69" s="43" t="s">
        <v>374</v>
      </c>
      <c r="C69" s="40" t="s">
        <v>239</v>
      </c>
      <c r="D69" s="40" t="s">
        <v>583</v>
      </c>
      <c r="E69" s="40">
        <v>2</v>
      </c>
      <c r="F69" s="40">
        <v>1</v>
      </c>
      <c r="G69" s="40">
        <v>1</v>
      </c>
      <c r="H69" s="40">
        <v>3</v>
      </c>
      <c r="I69" s="40">
        <v>3</v>
      </c>
      <c r="J69" s="40">
        <v>2</v>
      </c>
      <c r="K69" s="40">
        <v>20000</v>
      </c>
      <c r="L69" s="40">
        <v>10016</v>
      </c>
      <c r="M69" s="40">
        <v>1</v>
      </c>
      <c r="N69" s="45">
        <v>97</v>
      </c>
      <c r="O69" s="45">
        <v>9</v>
      </c>
      <c r="P69" s="45">
        <v>3</v>
      </c>
      <c r="Q69" s="45">
        <v>2</v>
      </c>
      <c r="R69" s="45">
        <v>0</v>
      </c>
      <c r="S69" s="45">
        <v>0</v>
      </c>
      <c r="T69" s="45">
        <v>4</v>
      </c>
      <c r="U69" s="42">
        <v>119970</v>
      </c>
      <c r="V69" s="1">
        <v>119971</v>
      </c>
      <c r="W69" s="1">
        <v>119972</v>
      </c>
      <c r="X69" s="1" t="s">
        <v>583</v>
      </c>
      <c r="Y69" s="1" t="s">
        <v>583</v>
      </c>
      <c r="Z69" s="50">
        <v>1001</v>
      </c>
      <c r="AA69" s="68" t="s">
        <v>240</v>
      </c>
      <c r="AB69" s="50">
        <v>1</v>
      </c>
      <c r="AC69" s="50">
        <v>2</v>
      </c>
      <c r="AD69" s="50">
        <v>50002</v>
      </c>
      <c r="AE69" s="50">
        <v>11997</v>
      </c>
    </row>
    <row r="70" spans="1:31">
      <c r="A70" s="40">
        <v>13998</v>
      </c>
      <c r="B70" s="40" t="s">
        <v>375</v>
      </c>
      <c r="C70" s="40" t="s">
        <v>79</v>
      </c>
      <c r="D70" s="40" t="s">
        <v>583</v>
      </c>
      <c r="E70" s="40">
        <v>2</v>
      </c>
      <c r="F70" s="40">
        <v>3</v>
      </c>
      <c r="G70" s="40">
        <v>1</v>
      </c>
      <c r="H70" s="40">
        <v>3</v>
      </c>
      <c r="I70" s="40">
        <v>3</v>
      </c>
      <c r="J70" s="40">
        <v>2</v>
      </c>
      <c r="K70" s="40">
        <v>30010</v>
      </c>
      <c r="L70" s="40">
        <v>10010</v>
      </c>
      <c r="M70" s="40">
        <v>1</v>
      </c>
      <c r="N70" s="45">
        <v>80</v>
      </c>
      <c r="O70" s="45">
        <v>12</v>
      </c>
      <c r="P70" s="45">
        <v>3</v>
      </c>
      <c r="Q70" s="45">
        <v>2</v>
      </c>
      <c r="R70" s="45">
        <v>0</v>
      </c>
      <c r="S70" s="45">
        <v>0</v>
      </c>
      <c r="T70" s="45">
        <v>3</v>
      </c>
      <c r="U70" s="42">
        <v>139980</v>
      </c>
      <c r="V70" s="1">
        <v>139981</v>
      </c>
      <c r="W70" s="1">
        <v>139982</v>
      </c>
      <c r="X70" s="1" t="s">
        <v>583</v>
      </c>
      <c r="Y70" s="1" t="s">
        <v>583</v>
      </c>
      <c r="Z70" s="50">
        <v>1001</v>
      </c>
      <c r="AA70" s="68" t="s">
        <v>80</v>
      </c>
      <c r="AB70" s="50">
        <v>1</v>
      </c>
      <c r="AC70" s="50">
        <v>3</v>
      </c>
      <c r="AD70" s="50">
        <v>50002</v>
      </c>
      <c r="AE70" s="50">
        <v>13998</v>
      </c>
    </row>
    <row r="71" spans="1:31">
      <c r="A71" s="40">
        <v>13999</v>
      </c>
      <c r="B71" s="43" t="s">
        <v>376</v>
      </c>
      <c r="C71" s="40" t="s">
        <v>322</v>
      </c>
      <c r="D71" s="40" t="s">
        <v>583</v>
      </c>
      <c r="E71" s="40">
        <v>1</v>
      </c>
      <c r="F71" s="40">
        <v>3</v>
      </c>
      <c r="G71" s="40">
        <v>1</v>
      </c>
      <c r="H71" s="40">
        <v>2</v>
      </c>
      <c r="I71" s="40">
        <v>2</v>
      </c>
      <c r="J71" s="40">
        <v>1</v>
      </c>
      <c r="K71" s="40">
        <v>10000</v>
      </c>
      <c r="L71" s="40" t="s">
        <v>583</v>
      </c>
      <c r="M71" s="40">
        <v>1</v>
      </c>
      <c r="N71" s="40">
        <v>68</v>
      </c>
      <c r="O71" s="40">
        <v>10</v>
      </c>
      <c r="P71" s="40">
        <v>2</v>
      </c>
      <c r="Q71" s="40">
        <v>2</v>
      </c>
      <c r="R71" s="40">
        <v>0</v>
      </c>
      <c r="S71" s="40">
        <v>0</v>
      </c>
      <c r="T71" s="40">
        <v>3</v>
      </c>
      <c r="U71" s="1">
        <v>139990</v>
      </c>
      <c r="V71" s="1">
        <v>139991</v>
      </c>
      <c r="W71" s="1" t="s">
        <v>583</v>
      </c>
      <c r="X71" s="1" t="s">
        <v>583</v>
      </c>
      <c r="Y71" s="1" t="s">
        <v>583</v>
      </c>
      <c r="Z71" s="50">
        <v>1001</v>
      </c>
      <c r="AA71" s="68" t="s">
        <v>323</v>
      </c>
      <c r="AB71" s="50">
        <v>1</v>
      </c>
      <c r="AC71" s="50">
        <v>4</v>
      </c>
      <c r="AD71" s="50">
        <v>50002</v>
      </c>
      <c r="AE71" s="50">
        <v>13999</v>
      </c>
    </row>
    <row r="72" spans="1:31">
      <c r="A72" s="40">
        <v>22996</v>
      </c>
      <c r="B72" s="40" t="s">
        <v>377</v>
      </c>
      <c r="C72" s="40" t="s">
        <v>324</v>
      </c>
      <c r="D72" s="40" t="s">
        <v>583</v>
      </c>
      <c r="E72" s="40">
        <v>2</v>
      </c>
      <c r="F72" s="40">
        <v>2</v>
      </c>
      <c r="G72" s="40">
        <v>2</v>
      </c>
      <c r="H72" s="40">
        <v>3</v>
      </c>
      <c r="I72" s="40">
        <v>3</v>
      </c>
      <c r="J72" s="40">
        <v>2</v>
      </c>
      <c r="K72" s="40">
        <v>30011</v>
      </c>
      <c r="L72" s="40">
        <v>10016</v>
      </c>
      <c r="M72" s="40">
        <v>2</v>
      </c>
      <c r="N72" s="40">
        <v>85</v>
      </c>
      <c r="O72" s="40">
        <v>11</v>
      </c>
      <c r="P72" s="40">
        <v>2</v>
      </c>
      <c r="Q72" s="40">
        <v>3</v>
      </c>
      <c r="R72" s="40">
        <v>0</v>
      </c>
      <c r="S72" s="40">
        <v>0</v>
      </c>
      <c r="T72" s="40">
        <v>3</v>
      </c>
      <c r="U72" s="1">
        <v>229960</v>
      </c>
      <c r="V72" s="1">
        <v>229961</v>
      </c>
      <c r="W72" s="1">
        <v>229962</v>
      </c>
      <c r="X72" s="1" t="s">
        <v>583</v>
      </c>
      <c r="Y72" s="1" t="s">
        <v>583</v>
      </c>
      <c r="Z72" s="50">
        <v>1001</v>
      </c>
      <c r="AA72" s="68" t="s">
        <v>325</v>
      </c>
      <c r="AB72" s="50">
        <v>1</v>
      </c>
      <c r="AC72" s="50">
        <v>5</v>
      </c>
      <c r="AD72" s="50">
        <v>50003</v>
      </c>
      <c r="AE72" s="50">
        <v>22996</v>
      </c>
    </row>
    <row r="73" spans="1:31">
      <c r="A73" s="40">
        <v>21997</v>
      </c>
      <c r="B73" s="40" t="s">
        <v>378</v>
      </c>
      <c r="C73" s="40" t="s">
        <v>326</v>
      </c>
      <c r="D73" s="40" t="s">
        <v>583</v>
      </c>
      <c r="E73" s="40">
        <v>2</v>
      </c>
      <c r="F73" s="40">
        <v>1</v>
      </c>
      <c r="G73" s="40">
        <v>2</v>
      </c>
      <c r="H73" s="40">
        <v>3</v>
      </c>
      <c r="I73" s="40">
        <v>3</v>
      </c>
      <c r="J73" s="40">
        <v>2</v>
      </c>
      <c r="K73" s="40">
        <v>20000</v>
      </c>
      <c r="L73" s="40">
        <v>40010</v>
      </c>
      <c r="M73" s="40">
        <v>1</v>
      </c>
      <c r="N73" s="40">
        <v>102</v>
      </c>
      <c r="O73" s="40">
        <v>8</v>
      </c>
      <c r="P73" s="40">
        <v>4</v>
      </c>
      <c r="Q73" s="40">
        <v>2</v>
      </c>
      <c r="R73" s="40">
        <v>0</v>
      </c>
      <c r="S73" s="40">
        <v>0</v>
      </c>
      <c r="T73" s="40">
        <v>3</v>
      </c>
      <c r="U73" s="1">
        <v>219970</v>
      </c>
      <c r="V73" s="1">
        <v>219971</v>
      </c>
      <c r="W73" s="1">
        <v>219972</v>
      </c>
      <c r="X73" s="1" t="s">
        <v>583</v>
      </c>
      <c r="Y73" s="1" t="s">
        <v>583</v>
      </c>
      <c r="Z73" s="50">
        <v>1001</v>
      </c>
      <c r="AA73" s="68" t="s">
        <v>327</v>
      </c>
      <c r="AB73" s="50">
        <v>1</v>
      </c>
      <c r="AC73" s="50">
        <v>6</v>
      </c>
      <c r="AD73" s="50">
        <v>50003</v>
      </c>
      <c r="AE73" s="50">
        <v>21997</v>
      </c>
    </row>
    <row r="74" spans="1:31">
      <c r="A74" s="40">
        <v>24998</v>
      </c>
      <c r="B74" s="40" t="s">
        <v>379</v>
      </c>
      <c r="C74" s="40" t="s">
        <v>328</v>
      </c>
      <c r="D74" s="40" t="s">
        <v>583</v>
      </c>
      <c r="E74" s="40">
        <v>2</v>
      </c>
      <c r="F74" s="40">
        <v>4</v>
      </c>
      <c r="G74" s="40">
        <v>2</v>
      </c>
      <c r="H74" s="40">
        <v>3</v>
      </c>
      <c r="I74" s="40">
        <v>3</v>
      </c>
      <c r="J74" s="40">
        <v>2</v>
      </c>
      <c r="K74" s="40">
        <v>40009</v>
      </c>
      <c r="L74" s="40" t="s">
        <v>583</v>
      </c>
      <c r="M74" s="40">
        <v>2</v>
      </c>
      <c r="N74" s="40">
        <v>98</v>
      </c>
      <c r="O74" s="40">
        <v>9</v>
      </c>
      <c r="P74" s="40">
        <v>3</v>
      </c>
      <c r="Q74" s="40">
        <v>3</v>
      </c>
      <c r="R74" s="40">
        <v>0</v>
      </c>
      <c r="S74" s="40">
        <v>0</v>
      </c>
      <c r="T74" s="40">
        <v>3</v>
      </c>
      <c r="U74" s="1">
        <v>249980</v>
      </c>
      <c r="V74" s="1">
        <v>249981</v>
      </c>
      <c r="W74" s="1">
        <v>249982</v>
      </c>
      <c r="X74" s="1" t="s">
        <v>583</v>
      </c>
      <c r="Y74" s="1" t="s">
        <v>583</v>
      </c>
      <c r="Z74" s="50">
        <v>1001</v>
      </c>
      <c r="AA74" s="68" t="s">
        <v>329</v>
      </c>
      <c r="AB74" s="50">
        <v>1</v>
      </c>
      <c r="AC74" s="50">
        <v>7</v>
      </c>
      <c r="AD74" s="50">
        <v>50003</v>
      </c>
      <c r="AE74" s="50">
        <v>24998</v>
      </c>
    </row>
    <row r="75" spans="1:31">
      <c r="A75" s="40">
        <v>22999</v>
      </c>
      <c r="B75" s="40" t="s">
        <v>380</v>
      </c>
      <c r="C75" s="40" t="s">
        <v>330</v>
      </c>
      <c r="D75" s="40" t="s">
        <v>583</v>
      </c>
      <c r="E75" s="40">
        <v>1</v>
      </c>
      <c r="F75" s="40">
        <v>2</v>
      </c>
      <c r="G75" s="40">
        <v>2</v>
      </c>
      <c r="H75" s="40">
        <v>2</v>
      </c>
      <c r="I75" s="40">
        <v>2</v>
      </c>
      <c r="J75" s="40">
        <v>1</v>
      </c>
      <c r="K75" s="40">
        <v>10000</v>
      </c>
      <c r="L75" s="40" t="s">
        <v>583</v>
      </c>
      <c r="M75" s="40">
        <v>2</v>
      </c>
      <c r="N75" s="40">
        <v>73</v>
      </c>
      <c r="O75" s="40">
        <v>9</v>
      </c>
      <c r="P75" s="40">
        <v>2</v>
      </c>
      <c r="Q75" s="40">
        <v>2</v>
      </c>
      <c r="R75" s="40">
        <v>0</v>
      </c>
      <c r="S75" s="40">
        <v>0</v>
      </c>
      <c r="T75" s="40">
        <v>3</v>
      </c>
      <c r="U75" s="1">
        <v>229990</v>
      </c>
      <c r="V75" s="1">
        <v>229991</v>
      </c>
      <c r="W75" s="1" t="s">
        <v>583</v>
      </c>
      <c r="X75" s="1" t="s">
        <v>583</v>
      </c>
      <c r="Y75" s="1" t="s">
        <v>583</v>
      </c>
      <c r="Z75" s="50">
        <v>1001</v>
      </c>
      <c r="AA75" s="68" t="s">
        <v>331</v>
      </c>
      <c r="AB75" s="50">
        <v>1</v>
      </c>
      <c r="AC75" s="50">
        <v>8</v>
      </c>
      <c r="AD75" s="50">
        <v>50003</v>
      </c>
      <c r="AE75" s="50">
        <v>22999</v>
      </c>
    </row>
    <row r="76" spans="1:31">
      <c r="A76" s="40">
        <v>34996</v>
      </c>
      <c r="B76" s="40" t="s">
        <v>381</v>
      </c>
      <c r="C76" s="40" t="s">
        <v>332</v>
      </c>
      <c r="D76" s="40" t="s">
        <v>583</v>
      </c>
      <c r="E76" s="40">
        <v>2</v>
      </c>
      <c r="F76" s="40">
        <v>4</v>
      </c>
      <c r="G76" s="40">
        <v>3</v>
      </c>
      <c r="H76" s="40">
        <v>3</v>
      </c>
      <c r="I76" s="40">
        <v>3</v>
      </c>
      <c r="J76" s="40">
        <v>2</v>
      </c>
      <c r="K76" s="40">
        <v>60005</v>
      </c>
      <c r="L76" s="40">
        <v>60004</v>
      </c>
      <c r="M76" s="40">
        <v>2</v>
      </c>
      <c r="N76" s="40">
        <v>95</v>
      </c>
      <c r="O76" s="40">
        <v>9</v>
      </c>
      <c r="P76" s="40">
        <v>3</v>
      </c>
      <c r="Q76" s="40">
        <v>3</v>
      </c>
      <c r="R76" s="40">
        <v>0</v>
      </c>
      <c r="S76" s="40">
        <v>0</v>
      </c>
      <c r="T76" s="40">
        <v>4</v>
      </c>
      <c r="U76" s="1">
        <v>349960</v>
      </c>
      <c r="V76" s="1">
        <v>349961</v>
      </c>
      <c r="W76" s="1">
        <v>349962</v>
      </c>
      <c r="X76" s="1" t="s">
        <v>583</v>
      </c>
      <c r="Y76" s="1" t="s">
        <v>583</v>
      </c>
      <c r="Z76" s="50">
        <v>1001</v>
      </c>
      <c r="AA76" s="68" t="s">
        <v>333</v>
      </c>
      <c r="AB76" s="50">
        <v>1</v>
      </c>
      <c r="AC76" s="50">
        <v>9</v>
      </c>
      <c r="AD76" s="50">
        <v>50004</v>
      </c>
      <c r="AE76" s="50">
        <v>34996</v>
      </c>
    </row>
    <row r="77" spans="1:31">
      <c r="A77" s="40">
        <v>31997</v>
      </c>
      <c r="B77" s="43" t="s">
        <v>382</v>
      </c>
      <c r="C77" s="40" t="s">
        <v>334</v>
      </c>
      <c r="D77" s="40" t="s">
        <v>583</v>
      </c>
      <c r="E77" s="40">
        <v>2</v>
      </c>
      <c r="F77" s="40">
        <v>1</v>
      </c>
      <c r="G77" s="40">
        <v>3</v>
      </c>
      <c r="H77" s="40">
        <v>3</v>
      </c>
      <c r="I77" s="40">
        <v>3</v>
      </c>
      <c r="J77" s="40">
        <v>2</v>
      </c>
      <c r="K77" s="40">
        <v>20000</v>
      </c>
      <c r="L77" s="40">
        <v>10015</v>
      </c>
      <c r="M77" s="40">
        <v>1</v>
      </c>
      <c r="N77" s="40">
        <v>99</v>
      </c>
      <c r="O77" s="40">
        <v>9</v>
      </c>
      <c r="P77" s="40">
        <v>3</v>
      </c>
      <c r="Q77" s="40">
        <v>2</v>
      </c>
      <c r="R77" s="40">
        <v>0</v>
      </c>
      <c r="S77" s="40">
        <v>0</v>
      </c>
      <c r="T77" s="40">
        <v>3</v>
      </c>
      <c r="U77" s="1">
        <v>319970</v>
      </c>
      <c r="V77" s="1">
        <v>319971</v>
      </c>
      <c r="W77" s="1">
        <v>319972</v>
      </c>
      <c r="X77" s="1" t="s">
        <v>583</v>
      </c>
      <c r="Y77" s="1" t="s">
        <v>583</v>
      </c>
      <c r="Z77" s="50">
        <v>1001</v>
      </c>
      <c r="AA77" s="68" t="s">
        <v>335</v>
      </c>
      <c r="AB77" s="50">
        <v>1</v>
      </c>
      <c r="AC77" s="50">
        <v>10</v>
      </c>
      <c r="AD77" s="50">
        <v>50004</v>
      </c>
      <c r="AE77" s="50">
        <v>31997</v>
      </c>
    </row>
    <row r="78" spans="1:31">
      <c r="A78" s="40">
        <v>33998</v>
      </c>
      <c r="B78" s="43" t="s">
        <v>383</v>
      </c>
      <c r="C78" s="40" t="s">
        <v>336</v>
      </c>
      <c r="D78" s="40" t="s">
        <v>583</v>
      </c>
      <c r="E78" s="40">
        <v>2</v>
      </c>
      <c r="F78" s="40">
        <v>3</v>
      </c>
      <c r="G78" s="40">
        <v>3</v>
      </c>
      <c r="H78" s="40">
        <v>3</v>
      </c>
      <c r="I78" s="40">
        <v>3</v>
      </c>
      <c r="J78" s="40">
        <v>2</v>
      </c>
      <c r="K78" s="40">
        <v>10014</v>
      </c>
      <c r="L78" s="40">
        <v>10016</v>
      </c>
      <c r="M78" s="40">
        <v>1</v>
      </c>
      <c r="N78" s="40">
        <v>81</v>
      </c>
      <c r="O78" s="40">
        <v>12</v>
      </c>
      <c r="P78" s="40">
        <v>3</v>
      </c>
      <c r="Q78" s="40">
        <v>2</v>
      </c>
      <c r="R78" s="40">
        <v>0</v>
      </c>
      <c r="S78" s="40">
        <v>0</v>
      </c>
      <c r="T78" s="40">
        <v>3</v>
      </c>
      <c r="U78" s="1">
        <v>339980</v>
      </c>
      <c r="V78" s="1">
        <v>339981</v>
      </c>
      <c r="W78" s="1">
        <v>339982</v>
      </c>
      <c r="X78" s="1" t="s">
        <v>583</v>
      </c>
      <c r="Y78" s="1" t="s">
        <v>583</v>
      </c>
      <c r="Z78" s="50">
        <v>1001</v>
      </c>
      <c r="AA78" s="68" t="s">
        <v>337</v>
      </c>
      <c r="AB78" s="50">
        <v>1</v>
      </c>
      <c r="AC78" s="50">
        <v>11</v>
      </c>
      <c r="AD78" s="50">
        <v>50004</v>
      </c>
      <c r="AE78" s="50">
        <v>33998</v>
      </c>
    </row>
    <row r="79" spans="1:31">
      <c r="A79" s="40">
        <v>34999</v>
      </c>
      <c r="B79" s="40" t="s">
        <v>384</v>
      </c>
      <c r="C79" s="40" t="s">
        <v>338</v>
      </c>
      <c r="D79" s="40" t="s">
        <v>583</v>
      </c>
      <c r="E79" s="40">
        <v>1</v>
      </c>
      <c r="F79" s="40">
        <v>4</v>
      </c>
      <c r="G79" s="40">
        <v>3</v>
      </c>
      <c r="H79" s="40">
        <v>2</v>
      </c>
      <c r="I79" s="40">
        <v>2</v>
      </c>
      <c r="J79" s="40">
        <v>1</v>
      </c>
      <c r="K79" s="40">
        <v>40000</v>
      </c>
      <c r="L79" s="40" t="s">
        <v>583</v>
      </c>
      <c r="M79" s="40">
        <v>2</v>
      </c>
      <c r="N79" s="40">
        <v>81</v>
      </c>
      <c r="O79" s="40">
        <v>8</v>
      </c>
      <c r="P79" s="40">
        <v>2</v>
      </c>
      <c r="Q79" s="40">
        <v>3</v>
      </c>
      <c r="R79" s="40">
        <v>0</v>
      </c>
      <c r="S79" s="40">
        <v>0</v>
      </c>
      <c r="T79" s="40">
        <v>3</v>
      </c>
      <c r="U79" s="1">
        <v>349990</v>
      </c>
      <c r="V79" s="1">
        <v>349991</v>
      </c>
      <c r="W79" s="1" t="s">
        <v>583</v>
      </c>
      <c r="X79" s="1" t="s">
        <v>583</v>
      </c>
      <c r="Y79" s="1" t="s">
        <v>583</v>
      </c>
      <c r="Z79" s="50">
        <v>1001</v>
      </c>
      <c r="AA79" s="68" t="s">
        <v>339</v>
      </c>
      <c r="AB79" s="50">
        <v>1</v>
      </c>
      <c r="AC79" s="50">
        <v>12</v>
      </c>
      <c r="AD79" s="50">
        <v>50004</v>
      </c>
      <c r="AE79" s="50">
        <v>34999</v>
      </c>
    </row>
    <row r="80" spans="1:31">
      <c r="A80" s="40">
        <v>43997</v>
      </c>
      <c r="B80" s="40" t="s">
        <v>385</v>
      </c>
      <c r="C80" s="40" t="s">
        <v>340</v>
      </c>
      <c r="D80" s="40" t="s">
        <v>583</v>
      </c>
      <c r="E80" s="40">
        <v>2</v>
      </c>
      <c r="F80" s="40">
        <v>3</v>
      </c>
      <c r="G80" s="40">
        <v>4</v>
      </c>
      <c r="H80" s="40">
        <v>3</v>
      </c>
      <c r="I80" s="40">
        <v>3</v>
      </c>
      <c r="J80" s="40">
        <v>2</v>
      </c>
      <c r="K80" s="40">
        <v>30011</v>
      </c>
      <c r="L80" s="40">
        <v>10012</v>
      </c>
      <c r="M80" s="40">
        <v>1</v>
      </c>
      <c r="N80" s="40">
        <v>90</v>
      </c>
      <c r="O80" s="40">
        <v>13</v>
      </c>
      <c r="P80" s="40">
        <v>3</v>
      </c>
      <c r="Q80" s="40">
        <v>2</v>
      </c>
      <c r="R80" s="40">
        <v>0</v>
      </c>
      <c r="S80" s="40">
        <v>0</v>
      </c>
      <c r="T80" s="40">
        <v>4</v>
      </c>
      <c r="U80" s="1">
        <v>439970</v>
      </c>
      <c r="V80" s="1">
        <v>439971</v>
      </c>
      <c r="W80" s="1">
        <v>439972</v>
      </c>
      <c r="X80" s="1" t="s">
        <v>583</v>
      </c>
      <c r="Y80" s="1" t="s">
        <v>583</v>
      </c>
      <c r="Z80" s="50">
        <v>1001</v>
      </c>
      <c r="AA80" s="68" t="s">
        <v>341</v>
      </c>
      <c r="AB80" s="50">
        <v>1</v>
      </c>
      <c r="AC80" s="50">
        <v>13</v>
      </c>
      <c r="AD80" s="50">
        <v>50001</v>
      </c>
      <c r="AE80" s="50">
        <v>43997</v>
      </c>
    </row>
    <row r="81" spans="1:31">
      <c r="A81" s="40">
        <v>44998</v>
      </c>
      <c r="B81" s="40" t="s">
        <v>386</v>
      </c>
      <c r="C81" s="40" t="s">
        <v>342</v>
      </c>
      <c r="D81" s="40" t="s">
        <v>583</v>
      </c>
      <c r="E81" s="40">
        <v>2</v>
      </c>
      <c r="F81" s="40">
        <v>4</v>
      </c>
      <c r="G81" s="40">
        <v>4</v>
      </c>
      <c r="H81" s="40">
        <v>3</v>
      </c>
      <c r="I81" s="40">
        <v>3</v>
      </c>
      <c r="J81" s="40">
        <v>2</v>
      </c>
      <c r="K81" s="40">
        <v>20003</v>
      </c>
      <c r="L81" s="40">
        <v>30012</v>
      </c>
      <c r="M81" s="40">
        <v>2</v>
      </c>
      <c r="N81" s="40">
        <v>106</v>
      </c>
      <c r="O81" s="40">
        <v>10</v>
      </c>
      <c r="P81" s="40">
        <v>3</v>
      </c>
      <c r="Q81" s="40">
        <v>3</v>
      </c>
      <c r="R81" s="40">
        <v>0</v>
      </c>
      <c r="S81" s="40">
        <v>0</v>
      </c>
      <c r="T81" s="40">
        <v>4</v>
      </c>
      <c r="U81" s="1">
        <v>449980</v>
      </c>
      <c r="V81" s="1">
        <v>449981</v>
      </c>
      <c r="W81" s="1">
        <v>449982</v>
      </c>
      <c r="X81" s="1" t="s">
        <v>583</v>
      </c>
      <c r="Y81" s="1" t="s">
        <v>583</v>
      </c>
      <c r="Z81" s="50">
        <v>1001</v>
      </c>
      <c r="AA81" s="68" t="s">
        <v>343</v>
      </c>
      <c r="AB81" s="50">
        <v>1</v>
      </c>
      <c r="AC81" s="50">
        <v>14</v>
      </c>
      <c r="AD81" s="50">
        <v>50001</v>
      </c>
      <c r="AE81" s="50">
        <v>44998</v>
      </c>
    </row>
    <row r="82" spans="1:31">
      <c r="A82" s="40">
        <v>52997</v>
      </c>
      <c r="B82" s="40" t="s">
        <v>387</v>
      </c>
      <c r="C82" s="40" t="s">
        <v>344</v>
      </c>
      <c r="D82" s="40" t="s">
        <v>583</v>
      </c>
      <c r="E82" s="40">
        <v>2</v>
      </c>
      <c r="F82" s="40">
        <v>2</v>
      </c>
      <c r="G82" s="40">
        <v>5</v>
      </c>
      <c r="H82" s="40">
        <v>3</v>
      </c>
      <c r="I82" s="40">
        <v>3</v>
      </c>
      <c r="J82" s="40">
        <v>2</v>
      </c>
      <c r="K82" s="40">
        <v>30011</v>
      </c>
      <c r="L82" s="40">
        <v>10012</v>
      </c>
      <c r="M82" s="40">
        <v>2</v>
      </c>
      <c r="N82" s="40">
        <v>89</v>
      </c>
      <c r="O82" s="40">
        <v>13</v>
      </c>
      <c r="P82" s="40">
        <v>2</v>
      </c>
      <c r="Q82" s="40">
        <v>3</v>
      </c>
      <c r="R82" s="40">
        <v>0</v>
      </c>
      <c r="S82" s="40">
        <v>0</v>
      </c>
      <c r="T82" s="40">
        <v>3</v>
      </c>
      <c r="U82" s="1">
        <v>529970</v>
      </c>
      <c r="V82" s="1">
        <v>529971</v>
      </c>
      <c r="W82" s="1">
        <v>529972</v>
      </c>
      <c r="X82" s="1" t="s">
        <v>583</v>
      </c>
      <c r="Y82" s="1" t="s">
        <v>583</v>
      </c>
      <c r="Z82" s="50">
        <v>1001</v>
      </c>
      <c r="AA82" s="68" t="s">
        <v>345</v>
      </c>
      <c r="AB82" s="50">
        <v>1</v>
      </c>
      <c r="AC82" s="50">
        <v>15</v>
      </c>
      <c r="AD82" s="50">
        <v>50001</v>
      </c>
      <c r="AE82" s="50">
        <v>52997</v>
      </c>
    </row>
    <row r="83" spans="1:31">
      <c r="A83" s="40">
        <v>51998</v>
      </c>
      <c r="B83" s="40" t="s">
        <v>388</v>
      </c>
      <c r="C83" s="40" t="s">
        <v>346</v>
      </c>
      <c r="D83" s="40" t="s">
        <v>583</v>
      </c>
      <c r="E83" s="40">
        <v>2</v>
      </c>
      <c r="F83" s="40">
        <v>1</v>
      </c>
      <c r="G83" s="40">
        <v>5</v>
      </c>
      <c r="H83" s="40">
        <v>3</v>
      </c>
      <c r="I83" s="40">
        <v>3</v>
      </c>
      <c r="J83" s="40">
        <v>2</v>
      </c>
      <c r="K83" s="40">
        <v>50002</v>
      </c>
      <c r="L83" s="40">
        <v>20000</v>
      </c>
      <c r="M83" s="40">
        <v>1</v>
      </c>
      <c r="N83" s="40">
        <v>107</v>
      </c>
      <c r="O83" s="40">
        <v>10</v>
      </c>
      <c r="P83" s="40">
        <v>4</v>
      </c>
      <c r="Q83" s="40">
        <v>3</v>
      </c>
      <c r="R83" s="40">
        <v>0</v>
      </c>
      <c r="S83" s="40">
        <v>0</v>
      </c>
      <c r="T83" s="40">
        <v>4</v>
      </c>
      <c r="U83" s="1">
        <v>519980</v>
      </c>
      <c r="V83" s="1">
        <v>519981</v>
      </c>
      <c r="W83" s="1">
        <v>519982</v>
      </c>
      <c r="X83" s="1" t="s">
        <v>583</v>
      </c>
      <c r="Y83" s="1" t="s">
        <v>583</v>
      </c>
      <c r="Z83" s="50">
        <v>1001</v>
      </c>
      <c r="AA83" s="68" t="s">
        <v>347</v>
      </c>
      <c r="AB83" s="50">
        <v>1</v>
      </c>
      <c r="AC83" s="50">
        <v>16</v>
      </c>
      <c r="AD83" s="50">
        <v>50001</v>
      </c>
      <c r="AE83" s="50">
        <v>51998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V19"/>
  <sheetViews>
    <sheetView workbookViewId="0">
      <pane xSplit="1" topLeftCell="B1" activePane="topRight" state="frozen"/>
      <selection pane="topRight" activeCell="I24" sqref="I24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87</v>
      </c>
    </row>
    <row r="2" spans="1:48" s="15" customFormat="1">
      <c r="A2" s="14" t="s">
        <v>14</v>
      </c>
      <c r="B2" s="14" t="s">
        <v>14</v>
      </c>
      <c r="C2" s="14" t="s">
        <v>14</v>
      </c>
      <c r="D2" s="14" t="s">
        <v>14</v>
      </c>
      <c r="E2" s="14" t="s">
        <v>14</v>
      </c>
      <c r="F2" s="14" t="s">
        <v>14</v>
      </c>
      <c r="G2" s="14" t="s">
        <v>14</v>
      </c>
      <c r="H2" s="14" t="s">
        <v>14</v>
      </c>
      <c r="I2" s="14" t="s">
        <v>14</v>
      </c>
      <c r="J2" s="14" t="s">
        <v>14</v>
      </c>
      <c r="K2" s="14" t="s">
        <v>14</v>
      </c>
      <c r="L2" s="14" t="s">
        <v>14</v>
      </c>
      <c r="M2" s="14" t="s">
        <v>14</v>
      </c>
      <c r="N2" s="14" t="s">
        <v>14</v>
      </c>
      <c r="O2" s="14" t="s">
        <v>14</v>
      </c>
      <c r="P2" s="14" t="s">
        <v>14</v>
      </c>
      <c r="Q2" s="14" t="s">
        <v>14</v>
      </c>
      <c r="R2" s="14" t="s">
        <v>14</v>
      </c>
      <c r="S2" s="14" t="s">
        <v>14</v>
      </c>
      <c r="T2" s="14" t="s">
        <v>14</v>
      </c>
      <c r="U2" s="14" t="s">
        <v>14</v>
      </c>
      <c r="V2" s="14" t="s">
        <v>14</v>
      </c>
      <c r="W2" s="14" t="s">
        <v>14</v>
      </c>
      <c r="X2" s="14" t="s">
        <v>14</v>
      </c>
      <c r="Y2" s="14" t="s">
        <v>14</v>
      </c>
      <c r="Z2" s="14" t="s">
        <v>14</v>
      </c>
      <c r="AA2" s="14" t="s">
        <v>14</v>
      </c>
      <c r="AB2" s="14" t="s">
        <v>14</v>
      </c>
      <c r="AC2" s="14" t="s">
        <v>14</v>
      </c>
      <c r="AD2" s="14" t="s">
        <v>14</v>
      </c>
      <c r="AE2" s="14" t="s">
        <v>14</v>
      </c>
      <c r="AF2" s="14" t="s">
        <v>14</v>
      </c>
      <c r="AG2" s="14" t="s">
        <v>14</v>
      </c>
      <c r="AH2" s="14" t="s">
        <v>14</v>
      </c>
      <c r="AI2" s="14" t="s">
        <v>14</v>
      </c>
      <c r="AJ2" s="14" t="s">
        <v>14</v>
      </c>
      <c r="AK2" s="14" t="s">
        <v>14</v>
      </c>
      <c r="AL2" s="14" t="s">
        <v>14</v>
      </c>
      <c r="AM2" s="14" t="s">
        <v>14</v>
      </c>
      <c r="AN2" s="14" t="s">
        <v>14</v>
      </c>
      <c r="AO2" s="14" t="s">
        <v>14</v>
      </c>
      <c r="AP2" s="14" t="s">
        <v>14</v>
      </c>
      <c r="AQ2" s="14" t="s">
        <v>14</v>
      </c>
      <c r="AR2" s="14" t="s">
        <v>14</v>
      </c>
      <c r="AS2" s="14" t="s">
        <v>14</v>
      </c>
      <c r="AT2" s="14" t="s">
        <v>14</v>
      </c>
      <c r="AU2" s="14" t="s">
        <v>14</v>
      </c>
      <c r="AV2" s="14" t="s">
        <v>14</v>
      </c>
    </row>
    <row r="3" spans="1:48" s="15" customFormat="1">
      <c r="A3" s="2" t="s">
        <v>88</v>
      </c>
      <c r="B3" s="2" t="s">
        <v>89</v>
      </c>
      <c r="C3" s="2" t="s">
        <v>90</v>
      </c>
      <c r="D3" s="2" t="s">
        <v>91</v>
      </c>
      <c r="E3" s="2" t="s">
        <v>92</v>
      </c>
      <c r="F3" s="2" t="s">
        <v>93</v>
      </c>
      <c r="G3" s="2" t="s">
        <v>94</v>
      </c>
      <c r="H3" s="2" t="s">
        <v>95</v>
      </c>
      <c r="I3" s="2" t="s">
        <v>96</v>
      </c>
      <c r="J3" s="2" t="s">
        <v>97</v>
      </c>
      <c r="K3" s="2" t="s">
        <v>98</v>
      </c>
      <c r="L3" s="2" t="s">
        <v>99</v>
      </c>
      <c r="M3" s="2" t="s">
        <v>100</v>
      </c>
      <c r="N3" s="2" t="s">
        <v>101</v>
      </c>
      <c r="O3" s="2" t="s">
        <v>99</v>
      </c>
      <c r="P3" s="2" t="s">
        <v>100</v>
      </c>
      <c r="Q3" s="2" t="s">
        <v>101</v>
      </c>
      <c r="R3" s="2" t="s">
        <v>99</v>
      </c>
      <c r="S3" s="2" t="s">
        <v>100</v>
      </c>
      <c r="T3" s="2" t="s">
        <v>101</v>
      </c>
      <c r="U3" s="2" t="s">
        <v>99</v>
      </c>
      <c r="V3" s="2" t="s">
        <v>100</v>
      </c>
      <c r="W3" s="2" t="s">
        <v>101</v>
      </c>
      <c r="X3" s="2" t="s">
        <v>102</v>
      </c>
      <c r="Y3" s="2" t="s">
        <v>103</v>
      </c>
      <c r="Z3" s="2" t="s">
        <v>104</v>
      </c>
      <c r="AA3" s="2" t="s">
        <v>102</v>
      </c>
      <c r="AB3" s="2" t="s">
        <v>103</v>
      </c>
      <c r="AC3" s="2" t="s">
        <v>104</v>
      </c>
      <c r="AD3" s="2" t="s">
        <v>102</v>
      </c>
      <c r="AE3" s="2" t="s">
        <v>103</v>
      </c>
      <c r="AF3" s="2" t="s">
        <v>104</v>
      </c>
      <c r="AG3" s="2" t="s">
        <v>102</v>
      </c>
      <c r="AH3" s="2" t="s">
        <v>103</v>
      </c>
      <c r="AI3" s="2" t="s">
        <v>104</v>
      </c>
      <c r="AJ3" s="2" t="s">
        <v>105</v>
      </c>
      <c r="AK3" s="2" t="s">
        <v>247</v>
      </c>
      <c r="AL3" s="2" t="s">
        <v>248</v>
      </c>
      <c r="AM3" s="2" t="s">
        <v>249</v>
      </c>
      <c r="AN3" s="2" t="s">
        <v>250</v>
      </c>
      <c r="AO3" s="2" t="s">
        <v>251</v>
      </c>
      <c r="AP3" s="2" t="s">
        <v>252</v>
      </c>
      <c r="AQ3" s="2" t="s">
        <v>253</v>
      </c>
      <c r="AR3" s="2" t="s">
        <v>254</v>
      </c>
      <c r="AS3" s="2" t="s">
        <v>255</v>
      </c>
      <c r="AT3" s="2" t="s">
        <v>256</v>
      </c>
      <c r="AU3" s="2" t="s">
        <v>257</v>
      </c>
      <c r="AV3" s="2" t="s">
        <v>258</v>
      </c>
    </row>
    <row r="4" spans="1:48" s="15" customFormat="1">
      <c r="A4" s="3" t="s">
        <v>41</v>
      </c>
      <c r="B4" s="3" t="s">
        <v>44</v>
      </c>
      <c r="C4" s="3" t="s">
        <v>44</v>
      </c>
      <c r="D4" s="3" t="s">
        <v>41</v>
      </c>
      <c r="E4" s="3" t="s">
        <v>41</v>
      </c>
      <c r="F4" s="3" t="s">
        <v>41</v>
      </c>
      <c r="G4" s="3" t="s">
        <v>41</v>
      </c>
      <c r="H4" s="3" t="s">
        <v>41</v>
      </c>
      <c r="I4" s="3" t="s">
        <v>41</v>
      </c>
      <c r="J4" s="3" t="s">
        <v>41</v>
      </c>
      <c r="K4" s="3" t="s">
        <v>41</v>
      </c>
      <c r="L4" s="3" t="s">
        <v>41</v>
      </c>
      <c r="M4" s="3" t="s">
        <v>41</v>
      </c>
      <c r="N4" s="3" t="s">
        <v>41</v>
      </c>
      <c r="O4" s="3" t="s">
        <v>41</v>
      </c>
      <c r="P4" s="3" t="s">
        <v>41</v>
      </c>
      <c r="Q4" s="3" t="s">
        <v>41</v>
      </c>
      <c r="R4" s="3" t="s">
        <v>41</v>
      </c>
      <c r="S4" s="3" t="s">
        <v>41</v>
      </c>
      <c r="T4" s="3" t="s">
        <v>41</v>
      </c>
      <c r="U4" s="3" t="s">
        <v>41</v>
      </c>
      <c r="V4" s="3" t="s">
        <v>41</v>
      </c>
      <c r="W4" s="3" t="s">
        <v>41</v>
      </c>
      <c r="X4" s="3" t="s">
        <v>41</v>
      </c>
      <c r="Y4" s="3" t="s">
        <v>41</v>
      </c>
      <c r="Z4" s="3" t="s">
        <v>41</v>
      </c>
      <c r="AA4" s="3" t="s">
        <v>41</v>
      </c>
      <c r="AB4" s="3" t="s">
        <v>41</v>
      </c>
      <c r="AC4" s="3" t="s">
        <v>41</v>
      </c>
      <c r="AD4" s="3" t="s">
        <v>41</v>
      </c>
      <c r="AE4" s="3" t="s">
        <v>41</v>
      </c>
      <c r="AF4" s="3" t="s">
        <v>41</v>
      </c>
      <c r="AG4" s="3" t="s">
        <v>41</v>
      </c>
      <c r="AH4" s="3" t="s">
        <v>41</v>
      </c>
      <c r="AI4" s="3" t="s">
        <v>41</v>
      </c>
      <c r="AJ4" s="3" t="s">
        <v>85</v>
      </c>
      <c r="AK4" s="3" t="s">
        <v>41</v>
      </c>
      <c r="AL4" s="3" t="s">
        <v>41</v>
      </c>
      <c r="AM4" s="3" t="s">
        <v>41</v>
      </c>
      <c r="AN4" s="3" t="s">
        <v>41</v>
      </c>
      <c r="AO4" s="3" t="s">
        <v>41</v>
      </c>
      <c r="AP4" s="3" t="s">
        <v>41</v>
      </c>
      <c r="AQ4" s="3" t="s">
        <v>41</v>
      </c>
      <c r="AR4" s="3" t="s">
        <v>41</v>
      </c>
      <c r="AS4" s="3" t="s">
        <v>41</v>
      </c>
      <c r="AT4" s="3" t="s">
        <v>41</v>
      </c>
      <c r="AU4" s="3" t="s">
        <v>41</v>
      </c>
      <c r="AV4" s="3" t="s">
        <v>41</v>
      </c>
    </row>
    <row r="5" spans="1:48" s="17" customFormat="1">
      <c r="A5" s="16" t="s">
        <v>51</v>
      </c>
      <c r="B5" s="16" t="s">
        <v>106</v>
      </c>
      <c r="C5" s="16" t="s">
        <v>107</v>
      </c>
      <c r="D5" s="16" t="s">
        <v>108</v>
      </c>
      <c r="E5" s="16" t="s">
        <v>109</v>
      </c>
      <c r="F5" s="16" t="s">
        <v>110</v>
      </c>
      <c r="G5" s="16" t="s">
        <v>111</v>
      </c>
      <c r="H5" s="16" t="s">
        <v>112</v>
      </c>
      <c r="I5" s="16" t="s">
        <v>113</v>
      </c>
      <c r="J5" s="16" t="s">
        <v>114</v>
      </c>
      <c r="K5" s="16" t="s">
        <v>115</v>
      </c>
      <c r="L5" s="16" t="s">
        <v>116</v>
      </c>
      <c r="M5" s="16" t="s">
        <v>117</v>
      </c>
      <c r="N5" s="16" t="s">
        <v>118</v>
      </c>
      <c r="O5" s="16" t="s">
        <v>119</v>
      </c>
      <c r="P5" s="16" t="s">
        <v>120</v>
      </c>
      <c r="Q5" s="16" t="s">
        <v>121</v>
      </c>
      <c r="R5" s="16" t="s">
        <v>122</v>
      </c>
      <c r="S5" s="16" t="s">
        <v>123</v>
      </c>
      <c r="T5" s="16" t="s">
        <v>124</v>
      </c>
      <c r="U5" s="16" t="s">
        <v>125</v>
      </c>
      <c r="V5" s="16" t="s">
        <v>126</v>
      </c>
      <c r="W5" s="16" t="s">
        <v>127</v>
      </c>
      <c r="X5" s="16" t="s">
        <v>128</v>
      </c>
      <c r="Y5" s="16" t="s">
        <v>129</v>
      </c>
      <c r="Z5" s="16" t="s">
        <v>130</v>
      </c>
      <c r="AA5" s="16" t="s">
        <v>131</v>
      </c>
      <c r="AB5" s="16" t="s">
        <v>132</v>
      </c>
      <c r="AC5" s="16" t="s">
        <v>133</v>
      </c>
      <c r="AD5" s="16" t="s">
        <v>134</v>
      </c>
      <c r="AE5" s="16" t="s">
        <v>135</v>
      </c>
      <c r="AF5" s="16" t="s">
        <v>136</v>
      </c>
      <c r="AG5" s="16" t="s">
        <v>137</v>
      </c>
      <c r="AH5" s="16" t="s">
        <v>138</v>
      </c>
      <c r="AI5" s="16" t="s">
        <v>139</v>
      </c>
      <c r="AJ5" s="16" t="s">
        <v>140</v>
      </c>
      <c r="AK5" s="16" t="s">
        <v>259</v>
      </c>
      <c r="AL5" s="16" t="s">
        <v>260</v>
      </c>
      <c r="AM5" s="16" t="s">
        <v>261</v>
      </c>
      <c r="AN5" s="16" t="s">
        <v>262</v>
      </c>
      <c r="AO5" s="16" t="s">
        <v>263</v>
      </c>
      <c r="AP5" s="16" t="s">
        <v>264</v>
      </c>
      <c r="AQ5" s="16" t="s">
        <v>265</v>
      </c>
      <c r="AR5" s="16" t="s">
        <v>266</v>
      </c>
      <c r="AS5" s="16" t="s">
        <v>267</v>
      </c>
      <c r="AT5" s="16" t="s">
        <v>268</v>
      </c>
      <c r="AU5" s="16" t="s">
        <v>269</v>
      </c>
      <c r="AV5" s="16" t="s">
        <v>270</v>
      </c>
    </row>
    <row r="6" spans="1:48">
      <c r="A6" s="4">
        <v>2</v>
      </c>
      <c r="B6" s="4">
        <v>2</v>
      </c>
      <c r="C6" s="4">
        <v>0</v>
      </c>
      <c r="D6" s="4">
        <v>40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4">
        <v>3</v>
      </c>
      <c r="B7" s="4">
        <v>3</v>
      </c>
      <c r="C7" s="4">
        <v>0</v>
      </c>
      <c r="D7" s="4">
        <v>50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4">
        <v>4</v>
      </c>
      <c r="B8" s="4">
        <v>4</v>
      </c>
      <c r="C8" s="4">
        <v>0</v>
      </c>
      <c r="D8" s="4">
        <v>80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4">
        <v>5</v>
      </c>
      <c r="B9" s="4">
        <v>5</v>
      </c>
      <c r="C9" s="4">
        <v>0</v>
      </c>
      <c r="D9" s="4">
        <v>100</v>
      </c>
      <c r="E9" s="4">
        <v>3000</v>
      </c>
      <c r="F9" s="4">
        <v>3000</v>
      </c>
      <c r="G9" s="4">
        <v>3000</v>
      </c>
      <c r="H9" s="4">
        <v>3000</v>
      </c>
      <c r="I9" s="4">
        <v>0</v>
      </c>
      <c r="J9" s="4">
        <v>0</v>
      </c>
      <c r="K9" s="4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4">
        <v>6</v>
      </c>
      <c r="B10" s="4">
        <v>6</v>
      </c>
      <c r="C10" s="4">
        <v>0</v>
      </c>
      <c r="D10" s="4">
        <v>145</v>
      </c>
      <c r="E10" s="4">
        <v>7000</v>
      </c>
      <c r="F10" s="4">
        <v>7000</v>
      </c>
      <c r="G10" s="4">
        <v>7000</v>
      </c>
      <c r="H10" s="4">
        <v>7000</v>
      </c>
      <c r="I10" s="4">
        <v>0</v>
      </c>
      <c r="J10" s="4">
        <v>0</v>
      </c>
      <c r="K10" s="4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4">
        <v>7</v>
      </c>
      <c r="B11" s="4">
        <v>7</v>
      </c>
      <c r="C11" s="4">
        <v>0</v>
      </c>
      <c r="D11" s="4">
        <v>165</v>
      </c>
      <c r="E11" s="4">
        <v>10000</v>
      </c>
      <c r="F11" s="4">
        <v>10000</v>
      </c>
      <c r="G11" s="4">
        <v>10000</v>
      </c>
      <c r="H11" s="4">
        <v>10000</v>
      </c>
      <c r="I11" s="4">
        <v>0</v>
      </c>
      <c r="J11" s="4">
        <v>0</v>
      </c>
      <c r="K11" s="4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4">
        <v>8</v>
      </c>
      <c r="B12" s="4">
        <v>8</v>
      </c>
      <c r="C12" s="4">
        <v>0</v>
      </c>
      <c r="D12" s="4">
        <v>185</v>
      </c>
      <c r="E12" s="4">
        <v>13000</v>
      </c>
      <c r="F12" s="4">
        <v>13000</v>
      </c>
      <c r="G12" s="4">
        <v>13000</v>
      </c>
      <c r="H12" s="4">
        <v>13000</v>
      </c>
      <c r="I12" s="4">
        <v>0</v>
      </c>
      <c r="J12" s="4">
        <v>0</v>
      </c>
      <c r="K12" s="4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4">
        <v>9</v>
      </c>
      <c r="B13" s="4">
        <v>9</v>
      </c>
      <c r="C13" s="4">
        <v>0</v>
      </c>
      <c r="D13" s="4">
        <v>205</v>
      </c>
      <c r="E13" s="4">
        <v>16000</v>
      </c>
      <c r="F13" s="4">
        <v>16000</v>
      </c>
      <c r="G13" s="4">
        <v>16000</v>
      </c>
      <c r="H13" s="4">
        <v>16000</v>
      </c>
      <c r="I13" s="4">
        <v>0</v>
      </c>
      <c r="J13" s="4">
        <v>0</v>
      </c>
      <c r="K13" s="4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4">
        <v>10</v>
      </c>
      <c r="B14" s="4">
        <v>10</v>
      </c>
      <c r="C14" s="4">
        <v>0</v>
      </c>
      <c r="D14" s="4">
        <v>255</v>
      </c>
      <c r="E14" s="4">
        <v>20000</v>
      </c>
      <c r="F14" s="4">
        <v>20000</v>
      </c>
      <c r="G14" s="4">
        <v>20000</v>
      </c>
      <c r="H14" s="4">
        <v>20000</v>
      </c>
      <c r="I14" s="4">
        <v>0</v>
      </c>
      <c r="J14" s="4">
        <v>0</v>
      </c>
      <c r="K14" s="4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4">
        <v>11</v>
      </c>
      <c r="B15" s="4">
        <v>11</v>
      </c>
      <c r="C15" s="4">
        <v>0</v>
      </c>
      <c r="D15" s="4">
        <v>280</v>
      </c>
      <c r="E15" s="4">
        <v>22000</v>
      </c>
      <c r="F15" s="4">
        <v>22000</v>
      </c>
      <c r="G15" s="4">
        <v>22000</v>
      </c>
      <c r="H15" s="4">
        <v>22000</v>
      </c>
      <c r="I15" s="4">
        <v>0</v>
      </c>
      <c r="J15" s="4">
        <v>0</v>
      </c>
      <c r="K15" s="4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4">
        <v>12</v>
      </c>
      <c r="B16" s="4">
        <v>11</v>
      </c>
      <c r="C16" s="4">
        <v>1</v>
      </c>
      <c r="D16" s="4">
        <v>285</v>
      </c>
      <c r="E16" s="4">
        <v>24000</v>
      </c>
      <c r="F16" s="4">
        <v>24000</v>
      </c>
      <c r="G16" s="4">
        <v>24000</v>
      </c>
      <c r="H16" s="4">
        <v>24000</v>
      </c>
      <c r="I16" s="4">
        <v>0</v>
      </c>
      <c r="J16" s="4">
        <v>0</v>
      </c>
      <c r="K16" s="4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4">
        <v>13</v>
      </c>
      <c r="B17" s="4">
        <v>11</v>
      </c>
      <c r="C17" s="4">
        <v>2</v>
      </c>
      <c r="D17" s="4">
        <v>290</v>
      </c>
      <c r="E17" s="4">
        <v>26000</v>
      </c>
      <c r="F17" s="4">
        <v>26000</v>
      </c>
      <c r="G17" s="4">
        <v>26000</v>
      </c>
      <c r="H17" s="4">
        <v>26000</v>
      </c>
      <c r="I17" s="4">
        <v>0</v>
      </c>
      <c r="J17" s="4">
        <v>0</v>
      </c>
      <c r="K17" s="4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4">
        <v>14</v>
      </c>
      <c r="B18" s="4">
        <v>11</v>
      </c>
      <c r="C18" s="4">
        <v>3</v>
      </c>
      <c r="D18" s="4">
        <v>295</v>
      </c>
      <c r="E18" s="4">
        <v>28000</v>
      </c>
      <c r="F18" s="4">
        <v>28000</v>
      </c>
      <c r="G18" s="4">
        <v>28000</v>
      </c>
      <c r="H18" s="4">
        <v>28000</v>
      </c>
      <c r="I18" s="4">
        <v>0</v>
      </c>
      <c r="J18" s="4">
        <v>0</v>
      </c>
      <c r="K18" s="4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4">
        <v>15</v>
      </c>
      <c r="B19" s="4">
        <v>11</v>
      </c>
      <c r="C19" s="4">
        <v>4</v>
      </c>
      <c r="D19" s="4">
        <v>310</v>
      </c>
      <c r="E19" s="4">
        <v>30000</v>
      </c>
      <c r="F19" s="4">
        <v>30000</v>
      </c>
      <c r="G19" s="4">
        <v>30000</v>
      </c>
      <c r="H19" s="4">
        <v>30000</v>
      </c>
      <c r="I19" s="4">
        <v>0</v>
      </c>
      <c r="J19" s="4">
        <v>0</v>
      </c>
      <c r="K19" s="4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47" priority="26">
      <formula>OR(#REF!=6,#REF!=10)</formula>
    </cfRule>
  </conditionalFormatting>
  <conditionalFormatting sqref="D23:D27">
    <cfRule type="expression" dxfId="46" priority="25">
      <formula>OR(#REF!=6,#REF!=10)</formula>
    </cfRule>
  </conditionalFormatting>
  <conditionalFormatting sqref="D50:D54">
    <cfRule type="expression" dxfId="45" priority="24">
      <formula>OR(#REF!=6,#REF!=10)</formula>
    </cfRule>
  </conditionalFormatting>
  <conditionalFormatting sqref="D77:D81">
    <cfRule type="expression" dxfId="44" priority="23">
      <formula>OR(#REF!=6,#REF!=10)</formula>
    </cfRule>
  </conditionalFormatting>
  <conditionalFormatting sqref="D104:D108">
    <cfRule type="expression" dxfId="43" priority="22">
      <formula>OR(#REF!=6,#REF!=10)</formula>
    </cfRule>
  </conditionalFormatting>
  <conditionalFormatting sqref="D131:D135">
    <cfRule type="expression" dxfId="42" priority="21">
      <formula>OR(#REF!=6,#REF!=10)</formula>
    </cfRule>
  </conditionalFormatting>
  <conditionalFormatting sqref="D158:D162">
    <cfRule type="expression" dxfId="41" priority="20">
      <formula>OR(#REF!=6,#REF!=10)</formula>
    </cfRule>
  </conditionalFormatting>
  <conditionalFormatting sqref="D185:D189">
    <cfRule type="expression" dxfId="40" priority="19">
      <formula>OR(#REF!=6,#REF!=10)</formula>
    </cfRule>
  </conditionalFormatting>
  <conditionalFormatting sqref="D212:D216">
    <cfRule type="expression" dxfId="39" priority="18">
      <formula>OR(#REF!=6,#REF!=10)</formula>
    </cfRule>
  </conditionalFormatting>
  <conditionalFormatting sqref="D239:D243">
    <cfRule type="expression" dxfId="38" priority="17">
      <formula>OR(#REF!=6,#REF!=10)</formula>
    </cfRule>
  </conditionalFormatting>
  <conditionalFormatting sqref="D266:D270">
    <cfRule type="expression" dxfId="37" priority="16">
      <formula>OR(#REF!=6,#REF!=10)</formula>
    </cfRule>
  </conditionalFormatting>
  <conditionalFormatting sqref="D293:D297">
    <cfRule type="expression" dxfId="36" priority="15">
      <formula>OR(#REF!=6,#REF!=10)</formula>
    </cfRule>
  </conditionalFormatting>
  <conditionalFormatting sqref="D320:D324">
    <cfRule type="expression" dxfId="35" priority="14">
      <formula>OR(#REF!=6,#REF!=10)</formula>
    </cfRule>
  </conditionalFormatting>
  <conditionalFormatting sqref="D347:D351">
    <cfRule type="expression" dxfId="34" priority="13">
      <formula>OR(#REF!=6,#REF!=10)</formula>
    </cfRule>
  </conditionalFormatting>
  <conditionalFormatting sqref="D374:D378">
    <cfRule type="expression" dxfId="33" priority="12">
      <formula>OR(#REF!=6,#REF!=10)</formula>
    </cfRule>
  </conditionalFormatting>
  <conditionalFormatting sqref="E26:K27">
    <cfRule type="expression" dxfId="32" priority="28">
      <formula>OR(#REF!=6,#REF!=10)</formula>
    </cfRule>
  </conditionalFormatting>
  <conditionalFormatting sqref="C20:K22">
    <cfRule type="expression" dxfId="31" priority="27">
      <formula>OR(#REF!=6,#REF!=10)</formula>
    </cfRule>
  </conditionalFormatting>
  <conditionalFormatting sqref="A6:K19">
    <cfRule type="expression" dxfId="30" priority="11">
      <formula>OR(#REF!=6,#REF!=10)</formula>
    </cfRule>
  </conditionalFormatting>
  <conditionalFormatting sqref="L6:N19 U6:W19">
    <cfRule type="expression" dxfId="29" priority="10">
      <formula>OR(#REF!=6,#REF!=10)</formula>
    </cfRule>
  </conditionalFormatting>
  <conditionalFormatting sqref="X6:AC19">
    <cfRule type="expression" dxfId="28" priority="9">
      <formula>OR(#REF!=6,#REF!=10)</formula>
    </cfRule>
  </conditionalFormatting>
  <conditionalFormatting sqref="X6:AC19">
    <cfRule type="expression" dxfId="27" priority="8">
      <formula>OR(#REF!=6,#REF!=10)</formula>
    </cfRule>
  </conditionalFormatting>
  <conditionalFormatting sqref="O6:Q19">
    <cfRule type="expression" dxfId="26" priority="7">
      <formula>OR(#REF!=6,#REF!=10)</formula>
    </cfRule>
  </conditionalFormatting>
  <conditionalFormatting sqref="R6:T19">
    <cfRule type="expression" dxfId="25" priority="6">
      <formula>OR(#REF!=6,#REF!=10)</formula>
    </cfRule>
  </conditionalFormatting>
  <conditionalFormatting sqref="A3:A5">
    <cfRule type="expression" dxfId="24" priority="5">
      <formula>OR(#REF!=6,#REF!=10)</formula>
    </cfRule>
  </conditionalFormatting>
  <conditionalFormatting sqref="B3:AJ5">
    <cfRule type="expression" dxfId="23" priority="4">
      <formula>OR(#REF!=6,#REF!=10)</formula>
    </cfRule>
  </conditionalFormatting>
  <conditionalFormatting sqref="AK6:AP19">
    <cfRule type="expression" dxfId="22" priority="3">
      <formula>OR(#REF!=6,#REF!=10)</formula>
    </cfRule>
  </conditionalFormatting>
  <conditionalFormatting sqref="AK6:AP19">
    <cfRule type="expression" dxfId="21" priority="2">
      <formula>OR(#REF!=6,#REF!=10)</formula>
    </cfRule>
  </conditionalFormatting>
  <conditionalFormatting sqref="AK3:AV5">
    <cfRule type="expression" dxfId="20" priority="1">
      <formula>OR(#REF!=6,#REF!=10)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50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2" sqref="H12"/>
    </sheetView>
  </sheetViews>
  <sheetFormatPr defaultColWidth="9" defaultRowHeight="16.5"/>
  <cols>
    <col min="1" max="1" width="10.625" style="33" customWidth="1"/>
    <col min="2" max="2" width="16.62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33" t="s">
        <v>13</v>
      </c>
    </row>
    <row r="2" spans="1:27" s="15" customFormat="1" ht="17.25">
      <c r="A2" s="34" t="s">
        <v>389</v>
      </c>
      <c r="B2" s="23" t="s">
        <v>390</v>
      </c>
      <c r="C2" s="23" t="s">
        <v>389</v>
      </c>
      <c r="D2" s="23" t="s">
        <v>389</v>
      </c>
      <c r="E2" s="23" t="s">
        <v>389</v>
      </c>
      <c r="F2" s="23" t="s">
        <v>389</v>
      </c>
      <c r="G2" s="23" t="s">
        <v>389</v>
      </c>
      <c r="H2" s="23" t="s">
        <v>389</v>
      </c>
      <c r="I2" s="23" t="s">
        <v>389</v>
      </c>
      <c r="J2" s="23" t="s">
        <v>389</v>
      </c>
      <c r="K2" s="23" t="s">
        <v>389</v>
      </c>
      <c r="L2" s="23" t="s">
        <v>389</v>
      </c>
      <c r="M2" s="23" t="s">
        <v>389</v>
      </c>
      <c r="N2" s="23" t="s">
        <v>389</v>
      </c>
      <c r="O2" s="23" t="s">
        <v>389</v>
      </c>
      <c r="P2" s="23" t="s">
        <v>389</v>
      </c>
      <c r="Q2" s="23" t="s">
        <v>389</v>
      </c>
      <c r="R2" s="23" t="s">
        <v>389</v>
      </c>
      <c r="S2" s="23" t="s">
        <v>389</v>
      </c>
      <c r="T2" s="23" t="s">
        <v>389</v>
      </c>
      <c r="U2" s="23" t="s">
        <v>389</v>
      </c>
      <c r="V2" s="23" t="s">
        <v>389</v>
      </c>
      <c r="W2" s="23" t="s">
        <v>389</v>
      </c>
      <c r="X2" s="23" t="s">
        <v>389</v>
      </c>
      <c r="Y2" s="23" t="s">
        <v>389</v>
      </c>
    </row>
    <row r="3" spans="1:27" s="15" customFormat="1" ht="17.25">
      <c r="A3" s="35" t="s">
        <v>391</v>
      </c>
      <c r="B3" s="27" t="s">
        <v>1</v>
      </c>
      <c r="C3" s="27" t="s">
        <v>392</v>
      </c>
      <c r="D3" s="27" t="s">
        <v>233</v>
      </c>
      <c r="E3" s="27" t="s">
        <v>393</v>
      </c>
      <c r="F3" s="27" t="s">
        <v>394</v>
      </c>
      <c r="G3" s="27" t="s">
        <v>395</v>
      </c>
      <c r="H3" s="27" t="s">
        <v>396</v>
      </c>
      <c r="I3" s="27" t="s">
        <v>397</v>
      </c>
      <c r="J3" s="27" t="s">
        <v>398</v>
      </c>
      <c r="K3" s="27" t="s">
        <v>399</v>
      </c>
      <c r="L3" s="27" t="s">
        <v>400</v>
      </c>
      <c r="M3" s="27" t="s">
        <v>401</v>
      </c>
      <c r="N3" s="27" t="s">
        <v>402</v>
      </c>
      <c r="O3" s="27" t="s">
        <v>403</v>
      </c>
      <c r="P3" s="27" t="s">
        <v>404</v>
      </c>
      <c r="Q3" s="27" t="s">
        <v>405</v>
      </c>
      <c r="R3" s="27" t="s">
        <v>406</v>
      </c>
      <c r="S3" s="27" t="s">
        <v>407</v>
      </c>
      <c r="T3" s="27" t="s">
        <v>408</v>
      </c>
      <c r="U3" s="27" t="s">
        <v>409</v>
      </c>
      <c r="V3" s="27" t="s">
        <v>410</v>
      </c>
      <c r="W3" s="27" t="s">
        <v>411</v>
      </c>
      <c r="X3" s="27" t="s">
        <v>412</v>
      </c>
      <c r="Y3" s="27" t="s">
        <v>413</v>
      </c>
    </row>
    <row r="4" spans="1:27" s="15" customFormat="1" ht="17.25">
      <c r="A4" s="36" t="s">
        <v>85</v>
      </c>
      <c r="B4" s="28" t="s">
        <v>414</v>
      </c>
      <c r="C4" s="28" t="s">
        <v>85</v>
      </c>
      <c r="D4" s="28" t="s">
        <v>85</v>
      </c>
      <c r="E4" s="28" t="s">
        <v>85</v>
      </c>
      <c r="F4" s="28" t="s">
        <v>85</v>
      </c>
      <c r="G4" s="28" t="s">
        <v>85</v>
      </c>
      <c r="H4" s="28" t="s">
        <v>85</v>
      </c>
      <c r="I4" s="28" t="s">
        <v>85</v>
      </c>
      <c r="J4" s="28" t="s">
        <v>85</v>
      </c>
      <c r="K4" s="28" t="s">
        <v>85</v>
      </c>
      <c r="L4" s="28" t="s">
        <v>85</v>
      </c>
      <c r="M4" s="28" t="s">
        <v>85</v>
      </c>
      <c r="N4" s="28" t="s">
        <v>85</v>
      </c>
      <c r="O4" s="28" t="s">
        <v>85</v>
      </c>
      <c r="P4" s="28" t="s">
        <v>85</v>
      </c>
      <c r="Q4" s="28" t="s">
        <v>85</v>
      </c>
      <c r="R4" s="28" t="s">
        <v>85</v>
      </c>
      <c r="S4" s="28" t="s">
        <v>85</v>
      </c>
      <c r="T4" s="28" t="s">
        <v>85</v>
      </c>
      <c r="U4" s="28" t="s">
        <v>85</v>
      </c>
      <c r="V4" s="28" t="s">
        <v>85</v>
      </c>
      <c r="W4" s="28" t="s">
        <v>85</v>
      </c>
      <c r="X4" s="28" t="s">
        <v>85</v>
      </c>
      <c r="Y4" s="28" t="s">
        <v>85</v>
      </c>
    </row>
    <row r="5" spans="1:27" s="15" customFormat="1" ht="17.25">
      <c r="A5" s="37" t="s">
        <v>4</v>
      </c>
      <c r="B5" s="32" t="s">
        <v>415</v>
      </c>
      <c r="C5" s="32" t="s">
        <v>416</v>
      </c>
      <c r="D5" s="32" t="s">
        <v>86</v>
      </c>
      <c r="E5" s="32" t="s">
        <v>417</v>
      </c>
      <c r="F5" s="32" t="s">
        <v>418</v>
      </c>
      <c r="G5" s="32" t="s">
        <v>419</v>
      </c>
      <c r="H5" s="32" t="s">
        <v>420</v>
      </c>
      <c r="I5" s="32" t="s">
        <v>421</v>
      </c>
      <c r="J5" s="32" t="s">
        <v>422</v>
      </c>
      <c r="K5" s="32" t="s">
        <v>423</v>
      </c>
      <c r="L5" s="32" t="s">
        <v>424</v>
      </c>
      <c r="M5" s="32" t="s">
        <v>425</v>
      </c>
      <c r="N5" s="32" t="s">
        <v>426</v>
      </c>
      <c r="O5" s="32" t="s">
        <v>427</v>
      </c>
      <c r="P5" s="32" t="s">
        <v>428</v>
      </c>
      <c r="Q5" s="32" t="s">
        <v>429</v>
      </c>
      <c r="R5" s="32" t="s">
        <v>430</v>
      </c>
      <c r="S5" s="32" t="s">
        <v>431</v>
      </c>
      <c r="T5" s="32" t="s">
        <v>432</v>
      </c>
      <c r="U5" s="32" t="s">
        <v>433</v>
      </c>
      <c r="V5" s="32" t="s">
        <v>434</v>
      </c>
      <c r="W5" s="32" t="s">
        <v>435</v>
      </c>
      <c r="X5" s="32" t="s">
        <v>436</v>
      </c>
      <c r="Y5" s="32" t="s">
        <v>437</v>
      </c>
    </row>
    <row r="6" spans="1:27">
      <c r="A6" s="33">
        <v>130010</v>
      </c>
      <c r="B6" s="43" t="s">
        <v>348</v>
      </c>
      <c r="C6" s="1">
        <v>13001</v>
      </c>
      <c r="D6" s="1">
        <v>0</v>
      </c>
      <c r="E6" s="1">
        <v>3084</v>
      </c>
      <c r="F6" s="1">
        <v>453</v>
      </c>
      <c r="G6" s="1">
        <v>80</v>
      </c>
      <c r="H6" s="1">
        <v>67</v>
      </c>
      <c r="I6" s="1">
        <v>0</v>
      </c>
      <c r="J6" s="1">
        <v>0</v>
      </c>
      <c r="K6" s="1">
        <v>206</v>
      </c>
      <c r="L6" s="1">
        <v>0</v>
      </c>
      <c r="M6" s="1">
        <v>0</v>
      </c>
      <c r="N6" s="1">
        <v>500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>
        <v>0</v>
      </c>
      <c r="U6" s="1">
        <v>0</v>
      </c>
      <c r="V6">
        <v>0</v>
      </c>
      <c r="W6" s="1">
        <v>0</v>
      </c>
      <c r="X6">
        <v>0</v>
      </c>
      <c r="Y6">
        <v>0</v>
      </c>
    </row>
    <row r="7" spans="1:27">
      <c r="A7" s="33">
        <v>130011</v>
      </c>
      <c r="B7" s="43" t="s">
        <v>348</v>
      </c>
      <c r="C7" s="1">
        <v>13001</v>
      </c>
      <c r="D7" s="1">
        <v>1</v>
      </c>
      <c r="E7" s="1">
        <v>3855</v>
      </c>
      <c r="F7" s="1">
        <v>566</v>
      </c>
      <c r="G7" s="1">
        <v>100</v>
      </c>
      <c r="H7" s="1">
        <v>83</v>
      </c>
      <c r="I7" s="1">
        <v>0</v>
      </c>
      <c r="J7" s="1">
        <v>0</v>
      </c>
      <c r="K7" s="1">
        <v>257</v>
      </c>
      <c r="L7" s="1">
        <v>0</v>
      </c>
      <c r="M7" s="1">
        <v>0</v>
      </c>
      <c r="N7" s="1">
        <v>500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>
        <v>0</v>
      </c>
      <c r="U7" s="1">
        <v>0</v>
      </c>
      <c r="V7">
        <v>0</v>
      </c>
      <c r="W7" s="1">
        <v>0</v>
      </c>
      <c r="X7">
        <v>0</v>
      </c>
      <c r="Y7">
        <v>0</v>
      </c>
    </row>
    <row r="8" spans="1:27">
      <c r="A8" s="33">
        <v>130012</v>
      </c>
      <c r="B8" s="43" t="s">
        <v>348</v>
      </c>
      <c r="C8" s="1">
        <v>13001</v>
      </c>
      <c r="D8" s="1">
        <v>2</v>
      </c>
      <c r="E8" s="1">
        <v>4811</v>
      </c>
      <c r="F8" s="1">
        <v>706</v>
      </c>
      <c r="G8" s="1">
        <v>124</v>
      </c>
      <c r="H8" s="1">
        <v>104</v>
      </c>
      <c r="I8" s="1">
        <v>0</v>
      </c>
      <c r="J8" s="1">
        <v>0</v>
      </c>
      <c r="K8" s="1">
        <v>321</v>
      </c>
      <c r="L8" s="1">
        <v>0</v>
      </c>
      <c r="M8" s="1">
        <v>0</v>
      </c>
      <c r="N8" s="1">
        <v>500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>
        <v>0</v>
      </c>
    </row>
    <row r="9" spans="1:27">
      <c r="A9" s="33">
        <v>130013</v>
      </c>
      <c r="B9" s="43" t="s">
        <v>348</v>
      </c>
      <c r="C9" s="1">
        <v>13001</v>
      </c>
      <c r="D9" s="1">
        <v>3</v>
      </c>
      <c r="E9" s="1">
        <v>6013</v>
      </c>
      <c r="F9" s="1">
        <v>883</v>
      </c>
      <c r="G9" s="1">
        <v>156</v>
      </c>
      <c r="H9" s="1">
        <v>130</v>
      </c>
      <c r="I9" s="1">
        <v>0</v>
      </c>
      <c r="J9" s="1">
        <v>0</v>
      </c>
      <c r="K9" s="1">
        <v>401</v>
      </c>
      <c r="L9" s="1">
        <v>0</v>
      </c>
      <c r="M9" s="1">
        <v>0</v>
      </c>
      <c r="N9" s="1">
        <v>500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>
        <v>0</v>
      </c>
      <c r="U9" s="1">
        <v>0</v>
      </c>
      <c r="V9">
        <v>0</v>
      </c>
      <c r="W9" s="1">
        <v>0</v>
      </c>
      <c r="X9">
        <v>0</v>
      </c>
      <c r="Y9">
        <v>0</v>
      </c>
    </row>
    <row r="10" spans="1:27">
      <c r="A10" s="33">
        <v>130014</v>
      </c>
      <c r="B10" s="43" t="s">
        <v>348</v>
      </c>
      <c r="C10" s="1">
        <v>13001</v>
      </c>
      <c r="D10" s="1">
        <v>4</v>
      </c>
      <c r="E10" s="1">
        <v>7524</v>
      </c>
      <c r="F10" s="1">
        <v>1105</v>
      </c>
      <c r="G10" s="1">
        <v>195</v>
      </c>
      <c r="H10" s="1">
        <v>163</v>
      </c>
      <c r="I10" s="1">
        <v>0</v>
      </c>
      <c r="J10" s="1">
        <v>0</v>
      </c>
      <c r="K10" s="1">
        <v>502</v>
      </c>
      <c r="L10" s="1">
        <v>0</v>
      </c>
      <c r="M10" s="1">
        <v>0</v>
      </c>
      <c r="N10" s="1">
        <v>500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0</v>
      </c>
      <c r="U10" s="1">
        <v>0</v>
      </c>
      <c r="V10">
        <v>0</v>
      </c>
      <c r="W10" s="1">
        <v>0</v>
      </c>
      <c r="X10">
        <v>0</v>
      </c>
      <c r="Y10">
        <v>0</v>
      </c>
    </row>
    <row r="11" spans="1:27">
      <c r="A11" s="33">
        <v>130015</v>
      </c>
      <c r="B11" s="43" t="s">
        <v>348</v>
      </c>
      <c r="C11" s="1">
        <v>13001</v>
      </c>
      <c r="D11" s="1">
        <v>5</v>
      </c>
      <c r="E11" s="1">
        <v>9406</v>
      </c>
      <c r="F11" s="1">
        <v>1381</v>
      </c>
      <c r="G11" s="1">
        <v>244</v>
      </c>
      <c r="H11" s="1">
        <v>204</v>
      </c>
      <c r="I11" s="1">
        <v>0</v>
      </c>
      <c r="J11" s="1">
        <v>0</v>
      </c>
      <c r="K11" s="1">
        <v>628</v>
      </c>
      <c r="L11" s="1">
        <v>0</v>
      </c>
      <c r="M11" s="1">
        <v>0</v>
      </c>
      <c r="N11" s="1">
        <v>500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>
        <v>0</v>
      </c>
      <c r="U11" s="1">
        <v>0</v>
      </c>
      <c r="V11">
        <v>0</v>
      </c>
      <c r="W11" s="1">
        <v>0</v>
      </c>
      <c r="X11">
        <v>0</v>
      </c>
      <c r="Y11">
        <v>0</v>
      </c>
    </row>
    <row r="12" spans="1:27">
      <c r="A12" s="33">
        <v>130016</v>
      </c>
      <c r="B12" s="43" t="s">
        <v>348</v>
      </c>
      <c r="C12" s="1">
        <v>13001</v>
      </c>
      <c r="D12" s="1">
        <v>6</v>
      </c>
      <c r="E12" s="1">
        <v>11750</v>
      </c>
      <c r="F12" s="1">
        <v>1725</v>
      </c>
      <c r="G12" s="1">
        <v>304</v>
      </c>
      <c r="H12" s="1">
        <v>255</v>
      </c>
      <c r="I12" s="1">
        <v>0</v>
      </c>
      <c r="J12" s="1">
        <v>0</v>
      </c>
      <c r="K12" s="1">
        <v>784</v>
      </c>
      <c r="L12" s="1">
        <v>0</v>
      </c>
      <c r="M12" s="1">
        <v>0</v>
      </c>
      <c r="N12" s="1">
        <v>500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>
        <v>0</v>
      </c>
      <c r="U12" s="1">
        <v>0</v>
      </c>
      <c r="V12">
        <v>0</v>
      </c>
      <c r="W12" s="1">
        <v>0</v>
      </c>
      <c r="X12">
        <v>0</v>
      </c>
      <c r="Y12">
        <v>0</v>
      </c>
    </row>
    <row r="13" spans="1:27" s="45" customFormat="1">
      <c r="A13" s="33">
        <v>140020</v>
      </c>
      <c r="B13" s="44" t="s">
        <v>349</v>
      </c>
      <c r="C13" s="44">
        <v>14002</v>
      </c>
      <c r="D13" s="45">
        <v>0</v>
      </c>
      <c r="E13" s="45">
        <v>3611</v>
      </c>
      <c r="F13" s="45">
        <v>360</v>
      </c>
      <c r="G13" s="45">
        <v>78</v>
      </c>
      <c r="H13" s="45">
        <v>94</v>
      </c>
      <c r="I13" s="45">
        <v>0</v>
      </c>
      <c r="J13" s="45">
        <v>0</v>
      </c>
      <c r="K13" s="45">
        <v>226</v>
      </c>
      <c r="L13" s="45">
        <v>0</v>
      </c>
      <c r="M13" s="45">
        <v>0</v>
      </c>
      <c r="N13" s="45">
        <v>500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6">
        <v>0</v>
      </c>
      <c r="U13" s="45">
        <v>0</v>
      </c>
      <c r="V13" s="46">
        <v>0</v>
      </c>
      <c r="W13" s="45">
        <v>0</v>
      </c>
      <c r="X13" s="46">
        <v>0</v>
      </c>
      <c r="Y13" s="46">
        <v>0</v>
      </c>
      <c r="Z13" s="46"/>
      <c r="AA13" s="46"/>
    </row>
    <row r="14" spans="1:27" s="45" customFormat="1">
      <c r="A14" s="33">
        <v>140021</v>
      </c>
      <c r="B14" s="44" t="s">
        <v>349</v>
      </c>
      <c r="C14" s="44">
        <v>14002</v>
      </c>
      <c r="D14" s="45">
        <v>1</v>
      </c>
      <c r="E14" s="45">
        <v>4513</v>
      </c>
      <c r="F14" s="45">
        <v>450</v>
      </c>
      <c r="G14" s="45">
        <v>97</v>
      </c>
      <c r="H14" s="45">
        <v>117</v>
      </c>
      <c r="I14" s="45">
        <v>0</v>
      </c>
      <c r="J14" s="45">
        <v>0</v>
      </c>
      <c r="K14" s="45">
        <v>282</v>
      </c>
      <c r="L14" s="45">
        <v>0</v>
      </c>
      <c r="M14" s="45">
        <v>0</v>
      </c>
      <c r="N14" s="45">
        <v>500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6">
        <v>0</v>
      </c>
      <c r="U14" s="45">
        <v>0</v>
      </c>
      <c r="V14" s="46">
        <v>0</v>
      </c>
      <c r="W14" s="45">
        <v>0</v>
      </c>
      <c r="X14" s="46">
        <v>0</v>
      </c>
      <c r="Y14" s="46">
        <v>0</v>
      </c>
      <c r="Z14" s="46"/>
      <c r="AA14" s="46"/>
    </row>
    <row r="15" spans="1:27" s="45" customFormat="1">
      <c r="A15" s="33">
        <v>140022</v>
      </c>
      <c r="B15" s="44" t="s">
        <v>349</v>
      </c>
      <c r="C15" s="44">
        <v>14002</v>
      </c>
      <c r="D15" s="45">
        <v>2</v>
      </c>
      <c r="E15" s="45">
        <v>5633</v>
      </c>
      <c r="F15" s="45">
        <v>561</v>
      </c>
      <c r="G15" s="45">
        <v>121</v>
      </c>
      <c r="H15" s="45">
        <v>146</v>
      </c>
      <c r="I15" s="45">
        <v>0</v>
      </c>
      <c r="J15" s="45">
        <v>0</v>
      </c>
      <c r="K15" s="45">
        <v>352</v>
      </c>
      <c r="L15" s="45">
        <v>0</v>
      </c>
      <c r="M15" s="45">
        <v>0</v>
      </c>
      <c r="N15" s="45">
        <v>500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6">
        <v>0</v>
      </c>
      <c r="U15" s="45">
        <v>0</v>
      </c>
      <c r="V15" s="46">
        <v>0</v>
      </c>
      <c r="W15" s="45">
        <v>0</v>
      </c>
      <c r="X15" s="46">
        <v>0</v>
      </c>
      <c r="Y15" s="46">
        <v>0</v>
      </c>
      <c r="Z15" s="46"/>
      <c r="AA15" s="46"/>
    </row>
    <row r="16" spans="1:27" s="45" customFormat="1">
      <c r="A16" s="33">
        <v>140023</v>
      </c>
      <c r="B16" s="44" t="s">
        <v>349</v>
      </c>
      <c r="C16" s="44">
        <v>14002</v>
      </c>
      <c r="D16" s="45">
        <v>3</v>
      </c>
      <c r="E16" s="45">
        <v>7041</v>
      </c>
      <c r="F16" s="45">
        <v>702</v>
      </c>
      <c r="G16" s="45">
        <v>152</v>
      </c>
      <c r="H16" s="45">
        <v>183</v>
      </c>
      <c r="I16" s="45">
        <v>0</v>
      </c>
      <c r="J16" s="45">
        <v>0</v>
      </c>
      <c r="K16" s="45">
        <v>440</v>
      </c>
      <c r="L16" s="45">
        <v>0</v>
      </c>
      <c r="M16" s="45">
        <v>0</v>
      </c>
      <c r="N16" s="45">
        <v>500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6">
        <v>0</v>
      </c>
      <c r="U16" s="45">
        <v>0</v>
      </c>
      <c r="V16" s="46">
        <v>0</v>
      </c>
      <c r="W16" s="45">
        <v>0</v>
      </c>
      <c r="X16" s="46">
        <v>0</v>
      </c>
      <c r="Y16" s="46">
        <v>0</v>
      </c>
      <c r="Z16" s="46"/>
      <c r="AA16" s="46"/>
    </row>
    <row r="17" spans="1:27" s="45" customFormat="1">
      <c r="A17" s="33">
        <v>140024</v>
      </c>
      <c r="B17" s="44" t="s">
        <v>349</v>
      </c>
      <c r="C17" s="44">
        <v>14002</v>
      </c>
      <c r="D17" s="45">
        <v>4</v>
      </c>
      <c r="E17" s="45">
        <v>8810</v>
      </c>
      <c r="F17" s="45">
        <v>878</v>
      </c>
      <c r="G17" s="45">
        <v>190</v>
      </c>
      <c r="H17" s="45">
        <v>229</v>
      </c>
      <c r="I17" s="45">
        <v>0</v>
      </c>
      <c r="J17" s="45">
        <v>0</v>
      </c>
      <c r="K17" s="45">
        <v>551</v>
      </c>
      <c r="L17" s="45">
        <v>0</v>
      </c>
      <c r="M17" s="45">
        <v>0</v>
      </c>
      <c r="N17" s="45">
        <v>500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6">
        <v>0</v>
      </c>
      <c r="U17" s="45">
        <v>0</v>
      </c>
      <c r="V17" s="46">
        <v>0</v>
      </c>
      <c r="W17" s="45">
        <v>0</v>
      </c>
      <c r="X17" s="46">
        <v>0</v>
      </c>
      <c r="Y17" s="46">
        <v>0</v>
      </c>
      <c r="Z17" s="46"/>
      <c r="AA17" s="46"/>
    </row>
    <row r="18" spans="1:27" s="45" customFormat="1">
      <c r="A18" s="33">
        <v>140025</v>
      </c>
      <c r="B18" s="44" t="s">
        <v>349</v>
      </c>
      <c r="C18" s="44">
        <v>14002</v>
      </c>
      <c r="D18" s="45">
        <v>5</v>
      </c>
      <c r="E18" s="45">
        <v>11013</v>
      </c>
      <c r="F18" s="45">
        <v>1098</v>
      </c>
      <c r="G18" s="45">
        <v>237</v>
      </c>
      <c r="H18" s="45">
        <v>286</v>
      </c>
      <c r="I18" s="45">
        <v>0</v>
      </c>
      <c r="J18" s="45">
        <v>0</v>
      </c>
      <c r="K18" s="45">
        <v>689</v>
      </c>
      <c r="L18" s="45">
        <v>0</v>
      </c>
      <c r="M18" s="45">
        <v>0</v>
      </c>
      <c r="N18" s="45">
        <v>500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6">
        <v>0</v>
      </c>
      <c r="U18" s="45">
        <v>0</v>
      </c>
      <c r="V18" s="46">
        <v>0</v>
      </c>
      <c r="W18" s="45">
        <v>0</v>
      </c>
      <c r="X18" s="46">
        <v>0</v>
      </c>
      <c r="Y18" s="46">
        <v>0</v>
      </c>
      <c r="Z18" s="46"/>
      <c r="AA18" s="46"/>
    </row>
    <row r="19" spans="1:27" s="45" customFormat="1">
      <c r="A19" s="33">
        <v>140026</v>
      </c>
      <c r="B19" s="44" t="s">
        <v>349</v>
      </c>
      <c r="C19" s="44">
        <v>14002</v>
      </c>
      <c r="D19" s="45">
        <v>6</v>
      </c>
      <c r="E19" s="45">
        <v>13757</v>
      </c>
      <c r="F19" s="45">
        <v>1371</v>
      </c>
      <c r="G19" s="45">
        <v>297</v>
      </c>
      <c r="H19" s="45">
        <v>358</v>
      </c>
      <c r="I19" s="45">
        <v>0</v>
      </c>
      <c r="J19" s="45">
        <v>0</v>
      </c>
      <c r="K19" s="45">
        <v>861</v>
      </c>
      <c r="L19" s="45">
        <v>0</v>
      </c>
      <c r="M19" s="45">
        <v>0</v>
      </c>
      <c r="N19" s="45">
        <v>500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6">
        <v>0</v>
      </c>
      <c r="U19" s="45">
        <v>0</v>
      </c>
      <c r="V19" s="46">
        <v>0</v>
      </c>
      <c r="W19" s="45">
        <v>0</v>
      </c>
      <c r="X19" s="46">
        <v>0</v>
      </c>
      <c r="Y19" s="46">
        <v>0</v>
      </c>
      <c r="Z19" s="46"/>
      <c r="AA19" s="46"/>
    </row>
    <row r="20" spans="1:27" s="45" customFormat="1">
      <c r="A20" s="33">
        <v>130030</v>
      </c>
      <c r="B20" s="44" t="s">
        <v>350</v>
      </c>
      <c r="C20" s="44">
        <v>13003</v>
      </c>
      <c r="D20" s="45">
        <v>0</v>
      </c>
      <c r="E20" s="45">
        <v>2922</v>
      </c>
      <c r="F20" s="45">
        <v>429</v>
      </c>
      <c r="G20" s="45">
        <v>76</v>
      </c>
      <c r="H20" s="45">
        <v>64</v>
      </c>
      <c r="I20" s="45">
        <v>0</v>
      </c>
      <c r="J20" s="45">
        <v>0</v>
      </c>
      <c r="K20" s="45">
        <v>202</v>
      </c>
      <c r="L20" s="45">
        <v>0</v>
      </c>
      <c r="M20" s="45">
        <v>0</v>
      </c>
      <c r="N20" s="45">
        <v>500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6">
        <v>0</v>
      </c>
      <c r="U20" s="45">
        <v>0</v>
      </c>
      <c r="V20" s="46">
        <v>0</v>
      </c>
      <c r="W20" s="45">
        <v>0</v>
      </c>
      <c r="X20" s="46">
        <v>0</v>
      </c>
      <c r="Y20" s="46">
        <v>0</v>
      </c>
      <c r="Z20" s="46"/>
      <c r="AA20" s="46"/>
    </row>
    <row r="21" spans="1:27" s="45" customFormat="1">
      <c r="A21" s="33">
        <v>130031</v>
      </c>
      <c r="B21" s="44" t="s">
        <v>350</v>
      </c>
      <c r="C21" s="44">
        <v>13003</v>
      </c>
      <c r="D21" s="45">
        <v>1</v>
      </c>
      <c r="E21" s="45">
        <v>3652</v>
      </c>
      <c r="F21" s="45">
        <v>536</v>
      </c>
      <c r="G21" s="45">
        <v>95</v>
      </c>
      <c r="H21" s="45">
        <v>80</v>
      </c>
      <c r="I21" s="45">
        <v>0</v>
      </c>
      <c r="J21" s="45">
        <v>0</v>
      </c>
      <c r="K21" s="45">
        <v>252</v>
      </c>
      <c r="L21" s="45">
        <v>0</v>
      </c>
      <c r="M21" s="45">
        <v>0</v>
      </c>
      <c r="N21" s="45">
        <v>500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6">
        <v>0</v>
      </c>
      <c r="U21" s="45">
        <v>0</v>
      </c>
      <c r="V21" s="46">
        <v>0</v>
      </c>
      <c r="W21" s="45">
        <v>0</v>
      </c>
      <c r="X21" s="46">
        <v>0</v>
      </c>
      <c r="Y21" s="46">
        <v>0</v>
      </c>
      <c r="Z21" s="46"/>
      <c r="AA21" s="46"/>
    </row>
    <row r="22" spans="1:27" s="45" customFormat="1">
      <c r="A22" s="33">
        <v>130032</v>
      </c>
      <c r="B22" s="44" t="s">
        <v>350</v>
      </c>
      <c r="C22" s="44">
        <v>13003</v>
      </c>
      <c r="D22" s="45">
        <v>2</v>
      </c>
      <c r="E22" s="45">
        <v>4558</v>
      </c>
      <c r="F22" s="45">
        <v>669</v>
      </c>
      <c r="G22" s="45">
        <v>118</v>
      </c>
      <c r="H22" s="45">
        <v>99</v>
      </c>
      <c r="I22" s="45">
        <v>0</v>
      </c>
      <c r="J22" s="45">
        <v>0</v>
      </c>
      <c r="K22" s="45">
        <v>315</v>
      </c>
      <c r="L22" s="45">
        <v>0</v>
      </c>
      <c r="M22" s="45">
        <v>0</v>
      </c>
      <c r="N22" s="45">
        <v>500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6">
        <v>0</v>
      </c>
      <c r="U22" s="45">
        <v>0</v>
      </c>
      <c r="V22" s="46">
        <v>0</v>
      </c>
      <c r="W22" s="45">
        <v>0</v>
      </c>
      <c r="X22" s="46">
        <v>0</v>
      </c>
      <c r="Y22" s="46">
        <v>0</v>
      </c>
      <c r="Z22" s="46"/>
      <c r="AA22" s="46"/>
    </row>
    <row r="23" spans="1:27" s="45" customFormat="1">
      <c r="A23" s="33">
        <v>130033</v>
      </c>
      <c r="B23" s="44" t="s">
        <v>350</v>
      </c>
      <c r="C23" s="44">
        <v>13003</v>
      </c>
      <c r="D23" s="45">
        <v>3</v>
      </c>
      <c r="E23" s="45">
        <v>5697</v>
      </c>
      <c r="F23" s="45">
        <v>836</v>
      </c>
      <c r="G23" s="45">
        <v>148</v>
      </c>
      <c r="H23" s="45">
        <v>124</v>
      </c>
      <c r="I23" s="45">
        <v>0</v>
      </c>
      <c r="J23" s="45">
        <v>0</v>
      </c>
      <c r="K23" s="45">
        <v>393</v>
      </c>
      <c r="L23" s="45">
        <v>0</v>
      </c>
      <c r="M23" s="45">
        <v>0</v>
      </c>
      <c r="N23" s="45">
        <v>500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6">
        <v>0</v>
      </c>
      <c r="U23" s="45">
        <v>0</v>
      </c>
      <c r="V23" s="46">
        <v>0</v>
      </c>
      <c r="W23" s="45">
        <v>0</v>
      </c>
      <c r="X23" s="46">
        <v>0</v>
      </c>
      <c r="Y23" s="46">
        <v>0</v>
      </c>
      <c r="Z23" s="46"/>
      <c r="AA23" s="46"/>
    </row>
    <row r="24" spans="1:27" s="45" customFormat="1">
      <c r="A24" s="33">
        <v>130034</v>
      </c>
      <c r="B24" s="44" t="s">
        <v>350</v>
      </c>
      <c r="C24" s="44">
        <v>13003</v>
      </c>
      <c r="D24" s="45">
        <v>4</v>
      </c>
      <c r="E24" s="45">
        <v>7129</v>
      </c>
      <c r="F24" s="45">
        <v>1046</v>
      </c>
      <c r="G24" s="45">
        <v>185</v>
      </c>
      <c r="H24" s="45">
        <v>156</v>
      </c>
      <c r="I24" s="45">
        <v>0</v>
      </c>
      <c r="J24" s="45">
        <v>0</v>
      </c>
      <c r="K24" s="45">
        <v>492</v>
      </c>
      <c r="L24" s="45">
        <v>0</v>
      </c>
      <c r="M24" s="45">
        <v>0</v>
      </c>
      <c r="N24" s="45">
        <v>500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6">
        <v>0</v>
      </c>
      <c r="U24" s="45">
        <v>0</v>
      </c>
      <c r="V24" s="46">
        <v>0</v>
      </c>
      <c r="W24" s="45">
        <v>0</v>
      </c>
      <c r="X24" s="46">
        <v>0</v>
      </c>
      <c r="Y24" s="46">
        <v>0</v>
      </c>
      <c r="Z24" s="46"/>
      <c r="AA24" s="46"/>
    </row>
    <row r="25" spans="1:27" s="45" customFormat="1">
      <c r="A25" s="33">
        <v>130035</v>
      </c>
      <c r="B25" s="44" t="s">
        <v>350</v>
      </c>
      <c r="C25" s="44">
        <v>13003</v>
      </c>
      <c r="D25" s="45">
        <v>5</v>
      </c>
      <c r="E25" s="45">
        <v>8912</v>
      </c>
      <c r="F25" s="45">
        <v>1308</v>
      </c>
      <c r="G25" s="45">
        <v>231</v>
      </c>
      <c r="H25" s="45">
        <v>195</v>
      </c>
      <c r="I25" s="45">
        <v>0</v>
      </c>
      <c r="J25" s="45">
        <v>0</v>
      </c>
      <c r="K25" s="45">
        <v>616</v>
      </c>
      <c r="L25" s="45">
        <v>0</v>
      </c>
      <c r="M25" s="45">
        <v>0</v>
      </c>
      <c r="N25" s="45">
        <v>500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6">
        <v>0</v>
      </c>
      <c r="U25" s="45">
        <v>0</v>
      </c>
      <c r="V25" s="46">
        <v>0</v>
      </c>
      <c r="W25" s="45">
        <v>0</v>
      </c>
      <c r="X25" s="46">
        <v>0</v>
      </c>
      <c r="Y25" s="46">
        <v>0</v>
      </c>
      <c r="Z25" s="46"/>
      <c r="AA25" s="46"/>
    </row>
    <row r="26" spans="1:27" s="45" customFormat="1">
      <c r="A26" s="33">
        <v>130036</v>
      </c>
      <c r="B26" s="44" t="s">
        <v>350</v>
      </c>
      <c r="C26" s="44">
        <v>13003</v>
      </c>
      <c r="D26" s="45">
        <v>6</v>
      </c>
      <c r="E26" s="45">
        <v>11132</v>
      </c>
      <c r="F26" s="45">
        <v>1634</v>
      </c>
      <c r="G26" s="45">
        <v>289</v>
      </c>
      <c r="H26" s="45">
        <v>243</v>
      </c>
      <c r="I26" s="45">
        <v>0</v>
      </c>
      <c r="J26" s="45">
        <v>0</v>
      </c>
      <c r="K26" s="45">
        <v>769</v>
      </c>
      <c r="L26" s="45">
        <v>0</v>
      </c>
      <c r="M26" s="45">
        <v>0</v>
      </c>
      <c r="N26" s="45">
        <v>500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6">
        <v>0</v>
      </c>
      <c r="U26" s="45">
        <v>0</v>
      </c>
      <c r="V26" s="46">
        <v>0</v>
      </c>
      <c r="W26" s="45">
        <v>0</v>
      </c>
      <c r="X26" s="46">
        <v>0</v>
      </c>
      <c r="Y26" s="46">
        <v>0</v>
      </c>
      <c r="Z26" s="46"/>
      <c r="AA26" s="46"/>
    </row>
    <row r="27" spans="1:27">
      <c r="A27" s="33">
        <v>110040</v>
      </c>
      <c r="B27" s="43" t="s">
        <v>351</v>
      </c>
      <c r="C27" s="1">
        <v>11004</v>
      </c>
      <c r="D27" s="1">
        <v>0</v>
      </c>
      <c r="E27" s="1">
        <v>3577</v>
      </c>
      <c r="F27" s="1">
        <v>315</v>
      </c>
      <c r="G27" s="1">
        <v>105</v>
      </c>
      <c r="H27" s="1">
        <v>65</v>
      </c>
      <c r="I27" s="1">
        <v>0</v>
      </c>
      <c r="J27" s="1">
        <v>0</v>
      </c>
      <c r="K27" s="1">
        <v>212</v>
      </c>
      <c r="L27" s="1">
        <v>0</v>
      </c>
      <c r="M27" s="1">
        <v>0</v>
      </c>
      <c r="N27" s="1">
        <v>500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 s="1">
        <v>0</v>
      </c>
      <c r="X27">
        <v>0</v>
      </c>
      <c r="Y27">
        <v>0</v>
      </c>
    </row>
    <row r="28" spans="1:27">
      <c r="A28" s="33">
        <v>110041</v>
      </c>
      <c r="B28" s="43" t="s">
        <v>351</v>
      </c>
      <c r="C28" s="1">
        <v>11004</v>
      </c>
      <c r="D28" s="1">
        <v>1</v>
      </c>
      <c r="E28" s="1">
        <v>4471</v>
      </c>
      <c r="F28" s="1">
        <v>393</v>
      </c>
      <c r="G28" s="1">
        <v>131</v>
      </c>
      <c r="H28" s="1">
        <v>81</v>
      </c>
      <c r="I28" s="1">
        <v>0</v>
      </c>
      <c r="J28" s="1">
        <v>0</v>
      </c>
      <c r="K28" s="1">
        <v>265</v>
      </c>
      <c r="L28" s="1">
        <v>0</v>
      </c>
      <c r="M28" s="1">
        <v>0</v>
      </c>
      <c r="N28" s="1">
        <v>500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v>0</v>
      </c>
      <c r="U28" s="1">
        <v>0</v>
      </c>
      <c r="V28">
        <v>0</v>
      </c>
      <c r="W28" s="1">
        <v>0</v>
      </c>
      <c r="X28">
        <v>0</v>
      </c>
      <c r="Y28">
        <v>0</v>
      </c>
    </row>
    <row r="29" spans="1:27">
      <c r="A29" s="33">
        <v>110042</v>
      </c>
      <c r="B29" s="43" t="s">
        <v>351</v>
      </c>
      <c r="C29" s="1">
        <v>11004</v>
      </c>
      <c r="D29" s="1">
        <v>2</v>
      </c>
      <c r="E29" s="1">
        <v>5580</v>
      </c>
      <c r="F29" s="1">
        <v>491</v>
      </c>
      <c r="G29" s="1">
        <v>163</v>
      </c>
      <c r="H29" s="1">
        <v>101</v>
      </c>
      <c r="I29" s="1">
        <v>0</v>
      </c>
      <c r="J29" s="1">
        <v>0</v>
      </c>
      <c r="K29" s="1">
        <v>330</v>
      </c>
      <c r="L29" s="1">
        <v>0</v>
      </c>
      <c r="M29" s="1">
        <v>0</v>
      </c>
      <c r="N29" s="1">
        <v>500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>
        <v>0</v>
      </c>
      <c r="U29" s="1">
        <v>0</v>
      </c>
      <c r="V29">
        <v>0</v>
      </c>
      <c r="W29" s="1">
        <v>0</v>
      </c>
      <c r="X29">
        <v>0</v>
      </c>
      <c r="Y29">
        <v>0</v>
      </c>
    </row>
    <row r="30" spans="1:27">
      <c r="A30" s="33">
        <v>110043</v>
      </c>
      <c r="B30" s="43" t="s">
        <v>351</v>
      </c>
      <c r="C30" s="1">
        <v>11004</v>
      </c>
      <c r="D30" s="1">
        <v>3</v>
      </c>
      <c r="E30" s="1">
        <v>6975</v>
      </c>
      <c r="F30" s="1">
        <v>614</v>
      </c>
      <c r="G30" s="1">
        <v>204</v>
      </c>
      <c r="H30" s="1">
        <v>126</v>
      </c>
      <c r="I30" s="1">
        <v>0</v>
      </c>
      <c r="J30" s="1">
        <v>0</v>
      </c>
      <c r="K30" s="1">
        <v>413</v>
      </c>
      <c r="L30" s="1">
        <v>0</v>
      </c>
      <c r="M30" s="1">
        <v>0</v>
      </c>
      <c r="N30" s="1">
        <v>500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>
        <v>0</v>
      </c>
      <c r="U30" s="1">
        <v>0</v>
      </c>
      <c r="V30">
        <v>0</v>
      </c>
      <c r="W30" s="1">
        <v>0</v>
      </c>
      <c r="X30">
        <v>0</v>
      </c>
      <c r="Y30">
        <v>0</v>
      </c>
    </row>
    <row r="31" spans="1:27">
      <c r="A31" s="33">
        <v>110044</v>
      </c>
      <c r="B31" s="43" t="s">
        <v>351</v>
      </c>
      <c r="C31" s="1">
        <v>11004</v>
      </c>
      <c r="D31" s="1">
        <v>4</v>
      </c>
      <c r="E31" s="1">
        <v>8727</v>
      </c>
      <c r="F31" s="1">
        <v>768</v>
      </c>
      <c r="G31" s="1">
        <v>256</v>
      </c>
      <c r="H31" s="1">
        <v>158</v>
      </c>
      <c r="I31" s="1">
        <v>0</v>
      </c>
      <c r="J31" s="1">
        <v>0</v>
      </c>
      <c r="K31" s="1">
        <v>517</v>
      </c>
      <c r="L31" s="1">
        <v>0</v>
      </c>
      <c r="M31" s="1">
        <v>0</v>
      </c>
      <c r="N31" s="1">
        <v>500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>
        <v>0</v>
      </c>
      <c r="U31" s="1">
        <v>0</v>
      </c>
      <c r="V31">
        <v>0</v>
      </c>
      <c r="W31" s="1">
        <v>0</v>
      </c>
      <c r="X31">
        <v>0</v>
      </c>
      <c r="Y31">
        <v>0</v>
      </c>
    </row>
    <row r="32" spans="1:27">
      <c r="A32" s="33">
        <v>110045</v>
      </c>
      <c r="B32" s="43" t="s">
        <v>351</v>
      </c>
      <c r="C32" s="1">
        <v>11004</v>
      </c>
      <c r="D32" s="1">
        <v>5</v>
      </c>
      <c r="E32" s="1">
        <v>10909</v>
      </c>
      <c r="F32" s="1">
        <v>960</v>
      </c>
      <c r="G32" s="1">
        <v>320</v>
      </c>
      <c r="H32" s="1">
        <v>198</v>
      </c>
      <c r="I32" s="1">
        <v>0</v>
      </c>
      <c r="J32" s="1">
        <v>0</v>
      </c>
      <c r="K32" s="1">
        <v>646</v>
      </c>
      <c r="L32" s="1">
        <v>0</v>
      </c>
      <c r="M32" s="1">
        <v>0</v>
      </c>
      <c r="N32" s="1">
        <v>500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>
        <v>0</v>
      </c>
      <c r="U32" s="1">
        <v>0</v>
      </c>
      <c r="V32">
        <v>0</v>
      </c>
      <c r="W32" s="1">
        <v>0</v>
      </c>
      <c r="X32">
        <v>0</v>
      </c>
      <c r="Y32">
        <v>0</v>
      </c>
    </row>
    <row r="33" spans="1:27">
      <c r="A33" s="33">
        <v>110046</v>
      </c>
      <c r="B33" s="43" t="s">
        <v>351</v>
      </c>
      <c r="C33" s="1">
        <v>11004</v>
      </c>
      <c r="D33" s="1">
        <v>6</v>
      </c>
      <c r="E33" s="1">
        <v>13628</v>
      </c>
      <c r="F33" s="1">
        <v>1200</v>
      </c>
      <c r="G33" s="1">
        <v>400</v>
      </c>
      <c r="H33" s="1">
        <v>247</v>
      </c>
      <c r="I33" s="1">
        <v>0</v>
      </c>
      <c r="J33" s="1">
        <v>0</v>
      </c>
      <c r="K33" s="1">
        <v>807</v>
      </c>
      <c r="L33" s="1">
        <v>0</v>
      </c>
      <c r="M33" s="1">
        <v>0</v>
      </c>
      <c r="N33" s="1">
        <v>500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>
        <v>0</v>
      </c>
      <c r="U33" s="1">
        <v>0</v>
      </c>
      <c r="V33">
        <v>0</v>
      </c>
      <c r="W33" s="1">
        <v>0</v>
      </c>
      <c r="X33">
        <v>0</v>
      </c>
      <c r="Y33">
        <v>0</v>
      </c>
    </row>
    <row r="34" spans="1:27">
      <c r="A34" s="33">
        <v>120050</v>
      </c>
      <c r="B34" s="43" t="s">
        <v>352</v>
      </c>
      <c r="C34" s="1">
        <v>12005</v>
      </c>
      <c r="D34" s="1">
        <v>0</v>
      </c>
      <c r="E34" s="1">
        <v>2964</v>
      </c>
      <c r="F34" s="1">
        <v>421</v>
      </c>
      <c r="G34" s="1">
        <v>64</v>
      </c>
      <c r="H34" s="1">
        <v>78</v>
      </c>
      <c r="I34" s="1">
        <v>0</v>
      </c>
      <c r="J34" s="1">
        <v>0</v>
      </c>
      <c r="K34" s="1">
        <v>192</v>
      </c>
      <c r="L34" s="1">
        <v>0</v>
      </c>
      <c r="M34" s="1">
        <v>0</v>
      </c>
      <c r="N34" s="1">
        <v>500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>
        <v>0</v>
      </c>
      <c r="U34" s="1">
        <v>0</v>
      </c>
      <c r="V34">
        <v>0</v>
      </c>
      <c r="W34" s="1">
        <v>0</v>
      </c>
      <c r="X34">
        <v>0</v>
      </c>
      <c r="Y34">
        <v>0</v>
      </c>
    </row>
    <row r="35" spans="1:27">
      <c r="A35" s="33">
        <v>120051</v>
      </c>
      <c r="B35" s="43" t="s">
        <v>352</v>
      </c>
      <c r="C35" s="1">
        <v>12005</v>
      </c>
      <c r="D35" s="1">
        <v>1</v>
      </c>
      <c r="E35" s="1">
        <v>3705</v>
      </c>
      <c r="F35" s="1">
        <v>526</v>
      </c>
      <c r="G35" s="1">
        <v>80</v>
      </c>
      <c r="H35" s="1">
        <v>97</v>
      </c>
      <c r="I35" s="1">
        <v>0</v>
      </c>
      <c r="J35" s="1">
        <v>0</v>
      </c>
      <c r="K35" s="1">
        <v>240</v>
      </c>
      <c r="L35" s="1">
        <v>0</v>
      </c>
      <c r="M35" s="1">
        <v>0</v>
      </c>
      <c r="N35" s="1">
        <v>500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>
        <v>0</v>
      </c>
      <c r="U35" s="1">
        <v>0</v>
      </c>
      <c r="V35">
        <v>0</v>
      </c>
      <c r="W35" s="1">
        <v>0</v>
      </c>
      <c r="X35">
        <v>0</v>
      </c>
      <c r="Y35">
        <v>0</v>
      </c>
    </row>
    <row r="36" spans="1:27">
      <c r="A36" s="33">
        <v>120052</v>
      </c>
      <c r="B36" s="43" t="s">
        <v>352</v>
      </c>
      <c r="C36" s="1">
        <v>12005</v>
      </c>
      <c r="D36" s="1">
        <v>2</v>
      </c>
      <c r="E36" s="1">
        <v>4623</v>
      </c>
      <c r="F36" s="1">
        <v>656</v>
      </c>
      <c r="G36" s="1">
        <v>99</v>
      </c>
      <c r="H36" s="1">
        <v>121</v>
      </c>
      <c r="I36" s="1">
        <v>0</v>
      </c>
      <c r="J36" s="1">
        <v>0</v>
      </c>
      <c r="K36" s="1">
        <v>299</v>
      </c>
      <c r="L36" s="1">
        <v>0</v>
      </c>
      <c r="M36" s="1">
        <v>0</v>
      </c>
      <c r="N36" s="1">
        <v>500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>
        <v>0</v>
      </c>
      <c r="U36" s="1">
        <v>0</v>
      </c>
      <c r="V36">
        <v>0</v>
      </c>
      <c r="W36" s="1">
        <v>0</v>
      </c>
      <c r="X36">
        <v>0</v>
      </c>
      <c r="Y36">
        <v>0</v>
      </c>
    </row>
    <row r="37" spans="1:27">
      <c r="A37" s="33">
        <v>120053</v>
      </c>
      <c r="B37" s="43" t="s">
        <v>352</v>
      </c>
      <c r="C37" s="1">
        <v>12005</v>
      </c>
      <c r="D37" s="1">
        <v>3</v>
      </c>
      <c r="E37" s="1">
        <v>5779</v>
      </c>
      <c r="F37" s="1">
        <v>820</v>
      </c>
      <c r="G37" s="1">
        <v>124</v>
      </c>
      <c r="H37" s="1">
        <v>152</v>
      </c>
      <c r="I37" s="1">
        <v>0</v>
      </c>
      <c r="J37" s="1">
        <v>0</v>
      </c>
      <c r="K37" s="1">
        <v>374</v>
      </c>
      <c r="L37" s="1">
        <v>0</v>
      </c>
      <c r="M37" s="1">
        <v>0</v>
      </c>
      <c r="N37" s="1">
        <v>500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>
        <v>0</v>
      </c>
      <c r="U37" s="1">
        <v>0</v>
      </c>
      <c r="V37">
        <v>0</v>
      </c>
      <c r="W37" s="1">
        <v>0</v>
      </c>
      <c r="X37">
        <v>0</v>
      </c>
      <c r="Y37">
        <v>0</v>
      </c>
    </row>
    <row r="38" spans="1:27">
      <c r="A38" s="33">
        <v>120054</v>
      </c>
      <c r="B38" s="43" t="s">
        <v>352</v>
      </c>
      <c r="C38" s="1">
        <v>12005</v>
      </c>
      <c r="D38" s="1">
        <v>4</v>
      </c>
      <c r="E38" s="1">
        <v>7232</v>
      </c>
      <c r="F38" s="1">
        <v>1027</v>
      </c>
      <c r="G38" s="1">
        <v>156</v>
      </c>
      <c r="H38" s="1">
        <v>190</v>
      </c>
      <c r="I38" s="1">
        <v>0</v>
      </c>
      <c r="J38" s="1">
        <v>0</v>
      </c>
      <c r="K38" s="1">
        <v>468</v>
      </c>
      <c r="L38" s="1">
        <v>0</v>
      </c>
      <c r="M38" s="1">
        <v>0</v>
      </c>
      <c r="N38" s="1">
        <v>500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>
        <v>0</v>
      </c>
      <c r="U38" s="1">
        <v>0</v>
      </c>
      <c r="V38">
        <v>0</v>
      </c>
      <c r="W38" s="1">
        <v>0</v>
      </c>
      <c r="X38">
        <v>0</v>
      </c>
      <c r="Y38">
        <v>0</v>
      </c>
    </row>
    <row r="39" spans="1:27">
      <c r="A39" s="33">
        <v>120055</v>
      </c>
      <c r="B39" s="43" t="s">
        <v>352</v>
      </c>
      <c r="C39" s="1">
        <v>12005</v>
      </c>
      <c r="D39" s="1">
        <v>5</v>
      </c>
      <c r="E39" s="1">
        <v>9040</v>
      </c>
      <c r="F39" s="1">
        <v>1284</v>
      </c>
      <c r="G39" s="1">
        <v>195</v>
      </c>
      <c r="H39" s="1">
        <v>237</v>
      </c>
      <c r="I39" s="1">
        <v>0</v>
      </c>
      <c r="J39" s="1">
        <v>0</v>
      </c>
      <c r="K39" s="1">
        <v>585</v>
      </c>
      <c r="L39" s="1">
        <v>0</v>
      </c>
      <c r="M39" s="1">
        <v>0</v>
      </c>
      <c r="N39" s="1">
        <v>500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>
        <v>0</v>
      </c>
      <c r="U39" s="1">
        <v>0</v>
      </c>
      <c r="V39">
        <v>0</v>
      </c>
      <c r="W39" s="1">
        <v>0</v>
      </c>
      <c r="X39">
        <v>0</v>
      </c>
      <c r="Y39">
        <v>0</v>
      </c>
    </row>
    <row r="40" spans="1:27" customFormat="1">
      <c r="A40" s="33">
        <v>120056</v>
      </c>
      <c r="B40" s="43" t="s">
        <v>352</v>
      </c>
      <c r="C40" s="1">
        <v>12005</v>
      </c>
      <c r="D40" s="1">
        <v>6</v>
      </c>
      <c r="E40" s="1">
        <v>11292</v>
      </c>
      <c r="F40" s="1">
        <v>1604</v>
      </c>
      <c r="G40" s="1">
        <v>243</v>
      </c>
      <c r="H40" s="1">
        <v>297</v>
      </c>
      <c r="I40" s="1">
        <v>0</v>
      </c>
      <c r="J40" s="1">
        <v>0</v>
      </c>
      <c r="K40" s="1">
        <v>731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/>
    </row>
    <row r="41" spans="1:27" s="45" customFormat="1">
      <c r="A41" s="33">
        <v>120060</v>
      </c>
      <c r="B41" s="44" t="s">
        <v>579</v>
      </c>
      <c r="C41" s="44">
        <v>12006</v>
      </c>
      <c r="D41" s="45">
        <v>0</v>
      </c>
      <c r="E41" s="45">
        <v>3129</v>
      </c>
      <c r="F41" s="45">
        <v>445</v>
      </c>
      <c r="G41" s="45">
        <v>68</v>
      </c>
      <c r="H41" s="45">
        <v>82</v>
      </c>
      <c r="I41" s="45">
        <v>0</v>
      </c>
      <c r="J41" s="45">
        <v>0</v>
      </c>
      <c r="K41" s="45">
        <v>196</v>
      </c>
      <c r="L41" s="45">
        <v>0</v>
      </c>
      <c r="M41" s="45">
        <v>0</v>
      </c>
      <c r="N41" s="45">
        <v>500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6">
        <v>0</v>
      </c>
      <c r="U41" s="45">
        <v>0</v>
      </c>
      <c r="V41" s="46">
        <v>0</v>
      </c>
      <c r="W41" s="45">
        <v>0</v>
      </c>
      <c r="X41" s="46">
        <v>0</v>
      </c>
      <c r="Y41" s="46">
        <v>0</v>
      </c>
      <c r="Z41" s="46"/>
      <c r="AA41" s="46"/>
    </row>
    <row r="42" spans="1:27" s="45" customFormat="1">
      <c r="A42" s="33">
        <v>120061</v>
      </c>
      <c r="B42" s="44" t="s">
        <v>579</v>
      </c>
      <c r="C42" s="44">
        <v>12006</v>
      </c>
      <c r="D42" s="45">
        <v>1</v>
      </c>
      <c r="E42" s="45">
        <v>3911</v>
      </c>
      <c r="F42" s="45">
        <v>556</v>
      </c>
      <c r="G42" s="45">
        <v>85</v>
      </c>
      <c r="H42" s="45">
        <v>102</v>
      </c>
      <c r="I42" s="45">
        <v>0</v>
      </c>
      <c r="J42" s="45">
        <v>0</v>
      </c>
      <c r="K42" s="45">
        <v>245</v>
      </c>
      <c r="L42" s="45">
        <v>0</v>
      </c>
      <c r="M42" s="45">
        <v>0</v>
      </c>
      <c r="N42" s="45">
        <v>500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6">
        <v>0</v>
      </c>
      <c r="U42" s="45">
        <v>0</v>
      </c>
      <c r="V42" s="46">
        <v>0</v>
      </c>
      <c r="W42" s="45">
        <v>0</v>
      </c>
      <c r="X42" s="46">
        <v>0</v>
      </c>
      <c r="Y42" s="46">
        <v>0</v>
      </c>
      <c r="Z42" s="46"/>
      <c r="AA42" s="46"/>
    </row>
    <row r="43" spans="1:27" s="45" customFormat="1">
      <c r="A43" s="33">
        <v>120062</v>
      </c>
      <c r="B43" s="44" t="s">
        <v>579</v>
      </c>
      <c r="C43" s="44">
        <v>12006</v>
      </c>
      <c r="D43" s="45">
        <v>2</v>
      </c>
      <c r="E43" s="45">
        <v>4881</v>
      </c>
      <c r="F43" s="45">
        <v>694</v>
      </c>
      <c r="G43" s="45">
        <v>106</v>
      </c>
      <c r="H43" s="45">
        <v>127</v>
      </c>
      <c r="I43" s="45">
        <v>0</v>
      </c>
      <c r="J43" s="45">
        <v>0</v>
      </c>
      <c r="K43" s="45">
        <v>305</v>
      </c>
      <c r="L43" s="45">
        <v>0</v>
      </c>
      <c r="M43" s="45">
        <v>0</v>
      </c>
      <c r="N43" s="45">
        <v>500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6">
        <v>0</v>
      </c>
      <c r="U43" s="45">
        <v>0</v>
      </c>
      <c r="V43" s="46">
        <v>0</v>
      </c>
      <c r="W43" s="45">
        <v>0</v>
      </c>
      <c r="X43" s="46">
        <v>0</v>
      </c>
      <c r="Y43" s="46">
        <v>0</v>
      </c>
      <c r="Z43" s="46"/>
      <c r="AA43" s="46"/>
    </row>
    <row r="44" spans="1:27" s="45" customFormat="1">
      <c r="A44" s="33">
        <v>120063</v>
      </c>
      <c r="B44" s="44" t="s">
        <v>579</v>
      </c>
      <c r="C44" s="44">
        <v>12006</v>
      </c>
      <c r="D44" s="45">
        <v>3</v>
      </c>
      <c r="E44" s="45">
        <v>6101</v>
      </c>
      <c r="F44" s="45">
        <v>867</v>
      </c>
      <c r="G44" s="45">
        <v>132</v>
      </c>
      <c r="H44" s="45">
        <v>159</v>
      </c>
      <c r="I44" s="45">
        <v>0</v>
      </c>
      <c r="J44" s="45">
        <v>0</v>
      </c>
      <c r="K44" s="45">
        <v>382</v>
      </c>
      <c r="L44" s="45">
        <v>0</v>
      </c>
      <c r="M44" s="45">
        <v>0</v>
      </c>
      <c r="N44" s="45">
        <v>500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6">
        <v>0</v>
      </c>
      <c r="U44" s="45">
        <v>0</v>
      </c>
      <c r="V44" s="46">
        <v>0</v>
      </c>
      <c r="W44" s="45">
        <v>0</v>
      </c>
      <c r="X44" s="46">
        <v>0</v>
      </c>
      <c r="Y44" s="46">
        <v>0</v>
      </c>
      <c r="Z44" s="46"/>
      <c r="AA44" s="46"/>
    </row>
    <row r="45" spans="1:27" s="45" customFormat="1">
      <c r="A45" s="33">
        <v>120064</v>
      </c>
      <c r="B45" s="44" t="s">
        <v>579</v>
      </c>
      <c r="C45" s="44">
        <v>12006</v>
      </c>
      <c r="D45" s="45">
        <v>4</v>
      </c>
      <c r="E45" s="45">
        <v>7634</v>
      </c>
      <c r="F45" s="45">
        <v>1085</v>
      </c>
      <c r="G45" s="45">
        <v>165</v>
      </c>
      <c r="H45" s="45">
        <v>200</v>
      </c>
      <c r="I45" s="45">
        <v>0</v>
      </c>
      <c r="J45" s="45">
        <v>0</v>
      </c>
      <c r="K45" s="45">
        <v>478</v>
      </c>
      <c r="L45" s="45">
        <v>0</v>
      </c>
      <c r="M45" s="45">
        <v>0</v>
      </c>
      <c r="N45" s="45">
        <v>500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6">
        <v>0</v>
      </c>
      <c r="U45" s="45">
        <v>0</v>
      </c>
      <c r="V45" s="46">
        <v>0</v>
      </c>
      <c r="W45" s="45">
        <v>0</v>
      </c>
      <c r="X45" s="46">
        <v>0</v>
      </c>
      <c r="Y45" s="46">
        <v>0</v>
      </c>
      <c r="Z45" s="46"/>
      <c r="AA45" s="46"/>
    </row>
    <row r="46" spans="1:27" s="45" customFormat="1">
      <c r="A46" s="33">
        <v>120065</v>
      </c>
      <c r="B46" s="44" t="s">
        <v>579</v>
      </c>
      <c r="C46" s="44">
        <v>12006</v>
      </c>
      <c r="D46" s="45">
        <v>5</v>
      </c>
      <c r="E46" s="45">
        <v>9543</v>
      </c>
      <c r="F46" s="45">
        <v>1357</v>
      </c>
      <c r="G46" s="45">
        <v>207</v>
      </c>
      <c r="H46" s="45">
        <v>250</v>
      </c>
      <c r="I46" s="45">
        <v>0</v>
      </c>
      <c r="J46" s="45">
        <v>0</v>
      </c>
      <c r="K46" s="45">
        <v>597</v>
      </c>
      <c r="L46" s="45">
        <v>0</v>
      </c>
      <c r="M46" s="45">
        <v>0</v>
      </c>
      <c r="N46" s="45">
        <v>500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6">
        <v>0</v>
      </c>
      <c r="U46" s="45">
        <v>0</v>
      </c>
      <c r="V46" s="46">
        <v>0</v>
      </c>
      <c r="W46" s="45">
        <v>0</v>
      </c>
      <c r="X46" s="46">
        <v>0</v>
      </c>
      <c r="Y46" s="46">
        <v>0</v>
      </c>
      <c r="Z46" s="46"/>
      <c r="AA46" s="46"/>
    </row>
    <row r="47" spans="1:27" s="45" customFormat="1">
      <c r="A47" s="33">
        <v>120066</v>
      </c>
      <c r="B47" s="44" t="s">
        <v>579</v>
      </c>
      <c r="C47" s="44">
        <v>12006</v>
      </c>
      <c r="D47" s="45">
        <v>6</v>
      </c>
      <c r="E47" s="45">
        <v>11921</v>
      </c>
      <c r="F47" s="45">
        <v>1695</v>
      </c>
      <c r="G47" s="45">
        <v>259</v>
      </c>
      <c r="H47" s="45">
        <v>312</v>
      </c>
      <c r="I47" s="45">
        <v>0</v>
      </c>
      <c r="J47" s="45">
        <v>0</v>
      </c>
      <c r="K47" s="45">
        <v>746</v>
      </c>
      <c r="L47" s="45">
        <v>0</v>
      </c>
      <c r="M47" s="45">
        <v>0</v>
      </c>
      <c r="N47" s="45">
        <v>500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6">
        <v>0</v>
      </c>
      <c r="Z47" s="46"/>
      <c r="AA47" s="46"/>
    </row>
    <row r="48" spans="1:27" customFormat="1">
      <c r="A48" s="33"/>
      <c r="B48" s="4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AA48" s="1"/>
    </row>
    <row r="49" spans="1:27" s="45" customFormat="1">
      <c r="A49" s="33">
        <v>220010</v>
      </c>
      <c r="B49" s="47" t="s">
        <v>353</v>
      </c>
      <c r="C49" s="44">
        <v>22001</v>
      </c>
      <c r="D49" s="45">
        <v>0</v>
      </c>
      <c r="E49" s="45">
        <v>3289</v>
      </c>
      <c r="F49" s="45">
        <v>398</v>
      </c>
      <c r="G49" s="45">
        <v>71</v>
      </c>
      <c r="H49" s="45">
        <v>86</v>
      </c>
      <c r="I49" s="45">
        <v>0</v>
      </c>
      <c r="J49" s="45">
        <v>0</v>
      </c>
      <c r="K49" s="45">
        <v>175</v>
      </c>
      <c r="L49" s="45">
        <v>0</v>
      </c>
      <c r="M49" s="45">
        <v>0</v>
      </c>
      <c r="N49" s="45">
        <v>500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6">
        <v>0</v>
      </c>
      <c r="U49" s="45">
        <v>0</v>
      </c>
      <c r="V49" s="46">
        <v>0</v>
      </c>
      <c r="W49" s="45">
        <v>0</v>
      </c>
      <c r="X49" s="46">
        <v>0</v>
      </c>
      <c r="Y49" s="46">
        <v>0</v>
      </c>
      <c r="Z49" s="46"/>
      <c r="AA49" s="46"/>
    </row>
    <row r="50" spans="1:27" s="45" customFormat="1">
      <c r="A50" s="33">
        <v>220011</v>
      </c>
      <c r="B50" s="47" t="s">
        <v>353</v>
      </c>
      <c r="C50" s="44">
        <v>22001</v>
      </c>
      <c r="D50" s="45">
        <v>1</v>
      </c>
      <c r="E50" s="45">
        <v>4111</v>
      </c>
      <c r="F50" s="45">
        <v>497</v>
      </c>
      <c r="G50" s="45">
        <v>88</v>
      </c>
      <c r="H50" s="45">
        <v>107</v>
      </c>
      <c r="I50" s="45">
        <v>0</v>
      </c>
      <c r="J50" s="45">
        <v>0</v>
      </c>
      <c r="K50" s="45">
        <v>218</v>
      </c>
      <c r="L50" s="45">
        <v>0</v>
      </c>
      <c r="M50" s="45">
        <v>0</v>
      </c>
      <c r="N50" s="45">
        <v>500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6">
        <v>0</v>
      </c>
      <c r="U50" s="45">
        <v>0</v>
      </c>
      <c r="V50" s="46">
        <v>0</v>
      </c>
      <c r="W50" s="45">
        <v>0</v>
      </c>
      <c r="X50" s="46">
        <v>0</v>
      </c>
      <c r="Y50" s="46">
        <v>0</v>
      </c>
      <c r="Z50" s="46"/>
      <c r="AA50" s="46"/>
    </row>
    <row r="51" spans="1:27" s="45" customFormat="1">
      <c r="A51" s="33">
        <v>220012</v>
      </c>
      <c r="B51" s="47" t="s">
        <v>353</v>
      </c>
      <c r="C51" s="44">
        <v>22001</v>
      </c>
      <c r="D51" s="45">
        <v>2</v>
      </c>
      <c r="E51" s="45">
        <v>5130</v>
      </c>
      <c r="F51" s="45">
        <v>620</v>
      </c>
      <c r="G51" s="45">
        <v>110</v>
      </c>
      <c r="H51" s="45">
        <v>134</v>
      </c>
      <c r="I51" s="45">
        <v>0</v>
      </c>
      <c r="J51" s="45">
        <v>0</v>
      </c>
      <c r="K51" s="45">
        <v>273</v>
      </c>
      <c r="L51" s="45">
        <v>0</v>
      </c>
      <c r="M51" s="45">
        <v>0</v>
      </c>
      <c r="N51" s="45">
        <v>500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6">
        <v>0</v>
      </c>
      <c r="U51" s="45">
        <v>0</v>
      </c>
      <c r="V51" s="46">
        <v>0</v>
      </c>
      <c r="W51" s="45">
        <v>0</v>
      </c>
      <c r="X51" s="46">
        <v>0</v>
      </c>
      <c r="Y51" s="46">
        <v>0</v>
      </c>
      <c r="Z51" s="46"/>
      <c r="AA51" s="46"/>
    </row>
    <row r="52" spans="1:27" s="45" customFormat="1">
      <c r="A52" s="33">
        <v>220013</v>
      </c>
      <c r="B52" s="47" t="s">
        <v>353</v>
      </c>
      <c r="C52" s="44">
        <v>22001</v>
      </c>
      <c r="D52" s="45">
        <v>3</v>
      </c>
      <c r="E52" s="45">
        <v>6413</v>
      </c>
      <c r="F52" s="45">
        <v>776</v>
      </c>
      <c r="G52" s="45">
        <v>138</v>
      </c>
      <c r="H52" s="45">
        <v>167</v>
      </c>
      <c r="I52" s="45">
        <v>0</v>
      </c>
      <c r="J52" s="45">
        <v>0</v>
      </c>
      <c r="K52" s="45">
        <v>341</v>
      </c>
      <c r="L52" s="45">
        <v>0</v>
      </c>
      <c r="M52" s="45">
        <v>0</v>
      </c>
      <c r="N52" s="45">
        <v>500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6">
        <v>0</v>
      </c>
      <c r="U52" s="45">
        <v>0</v>
      </c>
      <c r="V52" s="46">
        <v>0</v>
      </c>
      <c r="W52" s="45">
        <v>0</v>
      </c>
      <c r="X52" s="46">
        <v>0</v>
      </c>
      <c r="Y52" s="46">
        <v>0</v>
      </c>
      <c r="Z52" s="46"/>
      <c r="AA52" s="46"/>
    </row>
    <row r="53" spans="1:27" s="45" customFormat="1">
      <c r="A53" s="33">
        <v>220014</v>
      </c>
      <c r="B53" s="47" t="s">
        <v>353</v>
      </c>
      <c r="C53" s="44">
        <v>22001</v>
      </c>
      <c r="D53" s="45">
        <v>4</v>
      </c>
      <c r="E53" s="45">
        <v>8025</v>
      </c>
      <c r="F53" s="45">
        <v>971</v>
      </c>
      <c r="G53" s="45">
        <v>173</v>
      </c>
      <c r="H53" s="45">
        <v>209</v>
      </c>
      <c r="I53" s="45">
        <v>0</v>
      </c>
      <c r="J53" s="45">
        <v>0</v>
      </c>
      <c r="K53" s="45">
        <v>427</v>
      </c>
      <c r="L53" s="45">
        <v>0</v>
      </c>
      <c r="M53" s="45">
        <v>0</v>
      </c>
      <c r="N53" s="45">
        <v>500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6">
        <v>0</v>
      </c>
      <c r="U53" s="45">
        <v>0</v>
      </c>
      <c r="V53" s="46">
        <v>0</v>
      </c>
      <c r="W53" s="45">
        <v>0</v>
      </c>
      <c r="X53" s="46">
        <v>0</v>
      </c>
      <c r="Y53" s="46">
        <v>0</v>
      </c>
      <c r="Z53" s="46"/>
      <c r="AA53" s="46"/>
    </row>
    <row r="54" spans="1:27" s="45" customFormat="1">
      <c r="A54" s="33">
        <v>220015</v>
      </c>
      <c r="B54" s="47" t="s">
        <v>353</v>
      </c>
      <c r="C54" s="44">
        <v>22001</v>
      </c>
      <c r="D54" s="45">
        <v>5</v>
      </c>
      <c r="E54" s="45">
        <v>10031</v>
      </c>
      <c r="F54" s="45">
        <v>1213</v>
      </c>
      <c r="G54" s="45">
        <v>216</v>
      </c>
      <c r="H54" s="45">
        <v>262</v>
      </c>
      <c r="I54" s="45">
        <v>0</v>
      </c>
      <c r="J54" s="45">
        <v>0</v>
      </c>
      <c r="K54" s="45">
        <v>533</v>
      </c>
      <c r="L54" s="45">
        <v>0</v>
      </c>
      <c r="M54" s="45">
        <v>0</v>
      </c>
      <c r="N54" s="45">
        <v>500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6">
        <v>0</v>
      </c>
      <c r="U54" s="45">
        <v>0</v>
      </c>
      <c r="V54" s="46">
        <v>0</v>
      </c>
      <c r="W54" s="45">
        <v>0</v>
      </c>
      <c r="X54" s="46">
        <v>0</v>
      </c>
      <c r="Y54" s="46">
        <v>0</v>
      </c>
      <c r="Z54" s="46"/>
      <c r="AA54" s="46"/>
    </row>
    <row r="55" spans="1:27" s="45" customFormat="1">
      <c r="A55" s="33">
        <v>220016</v>
      </c>
      <c r="B55" s="47" t="s">
        <v>353</v>
      </c>
      <c r="C55" s="44">
        <v>22001</v>
      </c>
      <c r="D55" s="45">
        <v>6</v>
      </c>
      <c r="E55" s="45">
        <v>12531</v>
      </c>
      <c r="F55" s="45">
        <v>1516</v>
      </c>
      <c r="G55" s="45">
        <v>270</v>
      </c>
      <c r="H55" s="45">
        <v>327</v>
      </c>
      <c r="I55" s="45">
        <v>0</v>
      </c>
      <c r="J55" s="45">
        <v>0</v>
      </c>
      <c r="K55" s="45">
        <v>666</v>
      </c>
      <c r="L55" s="45">
        <v>0</v>
      </c>
      <c r="M55" s="45">
        <v>0</v>
      </c>
      <c r="N55" s="45">
        <v>500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6">
        <v>0</v>
      </c>
      <c r="U55" s="45">
        <v>0</v>
      </c>
      <c r="V55" s="46">
        <v>0</v>
      </c>
      <c r="W55" s="45">
        <v>0</v>
      </c>
      <c r="X55" s="46">
        <v>0</v>
      </c>
      <c r="Y55" s="46">
        <v>0</v>
      </c>
      <c r="Z55" s="46"/>
      <c r="AA55" s="46"/>
    </row>
    <row r="56" spans="1:27" s="45" customFormat="1">
      <c r="A56" s="33">
        <v>230020</v>
      </c>
      <c r="B56" s="44" t="s">
        <v>354</v>
      </c>
      <c r="C56" s="44">
        <v>23002</v>
      </c>
      <c r="D56" s="45">
        <v>0</v>
      </c>
      <c r="E56" s="45">
        <v>3242</v>
      </c>
      <c r="F56" s="45">
        <v>405</v>
      </c>
      <c r="G56" s="45">
        <v>84</v>
      </c>
      <c r="H56" s="45">
        <v>70</v>
      </c>
      <c r="I56" s="45">
        <v>0</v>
      </c>
      <c r="J56" s="45">
        <v>0</v>
      </c>
      <c r="K56" s="45">
        <v>184</v>
      </c>
      <c r="L56" s="45">
        <v>0</v>
      </c>
      <c r="M56" s="45">
        <v>0</v>
      </c>
      <c r="N56" s="45">
        <v>500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6">
        <v>0</v>
      </c>
      <c r="U56" s="45">
        <v>0</v>
      </c>
      <c r="V56" s="46">
        <v>0</v>
      </c>
      <c r="W56" s="45">
        <v>0</v>
      </c>
      <c r="X56" s="46">
        <v>0</v>
      </c>
      <c r="Y56" s="46">
        <v>0</v>
      </c>
      <c r="Z56" s="46"/>
      <c r="AA56" s="46"/>
    </row>
    <row r="57" spans="1:27" s="45" customFormat="1">
      <c r="A57" s="33">
        <v>230021</v>
      </c>
      <c r="B57" s="44" t="s">
        <v>354</v>
      </c>
      <c r="C57" s="44">
        <v>23002</v>
      </c>
      <c r="D57" s="45">
        <v>1</v>
      </c>
      <c r="E57" s="45">
        <v>4052</v>
      </c>
      <c r="F57" s="45">
        <v>506</v>
      </c>
      <c r="G57" s="45">
        <v>105</v>
      </c>
      <c r="H57" s="45">
        <v>87</v>
      </c>
      <c r="I57" s="45">
        <v>0</v>
      </c>
      <c r="J57" s="45">
        <v>0</v>
      </c>
      <c r="K57" s="45">
        <v>230</v>
      </c>
      <c r="L57" s="45">
        <v>0</v>
      </c>
      <c r="M57" s="45">
        <v>0</v>
      </c>
      <c r="N57" s="45">
        <v>500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6">
        <v>0</v>
      </c>
      <c r="U57" s="45">
        <v>0</v>
      </c>
      <c r="V57" s="46">
        <v>0</v>
      </c>
      <c r="W57" s="45">
        <v>0</v>
      </c>
      <c r="X57" s="46">
        <v>0</v>
      </c>
      <c r="Y57" s="46">
        <v>0</v>
      </c>
      <c r="Z57" s="46"/>
      <c r="AA57" s="46"/>
    </row>
    <row r="58" spans="1:27" s="45" customFormat="1">
      <c r="A58" s="33">
        <v>230022</v>
      </c>
      <c r="B58" s="44" t="s">
        <v>354</v>
      </c>
      <c r="C58" s="44">
        <v>23002</v>
      </c>
      <c r="D58" s="45">
        <v>2</v>
      </c>
      <c r="E58" s="45">
        <v>5057</v>
      </c>
      <c r="F58" s="45">
        <v>631</v>
      </c>
      <c r="G58" s="45">
        <v>131</v>
      </c>
      <c r="H58" s="45">
        <v>109</v>
      </c>
      <c r="I58" s="45">
        <v>0</v>
      </c>
      <c r="J58" s="45">
        <v>0</v>
      </c>
      <c r="K58" s="45">
        <v>287</v>
      </c>
      <c r="L58" s="45">
        <v>0</v>
      </c>
      <c r="M58" s="45">
        <v>0</v>
      </c>
      <c r="N58" s="45">
        <v>500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6">
        <v>0</v>
      </c>
      <c r="U58" s="45">
        <v>0</v>
      </c>
      <c r="V58" s="46">
        <v>0</v>
      </c>
      <c r="W58" s="45">
        <v>0</v>
      </c>
      <c r="X58" s="46">
        <v>0</v>
      </c>
      <c r="Y58" s="46">
        <v>0</v>
      </c>
      <c r="Z58" s="46"/>
      <c r="AA58" s="46"/>
    </row>
    <row r="59" spans="1:27" s="45" customFormat="1">
      <c r="A59" s="33">
        <v>230023</v>
      </c>
      <c r="B59" s="44" t="s">
        <v>354</v>
      </c>
      <c r="C59" s="44">
        <v>23002</v>
      </c>
      <c r="D59" s="45">
        <v>3</v>
      </c>
      <c r="E59" s="45">
        <v>6321</v>
      </c>
      <c r="F59" s="45">
        <v>789</v>
      </c>
      <c r="G59" s="45">
        <v>163</v>
      </c>
      <c r="H59" s="45">
        <v>136</v>
      </c>
      <c r="I59" s="45">
        <v>0</v>
      </c>
      <c r="J59" s="45">
        <v>0</v>
      </c>
      <c r="K59" s="45">
        <v>358</v>
      </c>
      <c r="L59" s="45">
        <v>0</v>
      </c>
      <c r="M59" s="45">
        <v>0</v>
      </c>
      <c r="N59" s="45">
        <v>500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6">
        <v>0</v>
      </c>
      <c r="U59" s="45">
        <v>0</v>
      </c>
      <c r="V59" s="46">
        <v>0</v>
      </c>
      <c r="W59" s="45">
        <v>0</v>
      </c>
      <c r="X59" s="46">
        <v>0</v>
      </c>
      <c r="Y59" s="46">
        <v>0</v>
      </c>
      <c r="Z59" s="46"/>
      <c r="AA59" s="46"/>
    </row>
    <row r="60" spans="1:27" s="45" customFormat="1">
      <c r="A60" s="33">
        <v>230024</v>
      </c>
      <c r="B60" s="44" t="s">
        <v>354</v>
      </c>
      <c r="C60" s="44">
        <v>23002</v>
      </c>
      <c r="D60" s="45">
        <v>4</v>
      </c>
      <c r="E60" s="45">
        <v>7910</v>
      </c>
      <c r="F60" s="45">
        <v>988</v>
      </c>
      <c r="G60" s="45">
        <v>204</v>
      </c>
      <c r="H60" s="45">
        <v>170</v>
      </c>
      <c r="I60" s="45">
        <v>0</v>
      </c>
      <c r="J60" s="45">
        <v>0</v>
      </c>
      <c r="K60" s="45">
        <v>448</v>
      </c>
      <c r="L60" s="45">
        <v>0</v>
      </c>
      <c r="M60" s="45">
        <v>0</v>
      </c>
      <c r="N60" s="45">
        <v>500</v>
      </c>
      <c r="O60" s="45">
        <v>0</v>
      </c>
      <c r="P60" s="45">
        <v>0</v>
      </c>
      <c r="Q60" s="45">
        <v>0</v>
      </c>
      <c r="R60" s="45">
        <v>0</v>
      </c>
      <c r="S60" s="45">
        <v>0</v>
      </c>
      <c r="T60" s="46">
        <v>0</v>
      </c>
      <c r="U60" s="45">
        <v>0</v>
      </c>
      <c r="V60" s="46">
        <v>0</v>
      </c>
      <c r="W60" s="45">
        <v>0</v>
      </c>
      <c r="X60" s="46">
        <v>0</v>
      </c>
      <c r="Y60" s="46">
        <v>0</v>
      </c>
      <c r="Z60" s="46"/>
      <c r="AA60" s="46"/>
    </row>
    <row r="61" spans="1:27" s="45" customFormat="1">
      <c r="A61" s="33">
        <v>230025</v>
      </c>
      <c r="B61" s="44" t="s">
        <v>354</v>
      </c>
      <c r="C61" s="44">
        <v>23002</v>
      </c>
      <c r="D61" s="45">
        <v>5</v>
      </c>
      <c r="E61" s="45">
        <v>9888</v>
      </c>
      <c r="F61" s="45">
        <v>1235</v>
      </c>
      <c r="G61" s="45">
        <v>256</v>
      </c>
      <c r="H61" s="45">
        <v>213</v>
      </c>
      <c r="I61" s="45">
        <v>0</v>
      </c>
      <c r="J61" s="45">
        <v>0</v>
      </c>
      <c r="K61" s="45">
        <v>561</v>
      </c>
      <c r="L61" s="45">
        <v>0</v>
      </c>
      <c r="M61" s="45">
        <v>0</v>
      </c>
      <c r="N61" s="45">
        <v>500</v>
      </c>
      <c r="O61" s="45">
        <v>0</v>
      </c>
      <c r="P61" s="45">
        <v>0</v>
      </c>
      <c r="Q61" s="45">
        <v>0</v>
      </c>
      <c r="R61" s="45">
        <v>0</v>
      </c>
      <c r="S61" s="45">
        <v>0</v>
      </c>
      <c r="T61" s="46">
        <v>0</v>
      </c>
      <c r="U61" s="45">
        <v>0</v>
      </c>
      <c r="V61" s="46">
        <v>0</v>
      </c>
      <c r="W61" s="45">
        <v>0</v>
      </c>
      <c r="X61" s="46">
        <v>0</v>
      </c>
      <c r="Y61" s="46">
        <v>0</v>
      </c>
      <c r="Z61" s="46"/>
      <c r="AA61" s="46"/>
    </row>
    <row r="62" spans="1:27" s="45" customFormat="1">
      <c r="A62" s="33">
        <v>230026</v>
      </c>
      <c r="B62" s="44" t="s">
        <v>354</v>
      </c>
      <c r="C62" s="44">
        <v>23002</v>
      </c>
      <c r="D62" s="45">
        <v>6</v>
      </c>
      <c r="E62" s="45">
        <v>12352</v>
      </c>
      <c r="F62" s="45">
        <v>1543</v>
      </c>
      <c r="G62" s="45">
        <v>320</v>
      </c>
      <c r="H62" s="45">
        <v>266</v>
      </c>
      <c r="I62" s="45">
        <v>0</v>
      </c>
      <c r="J62" s="45">
        <v>0</v>
      </c>
      <c r="K62" s="45">
        <v>701</v>
      </c>
      <c r="L62" s="45">
        <v>0</v>
      </c>
      <c r="M62" s="45">
        <v>0</v>
      </c>
      <c r="N62" s="45">
        <v>500</v>
      </c>
      <c r="O62" s="45">
        <v>0</v>
      </c>
      <c r="P62" s="45">
        <v>0</v>
      </c>
      <c r="Q62" s="45">
        <v>0</v>
      </c>
      <c r="R62" s="45">
        <v>0</v>
      </c>
      <c r="S62" s="45">
        <v>0</v>
      </c>
      <c r="T62" s="46">
        <v>0</v>
      </c>
      <c r="U62" s="45">
        <v>0</v>
      </c>
      <c r="V62" s="46">
        <v>0</v>
      </c>
      <c r="W62" s="45">
        <v>0</v>
      </c>
      <c r="X62" s="46">
        <v>0</v>
      </c>
      <c r="Y62" s="46">
        <v>0</v>
      </c>
      <c r="Z62" s="46"/>
      <c r="AA62" s="46"/>
    </row>
    <row r="63" spans="1:27" s="45" customFormat="1">
      <c r="A63" s="48">
        <v>210030</v>
      </c>
      <c r="B63" s="44" t="s">
        <v>355</v>
      </c>
      <c r="C63" s="44">
        <v>21003</v>
      </c>
      <c r="D63" s="45">
        <v>0</v>
      </c>
      <c r="E63" s="45">
        <v>3759</v>
      </c>
      <c r="F63" s="45">
        <v>282</v>
      </c>
      <c r="G63" s="45">
        <v>110</v>
      </c>
      <c r="H63" s="45">
        <v>69</v>
      </c>
      <c r="I63" s="45">
        <v>0</v>
      </c>
      <c r="J63" s="45">
        <v>0</v>
      </c>
      <c r="K63" s="45">
        <v>190</v>
      </c>
      <c r="L63" s="45">
        <v>0</v>
      </c>
      <c r="M63" s="45">
        <v>0</v>
      </c>
      <c r="N63" s="45">
        <v>500</v>
      </c>
      <c r="O63" s="45">
        <v>0</v>
      </c>
      <c r="P63" s="45">
        <v>0</v>
      </c>
      <c r="Q63" s="45">
        <v>0</v>
      </c>
      <c r="R63" s="45">
        <v>0</v>
      </c>
      <c r="S63" s="45">
        <v>0</v>
      </c>
      <c r="T63" s="46">
        <v>0</v>
      </c>
      <c r="U63" s="45">
        <v>0</v>
      </c>
      <c r="V63" s="46">
        <v>0</v>
      </c>
      <c r="W63" s="45">
        <v>0</v>
      </c>
      <c r="X63" s="46">
        <v>0</v>
      </c>
      <c r="Y63" s="46">
        <v>0</v>
      </c>
      <c r="Z63" s="46"/>
      <c r="AA63" s="46"/>
    </row>
    <row r="64" spans="1:27" s="45" customFormat="1">
      <c r="A64" s="48">
        <v>210031</v>
      </c>
      <c r="B64" s="44" t="s">
        <v>355</v>
      </c>
      <c r="C64" s="44">
        <v>21003</v>
      </c>
      <c r="D64" s="45">
        <v>1</v>
      </c>
      <c r="E64" s="45">
        <v>4698</v>
      </c>
      <c r="F64" s="45">
        <v>352</v>
      </c>
      <c r="G64" s="45">
        <v>137</v>
      </c>
      <c r="H64" s="45">
        <v>86</v>
      </c>
      <c r="I64" s="45">
        <v>0</v>
      </c>
      <c r="J64" s="45">
        <v>0</v>
      </c>
      <c r="K64" s="45">
        <v>237</v>
      </c>
      <c r="L64" s="45">
        <v>0</v>
      </c>
      <c r="M64" s="45">
        <v>0</v>
      </c>
      <c r="N64" s="45">
        <v>500</v>
      </c>
      <c r="O64" s="45">
        <v>0</v>
      </c>
      <c r="P64" s="45">
        <v>0</v>
      </c>
      <c r="Q64" s="45">
        <v>0</v>
      </c>
      <c r="R64" s="45">
        <v>0</v>
      </c>
      <c r="S64" s="45">
        <v>0</v>
      </c>
      <c r="T64" s="46">
        <v>0</v>
      </c>
      <c r="U64" s="45">
        <v>0</v>
      </c>
      <c r="V64" s="46">
        <v>0</v>
      </c>
      <c r="W64" s="45">
        <v>0</v>
      </c>
      <c r="X64" s="46">
        <v>0</v>
      </c>
      <c r="Y64" s="46">
        <v>0</v>
      </c>
      <c r="Z64" s="46"/>
      <c r="AA64" s="46"/>
    </row>
    <row r="65" spans="1:27" s="45" customFormat="1">
      <c r="A65" s="48">
        <v>210032</v>
      </c>
      <c r="B65" s="44" t="s">
        <v>355</v>
      </c>
      <c r="C65" s="44">
        <v>21003</v>
      </c>
      <c r="D65" s="45">
        <v>2</v>
      </c>
      <c r="E65" s="45">
        <v>5864</v>
      </c>
      <c r="F65" s="45">
        <v>439</v>
      </c>
      <c r="G65" s="45">
        <v>171</v>
      </c>
      <c r="H65" s="45">
        <v>107</v>
      </c>
      <c r="I65" s="45">
        <v>0</v>
      </c>
      <c r="J65" s="45">
        <v>0</v>
      </c>
      <c r="K65" s="45">
        <v>296</v>
      </c>
      <c r="L65" s="45">
        <v>0</v>
      </c>
      <c r="M65" s="45">
        <v>0</v>
      </c>
      <c r="N65" s="45">
        <v>500</v>
      </c>
      <c r="O65" s="45">
        <v>0</v>
      </c>
      <c r="P65" s="45">
        <v>0</v>
      </c>
      <c r="Q65" s="45">
        <v>0</v>
      </c>
      <c r="R65" s="45">
        <v>0</v>
      </c>
      <c r="S65" s="45">
        <v>0</v>
      </c>
      <c r="T65" s="46">
        <v>0</v>
      </c>
      <c r="U65" s="45">
        <v>0</v>
      </c>
      <c r="V65" s="46">
        <v>0</v>
      </c>
      <c r="W65" s="45">
        <v>0</v>
      </c>
      <c r="X65" s="46">
        <v>0</v>
      </c>
      <c r="Y65" s="46">
        <v>0</v>
      </c>
      <c r="Z65" s="46"/>
      <c r="AA65" s="46"/>
    </row>
    <row r="66" spans="1:27" s="45" customFormat="1">
      <c r="A66" s="48">
        <v>210033</v>
      </c>
      <c r="B66" s="44" t="s">
        <v>355</v>
      </c>
      <c r="C66" s="44">
        <v>21003</v>
      </c>
      <c r="D66" s="45">
        <v>3</v>
      </c>
      <c r="E66" s="45">
        <v>7330</v>
      </c>
      <c r="F66" s="45">
        <v>549</v>
      </c>
      <c r="G66" s="45">
        <v>214</v>
      </c>
      <c r="H66" s="45">
        <v>134</v>
      </c>
      <c r="I66" s="45">
        <v>0</v>
      </c>
      <c r="J66" s="45">
        <v>0</v>
      </c>
      <c r="K66" s="45">
        <v>370</v>
      </c>
      <c r="L66" s="45">
        <v>0</v>
      </c>
      <c r="M66" s="45">
        <v>0</v>
      </c>
      <c r="N66" s="45">
        <v>500</v>
      </c>
      <c r="O66" s="45">
        <v>0</v>
      </c>
      <c r="P66" s="45">
        <v>0</v>
      </c>
      <c r="Q66" s="45">
        <v>0</v>
      </c>
      <c r="R66" s="45">
        <v>0</v>
      </c>
      <c r="S66" s="45">
        <v>0</v>
      </c>
      <c r="T66" s="46">
        <v>0</v>
      </c>
      <c r="U66" s="45">
        <v>0</v>
      </c>
      <c r="V66" s="46">
        <v>0</v>
      </c>
      <c r="W66" s="45">
        <v>0</v>
      </c>
      <c r="X66" s="46">
        <v>0</v>
      </c>
      <c r="Y66" s="46">
        <v>0</v>
      </c>
      <c r="Z66" s="46"/>
      <c r="AA66" s="46"/>
    </row>
    <row r="67" spans="1:27" s="45" customFormat="1">
      <c r="A67" s="48">
        <v>210034</v>
      </c>
      <c r="B67" s="44" t="s">
        <v>355</v>
      </c>
      <c r="C67" s="44">
        <v>21003</v>
      </c>
      <c r="D67" s="45">
        <v>4</v>
      </c>
      <c r="E67" s="45">
        <v>9171</v>
      </c>
      <c r="F67" s="45">
        <v>688</v>
      </c>
      <c r="G67" s="45">
        <v>268</v>
      </c>
      <c r="H67" s="45">
        <v>168</v>
      </c>
      <c r="I67" s="45">
        <v>0</v>
      </c>
      <c r="J67" s="45">
        <v>0</v>
      </c>
      <c r="K67" s="45">
        <v>463</v>
      </c>
      <c r="L67" s="45">
        <v>0</v>
      </c>
      <c r="M67" s="45">
        <v>0</v>
      </c>
      <c r="N67" s="45">
        <v>500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6">
        <v>0</v>
      </c>
      <c r="U67" s="45">
        <v>0</v>
      </c>
      <c r="V67" s="46">
        <v>0</v>
      </c>
      <c r="W67" s="45">
        <v>0</v>
      </c>
      <c r="X67" s="46">
        <v>0</v>
      </c>
      <c r="Y67" s="46">
        <v>0</v>
      </c>
      <c r="Z67" s="46"/>
      <c r="AA67" s="46"/>
    </row>
    <row r="68" spans="1:27" s="45" customFormat="1">
      <c r="A68" s="48">
        <v>210035</v>
      </c>
      <c r="B68" s="44" t="s">
        <v>355</v>
      </c>
      <c r="C68" s="44">
        <v>21003</v>
      </c>
      <c r="D68" s="45">
        <v>5</v>
      </c>
      <c r="E68" s="45">
        <v>11464</v>
      </c>
      <c r="F68" s="45">
        <v>860</v>
      </c>
      <c r="G68" s="45">
        <v>335</v>
      </c>
      <c r="H68" s="45">
        <v>210</v>
      </c>
      <c r="I68" s="45">
        <v>0</v>
      </c>
      <c r="J68" s="45">
        <v>0</v>
      </c>
      <c r="K68" s="45">
        <v>579</v>
      </c>
      <c r="L68" s="45">
        <v>0</v>
      </c>
      <c r="M68" s="45">
        <v>0</v>
      </c>
      <c r="N68" s="45">
        <v>500</v>
      </c>
      <c r="O68" s="45">
        <v>0</v>
      </c>
      <c r="P68" s="45">
        <v>0</v>
      </c>
      <c r="Q68" s="45">
        <v>0</v>
      </c>
      <c r="R68" s="45">
        <v>0</v>
      </c>
      <c r="S68" s="45">
        <v>0</v>
      </c>
      <c r="T68" s="46">
        <v>0</v>
      </c>
      <c r="U68" s="45">
        <v>0</v>
      </c>
      <c r="V68" s="46">
        <v>0</v>
      </c>
      <c r="W68" s="45">
        <v>0</v>
      </c>
      <c r="X68" s="46">
        <v>0</v>
      </c>
      <c r="Y68" s="46">
        <v>0</v>
      </c>
      <c r="Z68" s="46"/>
      <c r="AA68" s="46"/>
    </row>
    <row r="69" spans="1:27" s="45" customFormat="1">
      <c r="A69" s="48">
        <v>210036</v>
      </c>
      <c r="B69" s="44" t="s">
        <v>355</v>
      </c>
      <c r="C69" s="44">
        <v>21003</v>
      </c>
      <c r="D69" s="45">
        <v>6</v>
      </c>
      <c r="E69" s="45">
        <v>14321</v>
      </c>
      <c r="F69" s="45">
        <v>1074</v>
      </c>
      <c r="G69" s="45">
        <v>419</v>
      </c>
      <c r="H69" s="45">
        <v>262</v>
      </c>
      <c r="I69" s="45">
        <v>0</v>
      </c>
      <c r="J69" s="45">
        <v>0</v>
      </c>
      <c r="K69" s="45">
        <v>723</v>
      </c>
      <c r="L69" s="45">
        <v>0</v>
      </c>
      <c r="M69" s="45">
        <v>0</v>
      </c>
      <c r="N69" s="45">
        <v>500</v>
      </c>
      <c r="O69" s="45">
        <v>0</v>
      </c>
      <c r="P69" s="45">
        <v>0</v>
      </c>
      <c r="Q69" s="45">
        <v>0</v>
      </c>
      <c r="R69" s="45">
        <v>0</v>
      </c>
      <c r="S69" s="45">
        <v>0</v>
      </c>
      <c r="T69" s="46">
        <v>0</v>
      </c>
      <c r="U69" s="45">
        <v>0</v>
      </c>
      <c r="V69" s="46">
        <v>0</v>
      </c>
      <c r="W69" s="45">
        <v>0</v>
      </c>
      <c r="X69" s="46">
        <v>0</v>
      </c>
      <c r="Y69" s="46">
        <v>0</v>
      </c>
      <c r="Z69" s="46"/>
      <c r="AA69" s="46"/>
    </row>
    <row r="70" spans="1:27" s="45" customFormat="1">
      <c r="A70" s="48">
        <v>220040</v>
      </c>
      <c r="B70" s="44" t="s">
        <v>356</v>
      </c>
      <c r="C70" s="44">
        <v>22004</v>
      </c>
      <c r="D70" s="45">
        <v>0</v>
      </c>
      <c r="E70" s="45">
        <v>3289</v>
      </c>
      <c r="F70" s="45">
        <v>398</v>
      </c>
      <c r="G70" s="45">
        <v>71</v>
      </c>
      <c r="H70" s="45">
        <v>86</v>
      </c>
      <c r="I70" s="45">
        <v>0</v>
      </c>
      <c r="J70" s="45">
        <v>0</v>
      </c>
      <c r="K70" s="45">
        <v>175</v>
      </c>
      <c r="L70" s="45">
        <v>0</v>
      </c>
      <c r="M70" s="45">
        <v>0</v>
      </c>
      <c r="N70" s="45">
        <v>500</v>
      </c>
      <c r="O70" s="45">
        <v>0</v>
      </c>
      <c r="P70" s="45">
        <v>0</v>
      </c>
      <c r="Q70" s="45">
        <v>0</v>
      </c>
      <c r="R70" s="45">
        <v>0</v>
      </c>
      <c r="S70" s="45">
        <v>0</v>
      </c>
      <c r="T70" s="46">
        <v>0</v>
      </c>
      <c r="U70" s="45">
        <v>0</v>
      </c>
      <c r="V70" s="46">
        <v>0</v>
      </c>
      <c r="W70" s="45">
        <v>0</v>
      </c>
      <c r="X70" s="46">
        <v>0</v>
      </c>
      <c r="Y70" s="46">
        <v>0</v>
      </c>
      <c r="Z70" s="46"/>
      <c r="AA70" s="46"/>
    </row>
    <row r="71" spans="1:27" s="45" customFormat="1">
      <c r="A71" s="48">
        <v>220041</v>
      </c>
      <c r="B71" s="44" t="s">
        <v>356</v>
      </c>
      <c r="C71" s="44">
        <v>22004</v>
      </c>
      <c r="D71" s="45">
        <v>1</v>
      </c>
      <c r="E71" s="45">
        <v>4111</v>
      </c>
      <c r="F71" s="45">
        <v>497</v>
      </c>
      <c r="G71" s="45">
        <v>88</v>
      </c>
      <c r="H71" s="45">
        <v>107</v>
      </c>
      <c r="I71" s="45">
        <v>0</v>
      </c>
      <c r="J71" s="45">
        <v>0</v>
      </c>
      <c r="K71" s="45">
        <v>218</v>
      </c>
      <c r="L71" s="45">
        <v>0</v>
      </c>
      <c r="M71" s="45">
        <v>0</v>
      </c>
      <c r="N71" s="45">
        <v>500</v>
      </c>
      <c r="O71" s="45">
        <v>0</v>
      </c>
      <c r="P71" s="45">
        <v>0</v>
      </c>
      <c r="Q71" s="45">
        <v>0</v>
      </c>
      <c r="R71" s="45">
        <v>0</v>
      </c>
      <c r="S71" s="45">
        <v>0</v>
      </c>
      <c r="T71" s="46">
        <v>0</v>
      </c>
      <c r="U71" s="45">
        <v>0</v>
      </c>
      <c r="V71" s="46">
        <v>0</v>
      </c>
      <c r="W71" s="45">
        <v>0</v>
      </c>
      <c r="X71" s="46">
        <v>0</v>
      </c>
      <c r="Y71" s="46">
        <v>0</v>
      </c>
      <c r="Z71" s="46"/>
      <c r="AA71" s="46"/>
    </row>
    <row r="72" spans="1:27" s="45" customFormat="1">
      <c r="A72" s="48">
        <v>220042</v>
      </c>
      <c r="B72" s="44" t="s">
        <v>356</v>
      </c>
      <c r="C72" s="44">
        <v>22004</v>
      </c>
      <c r="D72" s="45">
        <v>2</v>
      </c>
      <c r="E72" s="45">
        <v>5130</v>
      </c>
      <c r="F72" s="45">
        <v>620</v>
      </c>
      <c r="G72" s="45">
        <v>110</v>
      </c>
      <c r="H72" s="45">
        <v>134</v>
      </c>
      <c r="I72" s="45">
        <v>0</v>
      </c>
      <c r="J72" s="45">
        <v>0</v>
      </c>
      <c r="K72" s="45">
        <v>273</v>
      </c>
      <c r="L72" s="45">
        <v>0</v>
      </c>
      <c r="M72" s="45">
        <v>0</v>
      </c>
      <c r="N72" s="45">
        <v>500</v>
      </c>
      <c r="O72" s="45">
        <v>0</v>
      </c>
      <c r="P72" s="45">
        <v>0</v>
      </c>
      <c r="Q72" s="45">
        <v>0</v>
      </c>
      <c r="R72" s="45">
        <v>0</v>
      </c>
      <c r="S72" s="45">
        <v>0</v>
      </c>
      <c r="T72" s="46">
        <v>0</v>
      </c>
      <c r="U72" s="45">
        <v>0</v>
      </c>
      <c r="V72" s="46">
        <v>0</v>
      </c>
      <c r="W72" s="45">
        <v>0</v>
      </c>
      <c r="X72" s="46">
        <v>0</v>
      </c>
      <c r="Y72" s="46">
        <v>0</v>
      </c>
      <c r="Z72" s="46"/>
      <c r="AA72" s="46"/>
    </row>
    <row r="73" spans="1:27" s="45" customFormat="1">
      <c r="A73" s="48">
        <v>220043</v>
      </c>
      <c r="B73" s="44" t="s">
        <v>356</v>
      </c>
      <c r="C73" s="44">
        <v>22004</v>
      </c>
      <c r="D73" s="45">
        <v>3</v>
      </c>
      <c r="E73" s="45">
        <v>6413</v>
      </c>
      <c r="F73" s="45">
        <v>776</v>
      </c>
      <c r="G73" s="45">
        <v>138</v>
      </c>
      <c r="H73" s="45">
        <v>167</v>
      </c>
      <c r="I73" s="45">
        <v>0</v>
      </c>
      <c r="J73" s="45">
        <v>0</v>
      </c>
      <c r="K73" s="45">
        <v>341</v>
      </c>
      <c r="L73" s="45">
        <v>0</v>
      </c>
      <c r="M73" s="45">
        <v>0</v>
      </c>
      <c r="N73" s="45">
        <v>500</v>
      </c>
      <c r="O73" s="45">
        <v>0</v>
      </c>
      <c r="P73" s="45">
        <v>0</v>
      </c>
      <c r="Q73" s="45">
        <v>0</v>
      </c>
      <c r="R73" s="45">
        <v>0</v>
      </c>
      <c r="S73" s="45">
        <v>0</v>
      </c>
      <c r="T73" s="46">
        <v>0</v>
      </c>
      <c r="U73" s="45">
        <v>0</v>
      </c>
      <c r="V73" s="46">
        <v>0</v>
      </c>
      <c r="W73" s="45">
        <v>0</v>
      </c>
      <c r="X73" s="46">
        <v>0</v>
      </c>
      <c r="Y73" s="46">
        <v>0</v>
      </c>
      <c r="Z73" s="46"/>
      <c r="AA73" s="46"/>
    </row>
    <row r="74" spans="1:27" s="45" customFormat="1">
      <c r="A74" s="48">
        <v>220044</v>
      </c>
      <c r="B74" s="44" t="s">
        <v>356</v>
      </c>
      <c r="C74" s="44">
        <v>22004</v>
      </c>
      <c r="D74" s="45">
        <v>4</v>
      </c>
      <c r="E74" s="45">
        <v>8025</v>
      </c>
      <c r="F74" s="45">
        <v>971</v>
      </c>
      <c r="G74" s="45">
        <v>173</v>
      </c>
      <c r="H74" s="45">
        <v>209</v>
      </c>
      <c r="I74" s="45">
        <v>0</v>
      </c>
      <c r="J74" s="45">
        <v>0</v>
      </c>
      <c r="K74" s="45">
        <v>427</v>
      </c>
      <c r="L74" s="45">
        <v>0</v>
      </c>
      <c r="M74" s="45">
        <v>0</v>
      </c>
      <c r="N74" s="45">
        <v>500</v>
      </c>
      <c r="O74" s="45">
        <v>0</v>
      </c>
      <c r="P74" s="45">
        <v>0</v>
      </c>
      <c r="Q74" s="45">
        <v>0</v>
      </c>
      <c r="R74" s="45">
        <v>0</v>
      </c>
      <c r="S74" s="45">
        <v>0</v>
      </c>
      <c r="T74" s="46">
        <v>0</v>
      </c>
      <c r="U74" s="45">
        <v>0</v>
      </c>
      <c r="V74" s="46">
        <v>0</v>
      </c>
      <c r="W74" s="45">
        <v>0</v>
      </c>
      <c r="X74" s="46">
        <v>0</v>
      </c>
      <c r="Y74" s="46">
        <v>0</v>
      </c>
      <c r="Z74" s="46"/>
      <c r="AA74" s="46"/>
    </row>
    <row r="75" spans="1:27" s="45" customFormat="1">
      <c r="A75" s="48">
        <v>220045</v>
      </c>
      <c r="B75" s="44" t="s">
        <v>356</v>
      </c>
      <c r="C75" s="44">
        <v>22004</v>
      </c>
      <c r="D75" s="45">
        <v>5</v>
      </c>
      <c r="E75" s="45">
        <v>10031</v>
      </c>
      <c r="F75" s="45">
        <v>1213</v>
      </c>
      <c r="G75" s="45">
        <v>216</v>
      </c>
      <c r="H75" s="45">
        <v>262</v>
      </c>
      <c r="I75" s="45">
        <v>0</v>
      </c>
      <c r="J75" s="45">
        <v>0</v>
      </c>
      <c r="K75" s="45">
        <v>533</v>
      </c>
      <c r="L75" s="45">
        <v>0</v>
      </c>
      <c r="M75" s="45">
        <v>0</v>
      </c>
      <c r="N75" s="45">
        <v>500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6">
        <v>0</v>
      </c>
      <c r="U75" s="45">
        <v>0</v>
      </c>
      <c r="V75" s="46">
        <v>0</v>
      </c>
      <c r="W75" s="45">
        <v>0</v>
      </c>
      <c r="X75" s="46">
        <v>0</v>
      </c>
      <c r="Y75" s="46">
        <v>0</v>
      </c>
      <c r="Z75" s="46"/>
      <c r="AA75" s="46"/>
    </row>
    <row r="76" spans="1:27" s="45" customFormat="1">
      <c r="A76" s="48">
        <v>220046</v>
      </c>
      <c r="B76" s="44" t="s">
        <v>356</v>
      </c>
      <c r="C76" s="44">
        <v>22004</v>
      </c>
      <c r="D76" s="45">
        <v>6</v>
      </c>
      <c r="E76" s="45">
        <v>12531</v>
      </c>
      <c r="F76" s="45">
        <v>1516</v>
      </c>
      <c r="G76" s="45">
        <v>270</v>
      </c>
      <c r="H76" s="45">
        <v>327</v>
      </c>
      <c r="I76" s="45">
        <v>0</v>
      </c>
      <c r="J76" s="45">
        <v>0</v>
      </c>
      <c r="K76" s="45">
        <v>666</v>
      </c>
      <c r="L76" s="45">
        <v>0</v>
      </c>
      <c r="M76" s="45">
        <v>0</v>
      </c>
      <c r="N76" s="45">
        <v>500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6">
        <v>0</v>
      </c>
      <c r="U76" s="45">
        <v>0</v>
      </c>
      <c r="V76" s="46">
        <v>0</v>
      </c>
      <c r="W76" s="45">
        <v>0</v>
      </c>
      <c r="X76" s="46">
        <v>0</v>
      </c>
      <c r="Y76" s="46">
        <v>0</v>
      </c>
      <c r="Z76" s="46"/>
      <c r="AA76" s="46"/>
    </row>
    <row r="77" spans="1:27" s="45" customFormat="1">
      <c r="A77" s="48">
        <v>240050</v>
      </c>
      <c r="B77" s="44" t="s">
        <v>357</v>
      </c>
      <c r="C77" s="44">
        <v>24005</v>
      </c>
      <c r="D77" s="45">
        <v>0</v>
      </c>
      <c r="E77" s="45">
        <v>3796</v>
      </c>
      <c r="F77" s="45">
        <v>322</v>
      </c>
      <c r="G77" s="45">
        <v>82</v>
      </c>
      <c r="H77" s="45">
        <v>99</v>
      </c>
      <c r="I77" s="45">
        <v>0</v>
      </c>
      <c r="J77" s="45">
        <v>0</v>
      </c>
      <c r="K77" s="45">
        <v>203</v>
      </c>
      <c r="L77" s="45">
        <v>0</v>
      </c>
      <c r="M77" s="45">
        <v>0</v>
      </c>
      <c r="N77" s="45">
        <v>500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6">
        <v>0</v>
      </c>
      <c r="U77" s="45">
        <v>0</v>
      </c>
      <c r="V77" s="46">
        <v>0</v>
      </c>
      <c r="W77" s="45">
        <v>0</v>
      </c>
      <c r="X77" s="46">
        <v>0</v>
      </c>
      <c r="Y77" s="46">
        <v>0</v>
      </c>
      <c r="Z77" s="46"/>
      <c r="AA77" s="46"/>
    </row>
    <row r="78" spans="1:27" s="45" customFormat="1">
      <c r="A78" s="48">
        <v>240051</v>
      </c>
      <c r="B78" s="44" t="s">
        <v>357</v>
      </c>
      <c r="C78" s="44">
        <v>24005</v>
      </c>
      <c r="D78" s="45">
        <v>1</v>
      </c>
      <c r="E78" s="45">
        <v>4745</v>
      </c>
      <c r="F78" s="45">
        <v>402</v>
      </c>
      <c r="G78" s="45">
        <v>102</v>
      </c>
      <c r="H78" s="45">
        <v>123</v>
      </c>
      <c r="I78" s="45">
        <v>0</v>
      </c>
      <c r="J78" s="45">
        <v>0</v>
      </c>
      <c r="K78" s="45">
        <v>253</v>
      </c>
      <c r="L78" s="45">
        <v>0</v>
      </c>
      <c r="M78" s="45">
        <v>0</v>
      </c>
      <c r="N78" s="45">
        <v>500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6">
        <v>0</v>
      </c>
      <c r="U78" s="45">
        <v>0</v>
      </c>
      <c r="V78" s="46">
        <v>0</v>
      </c>
      <c r="W78" s="45">
        <v>0</v>
      </c>
      <c r="X78" s="46">
        <v>0</v>
      </c>
      <c r="Y78" s="46">
        <v>0</v>
      </c>
      <c r="Z78" s="46"/>
      <c r="AA78" s="46"/>
    </row>
    <row r="79" spans="1:27" s="45" customFormat="1">
      <c r="A79" s="48">
        <v>240052</v>
      </c>
      <c r="B79" s="44" t="s">
        <v>357</v>
      </c>
      <c r="C79" s="44">
        <v>24005</v>
      </c>
      <c r="D79" s="45">
        <v>2</v>
      </c>
      <c r="E79" s="45">
        <v>5921</v>
      </c>
      <c r="F79" s="45">
        <v>502</v>
      </c>
      <c r="G79" s="45">
        <v>127</v>
      </c>
      <c r="H79" s="45">
        <v>154</v>
      </c>
      <c r="I79" s="45">
        <v>0</v>
      </c>
      <c r="J79" s="45">
        <v>0</v>
      </c>
      <c r="K79" s="45">
        <v>316</v>
      </c>
      <c r="L79" s="45">
        <v>0</v>
      </c>
      <c r="M79" s="45">
        <v>0</v>
      </c>
      <c r="N79" s="45">
        <v>500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6">
        <v>0</v>
      </c>
      <c r="U79" s="45">
        <v>0</v>
      </c>
      <c r="V79" s="46">
        <v>0</v>
      </c>
      <c r="W79" s="45">
        <v>0</v>
      </c>
      <c r="X79" s="46">
        <v>0</v>
      </c>
      <c r="Y79" s="46">
        <v>0</v>
      </c>
      <c r="Z79" s="46"/>
      <c r="AA79" s="46"/>
    </row>
    <row r="80" spans="1:27" s="45" customFormat="1">
      <c r="A80" s="48">
        <v>240053</v>
      </c>
      <c r="B80" s="44" t="s">
        <v>357</v>
      </c>
      <c r="C80" s="44">
        <v>24005</v>
      </c>
      <c r="D80" s="45">
        <v>3</v>
      </c>
      <c r="E80" s="45">
        <v>7402</v>
      </c>
      <c r="F80" s="45">
        <v>627</v>
      </c>
      <c r="G80" s="45">
        <v>159</v>
      </c>
      <c r="H80" s="45">
        <v>193</v>
      </c>
      <c r="I80" s="45">
        <v>0</v>
      </c>
      <c r="J80" s="45">
        <v>0</v>
      </c>
      <c r="K80" s="45">
        <v>395</v>
      </c>
      <c r="L80" s="45">
        <v>0</v>
      </c>
      <c r="M80" s="45">
        <v>0</v>
      </c>
      <c r="N80" s="45">
        <v>500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T80" s="46">
        <v>0</v>
      </c>
      <c r="U80" s="45">
        <v>0</v>
      </c>
      <c r="V80" s="46">
        <v>0</v>
      </c>
      <c r="W80" s="45">
        <v>0</v>
      </c>
      <c r="X80" s="46">
        <v>0</v>
      </c>
      <c r="Y80" s="46">
        <v>0</v>
      </c>
      <c r="Z80" s="46"/>
      <c r="AA80" s="46"/>
    </row>
    <row r="81" spans="1:27" s="45" customFormat="1">
      <c r="A81" s="48">
        <v>240054</v>
      </c>
      <c r="B81" s="44" t="s">
        <v>357</v>
      </c>
      <c r="C81" s="44">
        <v>24005</v>
      </c>
      <c r="D81" s="45">
        <v>4</v>
      </c>
      <c r="E81" s="45">
        <v>9262</v>
      </c>
      <c r="F81" s="45">
        <v>785</v>
      </c>
      <c r="G81" s="45">
        <v>200</v>
      </c>
      <c r="H81" s="45">
        <v>241</v>
      </c>
      <c r="I81" s="45">
        <v>0</v>
      </c>
      <c r="J81" s="45">
        <v>0</v>
      </c>
      <c r="K81" s="45">
        <v>495</v>
      </c>
      <c r="L81" s="45">
        <v>0</v>
      </c>
      <c r="M81" s="45">
        <v>0</v>
      </c>
      <c r="N81" s="45">
        <v>500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T81" s="46">
        <v>0</v>
      </c>
      <c r="U81" s="45">
        <v>0</v>
      </c>
      <c r="V81" s="46">
        <v>0</v>
      </c>
      <c r="W81" s="45">
        <v>0</v>
      </c>
      <c r="X81" s="46">
        <v>0</v>
      </c>
      <c r="Y81" s="46">
        <v>0</v>
      </c>
      <c r="Z81" s="46"/>
      <c r="AA81" s="46"/>
    </row>
    <row r="82" spans="1:27" s="45" customFormat="1">
      <c r="A82" s="48">
        <v>240055</v>
      </c>
      <c r="B82" s="44" t="s">
        <v>357</v>
      </c>
      <c r="C82" s="44">
        <v>24005</v>
      </c>
      <c r="D82" s="45">
        <v>5</v>
      </c>
      <c r="E82" s="45">
        <v>11577</v>
      </c>
      <c r="F82" s="45">
        <v>982</v>
      </c>
      <c r="G82" s="45">
        <v>250</v>
      </c>
      <c r="H82" s="45">
        <v>301</v>
      </c>
      <c r="I82" s="45">
        <v>0</v>
      </c>
      <c r="J82" s="45">
        <v>0</v>
      </c>
      <c r="K82" s="45">
        <v>619</v>
      </c>
      <c r="L82" s="45">
        <v>0</v>
      </c>
      <c r="M82" s="45">
        <v>0</v>
      </c>
      <c r="N82" s="45">
        <v>500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6">
        <v>0</v>
      </c>
      <c r="U82" s="45">
        <v>0</v>
      </c>
      <c r="V82" s="46">
        <v>0</v>
      </c>
      <c r="W82" s="45">
        <v>0</v>
      </c>
      <c r="X82" s="46">
        <v>0</v>
      </c>
      <c r="Y82" s="46">
        <v>0</v>
      </c>
      <c r="Z82" s="46"/>
      <c r="AA82" s="46"/>
    </row>
    <row r="83" spans="1:27" s="45" customFormat="1">
      <c r="A83" s="48">
        <v>240056</v>
      </c>
      <c r="B83" s="44" t="s">
        <v>357</v>
      </c>
      <c r="C83" s="44">
        <v>24005</v>
      </c>
      <c r="D83" s="45">
        <v>6</v>
      </c>
      <c r="E83" s="45">
        <v>14462</v>
      </c>
      <c r="F83" s="45">
        <v>1226</v>
      </c>
      <c r="G83" s="45">
        <v>312</v>
      </c>
      <c r="H83" s="45">
        <v>377</v>
      </c>
      <c r="I83" s="45">
        <v>0</v>
      </c>
      <c r="J83" s="45">
        <v>0</v>
      </c>
      <c r="K83" s="45">
        <v>773</v>
      </c>
      <c r="L83" s="45">
        <v>0</v>
      </c>
      <c r="M83" s="45">
        <v>0</v>
      </c>
      <c r="N83" s="45">
        <v>500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T83" s="46">
        <v>0</v>
      </c>
      <c r="U83" s="45">
        <v>0</v>
      </c>
      <c r="V83" s="46">
        <v>0</v>
      </c>
      <c r="W83" s="45">
        <v>0</v>
      </c>
      <c r="X83" s="46">
        <v>0</v>
      </c>
      <c r="Y83" s="46">
        <v>0</v>
      </c>
      <c r="Z83" s="46"/>
      <c r="AA83" s="46"/>
    </row>
    <row r="84" spans="1:27" s="45" customFormat="1">
      <c r="A84" s="48">
        <v>240060</v>
      </c>
      <c r="B84" s="44" t="s">
        <v>586</v>
      </c>
      <c r="C84" s="44">
        <v>24006</v>
      </c>
      <c r="D84" s="45">
        <v>0</v>
      </c>
      <c r="E84" s="45">
        <v>3796</v>
      </c>
      <c r="F84" s="45">
        <v>322</v>
      </c>
      <c r="G84" s="45">
        <v>82</v>
      </c>
      <c r="H84" s="45">
        <v>99</v>
      </c>
      <c r="I84" s="45">
        <v>0</v>
      </c>
      <c r="J84" s="45">
        <v>0</v>
      </c>
      <c r="K84" s="45">
        <v>203</v>
      </c>
      <c r="L84" s="45">
        <v>0</v>
      </c>
      <c r="M84" s="45">
        <v>0</v>
      </c>
      <c r="N84" s="45">
        <v>500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6">
        <v>0</v>
      </c>
      <c r="U84" s="45">
        <v>0</v>
      </c>
      <c r="V84" s="46">
        <v>0</v>
      </c>
      <c r="W84" s="45">
        <v>0</v>
      </c>
      <c r="X84" s="46">
        <v>0</v>
      </c>
      <c r="Y84" s="46">
        <v>0</v>
      </c>
      <c r="Z84" s="46"/>
      <c r="AA84" s="46"/>
    </row>
    <row r="85" spans="1:27" s="45" customFormat="1">
      <c r="A85" s="48">
        <v>240061</v>
      </c>
      <c r="B85" s="44" t="s">
        <v>586</v>
      </c>
      <c r="C85" s="44">
        <v>24006</v>
      </c>
      <c r="D85" s="45">
        <v>1</v>
      </c>
      <c r="E85" s="45">
        <v>4745</v>
      </c>
      <c r="F85" s="45">
        <v>402</v>
      </c>
      <c r="G85" s="45">
        <v>102</v>
      </c>
      <c r="H85" s="45">
        <v>123</v>
      </c>
      <c r="I85" s="45">
        <v>0</v>
      </c>
      <c r="J85" s="45">
        <v>0</v>
      </c>
      <c r="K85" s="45">
        <v>253</v>
      </c>
      <c r="L85" s="45">
        <v>0</v>
      </c>
      <c r="M85" s="45">
        <v>0</v>
      </c>
      <c r="N85" s="45">
        <v>500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6">
        <v>0</v>
      </c>
      <c r="U85" s="45">
        <v>0</v>
      </c>
      <c r="V85" s="46">
        <v>0</v>
      </c>
      <c r="W85" s="45">
        <v>0</v>
      </c>
      <c r="X85" s="46">
        <v>0</v>
      </c>
      <c r="Y85" s="46">
        <v>0</v>
      </c>
      <c r="Z85" s="46"/>
      <c r="AA85" s="46"/>
    </row>
    <row r="86" spans="1:27" s="45" customFormat="1">
      <c r="A86" s="48">
        <v>240062</v>
      </c>
      <c r="B86" s="44" t="s">
        <v>586</v>
      </c>
      <c r="C86" s="44">
        <v>24006</v>
      </c>
      <c r="D86" s="45">
        <v>2</v>
      </c>
      <c r="E86" s="45">
        <v>5921</v>
      </c>
      <c r="F86" s="45">
        <v>502</v>
      </c>
      <c r="G86" s="45">
        <v>127</v>
      </c>
      <c r="H86" s="45">
        <v>154</v>
      </c>
      <c r="I86" s="45">
        <v>0</v>
      </c>
      <c r="J86" s="45">
        <v>0</v>
      </c>
      <c r="K86" s="45">
        <v>316</v>
      </c>
      <c r="L86" s="45">
        <v>0</v>
      </c>
      <c r="M86" s="45">
        <v>0</v>
      </c>
      <c r="N86" s="45">
        <v>500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T86" s="46">
        <v>0</v>
      </c>
      <c r="U86" s="45">
        <v>0</v>
      </c>
      <c r="V86" s="46">
        <v>0</v>
      </c>
      <c r="W86" s="45">
        <v>0</v>
      </c>
      <c r="X86" s="46">
        <v>0</v>
      </c>
      <c r="Y86" s="46">
        <v>0</v>
      </c>
      <c r="Z86" s="46"/>
      <c r="AA86" s="46"/>
    </row>
    <row r="87" spans="1:27" s="45" customFormat="1">
      <c r="A87" s="48">
        <v>240063</v>
      </c>
      <c r="B87" s="44" t="s">
        <v>586</v>
      </c>
      <c r="C87" s="44">
        <v>24006</v>
      </c>
      <c r="D87" s="45">
        <v>3</v>
      </c>
      <c r="E87" s="45">
        <v>7402</v>
      </c>
      <c r="F87" s="45">
        <v>627</v>
      </c>
      <c r="G87" s="45">
        <v>159</v>
      </c>
      <c r="H87" s="45">
        <v>193</v>
      </c>
      <c r="I87" s="45">
        <v>0</v>
      </c>
      <c r="J87" s="45">
        <v>0</v>
      </c>
      <c r="K87" s="45">
        <v>395</v>
      </c>
      <c r="L87" s="45">
        <v>0</v>
      </c>
      <c r="M87" s="45">
        <v>0</v>
      </c>
      <c r="N87" s="45">
        <v>500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T87" s="46">
        <v>0</v>
      </c>
      <c r="U87" s="45">
        <v>0</v>
      </c>
      <c r="V87" s="46">
        <v>0</v>
      </c>
      <c r="W87" s="45">
        <v>0</v>
      </c>
      <c r="X87" s="46">
        <v>0</v>
      </c>
      <c r="Y87" s="46">
        <v>0</v>
      </c>
      <c r="Z87" s="46"/>
      <c r="AA87" s="46"/>
    </row>
    <row r="88" spans="1:27" s="45" customFormat="1">
      <c r="A88" s="48">
        <v>240064</v>
      </c>
      <c r="B88" s="44" t="s">
        <v>586</v>
      </c>
      <c r="C88" s="44">
        <v>24006</v>
      </c>
      <c r="D88" s="45">
        <v>4</v>
      </c>
      <c r="E88" s="45">
        <v>9262</v>
      </c>
      <c r="F88" s="45">
        <v>785</v>
      </c>
      <c r="G88" s="45">
        <v>200</v>
      </c>
      <c r="H88" s="45">
        <v>241</v>
      </c>
      <c r="I88" s="45">
        <v>0</v>
      </c>
      <c r="J88" s="45">
        <v>0</v>
      </c>
      <c r="K88" s="45">
        <v>495</v>
      </c>
      <c r="L88" s="45">
        <v>0</v>
      </c>
      <c r="M88" s="45">
        <v>0</v>
      </c>
      <c r="N88" s="45">
        <v>500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T88" s="46">
        <v>0</v>
      </c>
      <c r="U88" s="45">
        <v>0</v>
      </c>
      <c r="V88" s="46">
        <v>0</v>
      </c>
      <c r="W88" s="45">
        <v>0</v>
      </c>
      <c r="X88" s="46">
        <v>0</v>
      </c>
      <c r="Y88" s="46">
        <v>0</v>
      </c>
      <c r="Z88" s="46"/>
      <c r="AA88" s="46"/>
    </row>
    <row r="89" spans="1:27" s="45" customFormat="1">
      <c r="A89" s="48">
        <v>240065</v>
      </c>
      <c r="B89" s="44" t="s">
        <v>586</v>
      </c>
      <c r="C89" s="44">
        <v>24006</v>
      </c>
      <c r="D89" s="45">
        <v>5</v>
      </c>
      <c r="E89" s="45">
        <v>11577</v>
      </c>
      <c r="F89" s="45">
        <v>982</v>
      </c>
      <c r="G89" s="45">
        <v>250</v>
      </c>
      <c r="H89" s="45">
        <v>301</v>
      </c>
      <c r="I89" s="45">
        <v>0</v>
      </c>
      <c r="J89" s="45">
        <v>0</v>
      </c>
      <c r="K89" s="45">
        <v>619</v>
      </c>
      <c r="L89" s="45">
        <v>0</v>
      </c>
      <c r="M89" s="45">
        <v>0</v>
      </c>
      <c r="N89" s="45">
        <v>500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T89" s="46">
        <v>0</v>
      </c>
      <c r="U89" s="45">
        <v>0</v>
      </c>
      <c r="V89" s="46">
        <v>0</v>
      </c>
      <c r="W89" s="45">
        <v>0</v>
      </c>
      <c r="X89" s="46">
        <v>0</v>
      </c>
      <c r="Y89" s="46">
        <v>0</v>
      </c>
      <c r="Z89" s="46"/>
      <c r="AA89" s="46"/>
    </row>
    <row r="90" spans="1:27" s="45" customFormat="1">
      <c r="A90" s="48">
        <v>240066</v>
      </c>
      <c r="B90" s="44" t="s">
        <v>586</v>
      </c>
      <c r="C90" s="44">
        <v>24006</v>
      </c>
      <c r="D90" s="45">
        <v>6</v>
      </c>
      <c r="E90" s="45">
        <v>14462</v>
      </c>
      <c r="F90" s="45">
        <v>1226</v>
      </c>
      <c r="G90" s="45">
        <v>312</v>
      </c>
      <c r="H90" s="45">
        <v>377</v>
      </c>
      <c r="I90" s="45">
        <v>0</v>
      </c>
      <c r="J90" s="45">
        <v>0</v>
      </c>
      <c r="K90" s="45">
        <v>773</v>
      </c>
      <c r="L90" s="45">
        <v>0</v>
      </c>
      <c r="M90" s="45">
        <v>0</v>
      </c>
      <c r="N90" s="45">
        <v>500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T90" s="46">
        <v>0</v>
      </c>
      <c r="U90" s="45">
        <v>0</v>
      </c>
      <c r="V90" s="46">
        <v>0</v>
      </c>
      <c r="W90" s="45">
        <v>0</v>
      </c>
      <c r="X90" s="46">
        <v>0</v>
      </c>
      <c r="Y90" s="46">
        <v>0</v>
      </c>
      <c r="Z90" s="46"/>
      <c r="AA90" s="46"/>
    </row>
    <row r="92" spans="1:27" s="45" customFormat="1">
      <c r="A92" s="48">
        <v>320010</v>
      </c>
      <c r="B92" s="44" t="s">
        <v>358</v>
      </c>
      <c r="C92" s="44">
        <v>32001</v>
      </c>
      <c r="D92" s="45">
        <v>0</v>
      </c>
      <c r="E92" s="45">
        <v>3193</v>
      </c>
      <c r="F92" s="45">
        <v>424</v>
      </c>
      <c r="G92" s="45">
        <v>69</v>
      </c>
      <c r="H92" s="45">
        <v>84</v>
      </c>
      <c r="I92" s="45">
        <v>0</v>
      </c>
      <c r="J92" s="45">
        <v>0</v>
      </c>
      <c r="K92" s="45">
        <v>186</v>
      </c>
      <c r="L92" s="45">
        <v>0</v>
      </c>
      <c r="M92" s="45">
        <v>0</v>
      </c>
      <c r="N92" s="45">
        <v>500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6">
        <v>0</v>
      </c>
      <c r="U92" s="45">
        <v>0</v>
      </c>
      <c r="V92" s="46">
        <v>0</v>
      </c>
      <c r="W92" s="45">
        <v>0</v>
      </c>
      <c r="X92" s="46">
        <v>0</v>
      </c>
      <c r="Y92" s="46">
        <v>0</v>
      </c>
      <c r="Z92" s="46"/>
      <c r="AA92" s="46"/>
    </row>
    <row r="93" spans="1:27" s="45" customFormat="1">
      <c r="A93" s="48">
        <v>320011</v>
      </c>
      <c r="B93" s="44" t="s">
        <v>358</v>
      </c>
      <c r="C93" s="44">
        <v>32001</v>
      </c>
      <c r="D93" s="45">
        <v>1</v>
      </c>
      <c r="E93" s="45">
        <v>3991</v>
      </c>
      <c r="F93" s="45">
        <v>530</v>
      </c>
      <c r="G93" s="45">
        <v>86</v>
      </c>
      <c r="H93" s="45">
        <v>105</v>
      </c>
      <c r="I93" s="45">
        <v>0</v>
      </c>
      <c r="J93" s="45">
        <v>0</v>
      </c>
      <c r="K93" s="45">
        <v>232</v>
      </c>
      <c r="L93" s="45">
        <v>0</v>
      </c>
      <c r="M93" s="45">
        <v>0</v>
      </c>
      <c r="N93" s="45">
        <v>500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6">
        <v>0</v>
      </c>
      <c r="U93" s="45">
        <v>0</v>
      </c>
      <c r="V93" s="46">
        <v>0</v>
      </c>
      <c r="W93" s="45">
        <v>0</v>
      </c>
      <c r="X93" s="46">
        <v>0</v>
      </c>
      <c r="Y93" s="46">
        <v>0</v>
      </c>
      <c r="Z93" s="46"/>
      <c r="AA93" s="46"/>
    </row>
    <row r="94" spans="1:27" s="45" customFormat="1">
      <c r="A94" s="48">
        <v>320012</v>
      </c>
      <c r="B94" s="44" t="s">
        <v>358</v>
      </c>
      <c r="C94" s="44">
        <v>32001</v>
      </c>
      <c r="D94" s="45">
        <v>2</v>
      </c>
      <c r="E94" s="45">
        <v>4981</v>
      </c>
      <c r="F94" s="45">
        <v>661</v>
      </c>
      <c r="G94" s="45">
        <v>107</v>
      </c>
      <c r="H94" s="45">
        <v>131</v>
      </c>
      <c r="I94" s="45">
        <v>0</v>
      </c>
      <c r="J94" s="45">
        <v>0</v>
      </c>
      <c r="K94" s="45">
        <v>290</v>
      </c>
      <c r="L94" s="45">
        <v>0</v>
      </c>
      <c r="M94" s="45">
        <v>0</v>
      </c>
      <c r="N94" s="45">
        <v>500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T94" s="46">
        <v>0</v>
      </c>
      <c r="U94" s="45">
        <v>0</v>
      </c>
      <c r="V94" s="46">
        <v>0</v>
      </c>
      <c r="W94" s="45">
        <v>0</v>
      </c>
      <c r="X94" s="46">
        <v>0</v>
      </c>
      <c r="Y94" s="46">
        <v>0</v>
      </c>
      <c r="Z94" s="46"/>
      <c r="AA94" s="46"/>
    </row>
    <row r="95" spans="1:27" s="45" customFormat="1">
      <c r="A95" s="48">
        <v>320013</v>
      </c>
      <c r="B95" s="44" t="s">
        <v>358</v>
      </c>
      <c r="C95" s="44">
        <v>32001</v>
      </c>
      <c r="D95" s="45">
        <v>3</v>
      </c>
      <c r="E95" s="45">
        <v>6226</v>
      </c>
      <c r="F95" s="45">
        <v>826</v>
      </c>
      <c r="G95" s="45">
        <v>134</v>
      </c>
      <c r="H95" s="45">
        <v>163</v>
      </c>
      <c r="I95" s="45">
        <v>0</v>
      </c>
      <c r="J95" s="45">
        <v>0</v>
      </c>
      <c r="K95" s="45">
        <v>362</v>
      </c>
      <c r="L95" s="45">
        <v>0</v>
      </c>
      <c r="M95" s="45">
        <v>0</v>
      </c>
      <c r="N95" s="45">
        <v>500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T95" s="46">
        <v>0</v>
      </c>
      <c r="U95" s="45">
        <v>0</v>
      </c>
      <c r="V95" s="46">
        <v>0</v>
      </c>
      <c r="W95" s="45">
        <v>0</v>
      </c>
      <c r="X95" s="46">
        <v>0</v>
      </c>
      <c r="Y95" s="46">
        <v>0</v>
      </c>
      <c r="Z95" s="46"/>
      <c r="AA95" s="46"/>
    </row>
    <row r="96" spans="1:27" s="45" customFormat="1">
      <c r="A96" s="48">
        <v>320014</v>
      </c>
      <c r="B96" s="44" t="s">
        <v>358</v>
      </c>
      <c r="C96" s="44">
        <v>32001</v>
      </c>
      <c r="D96" s="45">
        <v>4</v>
      </c>
      <c r="E96" s="45">
        <v>7790</v>
      </c>
      <c r="F96" s="45">
        <v>1034</v>
      </c>
      <c r="G96" s="45">
        <v>168</v>
      </c>
      <c r="H96" s="45">
        <v>204</v>
      </c>
      <c r="I96" s="45">
        <v>0</v>
      </c>
      <c r="J96" s="45">
        <v>0</v>
      </c>
      <c r="K96" s="45">
        <v>453</v>
      </c>
      <c r="L96" s="45">
        <v>0</v>
      </c>
      <c r="M96" s="45">
        <v>0</v>
      </c>
      <c r="N96" s="45">
        <v>500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T96" s="46">
        <v>0</v>
      </c>
      <c r="U96" s="45">
        <v>0</v>
      </c>
      <c r="V96" s="46">
        <v>0</v>
      </c>
      <c r="W96" s="45">
        <v>0</v>
      </c>
      <c r="X96" s="46">
        <v>0</v>
      </c>
      <c r="Y96" s="46">
        <v>0</v>
      </c>
      <c r="Z96" s="46"/>
      <c r="AA96" s="46"/>
    </row>
    <row r="97" spans="1:27" s="45" customFormat="1">
      <c r="A97" s="48">
        <v>320015</v>
      </c>
      <c r="B97" s="44" t="s">
        <v>358</v>
      </c>
      <c r="C97" s="44">
        <v>32001</v>
      </c>
      <c r="D97" s="45">
        <v>5</v>
      </c>
      <c r="E97" s="45">
        <v>9738</v>
      </c>
      <c r="F97" s="45">
        <v>1293</v>
      </c>
      <c r="G97" s="45">
        <v>210</v>
      </c>
      <c r="H97" s="45">
        <v>256</v>
      </c>
      <c r="I97" s="45">
        <v>0</v>
      </c>
      <c r="J97" s="45">
        <v>0</v>
      </c>
      <c r="K97" s="45">
        <v>567</v>
      </c>
      <c r="L97" s="45">
        <v>0</v>
      </c>
      <c r="M97" s="45">
        <v>0</v>
      </c>
      <c r="N97" s="45">
        <v>500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T97" s="46">
        <v>0</v>
      </c>
      <c r="U97" s="45">
        <v>0</v>
      </c>
      <c r="V97" s="46">
        <v>0</v>
      </c>
      <c r="W97" s="45">
        <v>0</v>
      </c>
      <c r="X97" s="46">
        <v>0</v>
      </c>
      <c r="Y97" s="46">
        <v>0</v>
      </c>
      <c r="Z97" s="46"/>
      <c r="AA97" s="46"/>
    </row>
    <row r="98" spans="1:27" s="45" customFormat="1">
      <c r="A98" s="48">
        <v>320016</v>
      </c>
      <c r="B98" s="44" t="s">
        <v>358</v>
      </c>
      <c r="C98" s="44">
        <v>32001</v>
      </c>
      <c r="D98" s="45">
        <v>6</v>
      </c>
      <c r="E98" s="45">
        <v>12165</v>
      </c>
      <c r="F98" s="45">
        <v>1615</v>
      </c>
      <c r="G98" s="45">
        <v>262</v>
      </c>
      <c r="H98" s="45">
        <v>320</v>
      </c>
      <c r="I98" s="45">
        <v>0</v>
      </c>
      <c r="J98" s="45">
        <v>0</v>
      </c>
      <c r="K98" s="45">
        <v>708</v>
      </c>
      <c r="L98" s="45">
        <v>0</v>
      </c>
      <c r="M98" s="45">
        <v>0</v>
      </c>
      <c r="N98" s="45">
        <v>500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T98" s="46">
        <v>0</v>
      </c>
      <c r="U98" s="45">
        <v>0</v>
      </c>
      <c r="V98" s="46">
        <v>0</v>
      </c>
      <c r="W98" s="45">
        <v>0</v>
      </c>
      <c r="X98" s="46">
        <v>0</v>
      </c>
      <c r="Y98" s="46">
        <v>0</v>
      </c>
      <c r="Z98" s="46"/>
      <c r="AA98" s="46"/>
    </row>
    <row r="99" spans="1:27" s="45" customFormat="1">
      <c r="A99" s="48">
        <v>310020</v>
      </c>
      <c r="B99" s="44" t="s">
        <v>359</v>
      </c>
      <c r="C99" s="44">
        <v>31002</v>
      </c>
      <c r="D99" s="45">
        <v>0</v>
      </c>
      <c r="E99" s="45">
        <v>3852</v>
      </c>
      <c r="F99" s="45">
        <v>316</v>
      </c>
      <c r="G99" s="45">
        <v>113</v>
      </c>
      <c r="H99" s="45">
        <v>70</v>
      </c>
      <c r="I99" s="45">
        <v>0</v>
      </c>
      <c r="J99" s="45">
        <v>0</v>
      </c>
      <c r="K99" s="45">
        <v>206</v>
      </c>
      <c r="L99" s="45">
        <v>0</v>
      </c>
      <c r="M99" s="45">
        <v>0</v>
      </c>
      <c r="N99" s="45">
        <v>500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T99" s="46">
        <v>0</v>
      </c>
      <c r="U99" s="45">
        <v>0</v>
      </c>
      <c r="V99" s="46">
        <v>0</v>
      </c>
      <c r="W99" s="45">
        <v>0</v>
      </c>
      <c r="X99" s="46">
        <v>0</v>
      </c>
      <c r="Y99" s="46">
        <v>0</v>
      </c>
      <c r="Z99" s="46"/>
      <c r="AA99" s="46"/>
    </row>
    <row r="100" spans="1:27" s="45" customFormat="1">
      <c r="A100" s="48">
        <v>310021</v>
      </c>
      <c r="B100" s="44" t="s">
        <v>359</v>
      </c>
      <c r="C100" s="44">
        <v>31002</v>
      </c>
      <c r="D100" s="45">
        <v>1</v>
      </c>
      <c r="E100" s="45">
        <v>4815</v>
      </c>
      <c r="F100" s="45">
        <v>395</v>
      </c>
      <c r="G100" s="45">
        <v>141</v>
      </c>
      <c r="H100" s="45">
        <v>87</v>
      </c>
      <c r="I100" s="45">
        <v>0</v>
      </c>
      <c r="J100" s="45">
        <v>0</v>
      </c>
      <c r="K100" s="45">
        <v>257</v>
      </c>
      <c r="L100" s="45">
        <v>0</v>
      </c>
      <c r="M100" s="45">
        <v>0</v>
      </c>
      <c r="N100" s="45">
        <v>500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T100" s="46">
        <v>0</v>
      </c>
      <c r="U100" s="45">
        <v>0</v>
      </c>
      <c r="V100" s="46">
        <v>0</v>
      </c>
      <c r="W100" s="45">
        <v>0</v>
      </c>
      <c r="X100" s="46">
        <v>0</v>
      </c>
      <c r="Y100" s="46">
        <v>0</v>
      </c>
      <c r="Z100" s="46"/>
      <c r="AA100" s="46"/>
    </row>
    <row r="101" spans="1:27" s="45" customFormat="1">
      <c r="A101" s="48">
        <v>310022</v>
      </c>
      <c r="B101" s="44" t="s">
        <v>359</v>
      </c>
      <c r="C101" s="44">
        <v>31002</v>
      </c>
      <c r="D101" s="45">
        <v>2</v>
      </c>
      <c r="E101" s="45">
        <v>6009</v>
      </c>
      <c r="F101" s="45">
        <v>492</v>
      </c>
      <c r="G101" s="45">
        <v>176</v>
      </c>
      <c r="H101" s="45">
        <v>109</v>
      </c>
      <c r="I101" s="45">
        <v>0</v>
      </c>
      <c r="J101" s="45">
        <v>0</v>
      </c>
      <c r="K101" s="45">
        <v>321</v>
      </c>
      <c r="L101" s="45">
        <v>0</v>
      </c>
      <c r="M101" s="45">
        <v>0</v>
      </c>
      <c r="N101" s="45">
        <v>500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T101" s="46">
        <v>0</v>
      </c>
      <c r="U101" s="45">
        <v>0</v>
      </c>
      <c r="V101" s="46">
        <v>0</v>
      </c>
      <c r="W101" s="45">
        <v>0</v>
      </c>
      <c r="X101" s="46">
        <v>0</v>
      </c>
      <c r="Y101" s="46">
        <v>0</v>
      </c>
      <c r="Z101" s="46"/>
      <c r="AA101" s="46"/>
    </row>
    <row r="102" spans="1:27" s="45" customFormat="1">
      <c r="A102" s="48">
        <v>310023</v>
      </c>
      <c r="B102" s="44" t="s">
        <v>359</v>
      </c>
      <c r="C102" s="44">
        <v>31002</v>
      </c>
      <c r="D102" s="45">
        <v>3</v>
      </c>
      <c r="E102" s="45">
        <v>7511</v>
      </c>
      <c r="F102" s="45">
        <v>616</v>
      </c>
      <c r="G102" s="45">
        <v>220</v>
      </c>
      <c r="H102" s="45">
        <v>136</v>
      </c>
      <c r="I102" s="45">
        <v>0</v>
      </c>
      <c r="J102" s="45">
        <v>0</v>
      </c>
      <c r="K102" s="45">
        <v>401</v>
      </c>
      <c r="L102" s="45">
        <v>0</v>
      </c>
      <c r="M102" s="45">
        <v>0</v>
      </c>
      <c r="N102" s="45">
        <v>500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T102" s="46">
        <v>0</v>
      </c>
      <c r="U102" s="45">
        <v>0</v>
      </c>
      <c r="V102" s="46">
        <v>0</v>
      </c>
      <c r="W102" s="45">
        <v>0</v>
      </c>
      <c r="X102" s="46">
        <v>0</v>
      </c>
      <c r="Y102" s="46">
        <v>0</v>
      </c>
      <c r="Z102" s="46"/>
      <c r="AA102" s="46"/>
    </row>
    <row r="103" spans="1:27" s="45" customFormat="1">
      <c r="A103" s="48">
        <v>310024</v>
      </c>
      <c r="B103" s="44" t="s">
        <v>359</v>
      </c>
      <c r="C103" s="44">
        <v>31002</v>
      </c>
      <c r="D103" s="45">
        <v>4</v>
      </c>
      <c r="E103" s="45">
        <v>9398</v>
      </c>
      <c r="F103" s="45">
        <v>771</v>
      </c>
      <c r="G103" s="45">
        <v>275</v>
      </c>
      <c r="H103" s="45">
        <v>170</v>
      </c>
      <c r="I103" s="45">
        <v>0</v>
      </c>
      <c r="J103" s="45">
        <v>0</v>
      </c>
      <c r="K103" s="45">
        <v>502</v>
      </c>
      <c r="L103" s="45">
        <v>0</v>
      </c>
      <c r="M103" s="45">
        <v>0</v>
      </c>
      <c r="N103" s="45">
        <v>500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T103" s="46">
        <v>0</v>
      </c>
      <c r="U103" s="45">
        <v>0</v>
      </c>
      <c r="V103" s="46">
        <v>0</v>
      </c>
      <c r="W103" s="45">
        <v>0</v>
      </c>
      <c r="X103" s="46">
        <v>0</v>
      </c>
      <c r="Y103" s="46">
        <v>0</v>
      </c>
      <c r="Z103" s="46"/>
      <c r="AA103" s="46"/>
    </row>
    <row r="104" spans="1:27" s="45" customFormat="1">
      <c r="A104" s="48">
        <v>310025</v>
      </c>
      <c r="B104" s="44" t="s">
        <v>359</v>
      </c>
      <c r="C104" s="44">
        <v>31002</v>
      </c>
      <c r="D104" s="45">
        <v>5</v>
      </c>
      <c r="E104" s="45">
        <v>11748</v>
      </c>
      <c r="F104" s="45">
        <v>963</v>
      </c>
      <c r="G104" s="45">
        <v>344</v>
      </c>
      <c r="H104" s="45">
        <v>213</v>
      </c>
      <c r="I104" s="45">
        <v>0</v>
      </c>
      <c r="J104" s="45">
        <v>0</v>
      </c>
      <c r="K104" s="45">
        <v>628</v>
      </c>
      <c r="L104" s="45">
        <v>0</v>
      </c>
      <c r="M104" s="45">
        <v>0</v>
      </c>
      <c r="N104" s="45">
        <v>500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T104" s="46">
        <v>0</v>
      </c>
      <c r="U104" s="45">
        <v>0</v>
      </c>
      <c r="V104" s="46">
        <v>0</v>
      </c>
      <c r="W104" s="45">
        <v>0</v>
      </c>
      <c r="X104" s="46">
        <v>0</v>
      </c>
      <c r="Y104" s="46">
        <v>0</v>
      </c>
      <c r="Z104" s="46"/>
      <c r="AA104" s="46"/>
    </row>
    <row r="105" spans="1:27" s="45" customFormat="1">
      <c r="A105" s="48">
        <v>310026</v>
      </c>
      <c r="B105" s="44" t="s">
        <v>359</v>
      </c>
      <c r="C105" s="44">
        <v>31002</v>
      </c>
      <c r="D105" s="45">
        <v>6</v>
      </c>
      <c r="E105" s="45">
        <v>14676</v>
      </c>
      <c r="F105" s="45">
        <v>1203</v>
      </c>
      <c r="G105" s="45">
        <v>430</v>
      </c>
      <c r="H105" s="45">
        <v>266</v>
      </c>
      <c r="I105" s="45">
        <v>0</v>
      </c>
      <c r="J105" s="45">
        <v>0</v>
      </c>
      <c r="K105" s="45">
        <v>784</v>
      </c>
      <c r="L105" s="45">
        <v>0</v>
      </c>
      <c r="M105" s="45">
        <v>0</v>
      </c>
      <c r="N105" s="45">
        <v>500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T105" s="46">
        <v>0</v>
      </c>
      <c r="U105" s="45">
        <v>0</v>
      </c>
      <c r="V105" s="46">
        <v>0</v>
      </c>
      <c r="W105" s="45">
        <v>0</v>
      </c>
      <c r="X105" s="46">
        <v>0</v>
      </c>
      <c r="Y105" s="46">
        <v>0</v>
      </c>
      <c r="Z105" s="46"/>
      <c r="AA105" s="46"/>
    </row>
    <row r="106" spans="1:27" customFormat="1">
      <c r="A106" s="33">
        <v>340030</v>
      </c>
      <c r="B106" s="43" t="s">
        <v>360</v>
      </c>
      <c r="C106" s="1">
        <v>34003</v>
      </c>
      <c r="D106" s="1">
        <v>0</v>
      </c>
      <c r="E106" s="1">
        <v>3491</v>
      </c>
      <c r="F106" s="1">
        <v>325</v>
      </c>
      <c r="G106" s="1">
        <v>76</v>
      </c>
      <c r="H106" s="1">
        <v>91</v>
      </c>
      <c r="I106" s="1">
        <v>0</v>
      </c>
      <c r="J106" s="1">
        <v>0</v>
      </c>
      <c r="K106" s="1">
        <v>211</v>
      </c>
      <c r="L106" s="1">
        <v>0</v>
      </c>
      <c r="M106" s="1">
        <v>0</v>
      </c>
      <c r="N106" s="1">
        <v>500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AA106" s="1"/>
    </row>
    <row r="107" spans="1:27" customFormat="1">
      <c r="A107" s="33">
        <v>340031</v>
      </c>
      <c r="B107" s="43" t="s">
        <v>360</v>
      </c>
      <c r="C107" s="1">
        <v>34003</v>
      </c>
      <c r="D107" s="1">
        <v>1</v>
      </c>
      <c r="E107" s="1">
        <v>4363</v>
      </c>
      <c r="F107" s="1">
        <v>406</v>
      </c>
      <c r="G107" s="1">
        <v>95</v>
      </c>
      <c r="H107" s="1">
        <v>113</v>
      </c>
      <c r="I107" s="1">
        <v>0</v>
      </c>
      <c r="J107" s="1">
        <v>0</v>
      </c>
      <c r="K107" s="1">
        <v>263</v>
      </c>
      <c r="L107" s="1">
        <v>0</v>
      </c>
      <c r="M107" s="1">
        <v>0</v>
      </c>
      <c r="N107" s="1">
        <v>500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AA107" s="1"/>
    </row>
    <row r="108" spans="1:27" customFormat="1">
      <c r="A108" s="33">
        <v>340032</v>
      </c>
      <c r="B108" s="43" t="s">
        <v>360</v>
      </c>
      <c r="C108" s="1">
        <v>34003</v>
      </c>
      <c r="D108" s="1">
        <v>2</v>
      </c>
      <c r="E108" s="1">
        <v>5445</v>
      </c>
      <c r="F108" s="1">
        <v>507</v>
      </c>
      <c r="G108" s="1">
        <v>118</v>
      </c>
      <c r="H108" s="1">
        <v>141</v>
      </c>
      <c r="I108" s="1">
        <v>0</v>
      </c>
      <c r="J108" s="1">
        <v>0</v>
      </c>
      <c r="K108" s="1">
        <v>329</v>
      </c>
      <c r="L108" s="1">
        <v>0</v>
      </c>
      <c r="M108" s="1">
        <v>0</v>
      </c>
      <c r="N108" s="1">
        <v>500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AA108" s="1"/>
    </row>
    <row r="109" spans="1:27" customFormat="1">
      <c r="A109" s="33">
        <v>340033</v>
      </c>
      <c r="B109" s="43" t="s">
        <v>360</v>
      </c>
      <c r="C109" s="1">
        <v>34003</v>
      </c>
      <c r="D109" s="1">
        <v>3</v>
      </c>
      <c r="E109" s="1">
        <v>6807</v>
      </c>
      <c r="F109" s="1">
        <v>633</v>
      </c>
      <c r="G109" s="1">
        <v>148</v>
      </c>
      <c r="H109" s="1">
        <v>177</v>
      </c>
      <c r="I109" s="1">
        <v>0</v>
      </c>
      <c r="J109" s="1">
        <v>0</v>
      </c>
      <c r="K109" s="1">
        <v>411</v>
      </c>
      <c r="L109" s="1">
        <v>0</v>
      </c>
      <c r="M109" s="1">
        <v>0</v>
      </c>
      <c r="N109" s="1">
        <v>500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AA109" s="1"/>
    </row>
    <row r="110" spans="1:27" customFormat="1">
      <c r="A110" s="33">
        <v>340034</v>
      </c>
      <c r="B110" s="43" t="s">
        <v>360</v>
      </c>
      <c r="C110" s="1">
        <v>34003</v>
      </c>
      <c r="D110" s="1">
        <v>4</v>
      </c>
      <c r="E110" s="1">
        <v>8518</v>
      </c>
      <c r="F110" s="1">
        <v>793</v>
      </c>
      <c r="G110" s="1">
        <v>185</v>
      </c>
      <c r="H110" s="1">
        <v>222</v>
      </c>
      <c r="I110" s="1">
        <v>0</v>
      </c>
      <c r="J110" s="1">
        <v>0</v>
      </c>
      <c r="K110" s="1">
        <v>514</v>
      </c>
      <c r="L110" s="1">
        <v>0</v>
      </c>
      <c r="M110" s="1">
        <v>0</v>
      </c>
      <c r="N110" s="1">
        <v>500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AA110" s="1"/>
    </row>
    <row r="111" spans="1:27" customFormat="1">
      <c r="A111" s="33">
        <v>340035</v>
      </c>
      <c r="B111" s="43" t="s">
        <v>360</v>
      </c>
      <c r="C111" s="1">
        <v>34003</v>
      </c>
      <c r="D111" s="1">
        <v>5</v>
      </c>
      <c r="E111" s="1">
        <v>10647</v>
      </c>
      <c r="F111" s="1">
        <v>991</v>
      </c>
      <c r="G111" s="1">
        <v>231</v>
      </c>
      <c r="H111" s="1">
        <v>277</v>
      </c>
      <c r="I111" s="1">
        <v>0</v>
      </c>
      <c r="J111" s="1">
        <v>0</v>
      </c>
      <c r="K111" s="1">
        <v>643</v>
      </c>
      <c r="L111" s="1">
        <v>0</v>
      </c>
      <c r="M111" s="1">
        <v>0</v>
      </c>
      <c r="N111" s="1">
        <v>500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AA111" s="1"/>
    </row>
    <row r="112" spans="1:27">
      <c r="A112" s="33">
        <v>340036</v>
      </c>
      <c r="B112" s="43" t="s">
        <v>360</v>
      </c>
      <c r="C112" s="1">
        <v>34003</v>
      </c>
      <c r="D112" s="1">
        <v>6</v>
      </c>
      <c r="E112" s="1">
        <v>13300</v>
      </c>
      <c r="F112" s="1">
        <v>1238</v>
      </c>
      <c r="G112" s="1">
        <v>289</v>
      </c>
      <c r="H112" s="1">
        <v>346</v>
      </c>
      <c r="I112" s="1">
        <v>0</v>
      </c>
      <c r="J112" s="1">
        <v>0</v>
      </c>
      <c r="K112" s="1">
        <v>803</v>
      </c>
      <c r="L112" s="1">
        <v>0</v>
      </c>
      <c r="M112" s="1">
        <v>0</v>
      </c>
      <c r="N112" s="1">
        <v>500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>
        <v>0</v>
      </c>
      <c r="U112" s="1">
        <v>0</v>
      </c>
      <c r="V112">
        <v>0</v>
      </c>
      <c r="W112" s="1">
        <v>0</v>
      </c>
      <c r="X112">
        <v>0</v>
      </c>
      <c r="Y112">
        <v>0</v>
      </c>
    </row>
    <row r="113" spans="1:27" s="45" customFormat="1">
      <c r="A113" s="48">
        <v>330040</v>
      </c>
      <c r="B113" s="44" t="s">
        <v>361</v>
      </c>
      <c r="C113" s="44">
        <v>33004</v>
      </c>
      <c r="D113" s="45">
        <v>0</v>
      </c>
      <c r="E113" s="45">
        <v>2982</v>
      </c>
      <c r="F113" s="45">
        <v>409</v>
      </c>
      <c r="G113" s="45">
        <v>77</v>
      </c>
      <c r="H113" s="45">
        <v>65</v>
      </c>
      <c r="I113" s="45">
        <v>0</v>
      </c>
      <c r="J113" s="45">
        <v>0</v>
      </c>
      <c r="K113" s="45">
        <v>192</v>
      </c>
      <c r="L113" s="45">
        <v>0</v>
      </c>
      <c r="M113" s="45">
        <v>0</v>
      </c>
      <c r="N113" s="45">
        <v>500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6">
        <v>0</v>
      </c>
      <c r="U113" s="45">
        <v>0</v>
      </c>
      <c r="V113" s="46">
        <v>0</v>
      </c>
      <c r="W113" s="45">
        <v>0</v>
      </c>
      <c r="X113" s="46">
        <v>0</v>
      </c>
      <c r="Y113" s="46">
        <v>0</v>
      </c>
      <c r="Z113" s="46"/>
      <c r="AA113" s="46"/>
    </row>
    <row r="114" spans="1:27" s="45" customFormat="1">
      <c r="A114" s="48">
        <v>330041</v>
      </c>
      <c r="B114" s="44" t="s">
        <v>361</v>
      </c>
      <c r="C114" s="44">
        <v>33004</v>
      </c>
      <c r="D114" s="45">
        <v>1</v>
      </c>
      <c r="E114" s="45">
        <v>3727</v>
      </c>
      <c r="F114" s="45">
        <v>511</v>
      </c>
      <c r="G114" s="45">
        <v>96</v>
      </c>
      <c r="H114" s="45">
        <v>81</v>
      </c>
      <c r="I114" s="45">
        <v>0</v>
      </c>
      <c r="J114" s="45">
        <v>0</v>
      </c>
      <c r="K114" s="45">
        <v>240</v>
      </c>
      <c r="L114" s="45">
        <v>0</v>
      </c>
      <c r="M114" s="45">
        <v>0</v>
      </c>
      <c r="N114" s="45">
        <v>500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T114" s="46">
        <v>0</v>
      </c>
      <c r="U114" s="45">
        <v>0</v>
      </c>
      <c r="V114" s="46">
        <v>0</v>
      </c>
      <c r="W114" s="45">
        <v>0</v>
      </c>
      <c r="X114" s="46">
        <v>0</v>
      </c>
      <c r="Y114" s="46">
        <v>0</v>
      </c>
      <c r="Z114" s="46"/>
      <c r="AA114" s="46"/>
    </row>
    <row r="115" spans="1:27" s="45" customFormat="1">
      <c r="A115" s="48">
        <v>330042</v>
      </c>
      <c r="B115" s="44" t="s">
        <v>361</v>
      </c>
      <c r="C115" s="44">
        <v>33004</v>
      </c>
      <c r="D115" s="45">
        <v>2</v>
      </c>
      <c r="E115" s="45">
        <v>4651</v>
      </c>
      <c r="F115" s="45">
        <v>638</v>
      </c>
      <c r="G115" s="45">
        <v>120</v>
      </c>
      <c r="H115" s="45">
        <v>101</v>
      </c>
      <c r="I115" s="45">
        <v>0</v>
      </c>
      <c r="J115" s="45">
        <v>0</v>
      </c>
      <c r="K115" s="45">
        <v>299</v>
      </c>
      <c r="L115" s="45">
        <v>0</v>
      </c>
      <c r="M115" s="45">
        <v>0</v>
      </c>
      <c r="N115" s="45">
        <v>500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6">
        <v>0</v>
      </c>
      <c r="U115" s="45">
        <v>0</v>
      </c>
      <c r="V115" s="46">
        <v>0</v>
      </c>
      <c r="W115" s="45">
        <v>0</v>
      </c>
      <c r="X115" s="46">
        <v>0</v>
      </c>
      <c r="Y115" s="46">
        <v>0</v>
      </c>
      <c r="Z115" s="46"/>
      <c r="AA115" s="46"/>
    </row>
    <row r="116" spans="1:27" s="45" customFormat="1">
      <c r="A116" s="48">
        <v>330043</v>
      </c>
      <c r="B116" s="44" t="s">
        <v>361</v>
      </c>
      <c r="C116" s="44">
        <v>33004</v>
      </c>
      <c r="D116" s="45">
        <v>3</v>
      </c>
      <c r="E116" s="45">
        <v>5814</v>
      </c>
      <c r="F116" s="45">
        <v>797</v>
      </c>
      <c r="G116" s="45">
        <v>150</v>
      </c>
      <c r="H116" s="45">
        <v>126</v>
      </c>
      <c r="I116" s="45">
        <v>0</v>
      </c>
      <c r="J116" s="45">
        <v>0</v>
      </c>
      <c r="K116" s="45">
        <v>374</v>
      </c>
      <c r="L116" s="45">
        <v>0</v>
      </c>
      <c r="M116" s="45">
        <v>0</v>
      </c>
      <c r="N116" s="45">
        <v>500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T116" s="46">
        <v>0</v>
      </c>
      <c r="U116" s="45">
        <v>0</v>
      </c>
      <c r="V116" s="46">
        <v>0</v>
      </c>
      <c r="W116" s="45">
        <v>0</v>
      </c>
      <c r="X116" s="46">
        <v>0</v>
      </c>
      <c r="Y116" s="46">
        <v>0</v>
      </c>
      <c r="Z116" s="46"/>
      <c r="AA116" s="46"/>
    </row>
    <row r="117" spans="1:27" s="45" customFormat="1">
      <c r="A117" s="48">
        <v>330044</v>
      </c>
      <c r="B117" s="44" t="s">
        <v>361</v>
      </c>
      <c r="C117" s="44">
        <v>33004</v>
      </c>
      <c r="D117" s="45">
        <v>4</v>
      </c>
      <c r="E117" s="45">
        <v>7276</v>
      </c>
      <c r="F117" s="45">
        <v>997</v>
      </c>
      <c r="G117" s="45">
        <v>187</v>
      </c>
      <c r="H117" s="45">
        <v>158</v>
      </c>
      <c r="I117" s="45">
        <v>0</v>
      </c>
      <c r="J117" s="45">
        <v>0</v>
      </c>
      <c r="K117" s="45">
        <v>468</v>
      </c>
      <c r="L117" s="45">
        <v>0</v>
      </c>
      <c r="M117" s="45">
        <v>0</v>
      </c>
      <c r="N117" s="45">
        <v>500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T117" s="46">
        <v>0</v>
      </c>
      <c r="U117" s="45">
        <v>0</v>
      </c>
      <c r="V117" s="46">
        <v>0</v>
      </c>
      <c r="W117" s="45">
        <v>0</v>
      </c>
      <c r="X117" s="46">
        <v>0</v>
      </c>
      <c r="Y117" s="46">
        <v>0</v>
      </c>
      <c r="Z117" s="46"/>
      <c r="AA117" s="46"/>
    </row>
    <row r="118" spans="1:27" s="45" customFormat="1">
      <c r="A118" s="48">
        <v>330045</v>
      </c>
      <c r="B118" s="44" t="s">
        <v>361</v>
      </c>
      <c r="C118" s="44">
        <v>33004</v>
      </c>
      <c r="D118" s="45">
        <v>5</v>
      </c>
      <c r="E118" s="45">
        <v>9095</v>
      </c>
      <c r="F118" s="45">
        <v>1247</v>
      </c>
      <c r="G118" s="45">
        <v>234</v>
      </c>
      <c r="H118" s="45">
        <v>198</v>
      </c>
      <c r="I118" s="45">
        <v>0</v>
      </c>
      <c r="J118" s="45">
        <v>0</v>
      </c>
      <c r="K118" s="45">
        <v>585</v>
      </c>
      <c r="L118" s="45">
        <v>0</v>
      </c>
      <c r="M118" s="45">
        <v>0</v>
      </c>
      <c r="N118" s="45">
        <v>500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T118" s="46">
        <v>0</v>
      </c>
      <c r="U118" s="45">
        <v>0</v>
      </c>
      <c r="V118" s="46">
        <v>0</v>
      </c>
      <c r="W118" s="45">
        <v>0</v>
      </c>
      <c r="X118" s="46">
        <v>0</v>
      </c>
      <c r="Y118" s="46">
        <v>0</v>
      </c>
      <c r="Z118" s="46"/>
      <c r="AA118" s="46"/>
    </row>
    <row r="119" spans="1:27" s="45" customFormat="1">
      <c r="A119" s="48">
        <v>330046</v>
      </c>
      <c r="B119" s="44" t="s">
        <v>361</v>
      </c>
      <c r="C119" s="44">
        <v>33004</v>
      </c>
      <c r="D119" s="45">
        <v>6</v>
      </c>
      <c r="E119" s="45">
        <v>11361</v>
      </c>
      <c r="F119" s="45">
        <v>1558</v>
      </c>
      <c r="G119" s="45">
        <v>293</v>
      </c>
      <c r="H119" s="45">
        <v>247</v>
      </c>
      <c r="I119" s="45">
        <v>0</v>
      </c>
      <c r="J119" s="45">
        <v>0</v>
      </c>
      <c r="K119" s="45">
        <v>731</v>
      </c>
      <c r="L119" s="45">
        <v>0</v>
      </c>
      <c r="M119" s="45">
        <v>0</v>
      </c>
      <c r="N119" s="45">
        <v>500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T119" s="46">
        <v>0</v>
      </c>
      <c r="U119" s="45">
        <v>0</v>
      </c>
      <c r="V119" s="46">
        <v>0</v>
      </c>
      <c r="W119" s="45">
        <v>0</v>
      </c>
      <c r="X119" s="46">
        <v>0</v>
      </c>
      <c r="Y119" s="46">
        <v>0</v>
      </c>
      <c r="Z119" s="46"/>
      <c r="AA119" s="46"/>
    </row>
    <row r="120" spans="1:27" s="45" customFormat="1">
      <c r="A120" s="48">
        <v>320050</v>
      </c>
      <c r="B120" s="44" t="s">
        <v>362</v>
      </c>
      <c r="C120" s="44">
        <v>32005</v>
      </c>
      <c r="D120" s="45">
        <v>0</v>
      </c>
      <c r="E120" s="45">
        <v>3025</v>
      </c>
      <c r="F120" s="45">
        <v>401</v>
      </c>
      <c r="G120" s="45">
        <v>66</v>
      </c>
      <c r="H120" s="45">
        <v>79</v>
      </c>
      <c r="I120" s="45">
        <v>0</v>
      </c>
      <c r="J120" s="45">
        <v>0</v>
      </c>
      <c r="K120" s="45">
        <v>182</v>
      </c>
      <c r="L120" s="45">
        <v>0</v>
      </c>
      <c r="M120" s="45">
        <v>0</v>
      </c>
      <c r="N120" s="45">
        <v>500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6">
        <v>0</v>
      </c>
      <c r="U120" s="45">
        <v>0</v>
      </c>
      <c r="V120" s="46">
        <v>0</v>
      </c>
      <c r="W120" s="45">
        <v>0</v>
      </c>
      <c r="X120" s="46">
        <v>0</v>
      </c>
      <c r="Y120" s="46">
        <v>0</v>
      </c>
      <c r="Z120" s="46"/>
      <c r="AA120" s="46"/>
    </row>
    <row r="121" spans="1:27" s="45" customFormat="1">
      <c r="A121" s="48">
        <v>320051</v>
      </c>
      <c r="B121" s="44" t="s">
        <v>362</v>
      </c>
      <c r="C121" s="44">
        <v>32005</v>
      </c>
      <c r="D121" s="45">
        <v>1</v>
      </c>
      <c r="E121" s="45">
        <v>3781</v>
      </c>
      <c r="F121" s="45">
        <v>501</v>
      </c>
      <c r="G121" s="45">
        <v>82</v>
      </c>
      <c r="H121" s="45">
        <v>98</v>
      </c>
      <c r="I121" s="45">
        <v>0</v>
      </c>
      <c r="J121" s="45">
        <v>0</v>
      </c>
      <c r="K121" s="45">
        <v>227</v>
      </c>
      <c r="L121" s="45">
        <v>0</v>
      </c>
      <c r="M121" s="45">
        <v>0</v>
      </c>
      <c r="N121" s="45">
        <v>500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6">
        <v>0</v>
      </c>
      <c r="U121" s="45">
        <v>0</v>
      </c>
      <c r="V121" s="46">
        <v>0</v>
      </c>
      <c r="W121" s="45">
        <v>0</v>
      </c>
      <c r="X121" s="46">
        <v>0</v>
      </c>
      <c r="Y121" s="46">
        <v>0</v>
      </c>
      <c r="Z121" s="46"/>
      <c r="AA121" s="46"/>
    </row>
    <row r="122" spans="1:27" s="45" customFormat="1">
      <c r="A122" s="48">
        <v>320052</v>
      </c>
      <c r="B122" s="44" t="s">
        <v>362</v>
      </c>
      <c r="C122" s="44">
        <v>32005</v>
      </c>
      <c r="D122" s="45">
        <v>2</v>
      </c>
      <c r="E122" s="45">
        <v>4719</v>
      </c>
      <c r="F122" s="45">
        <v>625</v>
      </c>
      <c r="G122" s="45">
        <v>102</v>
      </c>
      <c r="H122" s="45">
        <v>123</v>
      </c>
      <c r="I122" s="45">
        <v>0</v>
      </c>
      <c r="J122" s="45">
        <v>0</v>
      </c>
      <c r="K122" s="45">
        <v>283</v>
      </c>
      <c r="L122" s="45">
        <v>0</v>
      </c>
      <c r="M122" s="45">
        <v>0</v>
      </c>
      <c r="N122" s="45">
        <v>500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6">
        <v>0</v>
      </c>
      <c r="U122" s="45">
        <v>0</v>
      </c>
      <c r="V122" s="46">
        <v>0</v>
      </c>
      <c r="W122" s="45">
        <v>0</v>
      </c>
      <c r="X122" s="46">
        <v>0</v>
      </c>
      <c r="Y122" s="46">
        <v>0</v>
      </c>
      <c r="Z122" s="46"/>
      <c r="AA122" s="46"/>
    </row>
    <row r="123" spans="1:27" s="45" customFormat="1">
      <c r="A123" s="48">
        <v>320053</v>
      </c>
      <c r="B123" s="44" t="s">
        <v>362</v>
      </c>
      <c r="C123" s="44">
        <v>32005</v>
      </c>
      <c r="D123" s="45">
        <v>3</v>
      </c>
      <c r="E123" s="45">
        <v>5898</v>
      </c>
      <c r="F123" s="45">
        <v>781</v>
      </c>
      <c r="G123" s="45">
        <v>128</v>
      </c>
      <c r="H123" s="45">
        <v>154</v>
      </c>
      <c r="I123" s="45">
        <v>0</v>
      </c>
      <c r="J123" s="45">
        <v>0</v>
      </c>
      <c r="K123" s="45">
        <v>354</v>
      </c>
      <c r="L123" s="45">
        <v>0</v>
      </c>
      <c r="M123" s="45">
        <v>0</v>
      </c>
      <c r="N123" s="45">
        <v>500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T123" s="46">
        <v>0</v>
      </c>
      <c r="U123" s="45">
        <v>0</v>
      </c>
      <c r="V123" s="46">
        <v>0</v>
      </c>
      <c r="W123" s="45">
        <v>0</v>
      </c>
      <c r="X123" s="46">
        <v>0</v>
      </c>
      <c r="Y123" s="46">
        <v>0</v>
      </c>
      <c r="Z123" s="46"/>
      <c r="AA123" s="46"/>
    </row>
    <row r="124" spans="1:27" s="45" customFormat="1">
      <c r="A124" s="48">
        <v>320054</v>
      </c>
      <c r="B124" s="44" t="s">
        <v>362</v>
      </c>
      <c r="C124" s="44">
        <v>32005</v>
      </c>
      <c r="D124" s="45">
        <v>4</v>
      </c>
      <c r="E124" s="45">
        <v>7381</v>
      </c>
      <c r="F124" s="45">
        <v>978</v>
      </c>
      <c r="G124" s="45">
        <v>161</v>
      </c>
      <c r="H124" s="45">
        <v>192</v>
      </c>
      <c r="I124" s="45">
        <v>0</v>
      </c>
      <c r="J124" s="45">
        <v>0</v>
      </c>
      <c r="K124" s="45">
        <v>444</v>
      </c>
      <c r="L124" s="45">
        <v>0</v>
      </c>
      <c r="M124" s="45">
        <v>0</v>
      </c>
      <c r="N124" s="45">
        <v>500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T124" s="46">
        <v>0</v>
      </c>
      <c r="U124" s="45">
        <v>0</v>
      </c>
      <c r="V124" s="46">
        <v>0</v>
      </c>
      <c r="W124" s="45">
        <v>0</v>
      </c>
      <c r="X124" s="46">
        <v>0</v>
      </c>
      <c r="Y124" s="46">
        <v>0</v>
      </c>
      <c r="Z124" s="46"/>
      <c r="AA124" s="46"/>
    </row>
    <row r="125" spans="1:27" s="45" customFormat="1">
      <c r="A125" s="48">
        <v>320055</v>
      </c>
      <c r="B125" s="44" t="s">
        <v>362</v>
      </c>
      <c r="C125" s="44">
        <v>32005</v>
      </c>
      <c r="D125" s="45">
        <v>5</v>
      </c>
      <c r="E125" s="45">
        <v>9226</v>
      </c>
      <c r="F125" s="45">
        <v>1223</v>
      </c>
      <c r="G125" s="45">
        <v>201</v>
      </c>
      <c r="H125" s="45">
        <v>240</v>
      </c>
      <c r="I125" s="45">
        <v>0</v>
      </c>
      <c r="J125" s="45">
        <v>0</v>
      </c>
      <c r="K125" s="45">
        <v>555</v>
      </c>
      <c r="L125" s="45">
        <v>0</v>
      </c>
      <c r="M125" s="45">
        <v>0</v>
      </c>
      <c r="N125" s="45">
        <v>500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T125" s="46">
        <v>0</v>
      </c>
      <c r="U125" s="45">
        <v>0</v>
      </c>
      <c r="V125" s="46">
        <v>0</v>
      </c>
      <c r="W125" s="45">
        <v>0</v>
      </c>
      <c r="X125" s="46">
        <v>0</v>
      </c>
      <c r="Y125" s="46">
        <v>0</v>
      </c>
      <c r="Z125" s="46"/>
      <c r="AA125" s="46"/>
    </row>
    <row r="126" spans="1:27" s="45" customFormat="1">
      <c r="A126" s="48">
        <v>320056</v>
      </c>
      <c r="B126" s="44" t="s">
        <v>362</v>
      </c>
      <c r="C126" s="44">
        <v>32005</v>
      </c>
      <c r="D126" s="45">
        <v>6</v>
      </c>
      <c r="E126" s="45">
        <v>11525</v>
      </c>
      <c r="F126" s="45">
        <v>1527</v>
      </c>
      <c r="G126" s="45">
        <v>251</v>
      </c>
      <c r="H126" s="45">
        <v>300</v>
      </c>
      <c r="I126" s="45">
        <v>0</v>
      </c>
      <c r="J126" s="45">
        <v>0</v>
      </c>
      <c r="K126" s="45">
        <v>693</v>
      </c>
      <c r="L126" s="45">
        <v>0</v>
      </c>
      <c r="M126" s="45">
        <v>0</v>
      </c>
      <c r="N126" s="45">
        <v>500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6">
        <v>0</v>
      </c>
      <c r="U126" s="45">
        <v>0</v>
      </c>
      <c r="V126" s="46">
        <v>0</v>
      </c>
      <c r="W126" s="45">
        <v>0</v>
      </c>
      <c r="X126" s="46">
        <v>0</v>
      </c>
      <c r="Y126" s="46">
        <v>0</v>
      </c>
      <c r="Z126" s="46"/>
      <c r="AA126" s="46"/>
    </row>
    <row r="127" spans="1:27" s="45" customFormat="1">
      <c r="A127" s="48">
        <v>330060</v>
      </c>
      <c r="B127" s="44" t="s">
        <v>594</v>
      </c>
      <c r="C127" s="44">
        <v>33006</v>
      </c>
      <c r="D127" s="45">
        <v>0</v>
      </c>
      <c r="E127" s="45">
        <v>3147</v>
      </c>
      <c r="F127" s="45">
        <v>431</v>
      </c>
      <c r="G127" s="45">
        <v>82</v>
      </c>
      <c r="H127" s="45">
        <v>68</v>
      </c>
      <c r="I127" s="45">
        <v>0</v>
      </c>
      <c r="J127" s="45">
        <v>0</v>
      </c>
      <c r="K127" s="45">
        <v>196</v>
      </c>
      <c r="L127" s="45">
        <v>0</v>
      </c>
      <c r="M127" s="45">
        <v>0</v>
      </c>
      <c r="N127" s="45">
        <v>500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T127" s="46">
        <v>0</v>
      </c>
      <c r="U127" s="45">
        <v>0</v>
      </c>
      <c r="V127" s="46">
        <v>0</v>
      </c>
      <c r="W127" s="45">
        <v>0</v>
      </c>
      <c r="X127" s="46">
        <v>0</v>
      </c>
      <c r="Y127" s="46">
        <v>0</v>
      </c>
      <c r="Z127" s="46"/>
      <c r="AA127" s="46"/>
    </row>
    <row r="128" spans="1:27" s="45" customFormat="1">
      <c r="A128" s="48">
        <v>330061</v>
      </c>
      <c r="B128" s="44" t="s">
        <v>594</v>
      </c>
      <c r="C128" s="44">
        <v>33006</v>
      </c>
      <c r="D128" s="45">
        <v>1</v>
      </c>
      <c r="E128" s="45">
        <v>3933</v>
      </c>
      <c r="F128" s="45">
        <v>538</v>
      </c>
      <c r="G128" s="45">
        <v>102</v>
      </c>
      <c r="H128" s="45">
        <v>85</v>
      </c>
      <c r="I128" s="45">
        <v>0</v>
      </c>
      <c r="J128" s="45">
        <v>0</v>
      </c>
      <c r="K128" s="45">
        <v>245</v>
      </c>
      <c r="L128" s="45">
        <v>0</v>
      </c>
      <c r="M128" s="45">
        <v>0</v>
      </c>
      <c r="N128" s="45">
        <v>500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6">
        <v>0</v>
      </c>
      <c r="U128" s="45">
        <v>0</v>
      </c>
      <c r="V128" s="46">
        <v>0</v>
      </c>
      <c r="W128" s="45">
        <v>0</v>
      </c>
      <c r="X128" s="46">
        <v>0</v>
      </c>
      <c r="Y128" s="46">
        <v>0</v>
      </c>
      <c r="Z128" s="46"/>
      <c r="AA128" s="46"/>
    </row>
    <row r="129" spans="1:27" s="45" customFormat="1">
      <c r="A129" s="48">
        <v>330062</v>
      </c>
      <c r="B129" s="44" t="s">
        <v>594</v>
      </c>
      <c r="C129" s="44">
        <v>33006</v>
      </c>
      <c r="D129" s="45">
        <v>2</v>
      </c>
      <c r="E129" s="45">
        <v>4909</v>
      </c>
      <c r="F129" s="45">
        <v>672</v>
      </c>
      <c r="G129" s="45">
        <v>127</v>
      </c>
      <c r="H129" s="45">
        <v>106</v>
      </c>
      <c r="I129" s="45">
        <v>0</v>
      </c>
      <c r="J129" s="45">
        <v>0</v>
      </c>
      <c r="K129" s="45">
        <v>305</v>
      </c>
      <c r="L129" s="45">
        <v>0</v>
      </c>
      <c r="M129" s="45">
        <v>0</v>
      </c>
      <c r="N129" s="45">
        <v>500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T129" s="46">
        <v>0</v>
      </c>
      <c r="U129" s="45">
        <v>0</v>
      </c>
      <c r="V129" s="46">
        <v>0</v>
      </c>
      <c r="W129" s="45">
        <v>0</v>
      </c>
      <c r="X129" s="46">
        <v>0</v>
      </c>
      <c r="Y129" s="46">
        <v>0</v>
      </c>
      <c r="Z129" s="46"/>
      <c r="AA129" s="46"/>
    </row>
    <row r="130" spans="1:27" s="45" customFormat="1">
      <c r="A130" s="48">
        <v>330063</v>
      </c>
      <c r="B130" s="44" t="s">
        <v>594</v>
      </c>
      <c r="C130" s="44">
        <v>33006</v>
      </c>
      <c r="D130" s="45">
        <v>3</v>
      </c>
      <c r="E130" s="45">
        <v>6136</v>
      </c>
      <c r="F130" s="45">
        <v>840</v>
      </c>
      <c r="G130" s="45">
        <v>159</v>
      </c>
      <c r="H130" s="45">
        <v>132</v>
      </c>
      <c r="I130" s="45">
        <v>0</v>
      </c>
      <c r="J130" s="45">
        <v>0</v>
      </c>
      <c r="K130" s="45">
        <v>382</v>
      </c>
      <c r="L130" s="45">
        <v>0</v>
      </c>
      <c r="M130" s="45">
        <v>0</v>
      </c>
      <c r="N130" s="45">
        <v>500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T130" s="46">
        <v>0</v>
      </c>
      <c r="U130" s="45">
        <v>0</v>
      </c>
      <c r="V130" s="46">
        <v>0</v>
      </c>
      <c r="W130" s="45">
        <v>0</v>
      </c>
      <c r="X130" s="46">
        <v>0</v>
      </c>
      <c r="Y130" s="46">
        <v>0</v>
      </c>
      <c r="Z130" s="46"/>
      <c r="AA130" s="46"/>
    </row>
    <row r="131" spans="1:27" s="45" customFormat="1">
      <c r="A131" s="48">
        <v>330064</v>
      </c>
      <c r="B131" s="44" t="s">
        <v>594</v>
      </c>
      <c r="C131" s="44">
        <v>33006</v>
      </c>
      <c r="D131" s="45">
        <v>4</v>
      </c>
      <c r="E131" s="45">
        <v>7678</v>
      </c>
      <c r="F131" s="45">
        <v>1051</v>
      </c>
      <c r="G131" s="45">
        <v>200</v>
      </c>
      <c r="H131" s="45">
        <v>165</v>
      </c>
      <c r="I131" s="45">
        <v>0</v>
      </c>
      <c r="J131" s="45">
        <v>0</v>
      </c>
      <c r="K131" s="45">
        <v>478</v>
      </c>
      <c r="L131" s="45">
        <v>0</v>
      </c>
      <c r="M131" s="45">
        <v>0</v>
      </c>
      <c r="N131" s="45">
        <v>500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T131" s="46">
        <v>0</v>
      </c>
      <c r="U131" s="45">
        <v>0</v>
      </c>
      <c r="V131" s="46">
        <v>0</v>
      </c>
      <c r="W131" s="45">
        <v>0</v>
      </c>
      <c r="X131" s="46">
        <v>0</v>
      </c>
      <c r="Y131" s="46">
        <v>0</v>
      </c>
      <c r="Z131" s="46"/>
      <c r="AA131" s="46"/>
    </row>
    <row r="132" spans="1:27" s="45" customFormat="1">
      <c r="A132" s="48">
        <v>330065</v>
      </c>
      <c r="B132" s="44" t="s">
        <v>594</v>
      </c>
      <c r="C132" s="44">
        <v>33006</v>
      </c>
      <c r="D132" s="45">
        <v>5</v>
      </c>
      <c r="E132" s="45">
        <v>9598</v>
      </c>
      <c r="F132" s="45">
        <v>1314</v>
      </c>
      <c r="G132" s="45">
        <v>250</v>
      </c>
      <c r="H132" s="45">
        <v>207</v>
      </c>
      <c r="I132" s="45">
        <v>0</v>
      </c>
      <c r="J132" s="45">
        <v>0</v>
      </c>
      <c r="K132" s="45">
        <v>597</v>
      </c>
      <c r="L132" s="45">
        <v>0</v>
      </c>
      <c r="M132" s="45">
        <v>0</v>
      </c>
      <c r="N132" s="45">
        <v>500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T132" s="46">
        <v>0</v>
      </c>
      <c r="U132" s="45">
        <v>0</v>
      </c>
      <c r="V132" s="46">
        <v>0</v>
      </c>
      <c r="W132" s="45">
        <v>0</v>
      </c>
      <c r="X132" s="46">
        <v>0</v>
      </c>
      <c r="Y132" s="46">
        <v>0</v>
      </c>
      <c r="Z132" s="46"/>
      <c r="AA132" s="46"/>
    </row>
    <row r="133" spans="1:27" s="45" customFormat="1">
      <c r="A133" s="48">
        <v>330066</v>
      </c>
      <c r="B133" s="44" t="s">
        <v>594</v>
      </c>
      <c r="C133" s="44">
        <v>33006</v>
      </c>
      <c r="D133" s="45">
        <v>6</v>
      </c>
      <c r="E133" s="45">
        <v>11990</v>
      </c>
      <c r="F133" s="45">
        <v>1642</v>
      </c>
      <c r="G133" s="45">
        <v>312</v>
      </c>
      <c r="H133" s="45">
        <v>259</v>
      </c>
      <c r="I133" s="45">
        <v>0</v>
      </c>
      <c r="J133" s="45">
        <v>0</v>
      </c>
      <c r="K133" s="45">
        <v>746</v>
      </c>
      <c r="L133" s="45">
        <v>0</v>
      </c>
      <c r="M133" s="45">
        <v>0</v>
      </c>
      <c r="N133" s="45">
        <v>500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T133" s="46">
        <v>0</v>
      </c>
      <c r="U133" s="45">
        <v>0</v>
      </c>
      <c r="V133" s="46">
        <v>0</v>
      </c>
      <c r="W133" s="45">
        <v>0</v>
      </c>
      <c r="X133" s="46">
        <v>0</v>
      </c>
      <c r="Y133" s="46">
        <v>0</v>
      </c>
      <c r="Z133" s="46"/>
      <c r="AA133" s="46"/>
    </row>
    <row r="134" spans="1:27">
      <c r="B134" s="43"/>
    </row>
    <row r="135" spans="1:27">
      <c r="A135" s="33">
        <v>420010</v>
      </c>
      <c r="B135" s="1" t="s">
        <v>363</v>
      </c>
      <c r="C135" s="1">
        <v>42001</v>
      </c>
      <c r="D135" s="1">
        <v>0</v>
      </c>
      <c r="E135" s="1">
        <v>3731</v>
      </c>
      <c r="F135" s="1">
        <v>491</v>
      </c>
      <c r="G135" s="1">
        <v>82</v>
      </c>
      <c r="H135" s="1">
        <v>95</v>
      </c>
      <c r="I135" s="1">
        <v>0</v>
      </c>
      <c r="J135" s="1">
        <v>0</v>
      </c>
      <c r="K135" s="1">
        <v>219</v>
      </c>
      <c r="L135" s="1">
        <v>0</v>
      </c>
      <c r="M135" s="1">
        <v>0</v>
      </c>
      <c r="N135" s="1">
        <v>500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>
        <v>0</v>
      </c>
      <c r="U135" s="1">
        <v>0</v>
      </c>
      <c r="V135">
        <v>0</v>
      </c>
      <c r="W135" s="1">
        <v>0</v>
      </c>
      <c r="X135">
        <v>0</v>
      </c>
      <c r="Y135">
        <v>0</v>
      </c>
    </row>
    <row r="136" spans="1:27">
      <c r="A136" s="33">
        <v>420011</v>
      </c>
      <c r="B136" s="1" t="s">
        <v>363</v>
      </c>
      <c r="C136" s="1">
        <v>42001</v>
      </c>
      <c r="D136" s="1">
        <v>1</v>
      </c>
      <c r="E136" s="1">
        <v>4663</v>
      </c>
      <c r="F136" s="1">
        <v>613</v>
      </c>
      <c r="G136" s="1">
        <v>102</v>
      </c>
      <c r="H136" s="1">
        <v>118</v>
      </c>
      <c r="I136" s="1">
        <v>0</v>
      </c>
      <c r="J136" s="1">
        <v>0</v>
      </c>
      <c r="K136" s="1">
        <v>273</v>
      </c>
      <c r="L136" s="1">
        <v>0</v>
      </c>
      <c r="M136" s="1">
        <v>0</v>
      </c>
      <c r="N136" s="1">
        <v>500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>
        <v>0</v>
      </c>
      <c r="U136" s="1">
        <v>0</v>
      </c>
      <c r="V136">
        <v>0</v>
      </c>
      <c r="W136" s="1">
        <v>0</v>
      </c>
      <c r="X136">
        <v>0</v>
      </c>
      <c r="Y136">
        <v>0</v>
      </c>
    </row>
    <row r="137" spans="1:27">
      <c r="A137" s="33">
        <v>420012</v>
      </c>
      <c r="B137" s="1" t="s">
        <v>363</v>
      </c>
      <c r="C137" s="1">
        <v>42001</v>
      </c>
      <c r="D137" s="1">
        <v>2</v>
      </c>
      <c r="E137" s="1">
        <v>5820</v>
      </c>
      <c r="F137" s="1">
        <v>765</v>
      </c>
      <c r="G137" s="1">
        <v>127</v>
      </c>
      <c r="H137" s="1">
        <v>148</v>
      </c>
      <c r="I137" s="1">
        <v>0</v>
      </c>
      <c r="J137" s="1">
        <v>0</v>
      </c>
      <c r="K137" s="1">
        <v>341</v>
      </c>
      <c r="L137" s="1">
        <v>0</v>
      </c>
      <c r="M137" s="1">
        <v>0</v>
      </c>
      <c r="N137" s="1">
        <v>500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>
        <v>0</v>
      </c>
      <c r="U137" s="1">
        <v>0</v>
      </c>
      <c r="V137">
        <v>0</v>
      </c>
      <c r="W137" s="1">
        <v>0</v>
      </c>
      <c r="X137">
        <v>0</v>
      </c>
      <c r="Y137">
        <v>0</v>
      </c>
    </row>
    <row r="138" spans="1:27">
      <c r="A138" s="33">
        <v>420013</v>
      </c>
      <c r="B138" s="1" t="s">
        <v>363</v>
      </c>
      <c r="C138" s="1">
        <v>42001</v>
      </c>
      <c r="D138" s="1">
        <v>3</v>
      </c>
      <c r="E138" s="1">
        <v>7275</v>
      </c>
      <c r="F138" s="1">
        <v>957</v>
      </c>
      <c r="G138" s="1">
        <v>159</v>
      </c>
      <c r="H138" s="1">
        <v>185</v>
      </c>
      <c r="I138" s="1">
        <v>0</v>
      </c>
      <c r="J138" s="1">
        <v>0</v>
      </c>
      <c r="K138" s="1">
        <v>427</v>
      </c>
      <c r="L138" s="1">
        <v>0</v>
      </c>
      <c r="M138" s="1">
        <v>0</v>
      </c>
      <c r="N138" s="1">
        <v>500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>
        <v>0</v>
      </c>
      <c r="U138" s="1">
        <v>0</v>
      </c>
      <c r="V138">
        <v>0</v>
      </c>
      <c r="W138" s="1">
        <v>0</v>
      </c>
      <c r="X138">
        <v>0</v>
      </c>
      <c r="Y138">
        <v>0</v>
      </c>
    </row>
    <row r="139" spans="1:27">
      <c r="A139" s="33">
        <v>420014</v>
      </c>
      <c r="B139" s="1" t="s">
        <v>363</v>
      </c>
      <c r="C139" s="1">
        <v>42001</v>
      </c>
      <c r="D139" s="1">
        <v>4</v>
      </c>
      <c r="E139" s="1">
        <v>9103</v>
      </c>
      <c r="F139" s="1">
        <v>1198</v>
      </c>
      <c r="G139" s="1">
        <v>200</v>
      </c>
      <c r="H139" s="1">
        <v>231</v>
      </c>
      <c r="I139" s="1">
        <v>0</v>
      </c>
      <c r="J139" s="1">
        <v>0</v>
      </c>
      <c r="K139" s="1">
        <v>534</v>
      </c>
      <c r="L139" s="1">
        <v>0</v>
      </c>
      <c r="M139" s="1">
        <v>0</v>
      </c>
      <c r="N139" s="1">
        <v>500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>
        <v>0</v>
      </c>
      <c r="U139" s="1">
        <v>0</v>
      </c>
      <c r="V139">
        <v>0</v>
      </c>
      <c r="W139" s="1">
        <v>0</v>
      </c>
      <c r="X139">
        <v>0</v>
      </c>
      <c r="Y139">
        <v>0</v>
      </c>
    </row>
    <row r="140" spans="1:27">
      <c r="A140" s="33">
        <v>420015</v>
      </c>
      <c r="B140" s="1" t="s">
        <v>363</v>
      </c>
      <c r="C140" s="1">
        <v>42001</v>
      </c>
      <c r="D140" s="1">
        <v>5</v>
      </c>
      <c r="E140" s="1">
        <v>11379</v>
      </c>
      <c r="F140" s="1">
        <v>1497</v>
      </c>
      <c r="G140" s="1">
        <v>250</v>
      </c>
      <c r="H140" s="1">
        <v>289</v>
      </c>
      <c r="I140" s="1">
        <v>0</v>
      </c>
      <c r="J140" s="1">
        <v>0</v>
      </c>
      <c r="K140" s="1">
        <v>667</v>
      </c>
      <c r="L140" s="1">
        <v>0</v>
      </c>
      <c r="M140" s="1">
        <v>0</v>
      </c>
      <c r="N140" s="1">
        <v>500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>
        <v>0</v>
      </c>
      <c r="U140" s="1">
        <v>0</v>
      </c>
      <c r="V140">
        <v>0</v>
      </c>
      <c r="W140" s="1">
        <v>0</v>
      </c>
      <c r="X140">
        <v>0</v>
      </c>
      <c r="Y140">
        <v>0</v>
      </c>
    </row>
    <row r="141" spans="1:27">
      <c r="A141" s="33">
        <v>420016</v>
      </c>
      <c r="B141" s="1" t="s">
        <v>363</v>
      </c>
      <c r="C141" s="1">
        <v>42001</v>
      </c>
      <c r="D141" s="1">
        <v>6</v>
      </c>
      <c r="E141" s="1">
        <v>14215</v>
      </c>
      <c r="F141" s="1">
        <v>1870</v>
      </c>
      <c r="G141" s="1">
        <v>312</v>
      </c>
      <c r="H141" s="1">
        <v>361</v>
      </c>
      <c r="I141" s="1">
        <v>0</v>
      </c>
      <c r="J141" s="1">
        <v>0</v>
      </c>
      <c r="K141" s="1">
        <v>834</v>
      </c>
      <c r="L141" s="1">
        <v>0</v>
      </c>
      <c r="M141" s="1">
        <v>0</v>
      </c>
      <c r="N141" s="1">
        <v>500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>
        <v>0</v>
      </c>
      <c r="U141" s="1">
        <v>0</v>
      </c>
      <c r="V141">
        <v>0</v>
      </c>
      <c r="W141" s="1">
        <v>0</v>
      </c>
      <c r="X141">
        <v>0</v>
      </c>
      <c r="Y141">
        <v>0</v>
      </c>
    </row>
    <row r="142" spans="1:27">
      <c r="A142" s="33">
        <v>430020</v>
      </c>
      <c r="B142" s="49" t="s">
        <v>364</v>
      </c>
      <c r="C142" s="1">
        <v>43002</v>
      </c>
      <c r="D142" s="1">
        <v>0</v>
      </c>
      <c r="E142" s="1">
        <v>3677</v>
      </c>
      <c r="F142" s="1">
        <v>499</v>
      </c>
      <c r="G142" s="1">
        <v>96</v>
      </c>
      <c r="H142" s="1">
        <v>78</v>
      </c>
      <c r="I142" s="1">
        <v>0</v>
      </c>
      <c r="J142" s="1">
        <v>0</v>
      </c>
      <c r="K142" s="1">
        <v>230</v>
      </c>
      <c r="L142" s="1">
        <v>0</v>
      </c>
      <c r="M142" s="1">
        <v>0</v>
      </c>
      <c r="N142" s="1">
        <v>500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>
        <v>0</v>
      </c>
      <c r="U142" s="1">
        <v>0</v>
      </c>
      <c r="V142">
        <v>0</v>
      </c>
      <c r="W142" s="1">
        <v>0</v>
      </c>
      <c r="X142">
        <v>0</v>
      </c>
      <c r="Y142">
        <v>0</v>
      </c>
    </row>
    <row r="143" spans="1:27">
      <c r="A143" s="33">
        <v>430021</v>
      </c>
      <c r="B143" s="49" t="s">
        <v>364</v>
      </c>
      <c r="C143" s="1">
        <v>43002</v>
      </c>
      <c r="D143" s="1">
        <v>1</v>
      </c>
      <c r="E143" s="1">
        <v>4596</v>
      </c>
      <c r="F143" s="1">
        <v>623</v>
      </c>
      <c r="G143" s="1">
        <v>120</v>
      </c>
      <c r="H143" s="1">
        <v>97</v>
      </c>
      <c r="I143" s="1">
        <v>0</v>
      </c>
      <c r="J143" s="1">
        <v>0</v>
      </c>
      <c r="K143" s="1">
        <v>287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>
        <v>0</v>
      </c>
      <c r="U143" s="1">
        <v>0</v>
      </c>
      <c r="V143">
        <v>0</v>
      </c>
      <c r="W143" s="1">
        <v>0</v>
      </c>
      <c r="X143">
        <v>0</v>
      </c>
      <c r="Y143">
        <v>0</v>
      </c>
    </row>
    <row r="144" spans="1:27">
      <c r="A144" s="33">
        <v>430022</v>
      </c>
      <c r="B144" s="49" t="s">
        <v>364</v>
      </c>
      <c r="C144" s="1">
        <v>43002</v>
      </c>
      <c r="D144" s="1">
        <v>2</v>
      </c>
      <c r="E144" s="1">
        <v>5736</v>
      </c>
      <c r="F144" s="1">
        <v>778</v>
      </c>
      <c r="G144" s="1">
        <v>149</v>
      </c>
      <c r="H144" s="1">
        <v>121</v>
      </c>
      <c r="I144" s="1">
        <v>0</v>
      </c>
      <c r="J144" s="1">
        <v>0</v>
      </c>
      <c r="K144" s="1">
        <v>358</v>
      </c>
      <c r="L144" s="1">
        <v>0</v>
      </c>
      <c r="M144" s="1">
        <v>0</v>
      </c>
      <c r="N144" s="1">
        <v>500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>
        <v>0</v>
      </c>
      <c r="U144" s="1">
        <v>0</v>
      </c>
      <c r="V144">
        <v>0</v>
      </c>
      <c r="W144" s="1">
        <v>0</v>
      </c>
      <c r="X144">
        <v>0</v>
      </c>
      <c r="Y144">
        <v>0</v>
      </c>
    </row>
    <row r="145" spans="1:25">
      <c r="A145" s="33">
        <v>430023</v>
      </c>
      <c r="B145" s="49" t="s">
        <v>364</v>
      </c>
      <c r="C145" s="1">
        <v>43002</v>
      </c>
      <c r="D145" s="1">
        <v>3</v>
      </c>
      <c r="E145" s="1">
        <v>7170</v>
      </c>
      <c r="F145" s="1">
        <v>973</v>
      </c>
      <c r="G145" s="1">
        <v>187</v>
      </c>
      <c r="H145" s="1">
        <v>152</v>
      </c>
      <c r="I145" s="1">
        <v>0</v>
      </c>
      <c r="J145" s="1">
        <v>0</v>
      </c>
      <c r="K145" s="1">
        <v>448</v>
      </c>
      <c r="L145" s="1">
        <v>0</v>
      </c>
      <c r="M145" s="1">
        <v>0</v>
      </c>
      <c r="N145" s="1">
        <v>500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>
        <v>0</v>
      </c>
      <c r="U145" s="1">
        <v>0</v>
      </c>
      <c r="V145">
        <v>0</v>
      </c>
      <c r="W145" s="1">
        <v>0</v>
      </c>
      <c r="X145">
        <v>0</v>
      </c>
      <c r="Y145">
        <v>0</v>
      </c>
    </row>
    <row r="146" spans="1:25">
      <c r="A146" s="33">
        <v>430024</v>
      </c>
      <c r="B146" s="49" t="s">
        <v>364</v>
      </c>
      <c r="C146" s="1">
        <v>43002</v>
      </c>
      <c r="D146" s="1">
        <v>4</v>
      </c>
      <c r="E146" s="1">
        <v>8971</v>
      </c>
      <c r="F146" s="1">
        <v>1217</v>
      </c>
      <c r="G146" s="1">
        <v>234</v>
      </c>
      <c r="H146" s="1">
        <v>190</v>
      </c>
      <c r="I146" s="1">
        <v>0</v>
      </c>
      <c r="J146" s="1">
        <v>0</v>
      </c>
      <c r="K146" s="1">
        <v>561</v>
      </c>
      <c r="L146" s="1">
        <v>0</v>
      </c>
      <c r="M146" s="1">
        <v>0</v>
      </c>
      <c r="N146" s="1">
        <v>500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>
        <v>0</v>
      </c>
      <c r="U146" s="1">
        <v>0</v>
      </c>
      <c r="V146">
        <v>0</v>
      </c>
      <c r="W146" s="1">
        <v>0</v>
      </c>
      <c r="X146">
        <v>0</v>
      </c>
      <c r="Y146">
        <v>0</v>
      </c>
    </row>
    <row r="147" spans="1:25">
      <c r="A147" s="33">
        <v>430025</v>
      </c>
      <c r="B147" s="49" t="s">
        <v>364</v>
      </c>
      <c r="C147" s="1">
        <v>43002</v>
      </c>
      <c r="D147" s="1">
        <v>5</v>
      </c>
      <c r="E147" s="1">
        <v>11214</v>
      </c>
      <c r="F147" s="1">
        <v>1521</v>
      </c>
      <c r="G147" s="1">
        <v>292</v>
      </c>
      <c r="H147" s="1">
        <v>237</v>
      </c>
      <c r="I147" s="1">
        <v>0</v>
      </c>
      <c r="J147" s="1">
        <v>0</v>
      </c>
      <c r="K147" s="1">
        <v>701</v>
      </c>
      <c r="L147" s="1">
        <v>0</v>
      </c>
      <c r="M147" s="1">
        <v>0</v>
      </c>
      <c r="N147" s="1">
        <v>500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>
        <v>0</v>
      </c>
      <c r="U147" s="1">
        <v>0</v>
      </c>
      <c r="V147">
        <v>0</v>
      </c>
      <c r="W147" s="1">
        <v>0</v>
      </c>
      <c r="X147">
        <v>0</v>
      </c>
      <c r="Y147">
        <v>0</v>
      </c>
    </row>
    <row r="148" spans="1:25">
      <c r="A148" s="33">
        <v>430026</v>
      </c>
      <c r="B148" s="49" t="s">
        <v>364</v>
      </c>
      <c r="C148" s="1">
        <v>43002</v>
      </c>
      <c r="D148" s="1">
        <v>6</v>
      </c>
      <c r="E148" s="1">
        <v>14009</v>
      </c>
      <c r="F148" s="1">
        <v>1901</v>
      </c>
      <c r="G148" s="1">
        <v>365</v>
      </c>
      <c r="H148" s="1">
        <v>297</v>
      </c>
      <c r="I148" s="1">
        <v>0</v>
      </c>
      <c r="J148" s="1">
        <v>0</v>
      </c>
      <c r="K148" s="1">
        <v>876</v>
      </c>
      <c r="L148" s="1">
        <v>0</v>
      </c>
      <c r="M148" s="1">
        <v>0</v>
      </c>
      <c r="N148" s="1">
        <v>500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>
        <v>0</v>
      </c>
      <c r="U148" s="1">
        <v>0</v>
      </c>
      <c r="V148">
        <v>0</v>
      </c>
      <c r="W148" s="1">
        <v>0</v>
      </c>
      <c r="X148">
        <v>0</v>
      </c>
      <c r="Y148">
        <v>0</v>
      </c>
    </row>
    <row r="149" spans="1:25">
      <c r="A149" s="33">
        <v>410030</v>
      </c>
      <c r="B149" s="1" t="s">
        <v>365</v>
      </c>
      <c r="C149" s="1">
        <v>41003</v>
      </c>
      <c r="D149" s="1">
        <v>0</v>
      </c>
      <c r="E149" s="1">
        <v>4276</v>
      </c>
      <c r="F149" s="1">
        <v>348</v>
      </c>
      <c r="G149" s="1">
        <v>127</v>
      </c>
      <c r="H149" s="1">
        <v>76</v>
      </c>
      <c r="I149" s="1">
        <v>0</v>
      </c>
      <c r="J149" s="1">
        <v>0</v>
      </c>
      <c r="K149" s="1">
        <v>237</v>
      </c>
      <c r="L149" s="1">
        <v>0</v>
      </c>
      <c r="M149" s="1">
        <v>0</v>
      </c>
      <c r="N149" s="1">
        <v>500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>
        <v>0</v>
      </c>
      <c r="U149" s="1">
        <v>0</v>
      </c>
      <c r="V149">
        <v>0</v>
      </c>
      <c r="W149" s="1">
        <v>0</v>
      </c>
      <c r="X149">
        <v>0</v>
      </c>
      <c r="Y149">
        <v>0</v>
      </c>
    </row>
    <row r="150" spans="1:25">
      <c r="A150" s="33">
        <v>410031</v>
      </c>
      <c r="B150" s="1" t="s">
        <v>365</v>
      </c>
      <c r="C150" s="1">
        <v>41003</v>
      </c>
      <c r="D150" s="1">
        <v>1</v>
      </c>
      <c r="E150" s="1">
        <v>5345</v>
      </c>
      <c r="F150" s="1">
        <v>435</v>
      </c>
      <c r="G150" s="1">
        <v>158</v>
      </c>
      <c r="H150" s="1">
        <v>95</v>
      </c>
      <c r="I150" s="1">
        <v>0</v>
      </c>
      <c r="J150" s="1">
        <v>0</v>
      </c>
      <c r="K150" s="1">
        <v>296</v>
      </c>
      <c r="L150" s="1">
        <v>0</v>
      </c>
      <c r="M150" s="1">
        <v>0</v>
      </c>
      <c r="N150" s="1">
        <v>500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>
        <v>0</v>
      </c>
      <c r="U150" s="1">
        <v>0</v>
      </c>
      <c r="V150">
        <v>0</v>
      </c>
      <c r="W150" s="1">
        <v>0</v>
      </c>
      <c r="X150">
        <v>0</v>
      </c>
      <c r="Y150">
        <v>0</v>
      </c>
    </row>
    <row r="151" spans="1:25">
      <c r="A151" s="33">
        <v>410032</v>
      </c>
      <c r="B151" s="1" t="s">
        <v>365</v>
      </c>
      <c r="C151" s="1">
        <v>41003</v>
      </c>
      <c r="D151" s="1">
        <v>2</v>
      </c>
      <c r="E151" s="1">
        <v>6670</v>
      </c>
      <c r="F151" s="1">
        <v>542</v>
      </c>
      <c r="G151" s="1">
        <v>198</v>
      </c>
      <c r="H151" s="1">
        <v>118</v>
      </c>
      <c r="I151" s="1">
        <v>0</v>
      </c>
      <c r="J151" s="1">
        <v>0</v>
      </c>
      <c r="K151" s="1">
        <v>369</v>
      </c>
      <c r="L151" s="1">
        <v>0</v>
      </c>
      <c r="M151" s="1">
        <v>0</v>
      </c>
      <c r="N151" s="1">
        <v>500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>
        <v>0</v>
      </c>
      <c r="U151" s="1">
        <v>0</v>
      </c>
      <c r="V151">
        <v>0</v>
      </c>
      <c r="W151" s="1">
        <v>0</v>
      </c>
      <c r="X151">
        <v>0</v>
      </c>
      <c r="Y151">
        <v>0</v>
      </c>
    </row>
    <row r="152" spans="1:25">
      <c r="A152" s="33">
        <v>410033</v>
      </c>
      <c r="B152" s="1" t="s">
        <v>365</v>
      </c>
      <c r="C152" s="1">
        <v>41003</v>
      </c>
      <c r="D152" s="1">
        <v>3</v>
      </c>
      <c r="E152" s="1">
        <v>8338</v>
      </c>
      <c r="F152" s="1">
        <v>678</v>
      </c>
      <c r="G152" s="1">
        <v>247</v>
      </c>
      <c r="H152" s="1">
        <v>148</v>
      </c>
      <c r="I152" s="1">
        <v>0</v>
      </c>
      <c r="J152" s="1">
        <v>0</v>
      </c>
      <c r="K152" s="1">
        <v>462</v>
      </c>
      <c r="L152" s="1">
        <v>0</v>
      </c>
      <c r="M152" s="1">
        <v>0</v>
      </c>
      <c r="N152" s="1">
        <v>500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>
        <v>0</v>
      </c>
      <c r="U152" s="1">
        <v>0</v>
      </c>
      <c r="V152">
        <v>0</v>
      </c>
      <c r="W152" s="1">
        <v>0</v>
      </c>
      <c r="X152">
        <v>0</v>
      </c>
      <c r="Y152">
        <v>0</v>
      </c>
    </row>
    <row r="153" spans="1:25">
      <c r="A153" s="33">
        <v>410034</v>
      </c>
      <c r="B153" s="1" t="s">
        <v>365</v>
      </c>
      <c r="C153" s="1">
        <v>41003</v>
      </c>
      <c r="D153" s="1">
        <v>4</v>
      </c>
      <c r="E153" s="1">
        <v>10433</v>
      </c>
      <c r="F153" s="1">
        <v>849</v>
      </c>
      <c r="G153" s="1">
        <v>309</v>
      </c>
      <c r="H153" s="1">
        <v>185</v>
      </c>
      <c r="I153" s="1">
        <v>0</v>
      </c>
      <c r="J153" s="1">
        <v>0</v>
      </c>
      <c r="K153" s="1">
        <v>578</v>
      </c>
      <c r="L153" s="1">
        <v>0</v>
      </c>
      <c r="M153" s="1">
        <v>0</v>
      </c>
      <c r="N153" s="1">
        <v>500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>
        <v>0</v>
      </c>
      <c r="U153" s="1">
        <v>0</v>
      </c>
      <c r="V153">
        <v>0</v>
      </c>
      <c r="W153" s="1">
        <v>0</v>
      </c>
      <c r="X153">
        <v>0</v>
      </c>
      <c r="Y153">
        <v>0</v>
      </c>
    </row>
    <row r="154" spans="1:25">
      <c r="A154" s="33">
        <v>410035</v>
      </c>
      <c r="B154" s="1" t="s">
        <v>365</v>
      </c>
      <c r="C154" s="1">
        <v>41003</v>
      </c>
      <c r="D154" s="1">
        <v>5</v>
      </c>
      <c r="E154" s="1">
        <v>13041</v>
      </c>
      <c r="F154" s="1">
        <v>1061</v>
      </c>
      <c r="G154" s="1">
        <v>387</v>
      </c>
      <c r="H154" s="1">
        <v>231</v>
      </c>
      <c r="I154" s="1">
        <v>0</v>
      </c>
      <c r="J154" s="1">
        <v>0</v>
      </c>
      <c r="K154" s="1">
        <v>722</v>
      </c>
      <c r="L154" s="1">
        <v>0</v>
      </c>
      <c r="M154" s="1">
        <v>0</v>
      </c>
      <c r="N154" s="1">
        <v>500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>
        <v>0</v>
      </c>
      <c r="U154" s="1">
        <v>0</v>
      </c>
      <c r="V154">
        <v>0</v>
      </c>
      <c r="W154" s="1">
        <v>0</v>
      </c>
      <c r="X154">
        <v>0</v>
      </c>
      <c r="Y154">
        <v>0</v>
      </c>
    </row>
    <row r="155" spans="1:25">
      <c r="A155" s="33">
        <v>410036</v>
      </c>
      <c r="B155" s="1" t="s">
        <v>365</v>
      </c>
      <c r="C155" s="1">
        <v>41003</v>
      </c>
      <c r="D155" s="1">
        <v>6</v>
      </c>
      <c r="E155" s="1">
        <v>16291</v>
      </c>
      <c r="F155" s="1">
        <v>1325</v>
      </c>
      <c r="G155" s="1">
        <v>483</v>
      </c>
      <c r="H155" s="1">
        <v>289</v>
      </c>
      <c r="I155" s="1">
        <v>0</v>
      </c>
      <c r="J155" s="1">
        <v>0</v>
      </c>
      <c r="K155" s="1">
        <v>902</v>
      </c>
      <c r="L155" s="1">
        <v>0</v>
      </c>
      <c r="M155" s="1">
        <v>0</v>
      </c>
      <c r="N155" s="1">
        <v>500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>
        <v>0</v>
      </c>
      <c r="U155" s="1">
        <v>0</v>
      </c>
      <c r="V155">
        <v>0</v>
      </c>
      <c r="W155" s="1">
        <v>0</v>
      </c>
      <c r="X155">
        <v>0</v>
      </c>
      <c r="Y155">
        <v>0</v>
      </c>
    </row>
    <row r="156" spans="1:25">
      <c r="A156" s="33">
        <v>440040</v>
      </c>
      <c r="B156" s="1" t="s">
        <v>366</v>
      </c>
      <c r="C156" s="1">
        <v>44004</v>
      </c>
      <c r="D156" s="1">
        <v>0</v>
      </c>
      <c r="E156" s="1">
        <v>4090</v>
      </c>
      <c r="F156" s="1">
        <v>377</v>
      </c>
      <c r="G156" s="1">
        <v>89</v>
      </c>
      <c r="H156" s="1">
        <v>104</v>
      </c>
      <c r="I156" s="1">
        <v>0</v>
      </c>
      <c r="J156" s="1">
        <v>0</v>
      </c>
      <c r="K156" s="1">
        <v>248</v>
      </c>
      <c r="L156" s="1">
        <v>0</v>
      </c>
      <c r="M156" s="1">
        <v>0</v>
      </c>
      <c r="N156" s="1">
        <v>500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>
        <v>0</v>
      </c>
      <c r="U156" s="1">
        <v>0</v>
      </c>
      <c r="V156">
        <v>0</v>
      </c>
      <c r="W156" s="1">
        <v>0</v>
      </c>
      <c r="X156">
        <v>0</v>
      </c>
      <c r="Y156">
        <v>0</v>
      </c>
    </row>
    <row r="157" spans="1:25">
      <c r="A157" s="33">
        <v>440041</v>
      </c>
      <c r="B157" s="1" t="s">
        <v>366</v>
      </c>
      <c r="C157" s="1">
        <v>44004</v>
      </c>
      <c r="D157" s="1">
        <v>1</v>
      </c>
      <c r="E157" s="1">
        <v>5112</v>
      </c>
      <c r="F157" s="1">
        <v>471</v>
      </c>
      <c r="G157" s="1">
        <v>111</v>
      </c>
      <c r="H157" s="1">
        <v>130</v>
      </c>
      <c r="I157" s="1">
        <v>0</v>
      </c>
      <c r="J157" s="1">
        <v>0</v>
      </c>
      <c r="K157" s="1">
        <v>310</v>
      </c>
      <c r="L157" s="1">
        <v>0</v>
      </c>
      <c r="M157" s="1">
        <v>0</v>
      </c>
      <c r="N157" s="1">
        <v>500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>
        <v>0</v>
      </c>
      <c r="U157" s="1">
        <v>0</v>
      </c>
      <c r="V157">
        <v>0</v>
      </c>
      <c r="W157" s="1">
        <v>0</v>
      </c>
      <c r="X157">
        <v>0</v>
      </c>
      <c r="Y157">
        <v>0</v>
      </c>
    </row>
    <row r="158" spans="1:25">
      <c r="A158" s="33">
        <v>440042</v>
      </c>
      <c r="B158" s="1" t="s">
        <v>366</v>
      </c>
      <c r="C158" s="1">
        <v>44004</v>
      </c>
      <c r="D158" s="1">
        <v>2</v>
      </c>
      <c r="E158" s="1">
        <v>6380</v>
      </c>
      <c r="F158" s="1">
        <v>588</v>
      </c>
      <c r="G158" s="1">
        <v>138</v>
      </c>
      <c r="H158" s="1">
        <v>162</v>
      </c>
      <c r="I158" s="1">
        <v>0</v>
      </c>
      <c r="J158" s="1">
        <v>0</v>
      </c>
      <c r="K158" s="1">
        <v>386</v>
      </c>
      <c r="L158" s="1">
        <v>0</v>
      </c>
      <c r="M158" s="1">
        <v>0</v>
      </c>
      <c r="N158" s="1">
        <v>500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>
        <v>0</v>
      </c>
      <c r="U158" s="1">
        <v>0</v>
      </c>
      <c r="V158">
        <v>0</v>
      </c>
      <c r="W158" s="1">
        <v>0</v>
      </c>
      <c r="X158">
        <v>0</v>
      </c>
      <c r="Y158">
        <v>0</v>
      </c>
    </row>
    <row r="159" spans="1:25">
      <c r="A159" s="33">
        <v>440043</v>
      </c>
      <c r="B159" s="1" t="s">
        <v>366</v>
      </c>
      <c r="C159" s="1">
        <v>44004</v>
      </c>
      <c r="D159" s="1">
        <v>3</v>
      </c>
      <c r="E159" s="1">
        <v>7975</v>
      </c>
      <c r="F159" s="1">
        <v>735</v>
      </c>
      <c r="G159" s="1">
        <v>173</v>
      </c>
      <c r="H159" s="1">
        <v>202</v>
      </c>
      <c r="I159" s="1">
        <v>0</v>
      </c>
      <c r="J159" s="1">
        <v>0</v>
      </c>
      <c r="K159" s="1">
        <v>483</v>
      </c>
      <c r="L159" s="1">
        <v>0</v>
      </c>
      <c r="M159" s="1">
        <v>0</v>
      </c>
      <c r="N159" s="1">
        <v>500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>
        <v>0</v>
      </c>
      <c r="U159" s="1">
        <v>0</v>
      </c>
      <c r="V159">
        <v>0</v>
      </c>
      <c r="W159" s="1">
        <v>0</v>
      </c>
      <c r="X159">
        <v>0</v>
      </c>
      <c r="Y159">
        <v>0</v>
      </c>
    </row>
    <row r="160" spans="1:25">
      <c r="A160" s="33">
        <v>440044</v>
      </c>
      <c r="B160" s="1" t="s">
        <v>366</v>
      </c>
      <c r="C160" s="1">
        <v>44004</v>
      </c>
      <c r="D160" s="1">
        <v>4</v>
      </c>
      <c r="E160" s="1">
        <v>9979</v>
      </c>
      <c r="F160" s="1">
        <v>919</v>
      </c>
      <c r="G160" s="1">
        <v>217</v>
      </c>
      <c r="H160" s="1">
        <v>253</v>
      </c>
      <c r="I160" s="1">
        <v>0</v>
      </c>
      <c r="J160" s="1">
        <v>0</v>
      </c>
      <c r="K160" s="1">
        <v>605</v>
      </c>
      <c r="L160" s="1">
        <v>0</v>
      </c>
      <c r="M160" s="1">
        <v>0</v>
      </c>
      <c r="N160" s="1">
        <v>500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>
        <v>0</v>
      </c>
      <c r="U160" s="1">
        <v>0</v>
      </c>
      <c r="V160">
        <v>0</v>
      </c>
      <c r="W160" s="1">
        <v>0</v>
      </c>
      <c r="X160">
        <v>0</v>
      </c>
      <c r="Y160">
        <v>0</v>
      </c>
    </row>
    <row r="161" spans="1:25">
      <c r="A161" s="33">
        <v>440045</v>
      </c>
      <c r="B161" s="1" t="s">
        <v>366</v>
      </c>
      <c r="C161" s="1">
        <v>44004</v>
      </c>
      <c r="D161" s="1">
        <v>5</v>
      </c>
      <c r="E161" s="1">
        <v>12474</v>
      </c>
      <c r="F161" s="1">
        <v>1149</v>
      </c>
      <c r="G161" s="1">
        <v>271</v>
      </c>
      <c r="H161" s="1">
        <v>317</v>
      </c>
      <c r="I161" s="1">
        <v>0</v>
      </c>
      <c r="J161" s="1">
        <v>0</v>
      </c>
      <c r="K161" s="1">
        <v>756</v>
      </c>
      <c r="L161" s="1">
        <v>0</v>
      </c>
      <c r="M161" s="1">
        <v>0</v>
      </c>
      <c r="N161" s="1">
        <v>500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>
        <v>0</v>
      </c>
      <c r="U161" s="1">
        <v>0</v>
      </c>
      <c r="V161">
        <v>0</v>
      </c>
      <c r="W161" s="1">
        <v>0</v>
      </c>
      <c r="X161">
        <v>0</v>
      </c>
      <c r="Y161">
        <v>0</v>
      </c>
    </row>
    <row r="162" spans="1:25">
      <c r="A162" s="33">
        <v>440046</v>
      </c>
      <c r="B162" s="1" t="s">
        <v>366</v>
      </c>
      <c r="C162" s="1">
        <v>44004</v>
      </c>
      <c r="D162" s="1">
        <v>6</v>
      </c>
      <c r="E162" s="1">
        <v>15582</v>
      </c>
      <c r="F162" s="1">
        <v>1436</v>
      </c>
      <c r="G162" s="1">
        <v>339</v>
      </c>
      <c r="H162" s="1">
        <v>396</v>
      </c>
      <c r="I162" s="1">
        <v>0</v>
      </c>
      <c r="J162" s="1">
        <v>0</v>
      </c>
      <c r="K162" s="1">
        <v>944</v>
      </c>
      <c r="L162" s="1">
        <v>0</v>
      </c>
      <c r="M162" s="1">
        <v>0</v>
      </c>
      <c r="N162" s="1">
        <v>500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>
        <v>0</v>
      </c>
      <c r="U162" s="1">
        <v>0</v>
      </c>
      <c r="V162">
        <v>0</v>
      </c>
      <c r="W162" s="1">
        <v>0</v>
      </c>
      <c r="X162">
        <v>0</v>
      </c>
      <c r="Y162">
        <v>0</v>
      </c>
    </row>
    <row r="163" spans="1:25">
      <c r="A163" s="33">
        <v>430050</v>
      </c>
      <c r="B163" s="49" t="s">
        <v>367</v>
      </c>
      <c r="C163" s="1">
        <v>43005</v>
      </c>
      <c r="D163" s="1">
        <v>0</v>
      </c>
      <c r="E163" s="1">
        <v>3494</v>
      </c>
      <c r="F163" s="1">
        <v>474</v>
      </c>
      <c r="G163" s="1">
        <v>92</v>
      </c>
      <c r="H163" s="1">
        <v>74</v>
      </c>
      <c r="I163" s="1">
        <v>0</v>
      </c>
      <c r="J163" s="1">
        <v>0</v>
      </c>
      <c r="K163" s="1">
        <v>225</v>
      </c>
      <c r="L163" s="1">
        <v>0</v>
      </c>
      <c r="M163" s="1">
        <v>0</v>
      </c>
      <c r="N163" s="1">
        <v>500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>
        <v>0</v>
      </c>
      <c r="U163" s="1">
        <v>0</v>
      </c>
      <c r="V163">
        <v>0</v>
      </c>
      <c r="W163" s="1">
        <v>0</v>
      </c>
      <c r="X163">
        <v>0</v>
      </c>
      <c r="Y163">
        <v>0</v>
      </c>
    </row>
    <row r="164" spans="1:25">
      <c r="A164" s="33">
        <v>430051</v>
      </c>
      <c r="B164" s="49" t="s">
        <v>367</v>
      </c>
      <c r="C164" s="1">
        <v>43005</v>
      </c>
      <c r="D164" s="1">
        <v>1</v>
      </c>
      <c r="E164" s="1">
        <v>4367</v>
      </c>
      <c r="F164" s="1">
        <v>592</v>
      </c>
      <c r="G164" s="1">
        <v>115</v>
      </c>
      <c r="H164" s="1">
        <v>92</v>
      </c>
      <c r="I164" s="1">
        <v>0</v>
      </c>
      <c r="J164" s="1">
        <v>0</v>
      </c>
      <c r="K164" s="1">
        <v>281</v>
      </c>
      <c r="L164" s="1">
        <v>0</v>
      </c>
      <c r="M164" s="1">
        <v>0</v>
      </c>
      <c r="N164" s="1">
        <v>500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>
        <v>0</v>
      </c>
      <c r="U164" s="1">
        <v>0</v>
      </c>
      <c r="V164">
        <v>0</v>
      </c>
      <c r="W164" s="1">
        <v>0</v>
      </c>
      <c r="X164">
        <v>0</v>
      </c>
      <c r="Y164">
        <v>0</v>
      </c>
    </row>
    <row r="165" spans="1:25">
      <c r="A165" s="33">
        <v>430052</v>
      </c>
      <c r="B165" s="49" t="s">
        <v>367</v>
      </c>
      <c r="C165" s="1">
        <v>43005</v>
      </c>
      <c r="D165" s="1">
        <v>2</v>
      </c>
      <c r="E165" s="1">
        <v>5450</v>
      </c>
      <c r="F165" s="1">
        <v>739</v>
      </c>
      <c r="G165" s="1">
        <v>143</v>
      </c>
      <c r="H165" s="1">
        <v>115</v>
      </c>
      <c r="I165" s="1">
        <v>0</v>
      </c>
      <c r="J165" s="1">
        <v>0</v>
      </c>
      <c r="K165" s="1">
        <v>351</v>
      </c>
      <c r="L165" s="1">
        <v>0</v>
      </c>
      <c r="M165" s="1">
        <v>0</v>
      </c>
      <c r="N165" s="1">
        <v>500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>
        <v>0</v>
      </c>
      <c r="U165" s="1">
        <v>0</v>
      </c>
      <c r="V165">
        <v>0</v>
      </c>
      <c r="W165" s="1">
        <v>0</v>
      </c>
      <c r="X165">
        <v>0</v>
      </c>
      <c r="Y165">
        <v>0</v>
      </c>
    </row>
    <row r="166" spans="1:25">
      <c r="A166" s="33">
        <v>430053</v>
      </c>
      <c r="B166" s="49" t="s">
        <v>367</v>
      </c>
      <c r="C166" s="1">
        <v>43005</v>
      </c>
      <c r="D166" s="1">
        <v>3</v>
      </c>
      <c r="E166" s="1">
        <v>6813</v>
      </c>
      <c r="F166" s="1">
        <v>924</v>
      </c>
      <c r="G166" s="1">
        <v>179</v>
      </c>
      <c r="H166" s="1">
        <v>144</v>
      </c>
      <c r="I166" s="1">
        <v>0</v>
      </c>
      <c r="J166" s="1">
        <v>0</v>
      </c>
      <c r="K166" s="1">
        <v>438</v>
      </c>
      <c r="L166" s="1">
        <v>0</v>
      </c>
      <c r="M166" s="1">
        <v>0</v>
      </c>
      <c r="N166" s="1">
        <v>500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>
        <v>0</v>
      </c>
      <c r="U166" s="1">
        <v>0</v>
      </c>
      <c r="V166">
        <v>0</v>
      </c>
      <c r="W166" s="1">
        <v>0</v>
      </c>
      <c r="X166">
        <v>0</v>
      </c>
      <c r="Y166">
        <v>0</v>
      </c>
    </row>
    <row r="167" spans="1:25">
      <c r="A167" s="33">
        <v>430054</v>
      </c>
      <c r="B167" s="49" t="s">
        <v>367</v>
      </c>
      <c r="C167" s="1">
        <v>43005</v>
      </c>
      <c r="D167" s="1">
        <v>4</v>
      </c>
      <c r="E167" s="1">
        <v>8525</v>
      </c>
      <c r="F167" s="1">
        <v>1156</v>
      </c>
      <c r="G167" s="1">
        <v>224</v>
      </c>
      <c r="H167" s="1">
        <v>180</v>
      </c>
      <c r="I167" s="1">
        <v>0</v>
      </c>
      <c r="J167" s="1">
        <v>0</v>
      </c>
      <c r="K167" s="1">
        <v>549</v>
      </c>
      <c r="L167" s="1">
        <v>0</v>
      </c>
      <c r="M167" s="1">
        <v>0</v>
      </c>
      <c r="N167" s="1">
        <v>500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>
        <v>0</v>
      </c>
      <c r="U167" s="1">
        <v>0</v>
      </c>
      <c r="V167">
        <v>0</v>
      </c>
      <c r="W167" s="1">
        <v>0</v>
      </c>
      <c r="X167">
        <v>0</v>
      </c>
      <c r="Y167">
        <v>0</v>
      </c>
    </row>
    <row r="168" spans="1:25">
      <c r="A168" s="33">
        <v>430055</v>
      </c>
      <c r="B168" s="49" t="s">
        <v>367</v>
      </c>
      <c r="C168" s="1">
        <v>43005</v>
      </c>
      <c r="D168" s="1">
        <v>5</v>
      </c>
      <c r="E168" s="1">
        <v>10656</v>
      </c>
      <c r="F168" s="1">
        <v>1445</v>
      </c>
      <c r="G168" s="1">
        <v>280</v>
      </c>
      <c r="H168" s="1">
        <v>225</v>
      </c>
      <c r="I168" s="1">
        <v>0</v>
      </c>
      <c r="J168" s="1">
        <v>0</v>
      </c>
      <c r="K168" s="1">
        <v>686</v>
      </c>
      <c r="L168" s="1">
        <v>0</v>
      </c>
      <c r="M168" s="1">
        <v>0</v>
      </c>
      <c r="N168" s="1">
        <v>500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>
        <v>0</v>
      </c>
      <c r="U168" s="1">
        <v>0</v>
      </c>
      <c r="V168">
        <v>0</v>
      </c>
      <c r="W168" s="1">
        <v>0</v>
      </c>
      <c r="X168">
        <v>0</v>
      </c>
      <c r="Y168">
        <v>0</v>
      </c>
    </row>
    <row r="169" spans="1:25">
      <c r="A169" s="33">
        <v>430056</v>
      </c>
      <c r="B169" s="49" t="s">
        <v>367</v>
      </c>
      <c r="C169" s="1">
        <v>43005</v>
      </c>
      <c r="D169" s="1">
        <v>6</v>
      </c>
      <c r="E169" s="1">
        <v>13312</v>
      </c>
      <c r="F169" s="1">
        <v>1805</v>
      </c>
      <c r="G169" s="1">
        <v>350</v>
      </c>
      <c r="H169" s="1">
        <v>281</v>
      </c>
      <c r="I169" s="1">
        <v>0</v>
      </c>
      <c r="J169" s="1">
        <v>0</v>
      </c>
      <c r="K169" s="1">
        <v>857</v>
      </c>
      <c r="L169" s="1">
        <v>0</v>
      </c>
      <c r="M169" s="1">
        <v>0</v>
      </c>
      <c r="N169" s="1">
        <v>500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>
        <v>0</v>
      </c>
      <c r="U169" s="1">
        <v>0</v>
      </c>
      <c r="V169">
        <v>0</v>
      </c>
      <c r="W169" s="1">
        <v>0</v>
      </c>
      <c r="X169">
        <v>0</v>
      </c>
      <c r="Y169">
        <v>0</v>
      </c>
    </row>
    <row r="170" spans="1:25">
      <c r="A170" s="33">
        <v>420060</v>
      </c>
      <c r="B170" s="1" t="s">
        <v>601</v>
      </c>
      <c r="C170" s="1">
        <v>42006</v>
      </c>
      <c r="D170" s="1">
        <v>0</v>
      </c>
      <c r="E170" s="1">
        <v>3630</v>
      </c>
      <c r="F170" s="1">
        <v>513</v>
      </c>
      <c r="G170" s="1">
        <v>79</v>
      </c>
      <c r="H170" s="1">
        <v>99</v>
      </c>
      <c r="I170" s="1">
        <v>0</v>
      </c>
      <c r="J170" s="1">
        <v>0</v>
      </c>
      <c r="K170" s="1">
        <v>209</v>
      </c>
      <c r="L170" s="1">
        <v>0</v>
      </c>
      <c r="M170" s="1">
        <v>0</v>
      </c>
      <c r="N170" s="1">
        <v>500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>
        <v>0</v>
      </c>
      <c r="U170" s="1">
        <v>0</v>
      </c>
      <c r="V170">
        <v>0</v>
      </c>
      <c r="W170" s="1">
        <v>0</v>
      </c>
      <c r="X170">
        <v>0</v>
      </c>
      <c r="Y170">
        <v>0</v>
      </c>
    </row>
    <row r="171" spans="1:25">
      <c r="A171" s="33">
        <v>420061</v>
      </c>
      <c r="B171" s="1" t="s">
        <v>601</v>
      </c>
      <c r="C171" s="1">
        <v>42006</v>
      </c>
      <c r="D171" s="1">
        <v>1</v>
      </c>
      <c r="E171" s="1">
        <v>4537</v>
      </c>
      <c r="F171" s="1">
        <v>641</v>
      </c>
      <c r="G171" s="1">
        <v>98</v>
      </c>
      <c r="H171" s="1">
        <v>123</v>
      </c>
      <c r="I171" s="1">
        <v>0</v>
      </c>
      <c r="J171" s="1">
        <v>0</v>
      </c>
      <c r="K171" s="1">
        <v>261</v>
      </c>
      <c r="L171" s="1">
        <v>0</v>
      </c>
      <c r="M171" s="1">
        <v>0</v>
      </c>
      <c r="N171" s="1">
        <v>500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>
        <v>0</v>
      </c>
      <c r="U171" s="1">
        <v>0</v>
      </c>
      <c r="V171">
        <v>0</v>
      </c>
      <c r="W171" s="1">
        <v>0</v>
      </c>
      <c r="X171">
        <v>0</v>
      </c>
      <c r="Y171">
        <v>0</v>
      </c>
    </row>
    <row r="172" spans="1:25">
      <c r="A172" s="33">
        <v>420062</v>
      </c>
      <c r="B172" s="1" t="s">
        <v>601</v>
      </c>
      <c r="C172" s="1">
        <v>42006</v>
      </c>
      <c r="D172" s="1">
        <v>2</v>
      </c>
      <c r="E172" s="1">
        <v>5662</v>
      </c>
      <c r="F172" s="1">
        <v>800</v>
      </c>
      <c r="G172" s="1">
        <v>123</v>
      </c>
      <c r="H172" s="1">
        <v>154</v>
      </c>
      <c r="I172" s="1">
        <v>0</v>
      </c>
      <c r="J172" s="1">
        <v>0</v>
      </c>
      <c r="K172" s="1">
        <v>326</v>
      </c>
      <c r="L172" s="1">
        <v>0</v>
      </c>
      <c r="M172" s="1">
        <v>0</v>
      </c>
      <c r="N172" s="1">
        <v>500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>
        <v>0</v>
      </c>
      <c r="U172" s="1">
        <v>0</v>
      </c>
      <c r="V172">
        <v>0</v>
      </c>
      <c r="W172" s="1">
        <v>0</v>
      </c>
      <c r="X172">
        <v>0</v>
      </c>
      <c r="Y172">
        <v>0</v>
      </c>
    </row>
    <row r="173" spans="1:25">
      <c r="A173" s="33">
        <v>420063</v>
      </c>
      <c r="B173" s="1" t="s">
        <v>601</v>
      </c>
      <c r="C173" s="1">
        <v>42006</v>
      </c>
      <c r="D173" s="1">
        <v>3</v>
      </c>
      <c r="E173" s="1">
        <v>7078</v>
      </c>
      <c r="F173" s="1">
        <v>1000</v>
      </c>
      <c r="G173" s="1">
        <v>154</v>
      </c>
      <c r="H173" s="1">
        <v>193</v>
      </c>
      <c r="I173" s="1">
        <v>0</v>
      </c>
      <c r="J173" s="1">
        <v>0</v>
      </c>
      <c r="K173" s="1">
        <v>407</v>
      </c>
      <c r="L173" s="1">
        <v>0</v>
      </c>
      <c r="M173" s="1">
        <v>0</v>
      </c>
      <c r="N173" s="1">
        <v>500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>
        <v>0</v>
      </c>
      <c r="U173" s="1">
        <v>0</v>
      </c>
      <c r="V173">
        <v>0</v>
      </c>
      <c r="W173" s="1">
        <v>0</v>
      </c>
      <c r="X173">
        <v>0</v>
      </c>
      <c r="Y173">
        <v>0</v>
      </c>
    </row>
    <row r="174" spans="1:25">
      <c r="A174" s="33">
        <v>420064</v>
      </c>
      <c r="B174" s="1" t="s">
        <v>601</v>
      </c>
      <c r="C174" s="1">
        <v>42006</v>
      </c>
      <c r="D174" s="1">
        <v>4</v>
      </c>
      <c r="E174" s="1">
        <v>8857</v>
      </c>
      <c r="F174" s="1">
        <v>1251</v>
      </c>
      <c r="G174" s="1">
        <v>192</v>
      </c>
      <c r="H174" s="1">
        <v>241</v>
      </c>
      <c r="I174" s="1">
        <v>0</v>
      </c>
      <c r="J174" s="1">
        <v>0</v>
      </c>
      <c r="K174" s="1">
        <v>509</v>
      </c>
      <c r="L174" s="1">
        <v>0</v>
      </c>
      <c r="M174" s="1">
        <v>0</v>
      </c>
      <c r="N174" s="1">
        <v>500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>
        <v>0</v>
      </c>
      <c r="U174" s="1">
        <v>0</v>
      </c>
      <c r="V174">
        <v>0</v>
      </c>
      <c r="W174" s="1">
        <v>0</v>
      </c>
      <c r="X174">
        <v>0</v>
      </c>
      <c r="Y174">
        <v>0</v>
      </c>
    </row>
    <row r="175" spans="1:25">
      <c r="A175" s="33">
        <v>420065</v>
      </c>
      <c r="B175" s="1" t="s">
        <v>601</v>
      </c>
      <c r="C175" s="1">
        <v>42006</v>
      </c>
      <c r="D175" s="1">
        <v>5</v>
      </c>
      <c r="E175" s="1">
        <v>11071</v>
      </c>
      <c r="F175" s="1">
        <v>1564</v>
      </c>
      <c r="G175" s="1">
        <v>240</v>
      </c>
      <c r="H175" s="1">
        <v>301</v>
      </c>
      <c r="I175" s="1">
        <v>0</v>
      </c>
      <c r="J175" s="1">
        <v>0</v>
      </c>
      <c r="K175" s="1">
        <v>637</v>
      </c>
      <c r="L175" s="1">
        <v>0</v>
      </c>
      <c r="M175" s="1">
        <v>0</v>
      </c>
      <c r="N175" s="1">
        <v>500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>
        <v>0</v>
      </c>
      <c r="U175" s="1">
        <v>0</v>
      </c>
      <c r="V175">
        <v>0</v>
      </c>
      <c r="W175" s="1">
        <v>0</v>
      </c>
      <c r="X175">
        <v>0</v>
      </c>
      <c r="Y175">
        <v>0</v>
      </c>
    </row>
    <row r="176" spans="1:25">
      <c r="A176" s="33">
        <v>420066</v>
      </c>
      <c r="B176" s="1" t="s">
        <v>601</v>
      </c>
      <c r="C176" s="1">
        <v>42006</v>
      </c>
      <c r="D176" s="1">
        <v>6</v>
      </c>
      <c r="E176" s="1">
        <v>13830</v>
      </c>
      <c r="F176" s="1">
        <v>1954</v>
      </c>
      <c r="G176" s="1">
        <v>300</v>
      </c>
      <c r="H176" s="1">
        <v>377</v>
      </c>
      <c r="I176" s="1">
        <v>0</v>
      </c>
      <c r="J176" s="1">
        <v>0</v>
      </c>
      <c r="K176" s="1">
        <v>796</v>
      </c>
      <c r="L176" s="1">
        <v>0</v>
      </c>
      <c r="M176" s="1">
        <v>0</v>
      </c>
      <c r="N176" s="1">
        <v>500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>
        <v>0</v>
      </c>
      <c r="U176" s="1">
        <v>0</v>
      </c>
      <c r="V176">
        <v>0</v>
      </c>
      <c r="W176" s="1">
        <v>0</v>
      </c>
      <c r="X176">
        <v>0</v>
      </c>
      <c r="Y176">
        <v>0</v>
      </c>
    </row>
    <row r="178" spans="1:25">
      <c r="A178" s="33">
        <v>530010</v>
      </c>
      <c r="B178" s="1" t="s">
        <v>368</v>
      </c>
      <c r="C178" s="1">
        <v>53001</v>
      </c>
      <c r="D178" s="1">
        <v>0</v>
      </c>
      <c r="E178" s="1">
        <v>3578</v>
      </c>
      <c r="F178" s="1">
        <v>522</v>
      </c>
      <c r="G178" s="1">
        <v>93</v>
      </c>
      <c r="H178" s="1">
        <v>81</v>
      </c>
      <c r="I178" s="1">
        <v>0</v>
      </c>
      <c r="J178" s="1">
        <v>0</v>
      </c>
      <c r="K178" s="1">
        <v>220</v>
      </c>
      <c r="L178" s="1">
        <v>0</v>
      </c>
      <c r="M178" s="1">
        <v>0</v>
      </c>
      <c r="N178" s="1">
        <v>500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>
        <v>0</v>
      </c>
      <c r="U178" s="1">
        <v>0</v>
      </c>
      <c r="V178">
        <v>0</v>
      </c>
      <c r="W178" s="1">
        <v>0</v>
      </c>
      <c r="X178">
        <v>0</v>
      </c>
      <c r="Y178">
        <v>0</v>
      </c>
    </row>
    <row r="179" spans="1:25">
      <c r="A179" s="33">
        <v>530011</v>
      </c>
      <c r="B179" s="1" t="s">
        <v>368</v>
      </c>
      <c r="C179" s="1">
        <v>53001</v>
      </c>
      <c r="D179" s="1">
        <v>1</v>
      </c>
      <c r="E179" s="1">
        <v>4472</v>
      </c>
      <c r="F179" s="1">
        <v>652</v>
      </c>
      <c r="G179" s="1">
        <v>116</v>
      </c>
      <c r="H179" s="1">
        <v>101</v>
      </c>
      <c r="I179" s="1">
        <v>0</v>
      </c>
      <c r="J179" s="1">
        <v>0</v>
      </c>
      <c r="K179" s="1">
        <v>275</v>
      </c>
      <c r="L179" s="1">
        <v>0</v>
      </c>
      <c r="M179" s="1">
        <v>0</v>
      </c>
      <c r="N179" s="1">
        <v>500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>
        <v>0</v>
      </c>
      <c r="U179" s="1">
        <v>0</v>
      </c>
      <c r="V179">
        <v>0</v>
      </c>
      <c r="W179" s="1">
        <v>0</v>
      </c>
      <c r="X179">
        <v>0</v>
      </c>
      <c r="Y179">
        <v>0</v>
      </c>
    </row>
    <row r="180" spans="1:25">
      <c r="A180" s="33">
        <v>530012</v>
      </c>
      <c r="B180" s="1" t="s">
        <v>368</v>
      </c>
      <c r="C180" s="1">
        <v>53001</v>
      </c>
      <c r="D180" s="1">
        <v>2</v>
      </c>
      <c r="E180" s="1">
        <v>5581</v>
      </c>
      <c r="F180" s="1">
        <v>814</v>
      </c>
      <c r="G180" s="1">
        <v>145</v>
      </c>
      <c r="H180" s="1">
        <v>126</v>
      </c>
      <c r="I180" s="1">
        <v>0</v>
      </c>
      <c r="J180" s="1">
        <v>0</v>
      </c>
      <c r="K180" s="1">
        <v>343</v>
      </c>
      <c r="L180" s="1">
        <v>0</v>
      </c>
      <c r="M180" s="1">
        <v>0</v>
      </c>
      <c r="N180" s="1">
        <v>500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>
        <v>0</v>
      </c>
      <c r="U180" s="1">
        <v>0</v>
      </c>
      <c r="V180">
        <v>0</v>
      </c>
      <c r="W180" s="1">
        <v>0</v>
      </c>
      <c r="X180">
        <v>0</v>
      </c>
      <c r="Y180">
        <v>0</v>
      </c>
    </row>
    <row r="181" spans="1:25">
      <c r="A181" s="33">
        <v>530013</v>
      </c>
      <c r="B181" s="1" t="s">
        <v>368</v>
      </c>
      <c r="C181" s="1">
        <v>53001</v>
      </c>
      <c r="D181" s="1">
        <v>3</v>
      </c>
      <c r="E181" s="1">
        <v>6977</v>
      </c>
      <c r="F181" s="1">
        <v>1017</v>
      </c>
      <c r="G181" s="1">
        <v>181</v>
      </c>
      <c r="H181" s="1">
        <v>157</v>
      </c>
      <c r="I181" s="1">
        <v>0</v>
      </c>
      <c r="J181" s="1">
        <v>0</v>
      </c>
      <c r="K181" s="1">
        <v>429</v>
      </c>
      <c r="L181" s="1">
        <v>0</v>
      </c>
      <c r="M181" s="1">
        <v>0</v>
      </c>
      <c r="N181" s="1">
        <v>500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>
        <v>0</v>
      </c>
      <c r="U181" s="1">
        <v>0</v>
      </c>
      <c r="V181">
        <v>0</v>
      </c>
      <c r="W181" s="1">
        <v>0</v>
      </c>
      <c r="X181">
        <v>0</v>
      </c>
      <c r="Y181">
        <v>0</v>
      </c>
    </row>
    <row r="182" spans="1:25">
      <c r="A182" s="33">
        <v>530014</v>
      </c>
      <c r="B182" s="1" t="s">
        <v>368</v>
      </c>
      <c r="C182" s="1">
        <v>53001</v>
      </c>
      <c r="D182" s="1">
        <v>4</v>
      </c>
      <c r="E182" s="1">
        <v>8730</v>
      </c>
      <c r="F182" s="1">
        <v>1273</v>
      </c>
      <c r="G182" s="1">
        <v>226</v>
      </c>
      <c r="H182" s="1">
        <v>197</v>
      </c>
      <c r="I182" s="1">
        <v>0</v>
      </c>
      <c r="J182" s="1">
        <v>0</v>
      </c>
      <c r="K182" s="1">
        <v>536</v>
      </c>
      <c r="L182" s="1">
        <v>0</v>
      </c>
      <c r="M182" s="1">
        <v>0</v>
      </c>
      <c r="N182" s="1">
        <v>500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>
        <v>0</v>
      </c>
      <c r="U182" s="1">
        <v>0</v>
      </c>
      <c r="V182">
        <v>0</v>
      </c>
      <c r="W182" s="1">
        <v>0</v>
      </c>
      <c r="X182">
        <v>0</v>
      </c>
      <c r="Y182">
        <v>0</v>
      </c>
    </row>
    <row r="183" spans="1:25">
      <c r="A183" s="33">
        <v>530015</v>
      </c>
      <c r="B183" s="1" t="s">
        <v>368</v>
      </c>
      <c r="C183" s="1">
        <v>53001</v>
      </c>
      <c r="D183" s="1">
        <v>5</v>
      </c>
      <c r="E183" s="1">
        <v>10912</v>
      </c>
      <c r="F183" s="1">
        <v>1592</v>
      </c>
      <c r="G183" s="1">
        <v>283</v>
      </c>
      <c r="H183" s="1">
        <v>247</v>
      </c>
      <c r="I183" s="1">
        <v>0</v>
      </c>
      <c r="J183" s="1">
        <v>0</v>
      </c>
      <c r="K183" s="1">
        <v>671</v>
      </c>
      <c r="L183" s="1">
        <v>0</v>
      </c>
      <c r="M183" s="1">
        <v>0</v>
      </c>
      <c r="N183" s="1">
        <v>500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>
        <v>0</v>
      </c>
      <c r="U183" s="1">
        <v>0</v>
      </c>
      <c r="V183">
        <v>0</v>
      </c>
      <c r="W183" s="1">
        <v>0</v>
      </c>
      <c r="X183">
        <v>0</v>
      </c>
      <c r="Y183">
        <v>0</v>
      </c>
    </row>
    <row r="184" spans="1:25">
      <c r="A184" s="33">
        <v>530016</v>
      </c>
      <c r="B184" s="1" t="s">
        <v>368</v>
      </c>
      <c r="C184" s="1">
        <v>53001</v>
      </c>
      <c r="D184" s="1">
        <v>6</v>
      </c>
      <c r="E184" s="1">
        <v>13632</v>
      </c>
      <c r="F184" s="1">
        <v>1988</v>
      </c>
      <c r="G184" s="1">
        <v>354</v>
      </c>
      <c r="H184" s="1">
        <v>308</v>
      </c>
      <c r="I184" s="1">
        <v>0</v>
      </c>
      <c r="J184" s="1">
        <v>0</v>
      </c>
      <c r="K184" s="1">
        <v>838</v>
      </c>
      <c r="L184" s="1">
        <v>0</v>
      </c>
      <c r="M184" s="1">
        <v>0</v>
      </c>
      <c r="N184" s="1">
        <v>500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>
        <v>0</v>
      </c>
      <c r="U184" s="1">
        <v>0</v>
      </c>
      <c r="V184">
        <v>0</v>
      </c>
      <c r="W184" s="1">
        <v>0</v>
      </c>
      <c r="X184">
        <v>0</v>
      </c>
      <c r="Y184">
        <v>0</v>
      </c>
    </row>
    <row r="185" spans="1:25">
      <c r="A185" s="33">
        <v>520020</v>
      </c>
      <c r="B185" s="1" t="s">
        <v>369</v>
      </c>
      <c r="C185" s="1">
        <v>52002</v>
      </c>
      <c r="D185" s="1">
        <v>0</v>
      </c>
      <c r="E185" s="1">
        <v>3630</v>
      </c>
      <c r="F185" s="1">
        <v>513</v>
      </c>
      <c r="G185" s="1">
        <v>79</v>
      </c>
      <c r="H185" s="1">
        <v>99</v>
      </c>
      <c r="I185" s="1">
        <v>0</v>
      </c>
      <c r="J185" s="1">
        <v>0</v>
      </c>
      <c r="K185" s="1">
        <v>209</v>
      </c>
      <c r="L185" s="1">
        <v>0</v>
      </c>
      <c r="M185" s="1">
        <v>0</v>
      </c>
      <c r="N185" s="1">
        <v>500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>
        <v>0</v>
      </c>
      <c r="U185" s="1">
        <v>0</v>
      </c>
      <c r="V185">
        <v>0</v>
      </c>
      <c r="W185" s="1">
        <v>0</v>
      </c>
      <c r="X185">
        <v>0</v>
      </c>
      <c r="Y185">
        <v>0</v>
      </c>
    </row>
    <row r="186" spans="1:25">
      <c r="A186" s="33">
        <v>520021</v>
      </c>
      <c r="B186" s="1" t="s">
        <v>369</v>
      </c>
      <c r="C186" s="1">
        <v>52002</v>
      </c>
      <c r="D186" s="1">
        <v>1</v>
      </c>
      <c r="E186" s="1">
        <v>4537</v>
      </c>
      <c r="F186" s="1">
        <v>641</v>
      </c>
      <c r="G186" s="1">
        <v>98</v>
      </c>
      <c r="H186" s="1">
        <v>123</v>
      </c>
      <c r="I186" s="1">
        <v>0</v>
      </c>
      <c r="J186" s="1">
        <v>0</v>
      </c>
      <c r="K186" s="1">
        <v>261</v>
      </c>
      <c r="L186" s="1">
        <v>0</v>
      </c>
      <c r="M186" s="1">
        <v>0</v>
      </c>
      <c r="N186" s="1">
        <v>500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>
        <v>0</v>
      </c>
      <c r="U186" s="1">
        <v>0</v>
      </c>
      <c r="V186">
        <v>0</v>
      </c>
      <c r="W186" s="1">
        <v>0</v>
      </c>
      <c r="X186">
        <v>0</v>
      </c>
      <c r="Y186">
        <v>0</v>
      </c>
    </row>
    <row r="187" spans="1:25">
      <c r="A187" s="33">
        <v>520022</v>
      </c>
      <c r="B187" s="1" t="s">
        <v>369</v>
      </c>
      <c r="C187" s="1">
        <v>52002</v>
      </c>
      <c r="D187" s="1">
        <v>2</v>
      </c>
      <c r="E187" s="1">
        <v>5662</v>
      </c>
      <c r="F187" s="1">
        <v>800</v>
      </c>
      <c r="G187" s="1">
        <v>123</v>
      </c>
      <c r="H187" s="1">
        <v>154</v>
      </c>
      <c r="I187" s="1">
        <v>0</v>
      </c>
      <c r="J187" s="1">
        <v>0</v>
      </c>
      <c r="K187" s="1">
        <v>326</v>
      </c>
      <c r="L187" s="1">
        <v>0</v>
      </c>
      <c r="M187" s="1">
        <v>0</v>
      </c>
      <c r="N187" s="1">
        <v>500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>
        <v>0</v>
      </c>
      <c r="U187" s="1">
        <v>0</v>
      </c>
      <c r="V187">
        <v>0</v>
      </c>
      <c r="W187" s="1">
        <v>0</v>
      </c>
      <c r="X187">
        <v>0</v>
      </c>
      <c r="Y187">
        <v>0</v>
      </c>
    </row>
    <row r="188" spans="1:25">
      <c r="A188" s="33">
        <v>520023</v>
      </c>
      <c r="B188" s="1" t="s">
        <v>369</v>
      </c>
      <c r="C188" s="1">
        <v>52002</v>
      </c>
      <c r="D188" s="1">
        <v>3</v>
      </c>
      <c r="E188" s="1">
        <v>7078</v>
      </c>
      <c r="F188" s="1">
        <v>1000</v>
      </c>
      <c r="G188" s="1">
        <v>154</v>
      </c>
      <c r="H188" s="1">
        <v>193</v>
      </c>
      <c r="I188" s="1">
        <v>0</v>
      </c>
      <c r="J188" s="1">
        <v>0</v>
      </c>
      <c r="K188" s="1">
        <v>407</v>
      </c>
      <c r="L188" s="1">
        <v>0</v>
      </c>
      <c r="M188" s="1">
        <v>0</v>
      </c>
      <c r="N188" s="1">
        <v>500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>
        <v>0</v>
      </c>
      <c r="U188" s="1">
        <v>0</v>
      </c>
      <c r="V188">
        <v>0</v>
      </c>
      <c r="W188" s="1">
        <v>0</v>
      </c>
      <c r="X188">
        <v>0</v>
      </c>
      <c r="Y188">
        <v>0</v>
      </c>
    </row>
    <row r="189" spans="1:25">
      <c r="A189" s="33">
        <v>520024</v>
      </c>
      <c r="B189" s="1" t="s">
        <v>369</v>
      </c>
      <c r="C189" s="1">
        <v>52002</v>
      </c>
      <c r="D189" s="1">
        <v>4</v>
      </c>
      <c r="E189" s="1">
        <v>8857</v>
      </c>
      <c r="F189" s="1">
        <v>1251</v>
      </c>
      <c r="G189" s="1">
        <v>192</v>
      </c>
      <c r="H189" s="1">
        <v>241</v>
      </c>
      <c r="I189" s="1">
        <v>0</v>
      </c>
      <c r="J189" s="1">
        <v>0</v>
      </c>
      <c r="K189" s="1">
        <v>509</v>
      </c>
      <c r="L189" s="1">
        <v>0</v>
      </c>
      <c r="M189" s="1">
        <v>0</v>
      </c>
      <c r="N189" s="1">
        <v>500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>
        <v>0</v>
      </c>
      <c r="U189" s="1">
        <v>0</v>
      </c>
      <c r="V189">
        <v>0</v>
      </c>
      <c r="W189" s="1">
        <v>0</v>
      </c>
      <c r="X189">
        <v>0</v>
      </c>
      <c r="Y189">
        <v>0</v>
      </c>
    </row>
    <row r="190" spans="1:25">
      <c r="A190" s="33">
        <v>520025</v>
      </c>
      <c r="B190" s="1" t="s">
        <v>369</v>
      </c>
      <c r="C190" s="1">
        <v>52002</v>
      </c>
      <c r="D190" s="1">
        <v>5</v>
      </c>
      <c r="E190" s="1">
        <v>11071</v>
      </c>
      <c r="F190" s="1">
        <v>1564</v>
      </c>
      <c r="G190" s="1">
        <v>240</v>
      </c>
      <c r="H190" s="1">
        <v>301</v>
      </c>
      <c r="I190" s="1">
        <v>0</v>
      </c>
      <c r="J190" s="1">
        <v>0</v>
      </c>
      <c r="K190" s="1">
        <v>637</v>
      </c>
      <c r="L190" s="1">
        <v>0</v>
      </c>
      <c r="M190" s="1">
        <v>0</v>
      </c>
      <c r="N190" s="1">
        <v>500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>
        <v>0</v>
      </c>
      <c r="U190" s="1">
        <v>0</v>
      </c>
      <c r="V190">
        <v>0</v>
      </c>
      <c r="W190" s="1">
        <v>0</v>
      </c>
      <c r="X190">
        <v>0</v>
      </c>
      <c r="Y190">
        <v>0</v>
      </c>
    </row>
    <row r="191" spans="1:25">
      <c r="A191" s="33">
        <v>520026</v>
      </c>
      <c r="B191" s="1" t="s">
        <v>369</v>
      </c>
      <c r="C191" s="1">
        <v>52002</v>
      </c>
      <c r="D191" s="1">
        <v>6</v>
      </c>
      <c r="E191" s="1">
        <v>13830</v>
      </c>
      <c r="F191" s="1">
        <v>1954</v>
      </c>
      <c r="G191" s="1">
        <v>300</v>
      </c>
      <c r="H191" s="1">
        <v>377</v>
      </c>
      <c r="I191" s="1">
        <v>0</v>
      </c>
      <c r="J191" s="1">
        <v>0</v>
      </c>
      <c r="K191" s="1">
        <v>796</v>
      </c>
      <c r="L191" s="1">
        <v>0</v>
      </c>
      <c r="M191" s="1">
        <v>0</v>
      </c>
      <c r="N191" s="1">
        <v>500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>
        <v>0</v>
      </c>
      <c r="U191" s="1">
        <v>0</v>
      </c>
      <c r="V191">
        <v>0</v>
      </c>
      <c r="W191" s="1">
        <v>0</v>
      </c>
      <c r="X191">
        <v>0</v>
      </c>
      <c r="Y191">
        <v>0</v>
      </c>
    </row>
    <row r="192" spans="1:25">
      <c r="A192" s="33">
        <v>510030</v>
      </c>
      <c r="B192" s="1" t="s">
        <v>370</v>
      </c>
      <c r="C192" s="1">
        <v>51003</v>
      </c>
      <c r="D192" s="1">
        <v>0</v>
      </c>
      <c r="E192" s="1">
        <v>4276</v>
      </c>
      <c r="F192" s="1">
        <v>348</v>
      </c>
      <c r="G192" s="1">
        <v>127</v>
      </c>
      <c r="H192" s="1">
        <v>76</v>
      </c>
      <c r="I192" s="1">
        <v>0</v>
      </c>
      <c r="J192" s="1">
        <v>0</v>
      </c>
      <c r="K192" s="1">
        <v>237</v>
      </c>
      <c r="L192" s="1">
        <v>0</v>
      </c>
      <c r="M192" s="1">
        <v>0</v>
      </c>
      <c r="N192" s="1">
        <v>500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>
        <v>0</v>
      </c>
      <c r="U192" s="1">
        <v>0</v>
      </c>
      <c r="V192">
        <v>0</v>
      </c>
      <c r="W192" s="1">
        <v>0</v>
      </c>
      <c r="X192">
        <v>0</v>
      </c>
      <c r="Y192">
        <v>0</v>
      </c>
    </row>
    <row r="193" spans="1:25">
      <c r="A193" s="33">
        <v>510031</v>
      </c>
      <c r="B193" s="1" t="s">
        <v>370</v>
      </c>
      <c r="C193" s="1">
        <v>51003</v>
      </c>
      <c r="D193" s="1">
        <v>1</v>
      </c>
      <c r="E193" s="1">
        <v>5345</v>
      </c>
      <c r="F193" s="1">
        <v>435</v>
      </c>
      <c r="G193" s="1">
        <v>158</v>
      </c>
      <c r="H193" s="1">
        <v>95</v>
      </c>
      <c r="I193" s="1">
        <v>0</v>
      </c>
      <c r="J193" s="1">
        <v>0</v>
      </c>
      <c r="K193" s="1">
        <v>296</v>
      </c>
      <c r="L193" s="1">
        <v>0</v>
      </c>
      <c r="M193" s="1">
        <v>0</v>
      </c>
      <c r="N193" s="1">
        <v>500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>
        <v>0</v>
      </c>
      <c r="U193" s="1">
        <v>0</v>
      </c>
      <c r="V193">
        <v>0</v>
      </c>
      <c r="W193" s="1">
        <v>0</v>
      </c>
      <c r="X193">
        <v>0</v>
      </c>
      <c r="Y193">
        <v>0</v>
      </c>
    </row>
    <row r="194" spans="1:25">
      <c r="A194" s="33">
        <v>510032</v>
      </c>
      <c r="B194" s="1" t="s">
        <v>370</v>
      </c>
      <c r="C194" s="1">
        <v>51003</v>
      </c>
      <c r="D194" s="1">
        <v>2</v>
      </c>
      <c r="E194" s="1">
        <v>6670</v>
      </c>
      <c r="F194" s="1">
        <v>542</v>
      </c>
      <c r="G194" s="1">
        <v>198</v>
      </c>
      <c r="H194" s="1">
        <v>118</v>
      </c>
      <c r="I194" s="1">
        <v>0</v>
      </c>
      <c r="J194" s="1">
        <v>0</v>
      </c>
      <c r="K194" s="1">
        <v>369</v>
      </c>
      <c r="L194" s="1">
        <v>0</v>
      </c>
      <c r="M194" s="1">
        <v>0</v>
      </c>
      <c r="N194" s="1">
        <v>500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>
        <v>0</v>
      </c>
      <c r="U194" s="1">
        <v>0</v>
      </c>
      <c r="V194">
        <v>0</v>
      </c>
      <c r="W194" s="1">
        <v>0</v>
      </c>
      <c r="X194">
        <v>0</v>
      </c>
      <c r="Y194">
        <v>0</v>
      </c>
    </row>
    <row r="195" spans="1:25">
      <c r="A195" s="33">
        <v>510033</v>
      </c>
      <c r="B195" s="1" t="s">
        <v>370</v>
      </c>
      <c r="C195" s="1">
        <v>51003</v>
      </c>
      <c r="D195" s="1">
        <v>3</v>
      </c>
      <c r="E195" s="1">
        <v>8338</v>
      </c>
      <c r="F195" s="1">
        <v>678</v>
      </c>
      <c r="G195" s="1">
        <v>247</v>
      </c>
      <c r="H195" s="1">
        <v>148</v>
      </c>
      <c r="I195" s="1">
        <v>0</v>
      </c>
      <c r="J195" s="1">
        <v>0</v>
      </c>
      <c r="K195" s="1">
        <v>462</v>
      </c>
      <c r="L195" s="1">
        <v>0</v>
      </c>
      <c r="M195" s="1">
        <v>0</v>
      </c>
      <c r="N195" s="1">
        <v>500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>
        <v>0</v>
      </c>
      <c r="U195" s="1">
        <v>0</v>
      </c>
      <c r="V195">
        <v>0</v>
      </c>
      <c r="W195" s="1">
        <v>0</v>
      </c>
      <c r="X195">
        <v>0</v>
      </c>
      <c r="Y195">
        <v>0</v>
      </c>
    </row>
    <row r="196" spans="1:25">
      <c r="A196" s="33">
        <v>510034</v>
      </c>
      <c r="B196" s="1" t="s">
        <v>370</v>
      </c>
      <c r="C196" s="1">
        <v>51003</v>
      </c>
      <c r="D196" s="1">
        <v>4</v>
      </c>
      <c r="E196" s="1">
        <v>10433</v>
      </c>
      <c r="F196" s="1">
        <v>849</v>
      </c>
      <c r="G196" s="1">
        <v>309</v>
      </c>
      <c r="H196" s="1">
        <v>185</v>
      </c>
      <c r="I196" s="1">
        <v>0</v>
      </c>
      <c r="J196" s="1">
        <v>0</v>
      </c>
      <c r="K196" s="1">
        <v>578</v>
      </c>
      <c r="L196" s="1">
        <v>0</v>
      </c>
      <c r="M196" s="1">
        <v>0</v>
      </c>
      <c r="N196" s="1">
        <v>500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>
        <v>0</v>
      </c>
      <c r="U196" s="1">
        <v>0</v>
      </c>
      <c r="V196">
        <v>0</v>
      </c>
      <c r="W196" s="1">
        <v>0</v>
      </c>
      <c r="X196">
        <v>0</v>
      </c>
      <c r="Y196">
        <v>0</v>
      </c>
    </row>
    <row r="197" spans="1:25">
      <c r="A197" s="33">
        <v>510035</v>
      </c>
      <c r="B197" s="1" t="s">
        <v>370</v>
      </c>
      <c r="C197" s="1">
        <v>51003</v>
      </c>
      <c r="D197" s="1">
        <v>5</v>
      </c>
      <c r="E197" s="1">
        <v>13041</v>
      </c>
      <c r="F197" s="1">
        <v>1061</v>
      </c>
      <c r="G197" s="1">
        <v>387</v>
      </c>
      <c r="H197" s="1">
        <v>231</v>
      </c>
      <c r="I197" s="1">
        <v>0</v>
      </c>
      <c r="J197" s="1">
        <v>0</v>
      </c>
      <c r="K197" s="1">
        <v>722</v>
      </c>
      <c r="L197" s="1">
        <v>0</v>
      </c>
      <c r="M197" s="1">
        <v>0</v>
      </c>
      <c r="N197" s="1">
        <v>500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>
        <v>0</v>
      </c>
      <c r="U197" s="1">
        <v>0</v>
      </c>
      <c r="V197">
        <v>0</v>
      </c>
      <c r="W197" s="1">
        <v>0</v>
      </c>
      <c r="X197">
        <v>0</v>
      </c>
      <c r="Y197">
        <v>0</v>
      </c>
    </row>
    <row r="198" spans="1:25">
      <c r="A198" s="33">
        <v>510036</v>
      </c>
      <c r="B198" s="1" t="s">
        <v>370</v>
      </c>
      <c r="C198" s="1">
        <v>51003</v>
      </c>
      <c r="D198" s="1">
        <v>6</v>
      </c>
      <c r="E198" s="1">
        <v>16291</v>
      </c>
      <c r="F198" s="1">
        <v>1325</v>
      </c>
      <c r="G198" s="1">
        <v>483</v>
      </c>
      <c r="H198" s="1">
        <v>289</v>
      </c>
      <c r="I198" s="1">
        <v>0</v>
      </c>
      <c r="J198" s="1">
        <v>0</v>
      </c>
      <c r="K198" s="1">
        <v>902</v>
      </c>
      <c r="L198" s="1">
        <v>0</v>
      </c>
      <c r="M198" s="1">
        <v>0</v>
      </c>
      <c r="N198" s="1">
        <v>500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>
        <v>0</v>
      </c>
      <c r="U198" s="1">
        <v>0</v>
      </c>
      <c r="V198">
        <v>0</v>
      </c>
      <c r="W198" s="1">
        <v>0</v>
      </c>
      <c r="X198">
        <v>0</v>
      </c>
      <c r="Y198">
        <v>0</v>
      </c>
    </row>
    <row r="199" spans="1:25">
      <c r="A199" s="33">
        <v>540040</v>
      </c>
      <c r="B199" s="1" t="s">
        <v>371</v>
      </c>
      <c r="C199" s="1">
        <v>54004</v>
      </c>
      <c r="D199" s="1">
        <v>0</v>
      </c>
      <c r="E199" s="1">
        <v>3980</v>
      </c>
      <c r="F199" s="1">
        <v>394</v>
      </c>
      <c r="G199" s="1">
        <v>86</v>
      </c>
      <c r="H199" s="1">
        <v>107</v>
      </c>
      <c r="I199" s="1">
        <v>0</v>
      </c>
      <c r="J199" s="1">
        <v>0</v>
      </c>
      <c r="K199" s="1">
        <v>237</v>
      </c>
      <c r="L199" s="1">
        <v>0</v>
      </c>
      <c r="M199" s="1">
        <v>0</v>
      </c>
      <c r="N199" s="1">
        <v>500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>
        <v>0</v>
      </c>
      <c r="U199" s="1">
        <v>0</v>
      </c>
      <c r="V199">
        <v>0</v>
      </c>
      <c r="W199" s="1">
        <v>0</v>
      </c>
      <c r="X199">
        <v>0</v>
      </c>
      <c r="Y199">
        <v>0</v>
      </c>
    </row>
    <row r="200" spans="1:25">
      <c r="A200" s="33">
        <v>540041</v>
      </c>
      <c r="B200" s="1" t="s">
        <v>371</v>
      </c>
      <c r="C200" s="1">
        <v>54004</v>
      </c>
      <c r="D200" s="1">
        <v>1</v>
      </c>
      <c r="E200" s="1">
        <v>4975</v>
      </c>
      <c r="F200" s="1">
        <v>492</v>
      </c>
      <c r="G200" s="1">
        <v>107</v>
      </c>
      <c r="H200" s="1">
        <v>133</v>
      </c>
      <c r="I200" s="1">
        <v>0</v>
      </c>
      <c r="J200" s="1">
        <v>0</v>
      </c>
      <c r="K200" s="1">
        <v>296</v>
      </c>
      <c r="L200" s="1">
        <v>0</v>
      </c>
      <c r="M200" s="1">
        <v>0</v>
      </c>
      <c r="N200" s="1">
        <v>500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>
        <v>0</v>
      </c>
      <c r="U200" s="1">
        <v>0</v>
      </c>
      <c r="V200">
        <v>0</v>
      </c>
      <c r="W200" s="1">
        <v>0</v>
      </c>
      <c r="X200">
        <v>0</v>
      </c>
      <c r="Y200">
        <v>0</v>
      </c>
    </row>
    <row r="201" spans="1:25">
      <c r="A201" s="33">
        <v>540042</v>
      </c>
      <c r="B201" s="1" t="s">
        <v>371</v>
      </c>
      <c r="C201" s="1">
        <v>54004</v>
      </c>
      <c r="D201" s="1">
        <v>2</v>
      </c>
      <c r="E201" s="1">
        <v>6208</v>
      </c>
      <c r="F201" s="1">
        <v>614</v>
      </c>
      <c r="G201" s="1">
        <v>134</v>
      </c>
      <c r="H201" s="1">
        <v>166</v>
      </c>
      <c r="I201" s="1">
        <v>0</v>
      </c>
      <c r="J201" s="1">
        <v>0</v>
      </c>
      <c r="K201" s="1">
        <v>369</v>
      </c>
      <c r="L201" s="1">
        <v>0</v>
      </c>
      <c r="M201" s="1">
        <v>0</v>
      </c>
      <c r="N201" s="1">
        <v>500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>
        <v>0</v>
      </c>
      <c r="U201" s="1">
        <v>0</v>
      </c>
      <c r="V201">
        <v>0</v>
      </c>
      <c r="W201" s="1">
        <v>0</v>
      </c>
      <c r="X201">
        <v>0</v>
      </c>
      <c r="Y201">
        <v>0</v>
      </c>
    </row>
    <row r="202" spans="1:25">
      <c r="A202" s="33">
        <v>540043</v>
      </c>
      <c r="B202" s="1" t="s">
        <v>371</v>
      </c>
      <c r="C202" s="1">
        <v>54004</v>
      </c>
      <c r="D202" s="1">
        <v>3</v>
      </c>
      <c r="E202" s="1">
        <v>7761</v>
      </c>
      <c r="F202" s="1">
        <v>768</v>
      </c>
      <c r="G202" s="1">
        <v>167</v>
      </c>
      <c r="H202" s="1">
        <v>208</v>
      </c>
      <c r="I202" s="1">
        <v>0</v>
      </c>
      <c r="J202" s="1">
        <v>0</v>
      </c>
      <c r="K202" s="1">
        <v>462</v>
      </c>
      <c r="L202" s="1">
        <v>0</v>
      </c>
      <c r="M202" s="1">
        <v>0</v>
      </c>
      <c r="N202" s="1">
        <v>500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>
        <v>0</v>
      </c>
      <c r="U202" s="1">
        <v>0</v>
      </c>
      <c r="V202">
        <v>0</v>
      </c>
      <c r="W202" s="1">
        <v>0</v>
      </c>
      <c r="X202">
        <v>0</v>
      </c>
      <c r="Y202">
        <v>0</v>
      </c>
    </row>
    <row r="203" spans="1:25">
      <c r="A203" s="33">
        <v>540044</v>
      </c>
      <c r="B203" s="1" t="s">
        <v>371</v>
      </c>
      <c r="C203" s="1">
        <v>54004</v>
      </c>
      <c r="D203" s="1">
        <v>4</v>
      </c>
      <c r="E203" s="1">
        <v>9711</v>
      </c>
      <c r="F203" s="1">
        <v>961</v>
      </c>
      <c r="G203" s="1">
        <v>209</v>
      </c>
      <c r="H203" s="1">
        <v>261</v>
      </c>
      <c r="I203" s="1">
        <v>0</v>
      </c>
      <c r="J203" s="1">
        <v>0</v>
      </c>
      <c r="K203" s="1">
        <v>578</v>
      </c>
      <c r="L203" s="1">
        <v>0</v>
      </c>
      <c r="M203" s="1">
        <v>0</v>
      </c>
      <c r="N203" s="1">
        <v>500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>
        <v>0</v>
      </c>
      <c r="U203" s="1">
        <v>0</v>
      </c>
      <c r="V203">
        <v>0</v>
      </c>
      <c r="W203" s="1">
        <v>0</v>
      </c>
      <c r="X203">
        <v>0</v>
      </c>
      <c r="Y203">
        <v>0</v>
      </c>
    </row>
    <row r="204" spans="1:25">
      <c r="A204" s="33">
        <v>540045</v>
      </c>
      <c r="B204" s="1" t="s">
        <v>371</v>
      </c>
      <c r="C204" s="1">
        <v>54004</v>
      </c>
      <c r="D204" s="1">
        <v>5</v>
      </c>
      <c r="E204" s="1">
        <v>12139</v>
      </c>
      <c r="F204" s="1">
        <v>1201</v>
      </c>
      <c r="G204" s="1">
        <v>262</v>
      </c>
      <c r="H204" s="1">
        <v>326</v>
      </c>
      <c r="I204" s="1">
        <v>0</v>
      </c>
      <c r="J204" s="1">
        <v>0</v>
      </c>
      <c r="K204" s="1">
        <v>722</v>
      </c>
      <c r="L204" s="1">
        <v>0</v>
      </c>
      <c r="M204" s="1">
        <v>0</v>
      </c>
      <c r="N204" s="1">
        <v>500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>
        <v>0</v>
      </c>
      <c r="U204" s="1">
        <v>0</v>
      </c>
      <c r="V204">
        <v>0</v>
      </c>
      <c r="W204" s="1">
        <v>0</v>
      </c>
      <c r="X204">
        <v>0</v>
      </c>
      <c r="Y204">
        <v>0</v>
      </c>
    </row>
    <row r="205" spans="1:25">
      <c r="A205" s="33">
        <v>540046</v>
      </c>
      <c r="B205" s="1" t="s">
        <v>371</v>
      </c>
      <c r="C205" s="1">
        <v>54004</v>
      </c>
      <c r="D205" s="1">
        <v>6</v>
      </c>
      <c r="E205" s="1">
        <v>15163</v>
      </c>
      <c r="F205" s="1">
        <v>1501</v>
      </c>
      <c r="G205" s="1">
        <v>327</v>
      </c>
      <c r="H205" s="1">
        <v>407</v>
      </c>
      <c r="I205" s="1">
        <v>0</v>
      </c>
      <c r="J205" s="1">
        <v>0</v>
      </c>
      <c r="K205" s="1">
        <v>902</v>
      </c>
      <c r="L205" s="1">
        <v>0</v>
      </c>
      <c r="M205" s="1">
        <v>0</v>
      </c>
      <c r="N205" s="1">
        <v>500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>
        <v>0</v>
      </c>
      <c r="U205" s="1">
        <v>0</v>
      </c>
      <c r="V205">
        <v>0</v>
      </c>
      <c r="W205" s="1">
        <v>0</v>
      </c>
      <c r="X205">
        <v>0</v>
      </c>
      <c r="Y205">
        <v>0</v>
      </c>
    </row>
    <row r="206" spans="1:25">
      <c r="A206" s="33">
        <v>520050</v>
      </c>
      <c r="B206" s="1" t="s">
        <v>372</v>
      </c>
      <c r="C206" s="1">
        <v>52005</v>
      </c>
      <c r="D206" s="1">
        <v>0</v>
      </c>
      <c r="E206" s="1">
        <v>3448</v>
      </c>
      <c r="F206" s="1">
        <v>487</v>
      </c>
      <c r="G206" s="1">
        <v>75</v>
      </c>
      <c r="H206" s="1">
        <v>94</v>
      </c>
      <c r="I206" s="1">
        <v>0</v>
      </c>
      <c r="J206" s="1">
        <v>0</v>
      </c>
      <c r="K206" s="1">
        <v>205</v>
      </c>
      <c r="L206" s="1">
        <v>0</v>
      </c>
      <c r="M206" s="1">
        <v>0</v>
      </c>
      <c r="N206" s="1">
        <v>500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>
        <v>0</v>
      </c>
      <c r="U206" s="1">
        <v>0</v>
      </c>
      <c r="V206">
        <v>0</v>
      </c>
      <c r="W206" s="1">
        <v>0</v>
      </c>
      <c r="X206">
        <v>0</v>
      </c>
      <c r="Y206">
        <v>0</v>
      </c>
    </row>
    <row r="207" spans="1:25">
      <c r="A207" s="33">
        <v>520051</v>
      </c>
      <c r="B207" s="1" t="s">
        <v>372</v>
      </c>
      <c r="C207" s="1">
        <v>52005</v>
      </c>
      <c r="D207" s="1">
        <v>1</v>
      </c>
      <c r="E207" s="1">
        <v>4310</v>
      </c>
      <c r="F207" s="1">
        <v>608</v>
      </c>
      <c r="G207" s="1">
        <v>93</v>
      </c>
      <c r="H207" s="1">
        <v>117</v>
      </c>
      <c r="I207" s="1">
        <v>0</v>
      </c>
      <c r="J207" s="1">
        <v>0</v>
      </c>
      <c r="K207" s="1">
        <v>256</v>
      </c>
      <c r="L207" s="1">
        <v>0</v>
      </c>
      <c r="M207" s="1">
        <v>0</v>
      </c>
      <c r="N207" s="1">
        <v>500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>
        <v>0</v>
      </c>
      <c r="U207" s="1">
        <v>0</v>
      </c>
      <c r="V207">
        <v>0</v>
      </c>
      <c r="W207" s="1">
        <v>0</v>
      </c>
      <c r="X207">
        <v>0</v>
      </c>
      <c r="Y207">
        <v>0</v>
      </c>
    </row>
    <row r="208" spans="1:25">
      <c r="A208" s="33">
        <v>520052</v>
      </c>
      <c r="B208" s="1" t="s">
        <v>372</v>
      </c>
      <c r="C208" s="1">
        <v>52005</v>
      </c>
      <c r="D208" s="1">
        <v>2</v>
      </c>
      <c r="E208" s="1">
        <v>5378</v>
      </c>
      <c r="F208" s="1">
        <v>759</v>
      </c>
      <c r="G208" s="1">
        <v>117</v>
      </c>
      <c r="H208" s="1">
        <v>146</v>
      </c>
      <c r="I208" s="1">
        <v>0</v>
      </c>
      <c r="J208" s="1">
        <v>0</v>
      </c>
      <c r="K208" s="1">
        <v>319</v>
      </c>
      <c r="L208" s="1">
        <v>0</v>
      </c>
      <c r="M208" s="1">
        <v>0</v>
      </c>
      <c r="N208" s="1">
        <v>500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>
        <v>0</v>
      </c>
      <c r="U208" s="1">
        <v>0</v>
      </c>
      <c r="V208">
        <v>0</v>
      </c>
      <c r="W208" s="1">
        <v>0</v>
      </c>
      <c r="X208">
        <v>0</v>
      </c>
      <c r="Y208">
        <v>0</v>
      </c>
    </row>
    <row r="209" spans="1:25">
      <c r="A209" s="33">
        <v>520053</v>
      </c>
      <c r="B209" s="1" t="s">
        <v>372</v>
      </c>
      <c r="C209" s="1">
        <v>52005</v>
      </c>
      <c r="D209" s="1">
        <v>3</v>
      </c>
      <c r="E209" s="1">
        <v>6723</v>
      </c>
      <c r="F209" s="1">
        <v>949</v>
      </c>
      <c r="G209" s="1">
        <v>146</v>
      </c>
      <c r="H209" s="1">
        <v>183</v>
      </c>
      <c r="I209" s="1">
        <v>0</v>
      </c>
      <c r="J209" s="1">
        <v>0</v>
      </c>
      <c r="K209" s="1">
        <v>399</v>
      </c>
      <c r="L209" s="1">
        <v>0</v>
      </c>
      <c r="M209" s="1">
        <v>0</v>
      </c>
      <c r="N209" s="1">
        <v>500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>
        <v>0</v>
      </c>
      <c r="U209" s="1">
        <v>0</v>
      </c>
      <c r="V209">
        <v>0</v>
      </c>
      <c r="W209" s="1">
        <v>0</v>
      </c>
      <c r="X209">
        <v>0</v>
      </c>
      <c r="Y209">
        <v>0</v>
      </c>
    </row>
    <row r="210" spans="1:25">
      <c r="A210" s="33">
        <v>520054</v>
      </c>
      <c r="B210" s="1" t="s">
        <v>372</v>
      </c>
      <c r="C210" s="1">
        <v>52005</v>
      </c>
      <c r="D210" s="1">
        <v>4</v>
      </c>
      <c r="E210" s="1">
        <v>8413</v>
      </c>
      <c r="F210" s="1">
        <v>1188</v>
      </c>
      <c r="G210" s="1">
        <v>183</v>
      </c>
      <c r="H210" s="1">
        <v>229</v>
      </c>
      <c r="I210" s="1">
        <v>0</v>
      </c>
      <c r="J210" s="1">
        <v>0</v>
      </c>
      <c r="K210" s="1">
        <v>500</v>
      </c>
      <c r="L210" s="1">
        <v>0</v>
      </c>
      <c r="M210" s="1">
        <v>0</v>
      </c>
      <c r="N210" s="1">
        <v>500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>
        <v>0</v>
      </c>
      <c r="U210" s="1">
        <v>0</v>
      </c>
      <c r="V210">
        <v>0</v>
      </c>
      <c r="W210" s="1">
        <v>0</v>
      </c>
      <c r="X210">
        <v>0</v>
      </c>
      <c r="Y210">
        <v>0</v>
      </c>
    </row>
    <row r="211" spans="1:25">
      <c r="A211" s="33">
        <v>520055</v>
      </c>
      <c r="B211" s="1" t="s">
        <v>372</v>
      </c>
      <c r="C211" s="1">
        <v>52005</v>
      </c>
      <c r="D211" s="1">
        <v>5</v>
      </c>
      <c r="E211" s="1">
        <v>10516</v>
      </c>
      <c r="F211" s="1">
        <v>1485</v>
      </c>
      <c r="G211" s="1">
        <v>228</v>
      </c>
      <c r="H211" s="1">
        <v>286</v>
      </c>
      <c r="I211" s="1">
        <v>0</v>
      </c>
      <c r="J211" s="1">
        <v>0</v>
      </c>
      <c r="K211" s="1">
        <v>625</v>
      </c>
      <c r="L211" s="1">
        <v>0</v>
      </c>
      <c r="M211" s="1">
        <v>0</v>
      </c>
      <c r="N211" s="1">
        <v>500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>
        <v>0</v>
      </c>
      <c r="U211" s="1">
        <v>0</v>
      </c>
      <c r="V211">
        <v>0</v>
      </c>
      <c r="W211" s="1">
        <v>0</v>
      </c>
      <c r="X211">
        <v>0</v>
      </c>
      <c r="Y211">
        <v>0</v>
      </c>
    </row>
    <row r="212" spans="1:25">
      <c r="A212" s="33">
        <v>520056</v>
      </c>
      <c r="B212" s="1" t="s">
        <v>372</v>
      </c>
      <c r="C212" s="1">
        <v>52005</v>
      </c>
      <c r="D212" s="1">
        <v>6</v>
      </c>
      <c r="E212" s="1">
        <v>13136</v>
      </c>
      <c r="F212" s="1">
        <v>1855</v>
      </c>
      <c r="G212" s="1">
        <v>285</v>
      </c>
      <c r="H212" s="1">
        <v>358</v>
      </c>
      <c r="I212" s="1">
        <v>0</v>
      </c>
      <c r="J212" s="1">
        <v>0</v>
      </c>
      <c r="K212" s="1">
        <v>781</v>
      </c>
      <c r="L212" s="1">
        <v>0</v>
      </c>
      <c r="M212" s="1">
        <v>0</v>
      </c>
      <c r="N212" s="1">
        <v>500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>
        <v>0</v>
      </c>
      <c r="U212" s="1">
        <v>0</v>
      </c>
      <c r="V212">
        <v>0</v>
      </c>
      <c r="W212" s="1">
        <v>0</v>
      </c>
      <c r="X212">
        <v>0</v>
      </c>
      <c r="Y212">
        <v>0</v>
      </c>
    </row>
    <row r="213" spans="1:25">
      <c r="A213" s="33">
        <v>530060</v>
      </c>
      <c r="B213" s="1" t="s">
        <v>605</v>
      </c>
      <c r="C213" s="1">
        <v>53006</v>
      </c>
      <c r="D213" s="1">
        <v>0</v>
      </c>
      <c r="E213" s="1">
        <v>3448</v>
      </c>
      <c r="F213" s="1">
        <v>487</v>
      </c>
      <c r="G213" s="1">
        <v>75</v>
      </c>
      <c r="H213" s="1">
        <v>94</v>
      </c>
      <c r="I213" s="1">
        <v>0</v>
      </c>
      <c r="J213" s="1">
        <v>0</v>
      </c>
      <c r="K213" s="1">
        <v>205</v>
      </c>
      <c r="L213" s="1">
        <v>0</v>
      </c>
      <c r="M213" s="1">
        <v>0</v>
      </c>
      <c r="N213" s="1">
        <v>500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>
        <v>0</v>
      </c>
      <c r="U213" s="1">
        <v>0</v>
      </c>
      <c r="V213">
        <v>0</v>
      </c>
      <c r="W213" s="1">
        <v>0</v>
      </c>
      <c r="X213">
        <v>0</v>
      </c>
      <c r="Y213">
        <v>0</v>
      </c>
    </row>
    <row r="214" spans="1:25">
      <c r="A214" s="33">
        <v>530061</v>
      </c>
      <c r="B214" s="1" t="s">
        <v>605</v>
      </c>
      <c r="C214" s="1">
        <v>53006</v>
      </c>
      <c r="D214" s="1">
        <v>1</v>
      </c>
      <c r="E214" s="1">
        <v>4310</v>
      </c>
      <c r="F214" s="1">
        <v>608</v>
      </c>
      <c r="G214" s="1">
        <v>93</v>
      </c>
      <c r="H214" s="1">
        <v>117</v>
      </c>
      <c r="I214" s="1">
        <v>0</v>
      </c>
      <c r="J214" s="1">
        <v>0</v>
      </c>
      <c r="K214" s="1">
        <v>256</v>
      </c>
      <c r="L214" s="1">
        <v>0</v>
      </c>
      <c r="M214" s="1">
        <v>0</v>
      </c>
      <c r="N214" s="1">
        <v>500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>
        <v>0</v>
      </c>
      <c r="U214" s="1">
        <v>0</v>
      </c>
      <c r="V214">
        <v>0</v>
      </c>
      <c r="W214" s="1">
        <v>0</v>
      </c>
      <c r="X214">
        <v>0</v>
      </c>
      <c r="Y214">
        <v>0</v>
      </c>
    </row>
    <row r="215" spans="1:25">
      <c r="A215" s="33">
        <v>530062</v>
      </c>
      <c r="B215" s="1" t="s">
        <v>605</v>
      </c>
      <c r="C215" s="1">
        <v>53006</v>
      </c>
      <c r="D215" s="1">
        <v>2</v>
      </c>
      <c r="E215" s="1">
        <v>5378</v>
      </c>
      <c r="F215" s="1">
        <v>759</v>
      </c>
      <c r="G215" s="1">
        <v>117</v>
      </c>
      <c r="H215" s="1">
        <v>146</v>
      </c>
      <c r="I215" s="1">
        <v>0</v>
      </c>
      <c r="J215" s="1">
        <v>0</v>
      </c>
      <c r="K215" s="1">
        <v>319</v>
      </c>
      <c r="L215" s="1">
        <v>0</v>
      </c>
      <c r="M215" s="1">
        <v>0</v>
      </c>
      <c r="N215" s="1">
        <v>500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>
        <v>0</v>
      </c>
      <c r="U215" s="1">
        <v>0</v>
      </c>
      <c r="V215">
        <v>0</v>
      </c>
      <c r="W215" s="1">
        <v>0</v>
      </c>
      <c r="X215">
        <v>0</v>
      </c>
      <c r="Y215">
        <v>0</v>
      </c>
    </row>
    <row r="216" spans="1:25">
      <c r="A216" s="33">
        <v>530063</v>
      </c>
      <c r="B216" s="1" t="s">
        <v>605</v>
      </c>
      <c r="C216" s="1">
        <v>53006</v>
      </c>
      <c r="D216" s="1">
        <v>3</v>
      </c>
      <c r="E216" s="1">
        <v>6723</v>
      </c>
      <c r="F216" s="1">
        <v>949</v>
      </c>
      <c r="G216" s="1">
        <v>146</v>
      </c>
      <c r="H216" s="1">
        <v>183</v>
      </c>
      <c r="I216" s="1">
        <v>0</v>
      </c>
      <c r="J216" s="1">
        <v>0</v>
      </c>
      <c r="K216" s="1">
        <v>399</v>
      </c>
      <c r="L216" s="1">
        <v>0</v>
      </c>
      <c r="M216" s="1">
        <v>0</v>
      </c>
      <c r="N216" s="1">
        <v>500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>
        <v>0</v>
      </c>
      <c r="U216" s="1">
        <v>0</v>
      </c>
      <c r="V216">
        <v>0</v>
      </c>
      <c r="W216" s="1">
        <v>0</v>
      </c>
      <c r="X216">
        <v>0</v>
      </c>
      <c r="Y216">
        <v>0</v>
      </c>
    </row>
    <row r="217" spans="1:25">
      <c r="A217" s="33">
        <v>530064</v>
      </c>
      <c r="B217" s="1" t="s">
        <v>605</v>
      </c>
      <c r="C217" s="1">
        <v>53006</v>
      </c>
      <c r="D217" s="1">
        <v>4</v>
      </c>
      <c r="E217" s="1">
        <v>8413</v>
      </c>
      <c r="F217" s="1">
        <v>1188</v>
      </c>
      <c r="G217" s="1">
        <v>183</v>
      </c>
      <c r="H217" s="1">
        <v>229</v>
      </c>
      <c r="I217" s="1">
        <v>0</v>
      </c>
      <c r="J217" s="1">
        <v>0</v>
      </c>
      <c r="K217" s="1">
        <v>500</v>
      </c>
      <c r="L217" s="1">
        <v>0</v>
      </c>
      <c r="M217" s="1">
        <v>0</v>
      </c>
      <c r="N217" s="1">
        <v>500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>
        <v>0</v>
      </c>
      <c r="U217" s="1">
        <v>0</v>
      </c>
      <c r="V217">
        <v>0</v>
      </c>
      <c r="W217" s="1">
        <v>0</v>
      </c>
      <c r="X217">
        <v>0</v>
      </c>
      <c r="Y217">
        <v>0</v>
      </c>
    </row>
    <row r="218" spans="1:25">
      <c r="A218" s="33">
        <v>530065</v>
      </c>
      <c r="B218" s="1" t="s">
        <v>605</v>
      </c>
      <c r="C218" s="1">
        <v>53006</v>
      </c>
      <c r="D218" s="1">
        <v>5</v>
      </c>
      <c r="E218" s="1">
        <v>10516</v>
      </c>
      <c r="F218" s="1">
        <v>1485</v>
      </c>
      <c r="G218" s="1">
        <v>228</v>
      </c>
      <c r="H218" s="1">
        <v>286</v>
      </c>
      <c r="I218" s="1">
        <v>0</v>
      </c>
      <c r="J218" s="1">
        <v>0</v>
      </c>
      <c r="K218" s="1">
        <v>625</v>
      </c>
      <c r="L218" s="1">
        <v>0</v>
      </c>
      <c r="M218" s="1">
        <v>0</v>
      </c>
      <c r="N218" s="1">
        <v>500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>
        <v>0</v>
      </c>
      <c r="U218" s="1">
        <v>0</v>
      </c>
      <c r="V218">
        <v>0</v>
      </c>
      <c r="W218" s="1">
        <v>0</v>
      </c>
      <c r="X218">
        <v>0</v>
      </c>
      <c r="Y218">
        <v>0</v>
      </c>
    </row>
    <row r="219" spans="1:25">
      <c r="A219" s="33">
        <v>530066</v>
      </c>
      <c r="B219" s="1" t="s">
        <v>605</v>
      </c>
      <c r="C219" s="1">
        <v>53006</v>
      </c>
      <c r="D219" s="1">
        <v>6</v>
      </c>
      <c r="E219" s="1">
        <v>13136</v>
      </c>
      <c r="F219" s="1">
        <v>1855</v>
      </c>
      <c r="G219" s="1">
        <v>285</v>
      </c>
      <c r="H219" s="1">
        <v>358</v>
      </c>
      <c r="I219" s="1">
        <v>0</v>
      </c>
      <c r="J219" s="1">
        <v>0</v>
      </c>
      <c r="K219" s="1">
        <v>781</v>
      </c>
      <c r="L219" s="1">
        <v>0</v>
      </c>
      <c r="M219" s="1">
        <v>0</v>
      </c>
      <c r="N219" s="1">
        <v>500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>
        <v>0</v>
      </c>
      <c r="U219" s="1">
        <v>0</v>
      </c>
      <c r="V219">
        <v>0</v>
      </c>
      <c r="W219" s="1">
        <v>0</v>
      </c>
      <c r="X219">
        <v>0</v>
      </c>
      <c r="Y219">
        <v>0</v>
      </c>
    </row>
    <row r="221" spans="1:25">
      <c r="A221" s="33">
        <v>129800</v>
      </c>
      <c r="B221" s="1" t="s">
        <v>535</v>
      </c>
      <c r="C221" s="1">
        <v>12980</v>
      </c>
      <c r="D221" s="1">
        <v>0</v>
      </c>
      <c r="E221" s="1">
        <v>2800</v>
      </c>
      <c r="F221" s="1">
        <v>398</v>
      </c>
      <c r="G221" s="1">
        <v>61</v>
      </c>
      <c r="H221" s="1">
        <v>73</v>
      </c>
      <c r="I221" s="1">
        <v>0</v>
      </c>
      <c r="J221" s="1">
        <v>0</v>
      </c>
      <c r="K221" s="1">
        <v>188</v>
      </c>
      <c r="L221" s="1">
        <v>0</v>
      </c>
      <c r="M221" s="1">
        <v>0</v>
      </c>
      <c r="N221" s="1">
        <v>500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>
        <v>0</v>
      </c>
      <c r="U221" s="1">
        <v>0</v>
      </c>
      <c r="V221">
        <v>0</v>
      </c>
      <c r="W221" s="1">
        <v>0</v>
      </c>
      <c r="X221">
        <v>0</v>
      </c>
      <c r="Y221">
        <v>0</v>
      </c>
    </row>
    <row r="222" spans="1:25">
      <c r="A222" s="33">
        <v>129801</v>
      </c>
      <c r="B222" s="1" t="s">
        <v>535</v>
      </c>
      <c r="C222" s="1">
        <v>12980</v>
      </c>
      <c r="D222" s="1">
        <v>1</v>
      </c>
      <c r="E222" s="1">
        <v>3500</v>
      </c>
      <c r="F222" s="1">
        <v>497</v>
      </c>
      <c r="G222" s="1">
        <v>76</v>
      </c>
      <c r="H222" s="1">
        <v>91</v>
      </c>
      <c r="I222" s="1">
        <v>0</v>
      </c>
      <c r="J222" s="1">
        <v>0</v>
      </c>
      <c r="K222" s="1">
        <v>235</v>
      </c>
      <c r="L222" s="1">
        <v>0</v>
      </c>
      <c r="M222" s="1">
        <v>0</v>
      </c>
      <c r="N222" s="1">
        <v>500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>
        <v>0</v>
      </c>
      <c r="U222" s="1">
        <v>0</v>
      </c>
      <c r="V222">
        <v>0</v>
      </c>
      <c r="W222" s="1">
        <v>0</v>
      </c>
      <c r="X222">
        <v>0</v>
      </c>
      <c r="Y222">
        <v>0</v>
      </c>
    </row>
    <row r="223" spans="1:25">
      <c r="A223" s="33">
        <v>129802</v>
      </c>
      <c r="B223" s="1" t="s">
        <v>535</v>
      </c>
      <c r="C223" s="1">
        <v>12980</v>
      </c>
      <c r="D223" s="1">
        <v>2</v>
      </c>
      <c r="E223" s="1">
        <v>4368</v>
      </c>
      <c r="F223" s="1">
        <v>620</v>
      </c>
      <c r="G223" s="1">
        <v>95</v>
      </c>
      <c r="H223" s="1">
        <v>113</v>
      </c>
      <c r="I223" s="1">
        <v>0</v>
      </c>
      <c r="J223" s="1">
        <v>0</v>
      </c>
      <c r="K223" s="1">
        <v>293</v>
      </c>
      <c r="L223" s="1">
        <v>0</v>
      </c>
      <c r="M223" s="1">
        <v>0</v>
      </c>
      <c r="N223" s="1">
        <v>500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>
        <v>0</v>
      </c>
      <c r="U223" s="1">
        <v>0</v>
      </c>
      <c r="V223">
        <v>0</v>
      </c>
      <c r="W223" s="1">
        <v>0</v>
      </c>
      <c r="X223">
        <v>0</v>
      </c>
      <c r="Y223">
        <v>0</v>
      </c>
    </row>
    <row r="224" spans="1:25">
      <c r="A224" s="33">
        <v>129803</v>
      </c>
      <c r="B224" s="1" t="s">
        <v>535</v>
      </c>
      <c r="C224" s="1">
        <v>12980</v>
      </c>
      <c r="D224" s="1">
        <v>3</v>
      </c>
      <c r="E224" s="1">
        <v>5460</v>
      </c>
      <c r="F224" s="1">
        <v>776</v>
      </c>
      <c r="G224" s="1">
        <v>118</v>
      </c>
      <c r="H224" s="1">
        <v>142</v>
      </c>
      <c r="I224" s="1">
        <v>0</v>
      </c>
      <c r="J224" s="1">
        <v>0</v>
      </c>
      <c r="K224" s="1">
        <v>366</v>
      </c>
      <c r="L224" s="1">
        <v>0</v>
      </c>
      <c r="M224" s="1">
        <v>0</v>
      </c>
      <c r="N224" s="1">
        <v>500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>
        <v>0</v>
      </c>
      <c r="U224" s="1">
        <v>0</v>
      </c>
      <c r="V224">
        <v>0</v>
      </c>
      <c r="W224" s="1">
        <v>0</v>
      </c>
      <c r="X224">
        <v>0</v>
      </c>
      <c r="Y224">
        <v>0</v>
      </c>
    </row>
    <row r="225" spans="1:25">
      <c r="A225" s="33">
        <v>129804</v>
      </c>
      <c r="B225" s="1" t="s">
        <v>535</v>
      </c>
      <c r="C225" s="1">
        <v>12980</v>
      </c>
      <c r="D225" s="1">
        <v>4</v>
      </c>
      <c r="E225" s="1">
        <v>6832</v>
      </c>
      <c r="F225" s="1">
        <v>971</v>
      </c>
      <c r="G225" s="1">
        <v>148</v>
      </c>
      <c r="H225" s="1">
        <v>178</v>
      </c>
      <c r="I225" s="1">
        <v>0</v>
      </c>
      <c r="J225" s="1">
        <v>0</v>
      </c>
      <c r="K225" s="1">
        <v>458</v>
      </c>
      <c r="L225" s="1">
        <v>0</v>
      </c>
      <c r="M225" s="1">
        <v>0</v>
      </c>
      <c r="N225" s="1">
        <v>500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>
        <v>0</v>
      </c>
      <c r="U225" s="1">
        <v>0</v>
      </c>
      <c r="V225">
        <v>0</v>
      </c>
      <c r="W225" s="1">
        <v>0</v>
      </c>
      <c r="X225">
        <v>0</v>
      </c>
      <c r="Y225">
        <v>0</v>
      </c>
    </row>
    <row r="226" spans="1:25">
      <c r="A226" s="33">
        <v>129805</v>
      </c>
      <c r="B226" s="1" t="s">
        <v>535</v>
      </c>
      <c r="C226" s="1">
        <v>12980</v>
      </c>
      <c r="D226" s="1">
        <v>5</v>
      </c>
      <c r="E226" s="1">
        <v>8540</v>
      </c>
      <c r="F226" s="1">
        <v>1213</v>
      </c>
      <c r="G226" s="1">
        <v>186</v>
      </c>
      <c r="H226" s="1">
        <v>222</v>
      </c>
      <c r="I226" s="1">
        <v>0</v>
      </c>
      <c r="J226" s="1">
        <v>0</v>
      </c>
      <c r="K226" s="1">
        <v>573</v>
      </c>
      <c r="L226" s="1">
        <v>0</v>
      </c>
      <c r="M226" s="1">
        <v>0</v>
      </c>
      <c r="N226" s="1">
        <v>500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>
        <v>0</v>
      </c>
      <c r="U226" s="1">
        <v>0</v>
      </c>
      <c r="V226">
        <v>0</v>
      </c>
      <c r="W226" s="1">
        <v>0</v>
      </c>
      <c r="X226">
        <v>0</v>
      </c>
      <c r="Y226">
        <v>0</v>
      </c>
    </row>
    <row r="227" spans="1:25">
      <c r="A227" s="33">
        <v>129806</v>
      </c>
      <c r="B227" s="1" t="s">
        <v>535</v>
      </c>
      <c r="C227" s="1">
        <v>12980</v>
      </c>
      <c r="D227" s="1">
        <v>6</v>
      </c>
      <c r="E227" s="1">
        <v>10668</v>
      </c>
      <c r="F227" s="1">
        <v>1516</v>
      </c>
      <c r="G227" s="1">
        <v>232</v>
      </c>
      <c r="H227" s="1">
        <v>278</v>
      </c>
      <c r="I227" s="1">
        <v>0</v>
      </c>
      <c r="J227" s="1">
        <v>0</v>
      </c>
      <c r="K227" s="1">
        <v>716</v>
      </c>
      <c r="L227" s="1">
        <v>0</v>
      </c>
      <c r="M227" s="1">
        <v>0</v>
      </c>
      <c r="N227" s="1">
        <v>500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>
        <v>0</v>
      </c>
      <c r="U227" s="1">
        <v>0</v>
      </c>
      <c r="V227">
        <v>0</v>
      </c>
      <c r="W227" s="1">
        <v>0</v>
      </c>
      <c r="X227">
        <v>0</v>
      </c>
      <c r="Y227">
        <v>0</v>
      </c>
    </row>
    <row r="228" spans="1:25" customFormat="1">
      <c r="A228" s="33">
        <v>139810</v>
      </c>
      <c r="B228" s="1" t="s">
        <v>538</v>
      </c>
      <c r="C228" s="1">
        <v>13981</v>
      </c>
      <c r="D228" s="1">
        <v>0</v>
      </c>
      <c r="E228" s="1">
        <v>2760</v>
      </c>
      <c r="F228" s="1">
        <v>405</v>
      </c>
      <c r="G228" s="1">
        <v>72</v>
      </c>
      <c r="H228" s="1">
        <v>60</v>
      </c>
      <c r="I228" s="1">
        <v>0</v>
      </c>
      <c r="J228" s="1">
        <v>0</v>
      </c>
      <c r="K228" s="1">
        <v>197</v>
      </c>
      <c r="L228" s="1">
        <v>0</v>
      </c>
      <c r="M228" s="1">
        <v>0</v>
      </c>
      <c r="N228" s="1">
        <v>500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>
        <v>0</v>
      </c>
      <c r="U228" s="1">
        <v>0</v>
      </c>
      <c r="V228">
        <v>0</v>
      </c>
      <c r="W228" s="1">
        <v>0</v>
      </c>
      <c r="X228">
        <v>0</v>
      </c>
      <c r="Y228">
        <v>0</v>
      </c>
    </row>
    <row r="229" spans="1:25">
      <c r="A229" s="33">
        <v>139811</v>
      </c>
      <c r="B229" s="1" t="s">
        <v>538</v>
      </c>
      <c r="C229" s="1">
        <v>13981</v>
      </c>
      <c r="D229" s="1">
        <v>1</v>
      </c>
      <c r="E229" s="1">
        <v>3450</v>
      </c>
      <c r="F229" s="1">
        <v>506</v>
      </c>
      <c r="G229" s="1">
        <v>90</v>
      </c>
      <c r="H229" s="1">
        <v>75</v>
      </c>
      <c r="I229" s="1">
        <v>0</v>
      </c>
      <c r="J229" s="1">
        <v>0</v>
      </c>
      <c r="K229" s="1">
        <v>246</v>
      </c>
      <c r="L229" s="1">
        <v>0</v>
      </c>
      <c r="M229" s="1">
        <v>0</v>
      </c>
      <c r="N229" s="1">
        <v>500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>
        <v>0</v>
      </c>
      <c r="U229" s="1">
        <v>0</v>
      </c>
      <c r="V229">
        <v>0</v>
      </c>
      <c r="W229" s="1">
        <v>0</v>
      </c>
      <c r="X229">
        <v>0</v>
      </c>
      <c r="Y229">
        <v>0</v>
      </c>
    </row>
    <row r="230" spans="1:25">
      <c r="A230" s="33">
        <v>139812</v>
      </c>
      <c r="B230" s="1" t="s">
        <v>538</v>
      </c>
      <c r="C230" s="1">
        <v>13981</v>
      </c>
      <c r="D230" s="1">
        <v>2</v>
      </c>
      <c r="E230" s="1">
        <v>4305</v>
      </c>
      <c r="F230" s="1">
        <v>631</v>
      </c>
      <c r="G230" s="1">
        <v>112</v>
      </c>
      <c r="H230" s="1">
        <v>93</v>
      </c>
      <c r="I230" s="1">
        <v>0</v>
      </c>
      <c r="J230" s="1">
        <v>0</v>
      </c>
      <c r="K230" s="1">
        <v>307</v>
      </c>
      <c r="L230" s="1">
        <v>0</v>
      </c>
      <c r="M230" s="1">
        <v>0</v>
      </c>
      <c r="N230" s="1">
        <v>500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>
        <v>0</v>
      </c>
      <c r="U230" s="1">
        <v>0</v>
      </c>
      <c r="V230">
        <v>0</v>
      </c>
      <c r="W230" s="1">
        <v>0</v>
      </c>
      <c r="X230">
        <v>0</v>
      </c>
      <c r="Y230">
        <v>0</v>
      </c>
    </row>
    <row r="231" spans="1:25">
      <c r="A231" s="33">
        <v>139813</v>
      </c>
      <c r="B231" s="1" t="s">
        <v>538</v>
      </c>
      <c r="C231" s="1">
        <v>13981</v>
      </c>
      <c r="D231" s="1">
        <v>3</v>
      </c>
      <c r="E231" s="1">
        <v>5382</v>
      </c>
      <c r="F231" s="1">
        <v>789</v>
      </c>
      <c r="G231" s="1">
        <v>140</v>
      </c>
      <c r="H231" s="1">
        <v>117</v>
      </c>
      <c r="I231" s="1">
        <v>0</v>
      </c>
      <c r="J231" s="1">
        <v>0</v>
      </c>
      <c r="K231" s="1">
        <v>384</v>
      </c>
      <c r="L231" s="1">
        <v>0</v>
      </c>
      <c r="M231" s="1">
        <v>0</v>
      </c>
      <c r="N231" s="1">
        <v>500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>
        <v>0</v>
      </c>
      <c r="U231" s="1">
        <v>0</v>
      </c>
      <c r="V231">
        <v>0</v>
      </c>
      <c r="W231" s="1">
        <v>0</v>
      </c>
      <c r="X231">
        <v>0</v>
      </c>
      <c r="Y231">
        <v>0</v>
      </c>
    </row>
    <row r="232" spans="1:25">
      <c r="A232" s="33">
        <v>139814</v>
      </c>
      <c r="B232" s="1" t="s">
        <v>538</v>
      </c>
      <c r="C232" s="1">
        <v>13981</v>
      </c>
      <c r="D232" s="1">
        <v>4</v>
      </c>
      <c r="E232" s="1">
        <v>6734</v>
      </c>
      <c r="F232" s="1">
        <v>988</v>
      </c>
      <c r="G232" s="1">
        <v>175</v>
      </c>
      <c r="H232" s="1">
        <v>146</v>
      </c>
      <c r="I232" s="1">
        <v>0</v>
      </c>
      <c r="J232" s="1">
        <v>0</v>
      </c>
      <c r="K232" s="1">
        <v>480</v>
      </c>
      <c r="L232" s="1">
        <v>0</v>
      </c>
      <c r="M232" s="1">
        <v>0</v>
      </c>
      <c r="N232" s="1">
        <v>500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>
        <v>0</v>
      </c>
      <c r="U232" s="1">
        <v>0</v>
      </c>
      <c r="V232">
        <v>0</v>
      </c>
      <c r="W232" s="1">
        <v>0</v>
      </c>
      <c r="X232">
        <v>0</v>
      </c>
      <c r="Y232">
        <v>0</v>
      </c>
    </row>
    <row r="233" spans="1:25">
      <c r="A233" s="33">
        <v>139815</v>
      </c>
      <c r="B233" s="1" t="s">
        <v>538</v>
      </c>
      <c r="C233" s="1">
        <v>13981</v>
      </c>
      <c r="D233" s="1">
        <v>5</v>
      </c>
      <c r="E233" s="1">
        <v>8418</v>
      </c>
      <c r="F233" s="1">
        <v>1235</v>
      </c>
      <c r="G233" s="1">
        <v>219</v>
      </c>
      <c r="H233" s="1">
        <v>183</v>
      </c>
      <c r="I233" s="1">
        <v>0</v>
      </c>
      <c r="J233" s="1">
        <v>0</v>
      </c>
      <c r="K233" s="1">
        <v>600</v>
      </c>
      <c r="L233" s="1">
        <v>0</v>
      </c>
      <c r="M233" s="1">
        <v>0</v>
      </c>
      <c r="N233" s="1">
        <v>500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>
        <v>0</v>
      </c>
      <c r="U233" s="1">
        <v>0</v>
      </c>
      <c r="V233">
        <v>0</v>
      </c>
      <c r="W233" s="1">
        <v>0</v>
      </c>
      <c r="X233">
        <v>0</v>
      </c>
      <c r="Y233">
        <v>0</v>
      </c>
    </row>
    <row r="234" spans="1:25">
      <c r="A234" s="33">
        <v>139816</v>
      </c>
      <c r="B234" s="1" t="s">
        <v>538</v>
      </c>
      <c r="C234" s="1">
        <v>13981</v>
      </c>
      <c r="D234" s="1">
        <v>6</v>
      </c>
      <c r="E234" s="1">
        <v>10515</v>
      </c>
      <c r="F234" s="1">
        <v>1543</v>
      </c>
      <c r="G234" s="1">
        <v>274</v>
      </c>
      <c r="H234" s="1">
        <v>228</v>
      </c>
      <c r="I234" s="1">
        <v>0</v>
      </c>
      <c r="J234" s="1">
        <v>0</v>
      </c>
      <c r="K234" s="1">
        <v>750</v>
      </c>
      <c r="L234" s="1">
        <v>0</v>
      </c>
      <c r="M234" s="1">
        <v>0</v>
      </c>
      <c r="N234" s="1">
        <v>500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>
        <v>0</v>
      </c>
      <c r="U234" s="1">
        <v>0</v>
      </c>
      <c r="V234">
        <v>0</v>
      </c>
      <c r="W234" s="1">
        <v>0</v>
      </c>
      <c r="X234">
        <v>0</v>
      </c>
      <c r="Y234">
        <v>0</v>
      </c>
    </row>
    <row r="235" spans="1:25" customFormat="1">
      <c r="A235" s="33">
        <v>219800</v>
      </c>
      <c r="B235" s="1" t="s">
        <v>541</v>
      </c>
      <c r="C235" s="1">
        <v>21980</v>
      </c>
      <c r="D235" s="1">
        <v>0</v>
      </c>
      <c r="E235" s="1">
        <v>3550</v>
      </c>
      <c r="F235" s="1">
        <v>266</v>
      </c>
      <c r="G235" s="1">
        <v>104</v>
      </c>
      <c r="H235" s="1">
        <v>65</v>
      </c>
      <c r="I235" s="1">
        <v>0</v>
      </c>
      <c r="J235" s="1">
        <v>0</v>
      </c>
      <c r="K235" s="1">
        <v>186</v>
      </c>
      <c r="L235" s="1">
        <v>0</v>
      </c>
      <c r="M235" s="1">
        <v>0</v>
      </c>
      <c r="N235" s="1">
        <v>500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>
        <v>0</v>
      </c>
      <c r="U235" s="1">
        <v>0</v>
      </c>
      <c r="V235">
        <v>0</v>
      </c>
      <c r="W235" s="1">
        <v>0</v>
      </c>
      <c r="X235">
        <v>0</v>
      </c>
      <c r="Y235">
        <v>0</v>
      </c>
    </row>
    <row r="236" spans="1:25" customFormat="1">
      <c r="A236" s="33">
        <v>219801</v>
      </c>
      <c r="B236" s="1" t="s">
        <v>541</v>
      </c>
      <c r="C236" s="1">
        <v>21980</v>
      </c>
      <c r="D236" s="1">
        <v>1</v>
      </c>
      <c r="E236" s="1">
        <v>4437</v>
      </c>
      <c r="F236" s="1">
        <v>332</v>
      </c>
      <c r="G236" s="1">
        <v>130</v>
      </c>
      <c r="H236" s="1">
        <v>81</v>
      </c>
      <c r="I236" s="1">
        <v>0</v>
      </c>
      <c r="J236" s="1">
        <v>0</v>
      </c>
      <c r="K236" s="1">
        <v>232</v>
      </c>
      <c r="L236" s="1">
        <v>0</v>
      </c>
      <c r="M236" s="1">
        <v>0</v>
      </c>
      <c r="N236" s="1">
        <v>500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>
        <v>0</v>
      </c>
      <c r="U236" s="1">
        <v>0</v>
      </c>
      <c r="V236">
        <v>0</v>
      </c>
      <c r="W236" s="1">
        <v>0</v>
      </c>
      <c r="X236">
        <v>0</v>
      </c>
      <c r="Y236">
        <v>0</v>
      </c>
    </row>
    <row r="237" spans="1:25" customFormat="1">
      <c r="A237" s="33">
        <v>219802</v>
      </c>
      <c r="B237" s="1" t="s">
        <v>541</v>
      </c>
      <c r="C237" s="1">
        <v>21980</v>
      </c>
      <c r="D237" s="1">
        <v>2</v>
      </c>
      <c r="E237" s="1">
        <v>5538</v>
      </c>
      <c r="F237" s="1">
        <v>414</v>
      </c>
      <c r="G237" s="1">
        <v>162</v>
      </c>
      <c r="H237" s="1">
        <v>101</v>
      </c>
      <c r="I237" s="1">
        <v>0</v>
      </c>
      <c r="J237" s="1">
        <v>0</v>
      </c>
      <c r="K237" s="1">
        <v>290</v>
      </c>
      <c r="L237" s="1">
        <v>0</v>
      </c>
      <c r="M237" s="1">
        <v>0</v>
      </c>
      <c r="N237" s="1">
        <v>500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>
        <v>0</v>
      </c>
      <c r="U237" s="1">
        <v>0</v>
      </c>
      <c r="V237">
        <v>0</v>
      </c>
      <c r="W237" s="1">
        <v>0</v>
      </c>
      <c r="X237">
        <v>0</v>
      </c>
      <c r="Y237">
        <v>0</v>
      </c>
    </row>
    <row r="238" spans="1:25" customFormat="1">
      <c r="A238" s="33">
        <v>219803</v>
      </c>
      <c r="B238" s="1" t="s">
        <v>541</v>
      </c>
      <c r="C238" s="1">
        <v>21980</v>
      </c>
      <c r="D238" s="1">
        <v>3</v>
      </c>
      <c r="E238" s="1">
        <v>6922</v>
      </c>
      <c r="F238" s="1">
        <v>518</v>
      </c>
      <c r="G238" s="1">
        <v>202</v>
      </c>
      <c r="H238" s="1">
        <v>126</v>
      </c>
      <c r="I238" s="1">
        <v>0</v>
      </c>
      <c r="J238" s="1">
        <v>0</v>
      </c>
      <c r="K238" s="1">
        <v>362</v>
      </c>
      <c r="L238" s="1">
        <v>0</v>
      </c>
      <c r="M238" s="1">
        <v>0</v>
      </c>
      <c r="N238" s="1">
        <v>500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>
        <v>0</v>
      </c>
      <c r="U238" s="1">
        <v>0</v>
      </c>
      <c r="V238">
        <v>0</v>
      </c>
      <c r="W238" s="1">
        <v>0</v>
      </c>
      <c r="X238">
        <v>0</v>
      </c>
      <c r="Y238">
        <v>0</v>
      </c>
    </row>
    <row r="239" spans="1:25" customFormat="1">
      <c r="A239" s="33">
        <v>219804</v>
      </c>
      <c r="B239" s="1" t="s">
        <v>541</v>
      </c>
      <c r="C239" s="1">
        <v>21980</v>
      </c>
      <c r="D239" s="1">
        <v>4</v>
      </c>
      <c r="E239" s="1">
        <v>8662</v>
      </c>
      <c r="F239" s="1">
        <v>649</v>
      </c>
      <c r="G239" s="1">
        <v>253</v>
      </c>
      <c r="H239" s="1">
        <v>158</v>
      </c>
      <c r="I239" s="1">
        <v>0</v>
      </c>
      <c r="J239" s="1">
        <v>0</v>
      </c>
      <c r="K239" s="1">
        <v>453</v>
      </c>
      <c r="L239" s="1">
        <v>0</v>
      </c>
      <c r="M239" s="1">
        <v>0</v>
      </c>
      <c r="N239" s="1">
        <v>500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>
        <v>0</v>
      </c>
      <c r="U239" s="1">
        <v>0</v>
      </c>
      <c r="V239">
        <v>0</v>
      </c>
      <c r="W239" s="1">
        <v>0</v>
      </c>
      <c r="X239">
        <v>0</v>
      </c>
      <c r="Y239">
        <v>0</v>
      </c>
    </row>
    <row r="240" spans="1:25" customFormat="1">
      <c r="A240" s="33">
        <v>219805</v>
      </c>
      <c r="B240" s="1" t="s">
        <v>541</v>
      </c>
      <c r="C240" s="1">
        <v>21980</v>
      </c>
      <c r="D240" s="1">
        <v>5</v>
      </c>
      <c r="E240" s="1">
        <v>10827</v>
      </c>
      <c r="F240" s="1">
        <v>811</v>
      </c>
      <c r="G240" s="1">
        <v>317</v>
      </c>
      <c r="H240" s="1">
        <v>198</v>
      </c>
      <c r="I240" s="1">
        <v>0</v>
      </c>
      <c r="J240" s="1">
        <v>0</v>
      </c>
      <c r="K240" s="1">
        <v>567</v>
      </c>
      <c r="L240" s="1">
        <v>0</v>
      </c>
      <c r="M240" s="1">
        <v>0</v>
      </c>
      <c r="N240" s="1">
        <v>500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>
        <v>0</v>
      </c>
      <c r="U240" s="1">
        <v>0</v>
      </c>
      <c r="V240">
        <v>0</v>
      </c>
      <c r="W240" s="1">
        <v>0</v>
      </c>
      <c r="X240">
        <v>0</v>
      </c>
      <c r="Y240">
        <v>0</v>
      </c>
    </row>
    <row r="241" spans="1:25" customFormat="1">
      <c r="A241" s="33">
        <v>219806</v>
      </c>
      <c r="B241" s="1" t="s">
        <v>541</v>
      </c>
      <c r="C241" s="1">
        <v>21980</v>
      </c>
      <c r="D241" s="1">
        <v>6</v>
      </c>
      <c r="E241" s="1">
        <v>13525</v>
      </c>
      <c r="F241" s="1">
        <v>1013</v>
      </c>
      <c r="G241" s="1">
        <v>396</v>
      </c>
      <c r="H241" s="1">
        <v>247</v>
      </c>
      <c r="I241" s="1">
        <v>0</v>
      </c>
      <c r="J241" s="1">
        <v>0</v>
      </c>
      <c r="K241" s="1">
        <v>708</v>
      </c>
      <c r="L241" s="1">
        <v>0</v>
      </c>
      <c r="M241" s="1">
        <v>0</v>
      </c>
      <c r="N241" s="1">
        <v>500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>
        <v>0</v>
      </c>
      <c r="U241" s="1">
        <v>0</v>
      </c>
      <c r="V241">
        <v>0</v>
      </c>
      <c r="W241" s="1">
        <v>0</v>
      </c>
      <c r="X241">
        <v>0</v>
      </c>
      <c r="Y241">
        <v>0</v>
      </c>
    </row>
    <row r="242" spans="1:25">
      <c r="A242" s="33">
        <v>239810</v>
      </c>
      <c r="B242" s="1" t="s">
        <v>544</v>
      </c>
      <c r="C242" s="1">
        <v>23981</v>
      </c>
      <c r="D242" s="1">
        <v>0</v>
      </c>
      <c r="E242" s="1">
        <v>2901</v>
      </c>
      <c r="F242" s="1">
        <v>363</v>
      </c>
      <c r="G242" s="1">
        <v>75</v>
      </c>
      <c r="H242" s="1">
        <v>63</v>
      </c>
      <c r="I242" s="1">
        <v>0</v>
      </c>
      <c r="J242" s="1">
        <v>0</v>
      </c>
      <c r="K242" s="1">
        <v>177</v>
      </c>
      <c r="L242" s="1">
        <v>0</v>
      </c>
      <c r="M242" s="1">
        <v>0</v>
      </c>
      <c r="N242" s="1">
        <v>500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>
        <v>0</v>
      </c>
      <c r="U242" s="1">
        <v>0</v>
      </c>
      <c r="V242">
        <v>0</v>
      </c>
      <c r="W242" s="1">
        <v>0</v>
      </c>
      <c r="X242">
        <v>0</v>
      </c>
      <c r="Y242">
        <v>0</v>
      </c>
    </row>
    <row r="243" spans="1:25">
      <c r="A243" s="33">
        <v>239811</v>
      </c>
      <c r="B243" s="1" t="s">
        <v>544</v>
      </c>
      <c r="C243" s="1">
        <v>23981</v>
      </c>
      <c r="D243" s="1">
        <v>1</v>
      </c>
      <c r="E243" s="1">
        <v>3626</v>
      </c>
      <c r="F243" s="1">
        <v>453</v>
      </c>
      <c r="G243" s="1">
        <v>93</v>
      </c>
      <c r="H243" s="1">
        <v>78</v>
      </c>
      <c r="I243" s="1">
        <v>0</v>
      </c>
      <c r="J243" s="1">
        <v>0</v>
      </c>
      <c r="K243" s="1">
        <v>221</v>
      </c>
      <c r="L243" s="1">
        <v>0</v>
      </c>
      <c r="M243" s="1">
        <v>0</v>
      </c>
      <c r="N243" s="1">
        <v>500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>
        <v>0</v>
      </c>
      <c r="U243" s="1">
        <v>0</v>
      </c>
      <c r="V243">
        <v>0</v>
      </c>
      <c r="W243" s="1">
        <v>0</v>
      </c>
      <c r="X243">
        <v>0</v>
      </c>
      <c r="Y243">
        <v>0</v>
      </c>
    </row>
    <row r="244" spans="1:25">
      <c r="A244" s="33">
        <v>239812</v>
      </c>
      <c r="B244" s="1" t="s">
        <v>544</v>
      </c>
      <c r="C244" s="1">
        <v>23981</v>
      </c>
      <c r="D244" s="1">
        <v>2</v>
      </c>
      <c r="E244" s="1">
        <v>4525</v>
      </c>
      <c r="F244" s="1">
        <v>566</v>
      </c>
      <c r="G244" s="1">
        <v>117</v>
      </c>
      <c r="H244" s="1">
        <v>98</v>
      </c>
      <c r="I244" s="1">
        <v>0</v>
      </c>
      <c r="J244" s="1">
        <v>0</v>
      </c>
      <c r="K244" s="1">
        <v>276</v>
      </c>
      <c r="L244" s="1">
        <v>0</v>
      </c>
      <c r="M244" s="1">
        <v>0</v>
      </c>
      <c r="N244" s="1">
        <v>500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>
        <v>0</v>
      </c>
      <c r="U244" s="1">
        <v>0</v>
      </c>
      <c r="V244">
        <v>0</v>
      </c>
      <c r="W244" s="1">
        <v>0</v>
      </c>
      <c r="X244">
        <v>0</v>
      </c>
      <c r="Y244">
        <v>0</v>
      </c>
    </row>
    <row r="245" spans="1:25">
      <c r="A245" s="33">
        <v>239813</v>
      </c>
      <c r="B245" s="1" t="s">
        <v>544</v>
      </c>
      <c r="C245" s="1">
        <v>23981</v>
      </c>
      <c r="D245" s="1">
        <v>3</v>
      </c>
      <c r="E245" s="1">
        <v>5656</v>
      </c>
      <c r="F245" s="1">
        <v>707</v>
      </c>
      <c r="G245" s="1">
        <v>146</v>
      </c>
      <c r="H245" s="1">
        <v>122</v>
      </c>
      <c r="I245" s="1">
        <v>0</v>
      </c>
      <c r="J245" s="1">
        <v>0</v>
      </c>
      <c r="K245" s="1">
        <v>345</v>
      </c>
      <c r="L245" s="1">
        <v>0</v>
      </c>
      <c r="M245" s="1">
        <v>0</v>
      </c>
      <c r="N245" s="1">
        <v>500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>
        <v>0</v>
      </c>
      <c r="U245" s="1">
        <v>0</v>
      </c>
      <c r="V245">
        <v>0</v>
      </c>
      <c r="W245" s="1">
        <v>0</v>
      </c>
      <c r="X245">
        <v>0</v>
      </c>
      <c r="Y245">
        <v>0</v>
      </c>
    </row>
    <row r="246" spans="1:25">
      <c r="A246" s="33">
        <v>239814</v>
      </c>
      <c r="B246" s="1" t="s">
        <v>544</v>
      </c>
      <c r="C246" s="1">
        <v>23981</v>
      </c>
      <c r="D246" s="1">
        <v>4</v>
      </c>
      <c r="E246" s="1">
        <v>7078</v>
      </c>
      <c r="F246" s="1">
        <v>885</v>
      </c>
      <c r="G246" s="1">
        <v>183</v>
      </c>
      <c r="H246" s="1">
        <v>153</v>
      </c>
      <c r="I246" s="1">
        <v>0</v>
      </c>
      <c r="J246" s="1">
        <v>0</v>
      </c>
      <c r="K246" s="1">
        <v>431</v>
      </c>
      <c r="L246" s="1">
        <v>0</v>
      </c>
      <c r="M246" s="1">
        <v>0</v>
      </c>
      <c r="N246" s="1">
        <v>500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>
        <v>0</v>
      </c>
      <c r="U246" s="1">
        <v>0</v>
      </c>
      <c r="V246">
        <v>0</v>
      </c>
      <c r="W246" s="1">
        <v>0</v>
      </c>
      <c r="X246">
        <v>0</v>
      </c>
      <c r="Y246">
        <v>0</v>
      </c>
    </row>
    <row r="247" spans="1:25">
      <c r="A247" s="33">
        <v>239815</v>
      </c>
      <c r="B247" s="1" t="s">
        <v>544</v>
      </c>
      <c r="C247" s="1">
        <v>23981</v>
      </c>
      <c r="D247" s="1">
        <v>5</v>
      </c>
      <c r="E247" s="1">
        <v>8848</v>
      </c>
      <c r="F247" s="1">
        <v>1107</v>
      </c>
      <c r="G247" s="1">
        <v>228</v>
      </c>
      <c r="H247" s="1">
        <v>192</v>
      </c>
      <c r="I247" s="1">
        <v>0</v>
      </c>
      <c r="J247" s="1">
        <v>0</v>
      </c>
      <c r="K247" s="1">
        <v>539</v>
      </c>
      <c r="L247" s="1">
        <v>0</v>
      </c>
      <c r="M247" s="1">
        <v>0</v>
      </c>
      <c r="N247" s="1">
        <v>500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>
        <v>0</v>
      </c>
      <c r="U247" s="1">
        <v>0</v>
      </c>
      <c r="V247">
        <v>0</v>
      </c>
      <c r="W247" s="1">
        <v>0</v>
      </c>
      <c r="X247">
        <v>0</v>
      </c>
      <c r="Y247">
        <v>0</v>
      </c>
    </row>
    <row r="248" spans="1:25">
      <c r="A248" s="33">
        <v>239816</v>
      </c>
      <c r="B248" s="1" t="s">
        <v>544</v>
      </c>
      <c r="C248" s="1">
        <v>23981</v>
      </c>
      <c r="D248" s="1">
        <v>6</v>
      </c>
      <c r="E248" s="1">
        <v>11052</v>
      </c>
      <c r="F248" s="1">
        <v>1383</v>
      </c>
      <c r="G248" s="1">
        <v>285</v>
      </c>
      <c r="H248" s="1">
        <v>240</v>
      </c>
      <c r="I248" s="1">
        <v>0</v>
      </c>
      <c r="J248" s="1">
        <v>0</v>
      </c>
      <c r="K248" s="1">
        <v>674</v>
      </c>
      <c r="L248" s="1">
        <v>0</v>
      </c>
      <c r="M248" s="1">
        <v>0</v>
      </c>
      <c r="N248" s="1">
        <v>500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>
        <v>0</v>
      </c>
      <c r="U248" s="1">
        <v>0</v>
      </c>
      <c r="V248">
        <v>0</v>
      </c>
      <c r="W248" s="1">
        <v>0</v>
      </c>
      <c r="X248">
        <v>0</v>
      </c>
      <c r="Y248">
        <v>0</v>
      </c>
    </row>
    <row r="249" spans="1:25">
      <c r="A249" s="33">
        <v>329800</v>
      </c>
      <c r="B249" s="1" t="s">
        <v>547</v>
      </c>
      <c r="C249" s="1">
        <v>32980</v>
      </c>
      <c r="D249" s="1">
        <v>0</v>
      </c>
      <c r="E249" s="1">
        <v>2857</v>
      </c>
      <c r="F249" s="1">
        <v>379</v>
      </c>
      <c r="G249" s="1">
        <v>62</v>
      </c>
      <c r="H249" s="1">
        <v>75</v>
      </c>
      <c r="I249" s="1">
        <v>0</v>
      </c>
      <c r="J249" s="1">
        <v>0</v>
      </c>
      <c r="K249" s="1">
        <v>179</v>
      </c>
      <c r="L249" s="1">
        <v>0</v>
      </c>
      <c r="M249" s="1">
        <v>0</v>
      </c>
      <c r="N249" s="1">
        <v>500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>
        <v>0</v>
      </c>
      <c r="U249" s="1">
        <v>0</v>
      </c>
      <c r="V249">
        <v>0</v>
      </c>
      <c r="W249" s="1">
        <v>0</v>
      </c>
      <c r="X249">
        <v>0</v>
      </c>
      <c r="Y249">
        <v>0</v>
      </c>
    </row>
    <row r="250" spans="1:25">
      <c r="A250" s="33">
        <v>329801</v>
      </c>
      <c r="B250" s="1" t="s">
        <v>547</v>
      </c>
      <c r="C250" s="1">
        <v>32980</v>
      </c>
      <c r="D250" s="1">
        <v>1</v>
      </c>
      <c r="E250" s="1">
        <v>3571</v>
      </c>
      <c r="F250" s="1">
        <v>473</v>
      </c>
      <c r="G250" s="1">
        <v>77</v>
      </c>
      <c r="H250" s="1">
        <v>93</v>
      </c>
      <c r="I250" s="1">
        <v>0</v>
      </c>
      <c r="J250" s="1">
        <v>0</v>
      </c>
      <c r="K250" s="1">
        <v>223</v>
      </c>
      <c r="L250" s="1">
        <v>0</v>
      </c>
      <c r="M250" s="1">
        <v>0</v>
      </c>
      <c r="N250" s="1">
        <v>500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>
        <v>0</v>
      </c>
      <c r="U250" s="1">
        <v>0</v>
      </c>
      <c r="V250">
        <v>0</v>
      </c>
      <c r="W250" s="1">
        <v>0</v>
      </c>
      <c r="X250">
        <v>0</v>
      </c>
      <c r="Y250">
        <v>0</v>
      </c>
    </row>
    <row r="251" spans="1:25">
      <c r="A251" s="33">
        <v>329802</v>
      </c>
      <c r="B251" s="1" t="s">
        <v>547</v>
      </c>
      <c r="C251" s="1">
        <v>32980</v>
      </c>
      <c r="D251" s="1">
        <v>2</v>
      </c>
      <c r="E251" s="1">
        <v>4456</v>
      </c>
      <c r="F251" s="1">
        <v>591</v>
      </c>
      <c r="G251" s="1">
        <v>96</v>
      </c>
      <c r="H251" s="1">
        <v>117</v>
      </c>
      <c r="I251" s="1">
        <v>0</v>
      </c>
      <c r="J251" s="1">
        <v>0</v>
      </c>
      <c r="K251" s="1">
        <v>279</v>
      </c>
      <c r="L251" s="1">
        <v>0</v>
      </c>
      <c r="M251" s="1">
        <v>0</v>
      </c>
      <c r="N251" s="1">
        <v>500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>
        <v>0</v>
      </c>
      <c r="U251" s="1">
        <v>0</v>
      </c>
      <c r="V251">
        <v>0</v>
      </c>
      <c r="W251" s="1">
        <v>0</v>
      </c>
      <c r="X251">
        <v>0</v>
      </c>
      <c r="Y251">
        <v>0</v>
      </c>
    </row>
    <row r="252" spans="1:25">
      <c r="A252" s="33">
        <v>329803</v>
      </c>
      <c r="B252" s="1" t="s">
        <v>547</v>
      </c>
      <c r="C252" s="1">
        <v>32980</v>
      </c>
      <c r="D252" s="1">
        <v>3</v>
      </c>
      <c r="E252" s="1">
        <v>5571</v>
      </c>
      <c r="F252" s="1">
        <v>739</v>
      </c>
      <c r="G252" s="1">
        <v>120</v>
      </c>
      <c r="H252" s="1">
        <v>146</v>
      </c>
      <c r="I252" s="1">
        <v>0</v>
      </c>
      <c r="J252" s="1">
        <v>0</v>
      </c>
      <c r="K252" s="1">
        <v>349</v>
      </c>
      <c r="L252" s="1">
        <v>0</v>
      </c>
      <c r="M252" s="1">
        <v>0</v>
      </c>
      <c r="N252" s="1">
        <v>500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>
        <v>0</v>
      </c>
      <c r="U252" s="1">
        <v>0</v>
      </c>
      <c r="V252">
        <v>0</v>
      </c>
      <c r="W252" s="1">
        <v>0</v>
      </c>
      <c r="X252">
        <v>0</v>
      </c>
      <c r="Y252">
        <v>0</v>
      </c>
    </row>
    <row r="253" spans="1:25">
      <c r="A253" s="33">
        <v>329804</v>
      </c>
      <c r="B253" s="1" t="s">
        <v>547</v>
      </c>
      <c r="C253" s="1">
        <v>32980</v>
      </c>
      <c r="D253" s="1">
        <v>4</v>
      </c>
      <c r="E253" s="1">
        <v>6971</v>
      </c>
      <c r="F253" s="1">
        <v>924</v>
      </c>
      <c r="G253" s="1">
        <v>151</v>
      </c>
      <c r="H253" s="1">
        <v>183</v>
      </c>
      <c r="I253" s="1">
        <v>0</v>
      </c>
      <c r="J253" s="1">
        <v>0</v>
      </c>
      <c r="K253" s="1">
        <v>436</v>
      </c>
      <c r="L253" s="1">
        <v>0</v>
      </c>
      <c r="M253" s="1">
        <v>0</v>
      </c>
      <c r="N253" s="1">
        <v>500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>
        <v>0</v>
      </c>
      <c r="U253" s="1">
        <v>0</v>
      </c>
      <c r="V253">
        <v>0</v>
      </c>
      <c r="W253" s="1">
        <v>0</v>
      </c>
      <c r="X253">
        <v>0</v>
      </c>
      <c r="Y253">
        <v>0</v>
      </c>
    </row>
    <row r="254" spans="1:25">
      <c r="A254" s="33">
        <v>329805</v>
      </c>
      <c r="B254" s="1" t="s">
        <v>547</v>
      </c>
      <c r="C254" s="1">
        <v>32980</v>
      </c>
      <c r="D254" s="1">
        <v>5</v>
      </c>
      <c r="E254" s="1">
        <v>8713</v>
      </c>
      <c r="F254" s="1">
        <v>1155</v>
      </c>
      <c r="G254" s="1">
        <v>189</v>
      </c>
      <c r="H254" s="1">
        <v>228</v>
      </c>
      <c r="I254" s="1">
        <v>0</v>
      </c>
      <c r="J254" s="1">
        <v>0</v>
      </c>
      <c r="K254" s="1">
        <v>545</v>
      </c>
      <c r="L254" s="1">
        <v>0</v>
      </c>
      <c r="M254" s="1">
        <v>0</v>
      </c>
      <c r="N254" s="1">
        <v>500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>
        <v>0</v>
      </c>
      <c r="U254" s="1">
        <v>0</v>
      </c>
      <c r="V254">
        <v>0</v>
      </c>
      <c r="W254" s="1">
        <v>0</v>
      </c>
      <c r="X254">
        <v>0</v>
      </c>
      <c r="Y254">
        <v>0</v>
      </c>
    </row>
    <row r="255" spans="1:25">
      <c r="A255" s="33">
        <v>329806</v>
      </c>
      <c r="B255" s="1" t="s">
        <v>547</v>
      </c>
      <c r="C255" s="1">
        <v>32980</v>
      </c>
      <c r="D255" s="1">
        <v>6</v>
      </c>
      <c r="E255" s="1">
        <v>10885</v>
      </c>
      <c r="F255" s="1">
        <v>1443</v>
      </c>
      <c r="G255" s="1">
        <v>236</v>
      </c>
      <c r="H255" s="1">
        <v>285</v>
      </c>
      <c r="I255" s="1">
        <v>0</v>
      </c>
      <c r="J255" s="1">
        <v>0</v>
      </c>
      <c r="K255" s="1">
        <v>681</v>
      </c>
      <c r="L255" s="1">
        <v>0</v>
      </c>
      <c r="M255" s="1">
        <v>0</v>
      </c>
      <c r="N255" s="1">
        <v>500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>
        <v>0</v>
      </c>
      <c r="U255" s="1">
        <v>0</v>
      </c>
      <c r="V255">
        <v>0</v>
      </c>
      <c r="W255" s="1">
        <v>0</v>
      </c>
      <c r="X255">
        <v>0</v>
      </c>
      <c r="Y255">
        <v>0</v>
      </c>
    </row>
    <row r="256" spans="1:25">
      <c r="A256" s="33">
        <v>349810</v>
      </c>
      <c r="B256" s="1" t="s">
        <v>550</v>
      </c>
      <c r="C256" s="1">
        <v>34981</v>
      </c>
      <c r="D256" s="1">
        <v>0</v>
      </c>
      <c r="E256" s="1">
        <v>3297</v>
      </c>
      <c r="F256" s="1">
        <v>307</v>
      </c>
      <c r="G256" s="1">
        <v>71</v>
      </c>
      <c r="H256" s="1">
        <v>86</v>
      </c>
      <c r="I256" s="1">
        <v>0</v>
      </c>
      <c r="J256" s="1">
        <v>0</v>
      </c>
      <c r="K256" s="1">
        <v>207</v>
      </c>
      <c r="L256" s="1">
        <v>0</v>
      </c>
      <c r="M256" s="1">
        <v>0</v>
      </c>
      <c r="N256" s="1">
        <v>500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>
        <v>0</v>
      </c>
      <c r="U256" s="1">
        <v>0</v>
      </c>
      <c r="V256">
        <v>0</v>
      </c>
      <c r="W256" s="1">
        <v>0</v>
      </c>
      <c r="X256">
        <v>0</v>
      </c>
      <c r="Y256">
        <v>0</v>
      </c>
    </row>
    <row r="257" spans="1:25">
      <c r="A257" s="33">
        <v>349811</v>
      </c>
      <c r="B257" s="1" t="s">
        <v>550</v>
      </c>
      <c r="C257" s="1">
        <v>34981</v>
      </c>
      <c r="D257" s="1">
        <v>1</v>
      </c>
      <c r="E257" s="1">
        <v>4121</v>
      </c>
      <c r="F257" s="1">
        <v>383</v>
      </c>
      <c r="G257" s="1">
        <v>88</v>
      </c>
      <c r="H257" s="1">
        <v>107</v>
      </c>
      <c r="I257" s="1">
        <v>0</v>
      </c>
      <c r="J257" s="1">
        <v>0</v>
      </c>
      <c r="K257" s="1">
        <v>258</v>
      </c>
      <c r="L257" s="1">
        <v>0</v>
      </c>
      <c r="M257" s="1">
        <v>0</v>
      </c>
      <c r="N257" s="1">
        <v>500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>
        <v>0</v>
      </c>
      <c r="U257" s="1">
        <v>0</v>
      </c>
      <c r="V257">
        <v>0</v>
      </c>
      <c r="W257" s="1">
        <v>0</v>
      </c>
      <c r="X257">
        <v>0</v>
      </c>
      <c r="Y257">
        <v>0</v>
      </c>
    </row>
    <row r="258" spans="1:25">
      <c r="A258" s="33">
        <v>349812</v>
      </c>
      <c r="B258" s="1" t="s">
        <v>550</v>
      </c>
      <c r="C258" s="1">
        <v>34981</v>
      </c>
      <c r="D258" s="1">
        <v>2</v>
      </c>
      <c r="E258" s="1">
        <v>5143</v>
      </c>
      <c r="F258" s="1">
        <v>478</v>
      </c>
      <c r="G258" s="1">
        <v>110</v>
      </c>
      <c r="H258" s="1">
        <v>134</v>
      </c>
      <c r="I258" s="1">
        <v>0</v>
      </c>
      <c r="J258" s="1">
        <v>0</v>
      </c>
      <c r="K258" s="1">
        <v>322</v>
      </c>
      <c r="L258" s="1">
        <v>0</v>
      </c>
      <c r="M258" s="1">
        <v>0</v>
      </c>
      <c r="N258" s="1">
        <v>500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>
        <v>0</v>
      </c>
      <c r="U258" s="1">
        <v>0</v>
      </c>
      <c r="V258">
        <v>0</v>
      </c>
      <c r="W258" s="1">
        <v>0</v>
      </c>
      <c r="X258">
        <v>0</v>
      </c>
      <c r="Y258">
        <v>0</v>
      </c>
    </row>
    <row r="259" spans="1:25">
      <c r="A259" s="33">
        <v>349813</v>
      </c>
      <c r="B259" s="1" t="s">
        <v>550</v>
      </c>
      <c r="C259" s="1">
        <v>34981</v>
      </c>
      <c r="D259" s="1">
        <v>3</v>
      </c>
      <c r="E259" s="1">
        <v>6429</v>
      </c>
      <c r="F259" s="1">
        <v>598</v>
      </c>
      <c r="G259" s="1">
        <v>138</v>
      </c>
      <c r="H259" s="1">
        <v>167</v>
      </c>
      <c r="I259" s="1">
        <v>0</v>
      </c>
      <c r="J259" s="1">
        <v>0</v>
      </c>
      <c r="K259" s="1">
        <v>403</v>
      </c>
      <c r="L259" s="1">
        <v>0</v>
      </c>
      <c r="M259" s="1">
        <v>0</v>
      </c>
      <c r="N259" s="1">
        <v>500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>
        <v>0</v>
      </c>
      <c r="U259" s="1">
        <v>0</v>
      </c>
      <c r="V259">
        <v>0</v>
      </c>
      <c r="W259" s="1">
        <v>0</v>
      </c>
      <c r="X259">
        <v>0</v>
      </c>
      <c r="Y259">
        <v>0</v>
      </c>
    </row>
    <row r="260" spans="1:25">
      <c r="A260" s="33">
        <v>349814</v>
      </c>
      <c r="B260" s="1" t="s">
        <v>550</v>
      </c>
      <c r="C260" s="1">
        <v>34981</v>
      </c>
      <c r="D260" s="1">
        <v>4</v>
      </c>
      <c r="E260" s="1">
        <v>8044</v>
      </c>
      <c r="F260" s="1">
        <v>749</v>
      </c>
      <c r="G260" s="1">
        <v>173</v>
      </c>
      <c r="H260" s="1">
        <v>209</v>
      </c>
      <c r="I260" s="1">
        <v>0</v>
      </c>
      <c r="J260" s="1">
        <v>0</v>
      </c>
      <c r="K260" s="1">
        <v>505</v>
      </c>
      <c r="L260" s="1">
        <v>0</v>
      </c>
      <c r="M260" s="1">
        <v>0</v>
      </c>
      <c r="N260" s="1">
        <v>500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>
        <v>0</v>
      </c>
      <c r="U260" s="1">
        <v>0</v>
      </c>
      <c r="V260">
        <v>0</v>
      </c>
      <c r="W260" s="1">
        <v>0</v>
      </c>
      <c r="X260">
        <v>0</v>
      </c>
      <c r="Y260">
        <v>0</v>
      </c>
    </row>
    <row r="261" spans="1:25">
      <c r="A261" s="33">
        <v>349815</v>
      </c>
      <c r="B261" s="1" t="s">
        <v>550</v>
      </c>
      <c r="C261" s="1">
        <v>34981</v>
      </c>
      <c r="D261" s="1">
        <v>5</v>
      </c>
      <c r="E261" s="1">
        <v>10055</v>
      </c>
      <c r="F261" s="1">
        <v>936</v>
      </c>
      <c r="G261" s="1">
        <v>216</v>
      </c>
      <c r="H261" s="1">
        <v>262</v>
      </c>
      <c r="I261" s="1">
        <v>0</v>
      </c>
      <c r="J261" s="1">
        <v>0</v>
      </c>
      <c r="K261" s="1">
        <v>631</v>
      </c>
      <c r="L261" s="1">
        <v>0</v>
      </c>
      <c r="M261" s="1">
        <v>0</v>
      </c>
      <c r="N261" s="1">
        <v>500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>
        <v>0</v>
      </c>
      <c r="U261" s="1">
        <v>0</v>
      </c>
      <c r="V261">
        <v>0</v>
      </c>
      <c r="W261" s="1">
        <v>0</v>
      </c>
      <c r="X261">
        <v>0</v>
      </c>
      <c r="Y261">
        <v>0</v>
      </c>
    </row>
    <row r="262" spans="1:25">
      <c r="A262" s="33">
        <v>349816</v>
      </c>
      <c r="B262" s="1" t="s">
        <v>550</v>
      </c>
      <c r="C262" s="1">
        <v>34981</v>
      </c>
      <c r="D262" s="1">
        <v>6</v>
      </c>
      <c r="E262" s="1">
        <v>12561</v>
      </c>
      <c r="F262" s="1">
        <v>1169</v>
      </c>
      <c r="G262" s="1">
        <v>270</v>
      </c>
      <c r="H262" s="1">
        <v>327</v>
      </c>
      <c r="I262" s="1">
        <v>0</v>
      </c>
      <c r="J262" s="1">
        <v>0</v>
      </c>
      <c r="K262" s="1">
        <v>788</v>
      </c>
      <c r="L262" s="1">
        <v>0</v>
      </c>
      <c r="M262" s="1">
        <v>0</v>
      </c>
      <c r="N262" s="1">
        <v>500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>
        <v>0</v>
      </c>
      <c r="U262" s="1">
        <v>0</v>
      </c>
      <c r="V262">
        <v>0</v>
      </c>
      <c r="W262" s="1">
        <v>0</v>
      </c>
      <c r="X262">
        <v>0</v>
      </c>
      <c r="Y262">
        <v>0</v>
      </c>
    </row>
    <row r="263" spans="1:25">
      <c r="A263" s="33">
        <v>449800</v>
      </c>
      <c r="B263" s="1" t="s">
        <v>553</v>
      </c>
      <c r="C263" s="1">
        <v>44980</v>
      </c>
      <c r="D263" s="1">
        <v>0</v>
      </c>
      <c r="E263" s="1">
        <v>3660</v>
      </c>
      <c r="F263" s="1">
        <v>338</v>
      </c>
      <c r="G263" s="1">
        <v>80</v>
      </c>
      <c r="H263" s="1">
        <v>93</v>
      </c>
      <c r="I263" s="1">
        <v>0</v>
      </c>
      <c r="J263" s="1">
        <v>0</v>
      </c>
      <c r="K263" s="1">
        <v>238</v>
      </c>
      <c r="L263" s="1">
        <v>0</v>
      </c>
      <c r="M263" s="1">
        <v>0</v>
      </c>
      <c r="N263" s="1">
        <v>500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>
        <v>0</v>
      </c>
      <c r="U263" s="1">
        <v>0</v>
      </c>
      <c r="V263">
        <v>0</v>
      </c>
      <c r="W263" s="1">
        <v>0</v>
      </c>
      <c r="X263">
        <v>0</v>
      </c>
      <c r="Y263">
        <v>0</v>
      </c>
    </row>
    <row r="264" spans="1:25">
      <c r="A264" s="33">
        <v>449801</v>
      </c>
      <c r="B264" s="1" t="s">
        <v>553</v>
      </c>
      <c r="C264" s="1">
        <v>44980</v>
      </c>
      <c r="D264" s="1">
        <v>1</v>
      </c>
      <c r="E264" s="1">
        <v>4575</v>
      </c>
      <c r="F264" s="1">
        <v>422</v>
      </c>
      <c r="G264" s="1">
        <v>100</v>
      </c>
      <c r="H264" s="1">
        <v>116</v>
      </c>
      <c r="I264" s="1">
        <v>0</v>
      </c>
      <c r="J264" s="1">
        <v>0</v>
      </c>
      <c r="K264" s="1">
        <v>297</v>
      </c>
      <c r="L264" s="1">
        <v>0</v>
      </c>
      <c r="M264" s="1">
        <v>0</v>
      </c>
      <c r="N264" s="1">
        <v>500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>
        <v>0</v>
      </c>
      <c r="U264" s="1">
        <v>0</v>
      </c>
      <c r="V264">
        <v>0</v>
      </c>
      <c r="W264" s="1">
        <v>0</v>
      </c>
      <c r="X264">
        <v>0</v>
      </c>
      <c r="Y264">
        <v>0</v>
      </c>
    </row>
    <row r="265" spans="1:25">
      <c r="A265" s="33">
        <v>449802</v>
      </c>
      <c r="B265" s="1" t="s">
        <v>553</v>
      </c>
      <c r="C265" s="1">
        <v>44980</v>
      </c>
      <c r="D265" s="1">
        <v>2</v>
      </c>
      <c r="E265" s="1">
        <v>5709</v>
      </c>
      <c r="F265" s="1">
        <v>527</v>
      </c>
      <c r="G265" s="1">
        <v>124</v>
      </c>
      <c r="H265" s="1">
        <v>145</v>
      </c>
      <c r="I265" s="1">
        <v>0</v>
      </c>
      <c r="J265" s="1">
        <v>0</v>
      </c>
      <c r="K265" s="1">
        <v>371</v>
      </c>
      <c r="L265" s="1">
        <v>0</v>
      </c>
      <c r="M265" s="1">
        <v>0</v>
      </c>
      <c r="N265" s="1">
        <v>500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>
        <v>0</v>
      </c>
      <c r="U265" s="1">
        <v>0</v>
      </c>
      <c r="V265">
        <v>0</v>
      </c>
      <c r="W265" s="1">
        <v>0</v>
      </c>
      <c r="X265">
        <v>0</v>
      </c>
      <c r="Y265">
        <v>0</v>
      </c>
    </row>
    <row r="266" spans="1:25">
      <c r="A266" s="33">
        <v>449803</v>
      </c>
      <c r="B266" s="1" t="s">
        <v>553</v>
      </c>
      <c r="C266" s="1">
        <v>44980</v>
      </c>
      <c r="D266" s="1">
        <v>3</v>
      </c>
      <c r="E266" s="1">
        <v>7137</v>
      </c>
      <c r="F266" s="1">
        <v>659</v>
      </c>
      <c r="G266" s="1">
        <v>156</v>
      </c>
      <c r="H266" s="1">
        <v>181</v>
      </c>
      <c r="I266" s="1">
        <v>0</v>
      </c>
      <c r="J266" s="1">
        <v>0</v>
      </c>
      <c r="K266" s="1">
        <v>464</v>
      </c>
      <c r="L266" s="1">
        <v>0</v>
      </c>
      <c r="M266" s="1">
        <v>0</v>
      </c>
      <c r="N266" s="1">
        <v>500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>
        <v>0</v>
      </c>
      <c r="U266" s="1">
        <v>0</v>
      </c>
      <c r="V266">
        <v>0</v>
      </c>
      <c r="W266" s="1">
        <v>0</v>
      </c>
      <c r="X266">
        <v>0</v>
      </c>
      <c r="Y266">
        <v>0</v>
      </c>
    </row>
    <row r="267" spans="1:25">
      <c r="A267" s="33">
        <v>449804</v>
      </c>
      <c r="B267" s="1" t="s">
        <v>553</v>
      </c>
      <c r="C267" s="1">
        <v>44980</v>
      </c>
      <c r="D267" s="1">
        <v>4</v>
      </c>
      <c r="E267" s="1">
        <v>8930</v>
      </c>
      <c r="F267" s="1">
        <v>824</v>
      </c>
      <c r="G267" s="1">
        <v>195</v>
      </c>
      <c r="H267" s="1">
        <v>226</v>
      </c>
      <c r="I267" s="1">
        <v>0</v>
      </c>
      <c r="J267" s="1">
        <v>0</v>
      </c>
      <c r="K267" s="1">
        <v>580</v>
      </c>
      <c r="L267" s="1">
        <v>0</v>
      </c>
      <c r="M267" s="1">
        <v>0</v>
      </c>
      <c r="N267" s="1">
        <v>500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>
        <v>0</v>
      </c>
      <c r="U267" s="1">
        <v>0</v>
      </c>
      <c r="V267">
        <v>0</v>
      </c>
      <c r="W267" s="1">
        <v>0</v>
      </c>
      <c r="X267">
        <v>0</v>
      </c>
      <c r="Y267">
        <v>0</v>
      </c>
    </row>
    <row r="268" spans="1:25">
      <c r="A268" s="33">
        <v>449805</v>
      </c>
      <c r="B268" s="1" t="s">
        <v>553</v>
      </c>
      <c r="C268" s="1">
        <v>44980</v>
      </c>
      <c r="D268" s="1">
        <v>5</v>
      </c>
      <c r="E268" s="1">
        <v>11163</v>
      </c>
      <c r="F268" s="1">
        <v>1030</v>
      </c>
      <c r="G268" s="1">
        <v>244</v>
      </c>
      <c r="H268" s="1">
        <v>283</v>
      </c>
      <c r="I268" s="1">
        <v>0</v>
      </c>
      <c r="J268" s="1">
        <v>0</v>
      </c>
      <c r="K268" s="1">
        <v>725</v>
      </c>
      <c r="L268" s="1">
        <v>0</v>
      </c>
      <c r="M268" s="1">
        <v>0</v>
      </c>
      <c r="N268" s="1">
        <v>500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>
        <v>0</v>
      </c>
      <c r="U268" s="1">
        <v>0</v>
      </c>
      <c r="V268">
        <v>0</v>
      </c>
      <c r="W268" s="1">
        <v>0</v>
      </c>
      <c r="X268">
        <v>0</v>
      </c>
      <c r="Y268">
        <v>0</v>
      </c>
    </row>
    <row r="269" spans="1:25">
      <c r="A269" s="33">
        <v>449806</v>
      </c>
      <c r="B269" s="1" t="s">
        <v>553</v>
      </c>
      <c r="C269" s="1">
        <v>44980</v>
      </c>
      <c r="D269" s="1">
        <v>6</v>
      </c>
      <c r="E269" s="1">
        <v>13944</v>
      </c>
      <c r="F269" s="1">
        <v>1287</v>
      </c>
      <c r="G269" s="1">
        <v>304</v>
      </c>
      <c r="H269" s="1">
        <v>354</v>
      </c>
      <c r="I269" s="1">
        <v>0</v>
      </c>
      <c r="J269" s="1">
        <v>0</v>
      </c>
      <c r="K269" s="1">
        <v>906</v>
      </c>
      <c r="L269" s="1">
        <v>0</v>
      </c>
      <c r="M269" s="1">
        <v>0</v>
      </c>
      <c r="N269" s="1">
        <v>500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>
        <v>0</v>
      </c>
      <c r="U269" s="1">
        <v>0</v>
      </c>
      <c r="V269">
        <v>0</v>
      </c>
      <c r="W269" s="1">
        <v>0</v>
      </c>
      <c r="X269">
        <v>0</v>
      </c>
      <c r="Y269">
        <v>0</v>
      </c>
    </row>
    <row r="270" spans="1:25">
      <c r="A270" s="33">
        <v>419810</v>
      </c>
      <c r="B270" s="1" t="s">
        <v>556</v>
      </c>
      <c r="C270" s="1">
        <v>41981</v>
      </c>
      <c r="D270" s="1">
        <v>0</v>
      </c>
      <c r="E270" s="1">
        <v>3826</v>
      </c>
      <c r="F270" s="1">
        <v>311</v>
      </c>
      <c r="G270" s="1">
        <v>113</v>
      </c>
      <c r="H270" s="1">
        <v>68</v>
      </c>
      <c r="I270" s="1">
        <v>0</v>
      </c>
      <c r="J270" s="1">
        <v>0</v>
      </c>
      <c r="K270" s="1">
        <v>227</v>
      </c>
      <c r="L270" s="1">
        <v>0</v>
      </c>
      <c r="M270" s="1">
        <v>0</v>
      </c>
      <c r="N270" s="1">
        <v>500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>
        <v>0</v>
      </c>
      <c r="U270" s="1">
        <v>0</v>
      </c>
      <c r="V270">
        <v>0</v>
      </c>
      <c r="W270" s="1">
        <v>0</v>
      </c>
      <c r="X270">
        <v>0</v>
      </c>
      <c r="Y270">
        <v>0</v>
      </c>
    </row>
    <row r="271" spans="1:25">
      <c r="A271" s="33">
        <v>419811</v>
      </c>
      <c r="B271" s="1" t="s">
        <v>556</v>
      </c>
      <c r="C271" s="1">
        <v>41981</v>
      </c>
      <c r="D271" s="1">
        <v>1</v>
      </c>
      <c r="E271" s="1">
        <v>4782</v>
      </c>
      <c r="F271" s="1">
        <v>388</v>
      </c>
      <c r="G271" s="1">
        <v>141</v>
      </c>
      <c r="H271" s="1">
        <v>85</v>
      </c>
      <c r="I271" s="1">
        <v>0</v>
      </c>
      <c r="J271" s="1">
        <v>0</v>
      </c>
      <c r="K271" s="1">
        <v>283</v>
      </c>
      <c r="L271" s="1">
        <v>0</v>
      </c>
      <c r="M271" s="1">
        <v>0</v>
      </c>
      <c r="N271" s="1">
        <v>500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>
        <v>0</v>
      </c>
      <c r="U271" s="1">
        <v>0</v>
      </c>
      <c r="V271">
        <v>0</v>
      </c>
      <c r="W271" s="1">
        <v>0</v>
      </c>
      <c r="X271">
        <v>0</v>
      </c>
      <c r="Y271">
        <v>0</v>
      </c>
    </row>
    <row r="272" spans="1:25">
      <c r="A272" s="33">
        <v>419812</v>
      </c>
      <c r="B272" s="1" t="s">
        <v>556</v>
      </c>
      <c r="C272" s="1">
        <v>41981</v>
      </c>
      <c r="D272" s="1">
        <v>2</v>
      </c>
      <c r="E272" s="1">
        <v>5968</v>
      </c>
      <c r="F272" s="1">
        <v>485</v>
      </c>
      <c r="G272" s="1">
        <v>176</v>
      </c>
      <c r="H272" s="1">
        <v>106</v>
      </c>
      <c r="I272" s="1">
        <v>0</v>
      </c>
      <c r="J272" s="1">
        <v>0</v>
      </c>
      <c r="K272" s="1">
        <v>354</v>
      </c>
      <c r="L272" s="1">
        <v>0</v>
      </c>
      <c r="M272" s="1">
        <v>0</v>
      </c>
      <c r="N272" s="1">
        <v>500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>
        <v>0</v>
      </c>
      <c r="U272" s="1">
        <v>0</v>
      </c>
      <c r="V272">
        <v>0</v>
      </c>
      <c r="W272" s="1">
        <v>0</v>
      </c>
      <c r="X272">
        <v>0</v>
      </c>
      <c r="Y272">
        <v>0</v>
      </c>
    </row>
    <row r="273" spans="1:25">
      <c r="A273" s="33">
        <v>419813</v>
      </c>
      <c r="B273" s="1" t="s">
        <v>556</v>
      </c>
      <c r="C273" s="1">
        <v>41981</v>
      </c>
      <c r="D273" s="1">
        <v>3</v>
      </c>
      <c r="E273" s="1">
        <v>7460</v>
      </c>
      <c r="F273" s="1">
        <v>606</v>
      </c>
      <c r="G273" s="1">
        <v>220</v>
      </c>
      <c r="H273" s="1">
        <v>132</v>
      </c>
      <c r="I273" s="1">
        <v>0</v>
      </c>
      <c r="J273" s="1">
        <v>0</v>
      </c>
      <c r="K273" s="1">
        <v>442</v>
      </c>
      <c r="L273" s="1">
        <v>0</v>
      </c>
      <c r="M273" s="1">
        <v>0</v>
      </c>
      <c r="N273" s="1">
        <v>500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>
        <v>0</v>
      </c>
      <c r="U273" s="1">
        <v>0</v>
      </c>
      <c r="V273">
        <v>0</v>
      </c>
      <c r="W273" s="1">
        <v>0</v>
      </c>
      <c r="X273">
        <v>0</v>
      </c>
      <c r="Y273">
        <v>0</v>
      </c>
    </row>
    <row r="274" spans="1:25">
      <c r="A274" s="33">
        <v>419814</v>
      </c>
      <c r="B274" s="1" t="s">
        <v>556</v>
      </c>
      <c r="C274" s="1">
        <v>41981</v>
      </c>
      <c r="D274" s="1">
        <v>4</v>
      </c>
      <c r="E274" s="1">
        <v>9335</v>
      </c>
      <c r="F274" s="1">
        <v>758</v>
      </c>
      <c r="G274" s="1">
        <v>275</v>
      </c>
      <c r="H274" s="1">
        <v>165</v>
      </c>
      <c r="I274" s="1">
        <v>0</v>
      </c>
      <c r="J274" s="1">
        <v>0</v>
      </c>
      <c r="K274" s="1">
        <v>553</v>
      </c>
      <c r="L274" s="1">
        <v>0</v>
      </c>
      <c r="M274" s="1">
        <v>0</v>
      </c>
      <c r="N274" s="1">
        <v>500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>
        <v>0</v>
      </c>
      <c r="U274" s="1">
        <v>0</v>
      </c>
      <c r="V274">
        <v>0</v>
      </c>
      <c r="W274" s="1">
        <v>0</v>
      </c>
      <c r="X274">
        <v>0</v>
      </c>
      <c r="Y274">
        <v>0</v>
      </c>
    </row>
    <row r="275" spans="1:25">
      <c r="A275" s="33">
        <v>419815</v>
      </c>
      <c r="B275" s="1" t="s">
        <v>556</v>
      </c>
      <c r="C275" s="1">
        <v>41981</v>
      </c>
      <c r="D275" s="1">
        <v>5</v>
      </c>
      <c r="E275" s="1">
        <v>11669</v>
      </c>
      <c r="F275" s="1">
        <v>948</v>
      </c>
      <c r="G275" s="1">
        <v>344</v>
      </c>
      <c r="H275" s="1">
        <v>207</v>
      </c>
      <c r="I275" s="1">
        <v>0</v>
      </c>
      <c r="J275" s="1">
        <v>0</v>
      </c>
      <c r="K275" s="1">
        <v>692</v>
      </c>
      <c r="L275" s="1">
        <v>0</v>
      </c>
      <c r="M275" s="1">
        <v>0</v>
      </c>
      <c r="N275" s="1">
        <v>500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>
        <v>0</v>
      </c>
      <c r="U275" s="1">
        <v>0</v>
      </c>
      <c r="V275">
        <v>0</v>
      </c>
      <c r="W275" s="1">
        <v>0</v>
      </c>
      <c r="X275">
        <v>0</v>
      </c>
      <c r="Y275">
        <v>0</v>
      </c>
    </row>
    <row r="276" spans="1:25">
      <c r="A276" s="33">
        <v>419816</v>
      </c>
      <c r="B276" s="1" t="s">
        <v>556</v>
      </c>
      <c r="C276" s="1">
        <v>41981</v>
      </c>
      <c r="D276" s="1">
        <v>6</v>
      </c>
      <c r="E276" s="1">
        <v>14577</v>
      </c>
      <c r="F276" s="1">
        <v>1184</v>
      </c>
      <c r="G276" s="1">
        <v>430</v>
      </c>
      <c r="H276" s="1">
        <v>259</v>
      </c>
      <c r="I276" s="1">
        <v>0</v>
      </c>
      <c r="J276" s="1">
        <v>0</v>
      </c>
      <c r="K276" s="1">
        <v>864</v>
      </c>
      <c r="L276" s="1">
        <v>0</v>
      </c>
      <c r="M276" s="1">
        <v>0</v>
      </c>
      <c r="N276" s="1">
        <v>500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>
        <v>0</v>
      </c>
      <c r="U276" s="1">
        <v>0</v>
      </c>
      <c r="V276">
        <v>0</v>
      </c>
      <c r="W276" s="1">
        <v>0</v>
      </c>
      <c r="X276">
        <v>0</v>
      </c>
      <c r="Y276">
        <v>0</v>
      </c>
    </row>
    <row r="277" spans="1:25">
      <c r="A277" s="33">
        <v>529800</v>
      </c>
      <c r="B277" s="1" t="s">
        <v>559</v>
      </c>
      <c r="C277" s="1">
        <v>52980</v>
      </c>
      <c r="D277" s="1">
        <v>0</v>
      </c>
      <c r="E277" s="1">
        <v>3085</v>
      </c>
      <c r="F277" s="1">
        <v>436</v>
      </c>
      <c r="G277" s="1">
        <v>67</v>
      </c>
      <c r="H277" s="1">
        <v>84</v>
      </c>
      <c r="I277" s="1">
        <v>0</v>
      </c>
      <c r="J277" s="1">
        <v>0</v>
      </c>
      <c r="K277" s="1">
        <v>196</v>
      </c>
      <c r="L277" s="1">
        <v>0</v>
      </c>
      <c r="M277" s="1">
        <v>0</v>
      </c>
      <c r="N277" s="1">
        <v>500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>
        <v>0</v>
      </c>
      <c r="U277" s="1">
        <v>0</v>
      </c>
      <c r="V277">
        <v>0</v>
      </c>
      <c r="W277" s="1">
        <v>0</v>
      </c>
      <c r="X277">
        <v>0</v>
      </c>
      <c r="Y277">
        <v>0</v>
      </c>
    </row>
    <row r="278" spans="1:25">
      <c r="A278" s="33">
        <v>529801</v>
      </c>
      <c r="B278" s="1" t="s">
        <v>559</v>
      </c>
      <c r="C278" s="1">
        <v>52980</v>
      </c>
      <c r="D278" s="1">
        <v>1</v>
      </c>
      <c r="E278" s="1">
        <v>3856</v>
      </c>
      <c r="F278" s="1">
        <v>545</v>
      </c>
      <c r="G278" s="1">
        <v>83</v>
      </c>
      <c r="H278" s="1">
        <v>105</v>
      </c>
      <c r="I278" s="1">
        <v>0</v>
      </c>
      <c r="J278" s="1">
        <v>0</v>
      </c>
      <c r="K278" s="1">
        <v>245</v>
      </c>
      <c r="L278" s="1">
        <v>0</v>
      </c>
      <c r="M278" s="1">
        <v>0</v>
      </c>
      <c r="N278" s="1">
        <v>500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>
        <v>0</v>
      </c>
      <c r="U278" s="1">
        <v>0</v>
      </c>
      <c r="V278">
        <v>0</v>
      </c>
      <c r="W278" s="1">
        <v>0</v>
      </c>
      <c r="X278">
        <v>0</v>
      </c>
      <c r="Y278">
        <v>0</v>
      </c>
    </row>
    <row r="279" spans="1:25">
      <c r="A279" s="33">
        <v>529802</v>
      </c>
      <c r="B279" s="1" t="s">
        <v>559</v>
      </c>
      <c r="C279" s="1">
        <v>52980</v>
      </c>
      <c r="D279" s="1">
        <v>2</v>
      </c>
      <c r="E279" s="1">
        <v>4812</v>
      </c>
      <c r="F279" s="1">
        <v>680</v>
      </c>
      <c r="G279" s="1">
        <v>104</v>
      </c>
      <c r="H279" s="1">
        <v>131</v>
      </c>
      <c r="I279" s="1">
        <v>0</v>
      </c>
      <c r="J279" s="1">
        <v>0</v>
      </c>
      <c r="K279" s="1">
        <v>305</v>
      </c>
      <c r="L279" s="1">
        <v>0</v>
      </c>
      <c r="M279" s="1">
        <v>0</v>
      </c>
      <c r="N279" s="1">
        <v>500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>
        <v>0</v>
      </c>
      <c r="U279" s="1">
        <v>0</v>
      </c>
      <c r="V279">
        <v>0</v>
      </c>
      <c r="W279" s="1">
        <v>0</v>
      </c>
      <c r="X279">
        <v>0</v>
      </c>
      <c r="Y279">
        <v>0</v>
      </c>
    </row>
    <row r="280" spans="1:25">
      <c r="A280" s="33">
        <v>529803</v>
      </c>
      <c r="B280" s="1" t="s">
        <v>559</v>
      </c>
      <c r="C280" s="1">
        <v>52980</v>
      </c>
      <c r="D280" s="1">
        <v>3</v>
      </c>
      <c r="E280" s="1">
        <v>6015</v>
      </c>
      <c r="F280" s="1">
        <v>850</v>
      </c>
      <c r="G280" s="1">
        <v>130</v>
      </c>
      <c r="H280" s="1">
        <v>163</v>
      </c>
      <c r="I280" s="1">
        <v>0</v>
      </c>
      <c r="J280" s="1">
        <v>0</v>
      </c>
      <c r="K280" s="1">
        <v>382</v>
      </c>
      <c r="L280" s="1">
        <v>0</v>
      </c>
      <c r="M280" s="1">
        <v>0</v>
      </c>
      <c r="N280" s="1">
        <v>500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>
        <v>0</v>
      </c>
      <c r="U280" s="1">
        <v>0</v>
      </c>
      <c r="V280">
        <v>0</v>
      </c>
      <c r="W280" s="1">
        <v>0</v>
      </c>
      <c r="X280">
        <v>0</v>
      </c>
      <c r="Y280">
        <v>0</v>
      </c>
    </row>
    <row r="281" spans="1:25">
      <c r="A281" s="33">
        <v>529804</v>
      </c>
      <c r="B281" s="1" t="s">
        <v>559</v>
      </c>
      <c r="C281" s="1">
        <v>52980</v>
      </c>
      <c r="D281" s="1">
        <v>4</v>
      </c>
      <c r="E281" s="1">
        <v>7527</v>
      </c>
      <c r="F281" s="1">
        <v>1063</v>
      </c>
      <c r="G281" s="1">
        <v>163</v>
      </c>
      <c r="H281" s="1">
        <v>204</v>
      </c>
      <c r="I281" s="1">
        <v>0</v>
      </c>
      <c r="J281" s="1">
        <v>0</v>
      </c>
      <c r="K281" s="1">
        <v>478</v>
      </c>
      <c r="L281" s="1">
        <v>0</v>
      </c>
      <c r="M281" s="1">
        <v>0</v>
      </c>
      <c r="N281" s="1">
        <v>500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>
        <v>0</v>
      </c>
      <c r="U281" s="1">
        <v>0</v>
      </c>
      <c r="V281">
        <v>0</v>
      </c>
      <c r="W281" s="1">
        <v>0</v>
      </c>
      <c r="X281">
        <v>0</v>
      </c>
      <c r="Y281">
        <v>0</v>
      </c>
    </row>
    <row r="282" spans="1:25">
      <c r="A282" s="33">
        <v>529805</v>
      </c>
      <c r="B282" s="1" t="s">
        <v>559</v>
      </c>
      <c r="C282" s="1">
        <v>52980</v>
      </c>
      <c r="D282" s="1">
        <v>5</v>
      </c>
      <c r="E282" s="1">
        <v>9409</v>
      </c>
      <c r="F282" s="1">
        <v>1329</v>
      </c>
      <c r="G282" s="1">
        <v>204</v>
      </c>
      <c r="H282" s="1">
        <v>256</v>
      </c>
      <c r="I282" s="1">
        <v>0</v>
      </c>
      <c r="J282" s="1">
        <v>0</v>
      </c>
      <c r="K282" s="1">
        <v>597</v>
      </c>
      <c r="L282" s="1">
        <v>0</v>
      </c>
      <c r="M282" s="1">
        <v>0</v>
      </c>
      <c r="N282" s="1">
        <v>500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>
        <v>0</v>
      </c>
      <c r="U282" s="1">
        <v>0</v>
      </c>
      <c r="V282">
        <v>0</v>
      </c>
      <c r="W282" s="1">
        <v>0</v>
      </c>
      <c r="X282">
        <v>0</v>
      </c>
      <c r="Y282">
        <v>0</v>
      </c>
    </row>
    <row r="283" spans="1:25">
      <c r="A283" s="33">
        <v>529806</v>
      </c>
      <c r="B283" s="1" t="s">
        <v>559</v>
      </c>
      <c r="C283" s="1">
        <v>52980</v>
      </c>
      <c r="D283" s="1">
        <v>6</v>
      </c>
      <c r="E283" s="1">
        <v>11753</v>
      </c>
      <c r="F283" s="1">
        <v>1661</v>
      </c>
      <c r="G283" s="1">
        <v>255</v>
      </c>
      <c r="H283" s="1">
        <v>320</v>
      </c>
      <c r="I283" s="1">
        <v>0</v>
      </c>
      <c r="J283" s="1">
        <v>0</v>
      </c>
      <c r="K283" s="1">
        <v>746</v>
      </c>
      <c r="L283" s="1">
        <v>0</v>
      </c>
      <c r="M283" s="1">
        <v>0</v>
      </c>
      <c r="N283" s="1">
        <v>500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>
        <v>0</v>
      </c>
      <c r="U283" s="1">
        <v>0</v>
      </c>
      <c r="V283">
        <v>0</v>
      </c>
      <c r="W283" s="1">
        <v>0</v>
      </c>
      <c r="X283">
        <v>0</v>
      </c>
      <c r="Y283">
        <v>0</v>
      </c>
    </row>
    <row r="284" spans="1:25">
      <c r="A284" s="33">
        <v>539810</v>
      </c>
      <c r="B284" s="1" t="s">
        <v>562</v>
      </c>
      <c r="C284" s="1">
        <v>53981</v>
      </c>
      <c r="D284" s="1">
        <v>0</v>
      </c>
      <c r="E284" s="1">
        <v>3041</v>
      </c>
      <c r="F284" s="1">
        <v>444</v>
      </c>
      <c r="G284" s="1">
        <v>79</v>
      </c>
      <c r="H284" s="1">
        <v>69</v>
      </c>
      <c r="I284" s="1">
        <v>0</v>
      </c>
      <c r="J284" s="1">
        <v>0</v>
      </c>
      <c r="K284" s="1">
        <v>207</v>
      </c>
      <c r="L284" s="1">
        <v>0</v>
      </c>
      <c r="M284" s="1">
        <v>0</v>
      </c>
      <c r="N284" s="1">
        <v>500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>
        <v>0</v>
      </c>
      <c r="U284" s="1">
        <v>0</v>
      </c>
      <c r="V284">
        <v>0</v>
      </c>
      <c r="W284" s="1">
        <v>0</v>
      </c>
      <c r="X284">
        <v>0</v>
      </c>
      <c r="Y284">
        <v>0</v>
      </c>
    </row>
    <row r="285" spans="1:25">
      <c r="A285" s="33">
        <v>539811</v>
      </c>
      <c r="B285" s="1" t="s">
        <v>562</v>
      </c>
      <c r="C285" s="1">
        <v>53981</v>
      </c>
      <c r="D285" s="1">
        <v>1</v>
      </c>
      <c r="E285" s="1">
        <v>3801</v>
      </c>
      <c r="F285" s="1">
        <v>555</v>
      </c>
      <c r="G285" s="1">
        <v>98</v>
      </c>
      <c r="H285" s="1">
        <v>86</v>
      </c>
      <c r="I285" s="1">
        <v>0</v>
      </c>
      <c r="J285" s="1">
        <v>0</v>
      </c>
      <c r="K285" s="1">
        <v>258</v>
      </c>
      <c r="L285" s="1">
        <v>0</v>
      </c>
      <c r="M285" s="1">
        <v>0</v>
      </c>
      <c r="N285" s="1">
        <v>500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>
        <v>0</v>
      </c>
      <c r="U285" s="1">
        <v>0</v>
      </c>
      <c r="V285">
        <v>0</v>
      </c>
      <c r="W285" s="1">
        <v>0</v>
      </c>
      <c r="X285">
        <v>0</v>
      </c>
      <c r="Y285">
        <v>0</v>
      </c>
    </row>
    <row r="286" spans="1:25">
      <c r="A286" s="33">
        <v>539812</v>
      </c>
      <c r="B286" s="1" t="s">
        <v>562</v>
      </c>
      <c r="C286" s="1">
        <v>53981</v>
      </c>
      <c r="D286" s="1">
        <v>2</v>
      </c>
      <c r="E286" s="1">
        <v>4743</v>
      </c>
      <c r="F286" s="1">
        <v>692</v>
      </c>
      <c r="G286" s="1">
        <v>123</v>
      </c>
      <c r="H286" s="1">
        <v>107</v>
      </c>
      <c r="I286" s="1">
        <v>0</v>
      </c>
      <c r="J286" s="1">
        <v>0</v>
      </c>
      <c r="K286" s="1">
        <v>322</v>
      </c>
      <c r="L286" s="1">
        <v>0</v>
      </c>
      <c r="M286" s="1">
        <v>0</v>
      </c>
      <c r="N286" s="1">
        <v>500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>
        <v>0</v>
      </c>
      <c r="U286" s="1">
        <v>0</v>
      </c>
      <c r="V286">
        <v>0</v>
      </c>
      <c r="W286" s="1">
        <v>0</v>
      </c>
      <c r="X286">
        <v>0</v>
      </c>
      <c r="Y286">
        <v>0</v>
      </c>
    </row>
    <row r="287" spans="1:25">
      <c r="A287" s="33">
        <v>539813</v>
      </c>
      <c r="B287" s="1" t="s">
        <v>562</v>
      </c>
      <c r="C287" s="1">
        <v>53981</v>
      </c>
      <c r="D287" s="1">
        <v>3</v>
      </c>
      <c r="E287" s="1">
        <v>5929</v>
      </c>
      <c r="F287" s="1">
        <v>865</v>
      </c>
      <c r="G287" s="1">
        <v>154</v>
      </c>
      <c r="H287" s="1">
        <v>134</v>
      </c>
      <c r="I287" s="1">
        <v>0</v>
      </c>
      <c r="J287" s="1">
        <v>0</v>
      </c>
      <c r="K287" s="1">
        <v>403</v>
      </c>
      <c r="L287" s="1">
        <v>0</v>
      </c>
      <c r="M287" s="1">
        <v>0</v>
      </c>
      <c r="N287" s="1">
        <v>500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>
        <v>0</v>
      </c>
      <c r="U287" s="1">
        <v>0</v>
      </c>
      <c r="V287">
        <v>0</v>
      </c>
      <c r="W287" s="1">
        <v>0</v>
      </c>
      <c r="X287">
        <v>0</v>
      </c>
      <c r="Y287">
        <v>0</v>
      </c>
    </row>
    <row r="288" spans="1:25">
      <c r="A288" s="33">
        <v>539814</v>
      </c>
      <c r="B288" s="1" t="s">
        <v>562</v>
      </c>
      <c r="C288" s="1">
        <v>53981</v>
      </c>
      <c r="D288" s="1">
        <v>4</v>
      </c>
      <c r="E288" s="1">
        <v>7420</v>
      </c>
      <c r="F288" s="1">
        <v>1083</v>
      </c>
      <c r="G288" s="1">
        <v>192</v>
      </c>
      <c r="H288" s="1">
        <v>168</v>
      </c>
      <c r="I288" s="1">
        <v>0</v>
      </c>
      <c r="J288" s="1">
        <v>0</v>
      </c>
      <c r="K288" s="1">
        <v>505</v>
      </c>
      <c r="L288" s="1">
        <v>0</v>
      </c>
      <c r="M288" s="1">
        <v>0</v>
      </c>
      <c r="N288" s="1">
        <v>500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>
        <v>0</v>
      </c>
      <c r="U288" s="1">
        <v>0</v>
      </c>
      <c r="V288">
        <v>0</v>
      </c>
      <c r="W288" s="1">
        <v>0</v>
      </c>
      <c r="X288">
        <v>0</v>
      </c>
      <c r="Y288">
        <v>0</v>
      </c>
    </row>
    <row r="289" spans="1:27">
      <c r="A289" s="33">
        <v>539815</v>
      </c>
      <c r="B289" s="1" t="s">
        <v>562</v>
      </c>
      <c r="C289" s="1">
        <v>53981</v>
      </c>
      <c r="D289" s="1">
        <v>5</v>
      </c>
      <c r="E289" s="1">
        <v>9275</v>
      </c>
      <c r="F289" s="1">
        <v>1354</v>
      </c>
      <c r="G289" s="1">
        <v>240</v>
      </c>
      <c r="H289" s="1">
        <v>210</v>
      </c>
      <c r="I289" s="1">
        <v>0</v>
      </c>
      <c r="J289" s="1">
        <v>0</v>
      </c>
      <c r="K289" s="1">
        <v>631</v>
      </c>
      <c r="L289" s="1">
        <v>0</v>
      </c>
      <c r="M289" s="1">
        <v>0</v>
      </c>
      <c r="N289" s="1">
        <v>500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>
        <v>0</v>
      </c>
      <c r="U289" s="1">
        <v>0</v>
      </c>
      <c r="V289">
        <v>0</v>
      </c>
      <c r="W289" s="1">
        <v>0</v>
      </c>
      <c r="X289">
        <v>0</v>
      </c>
      <c r="Y289">
        <v>0</v>
      </c>
    </row>
    <row r="290" spans="1:27">
      <c r="A290" s="33">
        <v>539816</v>
      </c>
      <c r="B290" s="1" t="s">
        <v>562</v>
      </c>
      <c r="C290" s="1">
        <v>53981</v>
      </c>
      <c r="D290" s="1">
        <v>6</v>
      </c>
      <c r="E290" s="1">
        <v>11586</v>
      </c>
      <c r="F290" s="1">
        <v>1691</v>
      </c>
      <c r="G290" s="1">
        <v>300</v>
      </c>
      <c r="H290" s="1">
        <v>262</v>
      </c>
      <c r="I290" s="1">
        <v>0</v>
      </c>
      <c r="J290" s="1">
        <v>0</v>
      </c>
      <c r="K290" s="1">
        <v>788</v>
      </c>
      <c r="L290" s="1">
        <v>0</v>
      </c>
      <c r="M290" s="1">
        <v>0</v>
      </c>
      <c r="N290" s="1">
        <v>500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>
        <v>0</v>
      </c>
      <c r="U290" s="1">
        <v>0</v>
      </c>
      <c r="V290">
        <v>0</v>
      </c>
      <c r="W290" s="1">
        <v>0</v>
      </c>
      <c r="X290">
        <v>0</v>
      </c>
      <c r="Y290">
        <v>0</v>
      </c>
    </row>
    <row r="292" spans="1:27">
      <c r="A292" s="33">
        <v>119900</v>
      </c>
      <c r="B292" s="40" t="s">
        <v>449</v>
      </c>
      <c r="C292" s="1">
        <v>11990</v>
      </c>
      <c r="D292" s="1">
        <v>0</v>
      </c>
      <c r="E292" s="1">
        <v>2861</v>
      </c>
      <c r="F292" s="1">
        <v>252</v>
      </c>
      <c r="G292" s="1">
        <v>84</v>
      </c>
      <c r="H292" s="1">
        <v>52</v>
      </c>
      <c r="I292" s="1">
        <v>0</v>
      </c>
      <c r="J292" s="1">
        <v>0</v>
      </c>
      <c r="K292" s="1">
        <v>176</v>
      </c>
      <c r="L292" s="1">
        <v>0</v>
      </c>
      <c r="M292" s="1">
        <v>0</v>
      </c>
      <c r="N292" s="1">
        <v>500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>
        <v>0</v>
      </c>
      <c r="U292" s="1">
        <v>0</v>
      </c>
      <c r="V292">
        <v>0</v>
      </c>
      <c r="W292" s="1">
        <v>0</v>
      </c>
      <c r="X292">
        <v>0</v>
      </c>
      <c r="Y292">
        <v>0</v>
      </c>
    </row>
    <row r="293" spans="1:27">
      <c r="A293" s="33">
        <v>119901</v>
      </c>
      <c r="B293" s="40" t="s">
        <v>449</v>
      </c>
      <c r="C293" s="1">
        <v>11990</v>
      </c>
      <c r="D293" s="1">
        <v>1</v>
      </c>
      <c r="E293" s="1">
        <v>3576</v>
      </c>
      <c r="F293" s="1">
        <v>315</v>
      </c>
      <c r="G293" s="1">
        <v>105</v>
      </c>
      <c r="H293" s="1">
        <v>65</v>
      </c>
      <c r="I293" s="1">
        <v>0</v>
      </c>
      <c r="J293" s="1">
        <v>0</v>
      </c>
      <c r="K293" s="1">
        <v>220</v>
      </c>
      <c r="L293" s="1">
        <v>0</v>
      </c>
      <c r="M293" s="1">
        <v>0</v>
      </c>
      <c r="N293" s="1">
        <v>500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>
        <v>0</v>
      </c>
      <c r="U293" s="1">
        <v>0</v>
      </c>
      <c r="V293">
        <v>0</v>
      </c>
      <c r="W293" s="1">
        <v>0</v>
      </c>
      <c r="X293">
        <v>0</v>
      </c>
      <c r="Y293">
        <v>0</v>
      </c>
    </row>
    <row r="294" spans="1:27">
      <c r="A294" s="33">
        <v>119902</v>
      </c>
      <c r="B294" s="40" t="s">
        <v>449</v>
      </c>
      <c r="C294" s="1">
        <v>11990</v>
      </c>
      <c r="D294" s="1">
        <v>2</v>
      </c>
      <c r="E294" s="1">
        <v>4463</v>
      </c>
      <c r="F294" s="1">
        <v>393</v>
      </c>
      <c r="G294" s="1">
        <v>131</v>
      </c>
      <c r="H294" s="1">
        <v>81</v>
      </c>
      <c r="I294" s="1">
        <v>0</v>
      </c>
      <c r="J294" s="1">
        <v>0</v>
      </c>
      <c r="K294" s="1">
        <v>274</v>
      </c>
      <c r="L294" s="1">
        <v>0</v>
      </c>
      <c r="M294" s="1">
        <v>0</v>
      </c>
      <c r="N294" s="1">
        <v>500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>
        <v>0</v>
      </c>
      <c r="U294" s="1">
        <v>0</v>
      </c>
      <c r="V294">
        <v>0</v>
      </c>
      <c r="W294" s="1">
        <v>0</v>
      </c>
      <c r="X294">
        <v>0</v>
      </c>
      <c r="Y294">
        <v>0</v>
      </c>
    </row>
    <row r="295" spans="1:27">
      <c r="A295" s="33">
        <v>119903</v>
      </c>
      <c r="B295" s="40" t="s">
        <v>449</v>
      </c>
      <c r="C295" s="1">
        <v>11990</v>
      </c>
      <c r="D295" s="1">
        <v>3</v>
      </c>
      <c r="E295" s="1">
        <v>5578</v>
      </c>
      <c r="F295" s="1">
        <v>491</v>
      </c>
      <c r="G295" s="1">
        <v>163</v>
      </c>
      <c r="H295" s="1">
        <v>101</v>
      </c>
      <c r="I295" s="1">
        <v>0</v>
      </c>
      <c r="J295" s="1">
        <v>0</v>
      </c>
      <c r="K295" s="1">
        <v>343</v>
      </c>
      <c r="L295" s="1">
        <v>0</v>
      </c>
      <c r="M295" s="1">
        <v>0</v>
      </c>
      <c r="N295" s="1">
        <v>500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>
        <v>0</v>
      </c>
      <c r="U295" s="1">
        <v>0</v>
      </c>
      <c r="V295">
        <v>0</v>
      </c>
      <c r="W295" s="1">
        <v>0</v>
      </c>
      <c r="X295">
        <v>0</v>
      </c>
      <c r="Y295">
        <v>0</v>
      </c>
    </row>
    <row r="296" spans="1:27">
      <c r="A296" s="33">
        <v>119904</v>
      </c>
      <c r="B296" s="40" t="s">
        <v>449</v>
      </c>
      <c r="C296" s="1">
        <v>11990</v>
      </c>
      <c r="D296" s="1">
        <v>4</v>
      </c>
      <c r="E296" s="1">
        <v>6980</v>
      </c>
      <c r="F296" s="1">
        <v>614</v>
      </c>
      <c r="G296" s="1">
        <v>204</v>
      </c>
      <c r="H296" s="1">
        <v>126</v>
      </c>
      <c r="I296" s="1">
        <v>0</v>
      </c>
      <c r="J296" s="1">
        <v>0</v>
      </c>
      <c r="K296" s="1">
        <v>429</v>
      </c>
      <c r="L296" s="1">
        <v>0</v>
      </c>
      <c r="M296" s="1">
        <v>0</v>
      </c>
      <c r="N296" s="1">
        <v>500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>
        <v>0</v>
      </c>
      <c r="U296" s="1">
        <v>0</v>
      </c>
      <c r="V296">
        <v>0</v>
      </c>
      <c r="W296" s="1">
        <v>0</v>
      </c>
      <c r="X296">
        <v>0</v>
      </c>
      <c r="Y296">
        <v>0</v>
      </c>
    </row>
    <row r="297" spans="1:27">
      <c r="A297" s="33">
        <v>119905</v>
      </c>
      <c r="B297" s="40" t="s">
        <v>449</v>
      </c>
      <c r="C297" s="1">
        <v>11990</v>
      </c>
      <c r="D297" s="1">
        <v>5</v>
      </c>
      <c r="E297" s="1">
        <v>8726</v>
      </c>
      <c r="F297" s="1">
        <v>768</v>
      </c>
      <c r="G297" s="1">
        <v>256</v>
      </c>
      <c r="H297" s="1">
        <v>158</v>
      </c>
      <c r="I297" s="1">
        <v>0</v>
      </c>
      <c r="J297" s="1">
        <v>0</v>
      </c>
      <c r="K297" s="1">
        <v>536</v>
      </c>
      <c r="L297" s="1">
        <v>0</v>
      </c>
      <c r="M297" s="1">
        <v>0</v>
      </c>
      <c r="N297" s="1">
        <v>500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>
        <v>0</v>
      </c>
      <c r="U297" s="1">
        <v>0</v>
      </c>
      <c r="V297">
        <v>0</v>
      </c>
      <c r="W297" s="1">
        <v>0</v>
      </c>
      <c r="X297">
        <v>0</v>
      </c>
      <c r="Y297">
        <v>0</v>
      </c>
    </row>
    <row r="298" spans="1:27">
      <c r="A298" s="33">
        <v>119906</v>
      </c>
      <c r="B298" s="40" t="s">
        <v>449</v>
      </c>
      <c r="C298" s="1">
        <v>11990</v>
      </c>
      <c r="D298" s="1">
        <v>6</v>
      </c>
      <c r="E298" s="1">
        <v>10900</v>
      </c>
      <c r="F298" s="1">
        <v>960</v>
      </c>
      <c r="G298" s="1">
        <v>320</v>
      </c>
      <c r="H298" s="1">
        <v>198</v>
      </c>
      <c r="I298" s="1">
        <v>0</v>
      </c>
      <c r="J298" s="1">
        <v>0</v>
      </c>
      <c r="K298" s="1">
        <v>670</v>
      </c>
      <c r="L298" s="1">
        <v>0</v>
      </c>
      <c r="M298" s="1">
        <v>0</v>
      </c>
      <c r="N298" s="1">
        <v>500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AA298" s="1"/>
    </row>
    <row r="299" spans="1:27">
      <c r="A299" s="33">
        <v>149910</v>
      </c>
      <c r="B299" s="40" t="s">
        <v>452</v>
      </c>
      <c r="C299" s="1">
        <v>14991</v>
      </c>
      <c r="D299" s="1">
        <v>0</v>
      </c>
      <c r="E299" s="1">
        <v>2737</v>
      </c>
      <c r="F299" s="1">
        <v>273</v>
      </c>
      <c r="G299" s="1">
        <v>59</v>
      </c>
      <c r="H299" s="1">
        <v>71</v>
      </c>
      <c r="I299" s="1">
        <v>0</v>
      </c>
      <c r="J299" s="1">
        <v>0</v>
      </c>
      <c r="K299" s="1">
        <v>185</v>
      </c>
      <c r="L299" s="1">
        <v>0</v>
      </c>
      <c r="M299" s="1">
        <v>0</v>
      </c>
      <c r="N299" s="1">
        <v>500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>
        <v>0</v>
      </c>
      <c r="U299" s="1">
        <v>0</v>
      </c>
      <c r="V299">
        <v>0</v>
      </c>
      <c r="W299" s="1">
        <v>0</v>
      </c>
      <c r="X299">
        <v>0</v>
      </c>
      <c r="Y299">
        <v>0</v>
      </c>
    </row>
    <row r="300" spans="1:27">
      <c r="A300" s="33">
        <v>149911</v>
      </c>
      <c r="B300" s="40" t="s">
        <v>452</v>
      </c>
      <c r="C300" s="1">
        <v>14991</v>
      </c>
      <c r="D300" s="1">
        <v>1</v>
      </c>
      <c r="E300" s="1">
        <v>3421</v>
      </c>
      <c r="F300" s="1">
        <v>341</v>
      </c>
      <c r="G300" s="1">
        <v>73</v>
      </c>
      <c r="H300" s="1">
        <v>88</v>
      </c>
      <c r="I300" s="1">
        <v>0</v>
      </c>
      <c r="J300" s="1">
        <v>0</v>
      </c>
      <c r="K300" s="1">
        <v>231</v>
      </c>
      <c r="L300" s="1">
        <v>0</v>
      </c>
      <c r="M300" s="1">
        <v>0</v>
      </c>
      <c r="N300" s="1">
        <v>500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>
        <v>0</v>
      </c>
      <c r="U300" s="1">
        <v>0</v>
      </c>
      <c r="V300">
        <v>0</v>
      </c>
      <c r="W300" s="1">
        <v>0</v>
      </c>
      <c r="X300">
        <v>0</v>
      </c>
      <c r="Y300">
        <v>0</v>
      </c>
    </row>
    <row r="301" spans="1:27">
      <c r="A301" s="33">
        <v>149912</v>
      </c>
      <c r="B301" s="40" t="s">
        <v>452</v>
      </c>
      <c r="C301" s="1">
        <v>14991</v>
      </c>
      <c r="D301" s="1">
        <v>2</v>
      </c>
      <c r="E301" s="1">
        <v>4269</v>
      </c>
      <c r="F301" s="1">
        <v>425</v>
      </c>
      <c r="G301" s="1">
        <v>92</v>
      </c>
      <c r="H301" s="1">
        <v>110</v>
      </c>
      <c r="I301" s="1">
        <v>0</v>
      </c>
      <c r="J301" s="1">
        <v>0</v>
      </c>
      <c r="K301" s="1">
        <v>288</v>
      </c>
      <c r="L301" s="1">
        <v>0</v>
      </c>
      <c r="M301" s="1">
        <v>0</v>
      </c>
      <c r="N301" s="1">
        <v>500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>
        <v>0</v>
      </c>
      <c r="U301" s="1">
        <v>0</v>
      </c>
      <c r="V301">
        <v>0</v>
      </c>
      <c r="W301" s="1">
        <v>0</v>
      </c>
      <c r="X301">
        <v>0</v>
      </c>
      <c r="Y301">
        <v>0</v>
      </c>
    </row>
    <row r="302" spans="1:27">
      <c r="A302" s="33">
        <v>149913</v>
      </c>
      <c r="B302" s="40" t="s">
        <v>452</v>
      </c>
      <c r="C302" s="1">
        <v>14991</v>
      </c>
      <c r="D302" s="1">
        <v>3</v>
      </c>
      <c r="E302" s="1">
        <v>5337</v>
      </c>
      <c r="F302" s="1">
        <v>532</v>
      </c>
      <c r="G302" s="1">
        <v>115</v>
      </c>
      <c r="H302" s="1">
        <v>138</v>
      </c>
      <c r="I302" s="1">
        <v>0</v>
      </c>
      <c r="J302" s="1">
        <v>0</v>
      </c>
      <c r="K302" s="1">
        <v>360</v>
      </c>
      <c r="L302" s="1">
        <v>0</v>
      </c>
      <c r="M302" s="1">
        <v>0</v>
      </c>
      <c r="N302" s="1">
        <v>500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>
        <v>0</v>
      </c>
      <c r="U302" s="1">
        <v>0</v>
      </c>
      <c r="V302">
        <v>0</v>
      </c>
      <c r="W302" s="1">
        <v>0</v>
      </c>
      <c r="X302">
        <v>0</v>
      </c>
      <c r="Y302">
        <v>0</v>
      </c>
    </row>
    <row r="303" spans="1:27">
      <c r="A303" s="33">
        <v>149914</v>
      </c>
      <c r="B303" s="40" t="s">
        <v>452</v>
      </c>
      <c r="C303" s="1">
        <v>14991</v>
      </c>
      <c r="D303" s="1">
        <v>4</v>
      </c>
      <c r="E303" s="1">
        <v>6678</v>
      </c>
      <c r="F303" s="1">
        <v>666</v>
      </c>
      <c r="G303" s="1">
        <v>143</v>
      </c>
      <c r="H303" s="1">
        <v>173</v>
      </c>
      <c r="I303" s="1">
        <v>0</v>
      </c>
      <c r="J303" s="1">
        <v>0</v>
      </c>
      <c r="K303" s="1">
        <v>451</v>
      </c>
      <c r="L303" s="1">
        <v>0</v>
      </c>
      <c r="M303" s="1">
        <v>0</v>
      </c>
      <c r="N303" s="1">
        <v>500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>
        <v>0</v>
      </c>
      <c r="U303" s="1">
        <v>0</v>
      </c>
      <c r="V303">
        <v>0</v>
      </c>
      <c r="W303" s="1">
        <v>0</v>
      </c>
      <c r="X303">
        <v>0</v>
      </c>
      <c r="Y303">
        <v>0</v>
      </c>
    </row>
    <row r="304" spans="1:27">
      <c r="A304" s="33">
        <v>149915</v>
      </c>
      <c r="B304" s="40" t="s">
        <v>452</v>
      </c>
      <c r="C304" s="1">
        <v>14991</v>
      </c>
      <c r="D304" s="1">
        <v>5</v>
      </c>
      <c r="E304" s="1">
        <v>8347</v>
      </c>
      <c r="F304" s="1">
        <v>832</v>
      </c>
      <c r="G304" s="1">
        <v>179</v>
      </c>
      <c r="H304" s="1">
        <v>216</v>
      </c>
      <c r="I304" s="1">
        <v>0</v>
      </c>
      <c r="J304" s="1">
        <v>0</v>
      </c>
      <c r="K304" s="1">
        <v>564</v>
      </c>
      <c r="L304" s="1">
        <v>0</v>
      </c>
      <c r="M304" s="1">
        <v>0</v>
      </c>
      <c r="N304" s="1">
        <v>500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>
        <v>0</v>
      </c>
      <c r="U304" s="1">
        <v>0</v>
      </c>
      <c r="V304">
        <v>0</v>
      </c>
      <c r="W304" s="1">
        <v>0</v>
      </c>
      <c r="X304">
        <v>0</v>
      </c>
      <c r="Y304">
        <v>0</v>
      </c>
    </row>
    <row r="305" spans="1:27">
      <c r="A305" s="33">
        <v>149916</v>
      </c>
      <c r="B305" s="40" t="s">
        <v>452</v>
      </c>
      <c r="C305" s="1">
        <v>14991</v>
      </c>
      <c r="D305" s="1">
        <v>6</v>
      </c>
      <c r="E305" s="1">
        <v>10427</v>
      </c>
      <c r="F305" s="1">
        <v>1040</v>
      </c>
      <c r="G305" s="1">
        <v>224</v>
      </c>
      <c r="H305" s="1">
        <v>270</v>
      </c>
      <c r="I305" s="1">
        <v>0</v>
      </c>
      <c r="J305" s="1">
        <v>0</v>
      </c>
      <c r="K305" s="1">
        <v>704</v>
      </c>
      <c r="L305" s="1">
        <v>0</v>
      </c>
      <c r="M305" s="1">
        <v>0</v>
      </c>
      <c r="N305" s="1">
        <v>500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AA305" s="1"/>
    </row>
    <row r="306" spans="1:27">
      <c r="A306" s="33">
        <v>129920</v>
      </c>
      <c r="B306" s="40" t="s">
        <v>455</v>
      </c>
      <c r="C306" s="1">
        <v>12992</v>
      </c>
      <c r="D306" s="1">
        <v>0</v>
      </c>
      <c r="E306" s="1">
        <v>2372</v>
      </c>
      <c r="F306" s="1">
        <v>337</v>
      </c>
      <c r="G306" s="1">
        <v>52</v>
      </c>
      <c r="H306" s="1">
        <v>62</v>
      </c>
      <c r="I306" s="1">
        <v>0</v>
      </c>
      <c r="J306" s="1">
        <v>0</v>
      </c>
      <c r="K306" s="1">
        <v>160</v>
      </c>
      <c r="L306" s="1">
        <v>0</v>
      </c>
      <c r="M306" s="1">
        <v>0</v>
      </c>
      <c r="N306" s="1">
        <v>500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AA306" s="1"/>
    </row>
    <row r="307" spans="1:27">
      <c r="A307" s="33">
        <v>129921</v>
      </c>
      <c r="B307" s="40" t="s">
        <v>455</v>
      </c>
      <c r="C307" s="1">
        <v>12992</v>
      </c>
      <c r="D307" s="1">
        <v>1</v>
      </c>
      <c r="E307" s="1">
        <v>2965</v>
      </c>
      <c r="F307" s="1">
        <v>421</v>
      </c>
      <c r="G307" s="1">
        <v>65</v>
      </c>
      <c r="H307" s="1">
        <v>77</v>
      </c>
      <c r="I307" s="1">
        <v>0</v>
      </c>
      <c r="J307" s="1">
        <v>0</v>
      </c>
      <c r="K307" s="1">
        <v>200</v>
      </c>
      <c r="L307" s="1">
        <v>0</v>
      </c>
      <c r="M307" s="1">
        <v>0</v>
      </c>
      <c r="N307" s="1">
        <v>500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AA307" s="1"/>
    </row>
    <row r="308" spans="1:27">
      <c r="A308" s="33">
        <v>129922</v>
      </c>
      <c r="B308" s="40" t="s">
        <v>455</v>
      </c>
      <c r="C308" s="1">
        <v>12992</v>
      </c>
      <c r="D308" s="1">
        <v>2</v>
      </c>
      <c r="E308" s="1">
        <v>3700</v>
      </c>
      <c r="F308" s="1">
        <v>525</v>
      </c>
      <c r="G308" s="1">
        <v>81</v>
      </c>
      <c r="H308" s="1">
        <v>96</v>
      </c>
      <c r="I308" s="1">
        <v>0</v>
      </c>
      <c r="J308" s="1">
        <v>0</v>
      </c>
      <c r="K308" s="1">
        <v>249</v>
      </c>
      <c r="L308" s="1">
        <v>0</v>
      </c>
      <c r="M308" s="1">
        <v>0</v>
      </c>
      <c r="N308" s="1">
        <v>500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AA308" s="1"/>
    </row>
    <row r="309" spans="1:27">
      <c r="A309" s="33">
        <v>129923</v>
      </c>
      <c r="B309" s="40" t="s">
        <v>455</v>
      </c>
      <c r="C309" s="1">
        <v>12992</v>
      </c>
      <c r="D309" s="1">
        <v>3</v>
      </c>
      <c r="E309" s="1">
        <v>4625</v>
      </c>
      <c r="F309" s="1">
        <v>657</v>
      </c>
      <c r="G309" s="1">
        <v>101</v>
      </c>
      <c r="H309" s="1">
        <v>120</v>
      </c>
      <c r="I309" s="1">
        <v>0</v>
      </c>
      <c r="J309" s="1">
        <v>0</v>
      </c>
      <c r="K309" s="1">
        <v>312</v>
      </c>
      <c r="L309" s="1">
        <v>0</v>
      </c>
      <c r="M309" s="1">
        <v>0</v>
      </c>
      <c r="N309" s="1">
        <v>500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AA309" s="1"/>
    </row>
    <row r="310" spans="1:27">
      <c r="A310" s="33">
        <v>129924</v>
      </c>
      <c r="B310" s="40" t="s">
        <v>455</v>
      </c>
      <c r="C310" s="1">
        <v>12992</v>
      </c>
      <c r="D310" s="1">
        <v>4</v>
      </c>
      <c r="E310" s="1">
        <v>5787</v>
      </c>
      <c r="F310" s="1">
        <v>822</v>
      </c>
      <c r="G310" s="1">
        <v>126</v>
      </c>
      <c r="H310" s="1">
        <v>151</v>
      </c>
      <c r="I310" s="1">
        <v>0</v>
      </c>
      <c r="J310" s="1">
        <v>0</v>
      </c>
      <c r="K310" s="1">
        <v>390</v>
      </c>
      <c r="L310" s="1">
        <v>0</v>
      </c>
      <c r="M310" s="1">
        <v>0</v>
      </c>
      <c r="N310" s="1">
        <v>500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AA310" s="1"/>
    </row>
    <row r="311" spans="1:27">
      <c r="A311" s="33">
        <v>129925</v>
      </c>
      <c r="B311" s="40" t="s">
        <v>455</v>
      </c>
      <c r="C311" s="1">
        <v>12992</v>
      </c>
      <c r="D311" s="1">
        <v>5</v>
      </c>
      <c r="E311" s="1">
        <v>7234</v>
      </c>
      <c r="F311" s="1">
        <v>1027</v>
      </c>
      <c r="G311" s="1">
        <v>158</v>
      </c>
      <c r="H311" s="1">
        <v>189</v>
      </c>
      <c r="I311" s="1">
        <v>0</v>
      </c>
      <c r="J311" s="1">
        <v>0</v>
      </c>
      <c r="K311" s="1">
        <v>488</v>
      </c>
      <c r="L311" s="1">
        <v>0</v>
      </c>
      <c r="M311" s="1">
        <v>0</v>
      </c>
      <c r="N311" s="1">
        <v>500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AA311" s="1"/>
    </row>
    <row r="312" spans="1:27">
      <c r="A312" s="33">
        <v>129926</v>
      </c>
      <c r="B312" s="40" t="s">
        <v>455</v>
      </c>
      <c r="C312" s="1">
        <v>12992</v>
      </c>
      <c r="D312" s="1">
        <v>6</v>
      </c>
      <c r="E312" s="1">
        <v>9037</v>
      </c>
      <c r="F312" s="1">
        <v>1283</v>
      </c>
      <c r="G312" s="1">
        <v>198</v>
      </c>
      <c r="H312" s="1">
        <v>236</v>
      </c>
      <c r="I312" s="1">
        <v>0</v>
      </c>
      <c r="J312" s="1">
        <v>0</v>
      </c>
      <c r="K312" s="1">
        <v>609</v>
      </c>
      <c r="L312" s="1">
        <v>0</v>
      </c>
      <c r="M312" s="1">
        <v>0</v>
      </c>
      <c r="N312" s="1">
        <v>500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>
        <v>0</v>
      </c>
      <c r="U312" s="1">
        <v>0</v>
      </c>
      <c r="V312">
        <v>0</v>
      </c>
      <c r="W312" s="1">
        <v>0</v>
      </c>
      <c r="X312">
        <v>0</v>
      </c>
      <c r="Y312">
        <v>0</v>
      </c>
    </row>
    <row r="313" spans="1:27">
      <c r="A313" s="33">
        <v>229900</v>
      </c>
      <c r="B313" s="1" t="s">
        <v>458</v>
      </c>
      <c r="C313" s="1">
        <v>22990</v>
      </c>
      <c r="D313" s="1">
        <v>0</v>
      </c>
      <c r="E313" s="1">
        <v>2493</v>
      </c>
      <c r="F313" s="1">
        <v>302</v>
      </c>
      <c r="G313" s="1">
        <v>54</v>
      </c>
      <c r="H313" s="1">
        <v>65</v>
      </c>
      <c r="I313" s="1">
        <v>0</v>
      </c>
      <c r="J313" s="1">
        <v>0</v>
      </c>
      <c r="K313" s="1">
        <v>143</v>
      </c>
      <c r="L313" s="1">
        <v>0</v>
      </c>
      <c r="M313" s="1">
        <v>0</v>
      </c>
      <c r="N313" s="1">
        <v>500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>
        <v>0</v>
      </c>
      <c r="U313" s="1">
        <v>0</v>
      </c>
      <c r="V313">
        <v>0</v>
      </c>
      <c r="W313" s="1">
        <v>0</v>
      </c>
      <c r="X313">
        <v>0</v>
      </c>
      <c r="Y313">
        <v>0</v>
      </c>
    </row>
    <row r="314" spans="1:27">
      <c r="A314" s="33">
        <v>229901</v>
      </c>
      <c r="B314" s="1" t="s">
        <v>458</v>
      </c>
      <c r="C314" s="1">
        <v>22990</v>
      </c>
      <c r="D314" s="1">
        <v>1</v>
      </c>
      <c r="E314" s="1">
        <v>3116</v>
      </c>
      <c r="F314" s="1">
        <v>377</v>
      </c>
      <c r="G314" s="1">
        <v>67</v>
      </c>
      <c r="H314" s="1">
        <v>81</v>
      </c>
      <c r="I314" s="1">
        <v>0</v>
      </c>
      <c r="J314" s="1">
        <v>0</v>
      </c>
      <c r="K314" s="1">
        <v>178</v>
      </c>
      <c r="L314" s="1">
        <v>0</v>
      </c>
      <c r="M314" s="1">
        <v>0</v>
      </c>
      <c r="N314" s="1">
        <v>500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>
        <v>0</v>
      </c>
      <c r="U314" s="1">
        <v>0</v>
      </c>
      <c r="V314">
        <v>0</v>
      </c>
      <c r="W314" s="1">
        <v>0</v>
      </c>
      <c r="X314">
        <v>0</v>
      </c>
      <c r="Y314">
        <v>0</v>
      </c>
    </row>
    <row r="315" spans="1:27">
      <c r="A315" s="33">
        <v>229902</v>
      </c>
      <c r="B315" s="1" t="s">
        <v>458</v>
      </c>
      <c r="C315" s="1">
        <v>22990</v>
      </c>
      <c r="D315" s="1">
        <v>2</v>
      </c>
      <c r="E315" s="1">
        <v>3889</v>
      </c>
      <c r="F315" s="1">
        <v>471</v>
      </c>
      <c r="G315" s="1">
        <v>84</v>
      </c>
      <c r="H315" s="1">
        <v>101</v>
      </c>
      <c r="I315" s="1">
        <v>0</v>
      </c>
      <c r="J315" s="1">
        <v>0</v>
      </c>
      <c r="K315" s="1">
        <v>223</v>
      </c>
      <c r="L315" s="1">
        <v>0</v>
      </c>
      <c r="M315" s="1">
        <v>0</v>
      </c>
      <c r="N315" s="1">
        <v>500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>
        <v>0</v>
      </c>
      <c r="U315" s="1">
        <v>0</v>
      </c>
      <c r="V315">
        <v>0</v>
      </c>
      <c r="W315" s="1">
        <v>0</v>
      </c>
      <c r="X315">
        <v>0</v>
      </c>
      <c r="Y315">
        <v>0</v>
      </c>
    </row>
    <row r="316" spans="1:27">
      <c r="A316" s="33">
        <v>229903</v>
      </c>
      <c r="B316" s="1" t="s">
        <v>458</v>
      </c>
      <c r="C316" s="1">
        <v>22990</v>
      </c>
      <c r="D316" s="1">
        <v>3</v>
      </c>
      <c r="E316" s="1">
        <v>4861</v>
      </c>
      <c r="F316" s="1">
        <v>588</v>
      </c>
      <c r="G316" s="1">
        <v>105</v>
      </c>
      <c r="H316" s="1">
        <v>126</v>
      </c>
      <c r="I316" s="1">
        <v>0</v>
      </c>
      <c r="J316" s="1">
        <v>0</v>
      </c>
      <c r="K316" s="1">
        <v>278</v>
      </c>
      <c r="L316" s="1">
        <v>0</v>
      </c>
      <c r="M316" s="1">
        <v>0</v>
      </c>
      <c r="N316" s="1">
        <v>500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>
        <v>0</v>
      </c>
      <c r="U316" s="1">
        <v>0</v>
      </c>
      <c r="V316">
        <v>0</v>
      </c>
      <c r="W316" s="1">
        <v>0</v>
      </c>
      <c r="X316">
        <v>0</v>
      </c>
      <c r="Y316">
        <v>0</v>
      </c>
    </row>
    <row r="317" spans="1:27">
      <c r="A317" s="33">
        <v>229904</v>
      </c>
      <c r="B317" s="1" t="s">
        <v>458</v>
      </c>
      <c r="C317" s="1">
        <v>22990</v>
      </c>
      <c r="D317" s="1">
        <v>4</v>
      </c>
      <c r="E317" s="1">
        <v>6082</v>
      </c>
      <c r="F317" s="1">
        <v>736</v>
      </c>
      <c r="G317" s="1">
        <v>131</v>
      </c>
      <c r="H317" s="1">
        <v>158</v>
      </c>
      <c r="I317" s="1">
        <v>0</v>
      </c>
      <c r="J317" s="1">
        <v>0</v>
      </c>
      <c r="K317" s="1">
        <v>348</v>
      </c>
      <c r="L317" s="1">
        <v>0</v>
      </c>
      <c r="M317" s="1">
        <v>0</v>
      </c>
      <c r="N317" s="1">
        <v>500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>
        <v>0</v>
      </c>
      <c r="U317" s="1">
        <v>0</v>
      </c>
      <c r="V317">
        <v>0</v>
      </c>
      <c r="W317" s="1">
        <v>0</v>
      </c>
      <c r="X317">
        <v>0</v>
      </c>
      <c r="Y317">
        <v>0</v>
      </c>
    </row>
    <row r="318" spans="1:27">
      <c r="A318" s="33">
        <v>229905</v>
      </c>
      <c r="B318" s="1" t="s">
        <v>458</v>
      </c>
      <c r="C318" s="1">
        <v>22990</v>
      </c>
      <c r="D318" s="1">
        <v>5</v>
      </c>
      <c r="E318" s="1">
        <v>7603</v>
      </c>
      <c r="F318" s="1">
        <v>921</v>
      </c>
      <c r="G318" s="1">
        <v>164</v>
      </c>
      <c r="H318" s="1">
        <v>198</v>
      </c>
      <c r="I318" s="1">
        <v>0</v>
      </c>
      <c r="J318" s="1">
        <v>0</v>
      </c>
      <c r="K318" s="1">
        <v>436</v>
      </c>
      <c r="L318" s="1">
        <v>0</v>
      </c>
      <c r="M318" s="1">
        <v>0</v>
      </c>
      <c r="N318" s="1">
        <v>500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>
        <v>0</v>
      </c>
      <c r="U318" s="1">
        <v>0</v>
      </c>
      <c r="V318">
        <v>0</v>
      </c>
      <c r="W318" s="1">
        <v>0</v>
      </c>
      <c r="X318">
        <v>0</v>
      </c>
      <c r="Y318">
        <v>0</v>
      </c>
    </row>
    <row r="319" spans="1:27">
      <c r="A319" s="33">
        <v>229906</v>
      </c>
      <c r="B319" s="1" t="s">
        <v>458</v>
      </c>
      <c r="C319" s="1">
        <v>22990</v>
      </c>
      <c r="D319" s="1">
        <v>6</v>
      </c>
      <c r="E319" s="1">
        <v>9498</v>
      </c>
      <c r="F319" s="1">
        <v>1150</v>
      </c>
      <c r="G319" s="1">
        <v>205</v>
      </c>
      <c r="H319" s="1">
        <v>247</v>
      </c>
      <c r="I319" s="1">
        <v>0</v>
      </c>
      <c r="J319" s="1">
        <v>0</v>
      </c>
      <c r="K319" s="1">
        <v>544</v>
      </c>
      <c r="L319" s="1">
        <v>0</v>
      </c>
      <c r="M319" s="1">
        <v>0</v>
      </c>
      <c r="N319" s="1">
        <v>500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>
        <v>0</v>
      </c>
      <c r="U319" s="1">
        <v>0</v>
      </c>
      <c r="V319">
        <v>0</v>
      </c>
      <c r="W319" s="1">
        <v>0</v>
      </c>
      <c r="X319">
        <v>0</v>
      </c>
      <c r="Y319">
        <v>0</v>
      </c>
    </row>
    <row r="320" spans="1:27">
      <c r="A320" s="33">
        <v>239910</v>
      </c>
      <c r="B320" s="1" t="s">
        <v>461</v>
      </c>
      <c r="C320" s="1">
        <v>23991</v>
      </c>
      <c r="D320" s="1">
        <v>0</v>
      </c>
      <c r="E320" s="1">
        <v>2457</v>
      </c>
      <c r="F320" s="1">
        <v>307</v>
      </c>
      <c r="G320" s="1">
        <v>64</v>
      </c>
      <c r="H320" s="1">
        <v>53</v>
      </c>
      <c r="I320" s="1">
        <v>0</v>
      </c>
      <c r="J320" s="1">
        <v>0</v>
      </c>
      <c r="K320" s="1">
        <v>150</v>
      </c>
      <c r="L320" s="1">
        <v>0</v>
      </c>
      <c r="M320" s="1">
        <v>0</v>
      </c>
      <c r="N320" s="1">
        <v>500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>
        <v>0</v>
      </c>
      <c r="U320" s="1">
        <v>0</v>
      </c>
      <c r="V320">
        <v>0</v>
      </c>
      <c r="W320" s="1">
        <v>0</v>
      </c>
      <c r="X320">
        <v>0</v>
      </c>
      <c r="Y320">
        <v>0</v>
      </c>
    </row>
    <row r="321" spans="1:25">
      <c r="A321" s="33">
        <v>239911</v>
      </c>
      <c r="B321" s="1" t="s">
        <v>461</v>
      </c>
      <c r="C321" s="1">
        <v>23991</v>
      </c>
      <c r="D321" s="1">
        <v>1</v>
      </c>
      <c r="E321" s="1">
        <v>3071</v>
      </c>
      <c r="F321" s="1">
        <v>383</v>
      </c>
      <c r="G321" s="1">
        <v>80</v>
      </c>
      <c r="H321" s="1">
        <v>66</v>
      </c>
      <c r="I321" s="1">
        <v>0</v>
      </c>
      <c r="J321" s="1">
        <v>0</v>
      </c>
      <c r="K321" s="1">
        <v>187</v>
      </c>
      <c r="L321" s="1">
        <v>0</v>
      </c>
      <c r="M321" s="1">
        <v>0</v>
      </c>
      <c r="N321" s="1">
        <v>500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>
        <v>0</v>
      </c>
      <c r="U321" s="1">
        <v>0</v>
      </c>
      <c r="V321">
        <v>0</v>
      </c>
      <c r="W321" s="1">
        <v>0</v>
      </c>
      <c r="X321">
        <v>0</v>
      </c>
      <c r="Y321">
        <v>0</v>
      </c>
    </row>
    <row r="322" spans="1:25">
      <c r="A322" s="33">
        <v>239912</v>
      </c>
      <c r="B322" s="1" t="s">
        <v>461</v>
      </c>
      <c r="C322" s="1">
        <v>23991</v>
      </c>
      <c r="D322" s="1">
        <v>2</v>
      </c>
      <c r="E322" s="1">
        <v>3832</v>
      </c>
      <c r="F322" s="1">
        <v>478</v>
      </c>
      <c r="G322" s="1">
        <v>99</v>
      </c>
      <c r="H322" s="1">
        <v>82</v>
      </c>
      <c r="I322" s="1">
        <v>0</v>
      </c>
      <c r="J322" s="1">
        <v>0</v>
      </c>
      <c r="K322" s="1">
        <v>234</v>
      </c>
      <c r="L322" s="1">
        <v>0</v>
      </c>
      <c r="M322" s="1">
        <v>0</v>
      </c>
      <c r="N322" s="1">
        <v>500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>
        <v>0</v>
      </c>
      <c r="U322" s="1">
        <v>0</v>
      </c>
      <c r="V322">
        <v>0</v>
      </c>
      <c r="W322" s="1">
        <v>0</v>
      </c>
      <c r="X322">
        <v>0</v>
      </c>
      <c r="Y322">
        <v>0</v>
      </c>
    </row>
    <row r="323" spans="1:25">
      <c r="A323" s="33">
        <v>239913</v>
      </c>
      <c r="B323" s="1" t="s">
        <v>461</v>
      </c>
      <c r="C323" s="1">
        <v>23991</v>
      </c>
      <c r="D323" s="1">
        <v>3</v>
      </c>
      <c r="E323" s="1">
        <v>4791</v>
      </c>
      <c r="F323" s="1">
        <v>598</v>
      </c>
      <c r="G323" s="1">
        <v>124</v>
      </c>
      <c r="H323" s="1">
        <v>103</v>
      </c>
      <c r="I323" s="1">
        <v>0</v>
      </c>
      <c r="J323" s="1">
        <v>0</v>
      </c>
      <c r="K323" s="1">
        <v>292</v>
      </c>
      <c r="L323" s="1">
        <v>0</v>
      </c>
      <c r="M323" s="1">
        <v>0</v>
      </c>
      <c r="N323" s="1">
        <v>500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>
        <v>0</v>
      </c>
      <c r="U323" s="1">
        <v>0</v>
      </c>
      <c r="V323">
        <v>0</v>
      </c>
      <c r="W323" s="1">
        <v>0</v>
      </c>
      <c r="X323">
        <v>0</v>
      </c>
      <c r="Y323">
        <v>0</v>
      </c>
    </row>
    <row r="324" spans="1:25">
      <c r="A324" s="33">
        <v>239914</v>
      </c>
      <c r="B324" s="1" t="s">
        <v>461</v>
      </c>
      <c r="C324" s="1">
        <v>23991</v>
      </c>
      <c r="D324" s="1">
        <v>4</v>
      </c>
      <c r="E324" s="1">
        <v>5995</v>
      </c>
      <c r="F324" s="1">
        <v>749</v>
      </c>
      <c r="G324" s="1">
        <v>156</v>
      </c>
      <c r="H324" s="1">
        <v>129</v>
      </c>
      <c r="I324" s="1">
        <v>0</v>
      </c>
      <c r="J324" s="1">
        <v>0</v>
      </c>
      <c r="K324" s="1">
        <v>366</v>
      </c>
      <c r="L324" s="1">
        <v>0</v>
      </c>
      <c r="M324" s="1">
        <v>0</v>
      </c>
      <c r="N324" s="1">
        <v>500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>
        <v>0</v>
      </c>
      <c r="U324" s="1">
        <v>0</v>
      </c>
      <c r="V324">
        <v>0</v>
      </c>
      <c r="W324" s="1">
        <v>0</v>
      </c>
      <c r="X324">
        <v>0</v>
      </c>
      <c r="Y324">
        <v>0</v>
      </c>
    </row>
    <row r="325" spans="1:25">
      <c r="A325" s="33">
        <v>239915</v>
      </c>
      <c r="B325" s="1" t="s">
        <v>461</v>
      </c>
      <c r="C325" s="1">
        <v>23991</v>
      </c>
      <c r="D325" s="1">
        <v>5</v>
      </c>
      <c r="E325" s="1">
        <v>7493</v>
      </c>
      <c r="F325" s="1">
        <v>936</v>
      </c>
      <c r="G325" s="1">
        <v>195</v>
      </c>
      <c r="H325" s="1">
        <v>161</v>
      </c>
      <c r="I325" s="1">
        <v>0</v>
      </c>
      <c r="J325" s="1">
        <v>0</v>
      </c>
      <c r="K325" s="1">
        <v>457</v>
      </c>
      <c r="L325" s="1">
        <v>0</v>
      </c>
      <c r="M325" s="1">
        <v>0</v>
      </c>
      <c r="N325" s="1">
        <v>500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>
        <v>0</v>
      </c>
      <c r="U325" s="1">
        <v>0</v>
      </c>
      <c r="V325">
        <v>0</v>
      </c>
      <c r="W325" s="1">
        <v>0</v>
      </c>
      <c r="X325">
        <v>0</v>
      </c>
      <c r="Y325">
        <v>0</v>
      </c>
    </row>
    <row r="326" spans="1:25">
      <c r="A326" s="33">
        <v>239916</v>
      </c>
      <c r="B326" s="1" t="s">
        <v>461</v>
      </c>
      <c r="C326" s="1">
        <v>23991</v>
      </c>
      <c r="D326" s="1">
        <v>6</v>
      </c>
      <c r="E326" s="1">
        <v>9361</v>
      </c>
      <c r="F326" s="1">
        <v>1169</v>
      </c>
      <c r="G326" s="1">
        <v>243</v>
      </c>
      <c r="H326" s="1">
        <v>201</v>
      </c>
      <c r="I326" s="1">
        <v>0</v>
      </c>
      <c r="J326" s="1">
        <v>0</v>
      </c>
      <c r="K326" s="1">
        <v>571</v>
      </c>
      <c r="L326" s="1">
        <v>0</v>
      </c>
      <c r="M326" s="1">
        <v>0</v>
      </c>
      <c r="N326" s="1">
        <v>500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>
        <v>0</v>
      </c>
      <c r="U326" s="1">
        <v>0</v>
      </c>
      <c r="V326">
        <v>0</v>
      </c>
      <c r="W326" s="1">
        <v>0</v>
      </c>
      <c r="X326">
        <v>0</v>
      </c>
      <c r="Y326">
        <v>0</v>
      </c>
    </row>
    <row r="327" spans="1:25">
      <c r="A327" s="33">
        <v>249920</v>
      </c>
      <c r="B327" s="1" t="s">
        <v>464</v>
      </c>
      <c r="C327" s="1">
        <v>24992</v>
      </c>
      <c r="D327" s="1">
        <v>0</v>
      </c>
      <c r="E327" s="1">
        <v>2877</v>
      </c>
      <c r="F327" s="1">
        <v>244</v>
      </c>
      <c r="G327" s="1">
        <v>62</v>
      </c>
      <c r="H327" s="1">
        <v>75</v>
      </c>
      <c r="I327" s="1">
        <v>0</v>
      </c>
      <c r="J327" s="1">
        <v>0</v>
      </c>
      <c r="K327" s="1">
        <v>165</v>
      </c>
      <c r="L327" s="1">
        <v>0</v>
      </c>
      <c r="M327" s="1">
        <v>0</v>
      </c>
      <c r="N327" s="1">
        <v>500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>
        <v>0</v>
      </c>
      <c r="U327" s="1">
        <v>0</v>
      </c>
      <c r="V327">
        <v>0</v>
      </c>
      <c r="W327" s="1">
        <v>0</v>
      </c>
      <c r="X327">
        <v>0</v>
      </c>
      <c r="Y327">
        <v>0</v>
      </c>
    </row>
    <row r="328" spans="1:25">
      <c r="A328" s="33">
        <v>249921</v>
      </c>
      <c r="B328" s="1" t="s">
        <v>464</v>
      </c>
      <c r="C328" s="1">
        <v>24992</v>
      </c>
      <c r="D328" s="1">
        <v>1</v>
      </c>
      <c r="E328" s="1">
        <v>3596</v>
      </c>
      <c r="F328" s="1">
        <v>305</v>
      </c>
      <c r="G328" s="1">
        <v>77</v>
      </c>
      <c r="H328" s="1">
        <v>93</v>
      </c>
      <c r="I328" s="1">
        <v>0</v>
      </c>
      <c r="J328" s="1">
        <v>0</v>
      </c>
      <c r="K328" s="1">
        <v>206</v>
      </c>
      <c r="L328" s="1">
        <v>0</v>
      </c>
      <c r="M328" s="1">
        <v>0</v>
      </c>
      <c r="N328" s="1">
        <v>500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>
        <v>0</v>
      </c>
      <c r="U328" s="1">
        <v>0</v>
      </c>
      <c r="V328">
        <v>0</v>
      </c>
      <c r="W328" s="1">
        <v>0</v>
      </c>
      <c r="X328">
        <v>0</v>
      </c>
      <c r="Y328">
        <v>0</v>
      </c>
    </row>
    <row r="329" spans="1:25">
      <c r="A329" s="33">
        <v>249922</v>
      </c>
      <c r="B329" s="1" t="s">
        <v>464</v>
      </c>
      <c r="C329" s="1">
        <v>24992</v>
      </c>
      <c r="D329" s="1">
        <v>2</v>
      </c>
      <c r="E329" s="1">
        <v>4488</v>
      </c>
      <c r="F329" s="1">
        <v>380</v>
      </c>
      <c r="G329" s="1">
        <v>96</v>
      </c>
      <c r="H329" s="1">
        <v>117</v>
      </c>
      <c r="I329" s="1">
        <v>0</v>
      </c>
      <c r="J329" s="1">
        <v>0</v>
      </c>
      <c r="K329" s="1">
        <v>257</v>
      </c>
      <c r="L329" s="1">
        <v>0</v>
      </c>
      <c r="M329" s="1">
        <v>0</v>
      </c>
      <c r="N329" s="1">
        <v>500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>
        <v>0</v>
      </c>
      <c r="U329" s="1">
        <v>0</v>
      </c>
      <c r="V329">
        <v>0</v>
      </c>
      <c r="W329" s="1">
        <v>0</v>
      </c>
      <c r="X329">
        <v>0</v>
      </c>
      <c r="Y329">
        <v>0</v>
      </c>
    </row>
    <row r="330" spans="1:25">
      <c r="A330" s="33">
        <v>249923</v>
      </c>
      <c r="B330" s="1" t="s">
        <v>464</v>
      </c>
      <c r="C330" s="1">
        <v>24992</v>
      </c>
      <c r="D330" s="1">
        <v>3</v>
      </c>
      <c r="E330" s="1">
        <v>5610</v>
      </c>
      <c r="F330" s="1">
        <v>475</v>
      </c>
      <c r="G330" s="1">
        <v>120</v>
      </c>
      <c r="H330" s="1">
        <v>146</v>
      </c>
      <c r="I330" s="1">
        <v>0</v>
      </c>
      <c r="J330" s="1">
        <v>0</v>
      </c>
      <c r="K330" s="1">
        <v>321</v>
      </c>
      <c r="L330" s="1">
        <v>0</v>
      </c>
      <c r="M330" s="1">
        <v>0</v>
      </c>
      <c r="N330" s="1">
        <v>500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>
        <v>0</v>
      </c>
      <c r="U330" s="1">
        <v>0</v>
      </c>
      <c r="V330">
        <v>0</v>
      </c>
      <c r="W330" s="1">
        <v>0</v>
      </c>
      <c r="X330">
        <v>0</v>
      </c>
      <c r="Y330">
        <v>0</v>
      </c>
    </row>
    <row r="331" spans="1:25">
      <c r="A331" s="33">
        <v>249924</v>
      </c>
      <c r="B331" s="1" t="s">
        <v>464</v>
      </c>
      <c r="C331" s="1">
        <v>24992</v>
      </c>
      <c r="D331" s="1">
        <v>4</v>
      </c>
      <c r="E331" s="1">
        <v>7019</v>
      </c>
      <c r="F331" s="1">
        <v>595</v>
      </c>
      <c r="G331" s="1">
        <v>151</v>
      </c>
      <c r="H331" s="1">
        <v>183</v>
      </c>
      <c r="I331" s="1">
        <v>0</v>
      </c>
      <c r="J331" s="1">
        <v>0</v>
      </c>
      <c r="K331" s="1">
        <v>402</v>
      </c>
      <c r="L331" s="1">
        <v>0</v>
      </c>
      <c r="M331" s="1">
        <v>0</v>
      </c>
      <c r="N331" s="1">
        <v>500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>
        <v>0</v>
      </c>
      <c r="U331" s="1">
        <v>0</v>
      </c>
      <c r="V331">
        <v>0</v>
      </c>
      <c r="W331" s="1">
        <v>0</v>
      </c>
      <c r="X331">
        <v>0</v>
      </c>
      <c r="Y331">
        <v>0</v>
      </c>
    </row>
    <row r="332" spans="1:25">
      <c r="A332" s="33">
        <v>249925</v>
      </c>
      <c r="B332" s="1" t="s">
        <v>464</v>
      </c>
      <c r="C332" s="1">
        <v>24992</v>
      </c>
      <c r="D332" s="1">
        <v>5</v>
      </c>
      <c r="E332" s="1">
        <v>8774</v>
      </c>
      <c r="F332" s="1">
        <v>744</v>
      </c>
      <c r="G332" s="1">
        <v>189</v>
      </c>
      <c r="H332" s="1">
        <v>228</v>
      </c>
      <c r="I332" s="1">
        <v>0</v>
      </c>
      <c r="J332" s="1">
        <v>0</v>
      </c>
      <c r="K332" s="1">
        <v>503</v>
      </c>
      <c r="L332" s="1">
        <v>0</v>
      </c>
      <c r="M332" s="1">
        <v>0</v>
      </c>
      <c r="N332" s="1">
        <v>500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>
        <v>0</v>
      </c>
      <c r="U332" s="1">
        <v>0</v>
      </c>
      <c r="V332">
        <v>0</v>
      </c>
      <c r="W332" s="1">
        <v>0</v>
      </c>
      <c r="X332">
        <v>0</v>
      </c>
      <c r="Y332">
        <v>0</v>
      </c>
    </row>
    <row r="333" spans="1:25">
      <c r="A333" s="33">
        <v>249926</v>
      </c>
      <c r="B333" s="1" t="s">
        <v>464</v>
      </c>
      <c r="C333" s="1">
        <v>24992</v>
      </c>
      <c r="D333" s="1">
        <v>6</v>
      </c>
      <c r="E333" s="1">
        <v>10961</v>
      </c>
      <c r="F333" s="1">
        <v>929</v>
      </c>
      <c r="G333" s="1">
        <v>236</v>
      </c>
      <c r="H333" s="1">
        <v>285</v>
      </c>
      <c r="I333" s="1">
        <v>0</v>
      </c>
      <c r="J333" s="1">
        <v>0</v>
      </c>
      <c r="K333" s="1">
        <v>628</v>
      </c>
      <c r="L333" s="1">
        <v>0</v>
      </c>
      <c r="M333" s="1">
        <v>0</v>
      </c>
      <c r="N333" s="1">
        <v>500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>
        <v>0</v>
      </c>
      <c r="U333" s="1">
        <v>0</v>
      </c>
      <c r="V333">
        <v>0</v>
      </c>
      <c r="W333" s="1">
        <v>0</v>
      </c>
      <c r="X333">
        <v>0</v>
      </c>
      <c r="Y333">
        <v>0</v>
      </c>
    </row>
    <row r="334" spans="1:25" customFormat="1">
      <c r="A334" s="33">
        <v>339900</v>
      </c>
      <c r="B334" s="1" t="s">
        <v>467</v>
      </c>
      <c r="C334" s="1">
        <v>33990</v>
      </c>
      <c r="D334" s="1">
        <v>0</v>
      </c>
      <c r="E334" s="1">
        <v>2385</v>
      </c>
      <c r="F334" s="1">
        <v>327</v>
      </c>
      <c r="G334" s="1">
        <v>62</v>
      </c>
      <c r="H334" s="1">
        <v>52</v>
      </c>
      <c r="I334" s="1">
        <v>0</v>
      </c>
      <c r="J334" s="1">
        <v>0</v>
      </c>
      <c r="K334" s="1">
        <v>160</v>
      </c>
      <c r="L334" s="1">
        <v>0</v>
      </c>
      <c r="M334" s="1">
        <v>0</v>
      </c>
      <c r="N334" s="1">
        <v>500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>
        <v>0</v>
      </c>
      <c r="U334" s="1">
        <v>0</v>
      </c>
      <c r="V334">
        <v>0</v>
      </c>
      <c r="W334" s="1">
        <v>0</v>
      </c>
      <c r="X334">
        <v>0</v>
      </c>
      <c r="Y334">
        <v>0</v>
      </c>
    </row>
    <row r="335" spans="1:25">
      <c r="A335" s="33">
        <v>339901</v>
      </c>
      <c r="B335" s="1" t="s">
        <v>467</v>
      </c>
      <c r="C335" s="1">
        <v>33990</v>
      </c>
      <c r="D335" s="1">
        <v>1</v>
      </c>
      <c r="E335" s="1">
        <v>2981</v>
      </c>
      <c r="F335" s="1">
        <v>408</v>
      </c>
      <c r="G335" s="1">
        <v>77</v>
      </c>
      <c r="H335" s="1">
        <v>65</v>
      </c>
      <c r="I335" s="1">
        <v>0</v>
      </c>
      <c r="J335" s="1">
        <v>0</v>
      </c>
      <c r="K335" s="1">
        <v>200</v>
      </c>
      <c r="L335" s="1">
        <v>0</v>
      </c>
      <c r="M335" s="1">
        <v>0</v>
      </c>
      <c r="N335" s="1">
        <v>500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>
        <v>0</v>
      </c>
      <c r="U335" s="1">
        <v>0</v>
      </c>
      <c r="V335">
        <v>0</v>
      </c>
      <c r="W335" s="1">
        <v>0</v>
      </c>
      <c r="X335">
        <v>0</v>
      </c>
      <c r="Y335">
        <v>0</v>
      </c>
    </row>
    <row r="336" spans="1:25">
      <c r="A336" s="33">
        <v>339902</v>
      </c>
      <c r="B336" s="1" t="s">
        <v>467</v>
      </c>
      <c r="C336" s="1">
        <v>33990</v>
      </c>
      <c r="D336" s="1">
        <v>2</v>
      </c>
      <c r="E336" s="1">
        <v>3720</v>
      </c>
      <c r="F336" s="1">
        <v>510</v>
      </c>
      <c r="G336" s="1">
        <v>96</v>
      </c>
      <c r="H336" s="1">
        <v>81</v>
      </c>
      <c r="I336" s="1">
        <v>0</v>
      </c>
      <c r="J336" s="1">
        <v>0</v>
      </c>
      <c r="K336" s="1">
        <v>249</v>
      </c>
      <c r="L336" s="1">
        <v>0</v>
      </c>
      <c r="M336" s="1">
        <v>0</v>
      </c>
      <c r="N336" s="1">
        <v>500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>
        <v>0</v>
      </c>
      <c r="U336" s="1">
        <v>0</v>
      </c>
      <c r="V336">
        <v>0</v>
      </c>
      <c r="W336" s="1">
        <v>0</v>
      </c>
      <c r="X336">
        <v>0</v>
      </c>
      <c r="Y336">
        <v>0</v>
      </c>
    </row>
    <row r="337" spans="1:25">
      <c r="A337" s="33">
        <v>339903</v>
      </c>
      <c r="B337" s="1" t="s">
        <v>467</v>
      </c>
      <c r="C337" s="1">
        <v>33990</v>
      </c>
      <c r="D337" s="1">
        <v>3</v>
      </c>
      <c r="E337" s="1">
        <v>4650</v>
      </c>
      <c r="F337" s="1">
        <v>637</v>
      </c>
      <c r="G337" s="1">
        <v>120</v>
      </c>
      <c r="H337" s="1">
        <v>101</v>
      </c>
      <c r="I337" s="1">
        <v>0</v>
      </c>
      <c r="J337" s="1">
        <v>0</v>
      </c>
      <c r="K337" s="1">
        <v>312</v>
      </c>
      <c r="L337" s="1">
        <v>0</v>
      </c>
      <c r="M337" s="1">
        <v>0</v>
      </c>
      <c r="N337" s="1">
        <v>500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>
        <v>0</v>
      </c>
      <c r="U337" s="1">
        <v>0</v>
      </c>
      <c r="V337">
        <v>0</v>
      </c>
      <c r="W337" s="1">
        <v>0</v>
      </c>
      <c r="X337">
        <v>0</v>
      </c>
      <c r="Y337">
        <v>0</v>
      </c>
    </row>
    <row r="338" spans="1:25">
      <c r="A338" s="33">
        <v>339904</v>
      </c>
      <c r="B338" s="1" t="s">
        <v>467</v>
      </c>
      <c r="C338" s="1">
        <v>33990</v>
      </c>
      <c r="D338" s="1">
        <v>4</v>
      </c>
      <c r="E338" s="1">
        <v>5819</v>
      </c>
      <c r="F338" s="1">
        <v>797</v>
      </c>
      <c r="G338" s="1">
        <v>151</v>
      </c>
      <c r="H338" s="1">
        <v>126</v>
      </c>
      <c r="I338" s="1">
        <v>0</v>
      </c>
      <c r="J338" s="1">
        <v>0</v>
      </c>
      <c r="K338" s="1">
        <v>390</v>
      </c>
      <c r="L338" s="1">
        <v>0</v>
      </c>
      <c r="M338" s="1">
        <v>0</v>
      </c>
      <c r="N338" s="1">
        <v>500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>
        <v>0</v>
      </c>
      <c r="U338" s="1">
        <v>0</v>
      </c>
      <c r="V338">
        <v>0</v>
      </c>
      <c r="W338" s="1">
        <v>0</v>
      </c>
      <c r="X338">
        <v>0</v>
      </c>
      <c r="Y338">
        <v>0</v>
      </c>
    </row>
    <row r="339" spans="1:25">
      <c r="A339" s="33">
        <v>339905</v>
      </c>
      <c r="B339" s="1" t="s">
        <v>467</v>
      </c>
      <c r="C339" s="1">
        <v>33990</v>
      </c>
      <c r="D339" s="1">
        <v>5</v>
      </c>
      <c r="E339" s="1">
        <v>7274</v>
      </c>
      <c r="F339" s="1">
        <v>997</v>
      </c>
      <c r="G339" s="1">
        <v>189</v>
      </c>
      <c r="H339" s="1">
        <v>158</v>
      </c>
      <c r="I339" s="1">
        <v>0</v>
      </c>
      <c r="J339" s="1">
        <v>0</v>
      </c>
      <c r="K339" s="1">
        <v>488</v>
      </c>
      <c r="L339" s="1">
        <v>0</v>
      </c>
      <c r="M339" s="1">
        <v>0</v>
      </c>
      <c r="N339" s="1">
        <v>500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>
        <v>0</v>
      </c>
      <c r="U339" s="1">
        <v>0</v>
      </c>
      <c r="V339">
        <v>0</v>
      </c>
      <c r="W339" s="1">
        <v>0</v>
      </c>
      <c r="X339">
        <v>0</v>
      </c>
      <c r="Y339">
        <v>0</v>
      </c>
    </row>
    <row r="340" spans="1:25">
      <c r="A340" s="33">
        <v>339906</v>
      </c>
      <c r="B340" s="1" t="s">
        <v>467</v>
      </c>
      <c r="C340" s="1">
        <v>33990</v>
      </c>
      <c r="D340" s="1">
        <v>6</v>
      </c>
      <c r="E340" s="1">
        <v>9086</v>
      </c>
      <c r="F340" s="1">
        <v>1245</v>
      </c>
      <c r="G340" s="1">
        <v>236</v>
      </c>
      <c r="H340" s="1">
        <v>198</v>
      </c>
      <c r="I340" s="1">
        <v>0</v>
      </c>
      <c r="J340" s="1">
        <v>0</v>
      </c>
      <c r="K340" s="1">
        <v>609</v>
      </c>
      <c r="L340" s="1">
        <v>0</v>
      </c>
      <c r="M340" s="1">
        <v>0</v>
      </c>
      <c r="N340" s="1">
        <v>500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>
        <v>0</v>
      </c>
      <c r="U340" s="1">
        <v>0</v>
      </c>
      <c r="V340">
        <v>0</v>
      </c>
      <c r="W340" s="1">
        <v>0</v>
      </c>
      <c r="X340">
        <v>0</v>
      </c>
      <c r="Y340">
        <v>0</v>
      </c>
    </row>
    <row r="341" spans="1:25" customFormat="1">
      <c r="A341" s="33">
        <v>319910</v>
      </c>
      <c r="B341" s="1" t="s">
        <v>470</v>
      </c>
      <c r="C341" s="1">
        <v>31991</v>
      </c>
      <c r="D341" s="1">
        <v>0</v>
      </c>
      <c r="E341" s="1">
        <v>2920</v>
      </c>
      <c r="F341" s="1">
        <v>240</v>
      </c>
      <c r="G341" s="1">
        <v>86</v>
      </c>
      <c r="H341" s="1">
        <v>53</v>
      </c>
      <c r="I341" s="1">
        <v>0</v>
      </c>
      <c r="J341" s="1">
        <v>0</v>
      </c>
      <c r="K341" s="1">
        <v>168</v>
      </c>
      <c r="L341" s="1">
        <v>0</v>
      </c>
      <c r="M341" s="1">
        <v>0</v>
      </c>
      <c r="N341" s="1">
        <v>500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>
        <v>0</v>
      </c>
      <c r="U341" s="1">
        <v>0</v>
      </c>
      <c r="V341">
        <v>0</v>
      </c>
      <c r="W341" s="1">
        <v>0</v>
      </c>
      <c r="X341">
        <v>0</v>
      </c>
      <c r="Y341">
        <v>0</v>
      </c>
    </row>
    <row r="342" spans="1:25" customFormat="1">
      <c r="A342" s="33">
        <v>319911</v>
      </c>
      <c r="B342" s="1" t="s">
        <v>470</v>
      </c>
      <c r="C342" s="1">
        <v>31991</v>
      </c>
      <c r="D342" s="1">
        <v>1</v>
      </c>
      <c r="E342" s="1">
        <v>3650</v>
      </c>
      <c r="F342" s="1">
        <v>300</v>
      </c>
      <c r="G342" s="1">
        <v>107</v>
      </c>
      <c r="H342" s="1">
        <v>66</v>
      </c>
      <c r="I342" s="1">
        <v>0</v>
      </c>
      <c r="J342" s="1">
        <v>0</v>
      </c>
      <c r="K342" s="1">
        <v>210</v>
      </c>
      <c r="L342" s="1">
        <v>0</v>
      </c>
      <c r="M342" s="1">
        <v>0</v>
      </c>
      <c r="N342" s="1">
        <v>500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>
        <v>0</v>
      </c>
      <c r="U342" s="1">
        <v>0</v>
      </c>
      <c r="V342">
        <v>0</v>
      </c>
      <c r="W342" s="1">
        <v>0</v>
      </c>
      <c r="X342">
        <v>0</v>
      </c>
      <c r="Y342">
        <v>0</v>
      </c>
    </row>
    <row r="343" spans="1:25" customFormat="1">
      <c r="A343" s="33">
        <v>319912</v>
      </c>
      <c r="B343" s="1" t="s">
        <v>470</v>
      </c>
      <c r="C343" s="1">
        <v>31991</v>
      </c>
      <c r="D343" s="1">
        <v>2</v>
      </c>
      <c r="E343" s="1">
        <v>4555</v>
      </c>
      <c r="F343" s="1">
        <v>374</v>
      </c>
      <c r="G343" s="1">
        <v>134</v>
      </c>
      <c r="H343" s="1">
        <v>82</v>
      </c>
      <c r="I343" s="1">
        <v>0</v>
      </c>
      <c r="J343" s="1">
        <v>0</v>
      </c>
      <c r="K343" s="1">
        <v>262</v>
      </c>
      <c r="L343" s="1">
        <v>0</v>
      </c>
      <c r="M343" s="1">
        <v>0</v>
      </c>
      <c r="N343" s="1">
        <v>500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>
        <v>0</v>
      </c>
      <c r="U343" s="1">
        <v>0</v>
      </c>
      <c r="V343">
        <v>0</v>
      </c>
      <c r="W343" s="1">
        <v>0</v>
      </c>
      <c r="X343">
        <v>0</v>
      </c>
      <c r="Y343">
        <v>0</v>
      </c>
    </row>
    <row r="344" spans="1:25" customFormat="1">
      <c r="A344" s="33">
        <v>319913</v>
      </c>
      <c r="B344" s="1" t="s">
        <v>470</v>
      </c>
      <c r="C344" s="1">
        <v>31991</v>
      </c>
      <c r="D344" s="1">
        <v>3</v>
      </c>
      <c r="E344" s="1">
        <v>5694</v>
      </c>
      <c r="F344" s="1">
        <v>468</v>
      </c>
      <c r="G344" s="1">
        <v>167</v>
      </c>
      <c r="H344" s="1">
        <v>103</v>
      </c>
      <c r="I344" s="1">
        <v>0</v>
      </c>
      <c r="J344" s="1">
        <v>0</v>
      </c>
      <c r="K344" s="1">
        <v>327</v>
      </c>
      <c r="L344" s="1">
        <v>0</v>
      </c>
      <c r="M344" s="1">
        <v>0</v>
      </c>
      <c r="N344" s="1">
        <v>500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>
        <v>0</v>
      </c>
      <c r="U344" s="1">
        <v>0</v>
      </c>
      <c r="V344">
        <v>0</v>
      </c>
      <c r="W344" s="1">
        <v>0</v>
      </c>
      <c r="X344">
        <v>0</v>
      </c>
      <c r="Y344">
        <v>0</v>
      </c>
    </row>
    <row r="345" spans="1:25" customFormat="1">
      <c r="A345" s="33">
        <v>319914</v>
      </c>
      <c r="B345" s="1" t="s">
        <v>470</v>
      </c>
      <c r="C345" s="1">
        <v>31991</v>
      </c>
      <c r="D345" s="1">
        <v>4</v>
      </c>
      <c r="E345" s="1">
        <v>7124</v>
      </c>
      <c r="F345" s="1">
        <v>585</v>
      </c>
      <c r="G345" s="1">
        <v>209</v>
      </c>
      <c r="H345" s="1">
        <v>129</v>
      </c>
      <c r="I345" s="1">
        <v>0</v>
      </c>
      <c r="J345" s="1">
        <v>0</v>
      </c>
      <c r="K345" s="1">
        <v>409</v>
      </c>
      <c r="L345" s="1">
        <v>0</v>
      </c>
      <c r="M345" s="1">
        <v>0</v>
      </c>
      <c r="N345" s="1">
        <v>500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>
        <v>0</v>
      </c>
      <c r="U345" s="1">
        <v>0</v>
      </c>
      <c r="V345">
        <v>0</v>
      </c>
      <c r="W345" s="1">
        <v>0</v>
      </c>
      <c r="X345">
        <v>0</v>
      </c>
      <c r="Y345">
        <v>0</v>
      </c>
    </row>
    <row r="346" spans="1:25" customFormat="1">
      <c r="A346" s="33">
        <v>319915</v>
      </c>
      <c r="B346" s="1" t="s">
        <v>470</v>
      </c>
      <c r="C346" s="1">
        <v>31991</v>
      </c>
      <c r="D346" s="1">
        <v>5</v>
      </c>
      <c r="E346" s="1">
        <v>8906</v>
      </c>
      <c r="F346" s="1">
        <v>732</v>
      </c>
      <c r="G346" s="1">
        <v>262</v>
      </c>
      <c r="H346" s="1">
        <v>161</v>
      </c>
      <c r="I346" s="1">
        <v>0</v>
      </c>
      <c r="J346" s="1">
        <v>0</v>
      </c>
      <c r="K346" s="1">
        <v>512</v>
      </c>
      <c r="L346" s="1">
        <v>0</v>
      </c>
      <c r="M346" s="1">
        <v>0</v>
      </c>
      <c r="N346" s="1">
        <v>500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>
        <v>0</v>
      </c>
      <c r="U346" s="1">
        <v>0</v>
      </c>
      <c r="V346">
        <v>0</v>
      </c>
      <c r="W346" s="1">
        <v>0</v>
      </c>
      <c r="X346">
        <v>0</v>
      </c>
      <c r="Y346">
        <v>0</v>
      </c>
    </row>
    <row r="347" spans="1:25" customFormat="1">
      <c r="A347" s="33">
        <v>319916</v>
      </c>
      <c r="B347" s="1" t="s">
        <v>470</v>
      </c>
      <c r="C347" s="1">
        <v>31991</v>
      </c>
      <c r="D347" s="1">
        <v>6</v>
      </c>
      <c r="E347" s="1">
        <v>11125</v>
      </c>
      <c r="F347" s="1">
        <v>914</v>
      </c>
      <c r="G347" s="1">
        <v>327</v>
      </c>
      <c r="H347" s="1">
        <v>201</v>
      </c>
      <c r="I347" s="1">
        <v>0</v>
      </c>
      <c r="J347" s="1">
        <v>0</v>
      </c>
      <c r="K347" s="1">
        <v>640</v>
      </c>
      <c r="L347" s="1">
        <v>0</v>
      </c>
      <c r="M347" s="1">
        <v>0</v>
      </c>
      <c r="N347" s="1">
        <v>500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>
        <v>0</v>
      </c>
      <c r="U347" s="1">
        <v>0</v>
      </c>
      <c r="V347">
        <v>0</v>
      </c>
      <c r="W347" s="1">
        <v>0</v>
      </c>
      <c r="X347">
        <v>0</v>
      </c>
      <c r="Y347">
        <v>0</v>
      </c>
    </row>
    <row r="348" spans="1:25">
      <c r="A348" s="33">
        <v>329920</v>
      </c>
      <c r="B348" s="1" t="s">
        <v>473</v>
      </c>
      <c r="C348" s="1">
        <v>32992</v>
      </c>
      <c r="D348" s="1">
        <v>0</v>
      </c>
      <c r="E348" s="1">
        <v>2420</v>
      </c>
      <c r="F348" s="1">
        <v>321</v>
      </c>
      <c r="G348" s="1">
        <v>53</v>
      </c>
      <c r="H348" s="1">
        <v>63</v>
      </c>
      <c r="I348" s="1">
        <v>0</v>
      </c>
      <c r="J348" s="1">
        <v>0</v>
      </c>
      <c r="K348" s="1">
        <v>152</v>
      </c>
      <c r="L348" s="1">
        <v>0</v>
      </c>
      <c r="M348" s="1">
        <v>0</v>
      </c>
      <c r="N348" s="1">
        <v>500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>
        <v>0</v>
      </c>
      <c r="U348" s="1">
        <v>0</v>
      </c>
      <c r="V348">
        <v>0</v>
      </c>
      <c r="W348" s="1">
        <v>0</v>
      </c>
      <c r="X348">
        <v>0</v>
      </c>
      <c r="Y348">
        <v>0</v>
      </c>
    </row>
    <row r="349" spans="1:25">
      <c r="A349" s="33">
        <v>329921</v>
      </c>
      <c r="B349" s="1" t="s">
        <v>473</v>
      </c>
      <c r="C349" s="1">
        <v>32992</v>
      </c>
      <c r="D349" s="1">
        <v>1</v>
      </c>
      <c r="E349" s="1">
        <v>3025</v>
      </c>
      <c r="F349" s="1">
        <v>401</v>
      </c>
      <c r="G349" s="1">
        <v>66</v>
      </c>
      <c r="H349" s="1">
        <v>78</v>
      </c>
      <c r="I349" s="1">
        <v>0</v>
      </c>
      <c r="J349" s="1">
        <v>0</v>
      </c>
      <c r="K349" s="1">
        <v>190</v>
      </c>
      <c r="L349" s="1">
        <v>0</v>
      </c>
      <c r="M349" s="1">
        <v>0</v>
      </c>
      <c r="N349" s="1">
        <v>500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>
        <v>0</v>
      </c>
      <c r="U349" s="1">
        <v>0</v>
      </c>
      <c r="V349">
        <v>0</v>
      </c>
      <c r="W349" s="1">
        <v>0</v>
      </c>
      <c r="X349">
        <v>0</v>
      </c>
      <c r="Y349">
        <v>0</v>
      </c>
    </row>
    <row r="350" spans="1:25">
      <c r="A350" s="33">
        <v>329922</v>
      </c>
      <c r="B350" s="1" t="s">
        <v>473</v>
      </c>
      <c r="C350" s="1">
        <v>32992</v>
      </c>
      <c r="D350" s="1">
        <v>2</v>
      </c>
      <c r="E350" s="1">
        <v>3775</v>
      </c>
      <c r="F350" s="1">
        <v>500</v>
      </c>
      <c r="G350" s="1">
        <v>82</v>
      </c>
      <c r="H350" s="1">
        <v>98</v>
      </c>
      <c r="I350" s="1">
        <v>0</v>
      </c>
      <c r="J350" s="1">
        <v>0</v>
      </c>
      <c r="K350" s="1">
        <v>237</v>
      </c>
      <c r="L350" s="1">
        <v>0</v>
      </c>
      <c r="M350" s="1">
        <v>0</v>
      </c>
      <c r="N350" s="1">
        <v>500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>
        <v>0</v>
      </c>
      <c r="U350" s="1">
        <v>0</v>
      </c>
      <c r="V350">
        <v>0</v>
      </c>
      <c r="W350" s="1">
        <v>0</v>
      </c>
      <c r="X350">
        <v>0</v>
      </c>
      <c r="Y350">
        <v>0</v>
      </c>
    </row>
    <row r="351" spans="1:25">
      <c r="A351" s="33">
        <v>329923</v>
      </c>
      <c r="B351" s="1" t="s">
        <v>473</v>
      </c>
      <c r="C351" s="1">
        <v>32992</v>
      </c>
      <c r="D351" s="1">
        <v>3</v>
      </c>
      <c r="E351" s="1">
        <v>4719</v>
      </c>
      <c r="F351" s="1">
        <v>625</v>
      </c>
      <c r="G351" s="1">
        <v>103</v>
      </c>
      <c r="H351" s="1">
        <v>122</v>
      </c>
      <c r="I351" s="1">
        <v>0</v>
      </c>
      <c r="J351" s="1">
        <v>0</v>
      </c>
      <c r="K351" s="1">
        <v>296</v>
      </c>
      <c r="L351" s="1">
        <v>0</v>
      </c>
      <c r="M351" s="1">
        <v>0</v>
      </c>
      <c r="N351" s="1">
        <v>500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>
        <v>0</v>
      </c>
      <c r="U351" s="1">
        <v>0</v>
      </c>
      <c r="V351">
        <v>0</v>
      </c>
      <c r="W351" s="1">
        <v>0</v>
      </c>
      <c r="X351">
        <v>0</v>
      </c>
      <c r="Y351">
        <v>0</v>
      </c>
    </row>
    <row r="352" spans="1:25">
      <c r="A352" s="33">
        <v>329924</v>
      </c>
      <c r="B352" s="1" t="s">
        <v>473</v>
      </c>
      <c r="C352" s="1">
        <v>32992</v>
      </c>
      <c r="D352" s="1">
        <v>4</v>
      </c>
      <c r="E352" s="1">
        <v>5904</v>
      </c>
      <c r="F352" s="1">
        <v>783</v>
      </c>
      <c r="G352" s="1">
        <v>129</v>
      </c>
      <c r="H352" s="1">
        <v>153</v>
      </c>
      <c r="I352" s="1">
        <v>0</v>
      </c>
      <c r="J352" s="1">
        <v>0</v>
      </c>
      <c r="K352" s="1">
        <v>370</v>
      </c>
      <c r="L352" s="1">
        <v>0</v>
      </c>
      <c r="M352" s="1">
        <v>0</v>
      </c>
      <c r="N352" s="1">
        <v>500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>
        <v>0</v>
      </c>
      <c r="U352" s="1">
        <v>0</v>
      </c>
      <c r="V352">
        <v>0</v>
      </c>
      <c r="W352" s="1">
        <v>0</v>
      </c>
      <c r="X352">
        <v>0</v>
      </c>
      <c r="Y352">
        <v>0</v>
      </c>
    </row>
    <row r="353" spans="1:25">
      <c r="A353" s="33">
        <v>329925</v>
      </c>
      <c r="B353" s="1" t="s">
        <v>473</v>
      </c>
      <c r="C353" s="1">
        <v>32992</v>
      </c>
      <c r="D353" s="1">
        <v>5</v>
      </c>
      <c r="E353" s="1">
        <v>7381</v>
      </c>
      <c r="F353" s="1">
        <v>979</v>
      </c>
      <c r="G353" s="1">
        <v>161</v>
      </c>
      <c r="H353" s="1">
        <v>192</v>
      </c>
      <c r="I353" s="1">
        <v>0</v>
      </c>
      <c r="J353" s="1">
        <v>0</v>
      </c>
      <c r="K353" s="1">
        <v>463</v>
      </c>
      <c r="L353" s="1">
        <v>0</v>
      </c>
      <c r="M353" s="1">
        <v>0</v>
      </c>
      <c r="N353" s="1">
        <v>500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>
        <v>0</v>
      </c>
      <c r="U353" s="1">
        <v>0</v>
      </c>
      <c r="V353">
        <v>0</v>
      </c>
      <c r="W353" s="1">
        <v>0</v>
      </c>
      <c r="X353">
        <v>0</v>
      </c>
      <c r="Y353">
        <v>0</v>
      </c>
    </row>
    <row r="354" spans="1:25">
      <c r="A354" s="33">
        <v>329926</v>
      </c>
      <c r="B354" s="1" t="s">
        <v>473</v>
      </c>
      <c r="C354" s="1">
        <v>32992</v>
      </c>
      <c r="D354" s="1">
        <v>6</v>
      </c>
      <c r="E354" s="1">
        <v>9220</v>
      </c>
      <c r="F354" s="1">
        <v>1223</v>
      </c>
      <c r="G354" s="1">
        <v>201</v>
      </c>
      <c r="H354" s="1">
        <v>240</v>
      </c>
      <c r="I354" s="1">
        <v>0</v>
      </c>
      <c r="J354" s="1">
        <v>0</v>
      </c>
      <c r="K354" s="1">
        <v>579</v>
      </c>
      <c r="L354" s="1">
        <v>0</v>
      </c>
      <c r="M354" s="1">
        <v>0</v>
      </c>
      <c r="N354" s="1">
        <v>500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>
        <v>0</v>
      </c>
      <c r="U354" s="1">
        <v>0</v>
      </c>
      <c r="V354">
        <v>0</v>
      </c>
      <c r="W354" s="1">
        <v>0</v>
      </c>
      <c r="X354">
        <v>0</v>
      </c>
      <c r="Y354">
        <v>0</v>
      </c>
    </row>
    <row r="355" spans="1:25">
      <c r="A355" s="33">
        <v>429900</v>
      </c>
      <c r="B355" s="1" t="s">
        <v>476</v>
      </c>
      <c r="C355" s="1">
        <v>42990</v>
      </c>
      <c r="D355" s="1">
        <v>0</v>
      </c>
      <c r="E355" s="1">
        <v>2686</v>
      </c>
      <c r="F355" s="1">
        <v>353</v>
      </c>
      <c r="G355" s="1">
        <v>59</v>
      </c>
      <c r="H355" s="1">
        <v>68</v>
      </c>
      <c r="I355" s="1">
        <v>0</v>
      </c>
      <c r="J355" s="1">
        <v>0</v>
      </c>
      <c r="K355" s="1">
        <v>175</v>
      </c>
      <c r="L355" s="1">
        <v>0</v>
      </c>
      <c r="M355" s="1">
        <v>0</v>
      </c>
      <c r="N355" s="1">
        <v>500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>
        <v>0</v>
      </c>
      <c r="U355" s="1">
        <v>0</v>
      </c>
      <c r="V355">
        <v>0</v>
      </c>
      <c r="W355" s="1">
        <v>0</v>
      </c>
      <c r="X355">
        <v>0</v>
      </c>
      <c r="Y355">
        <v>0</v>
      </c>
    </row>
    <row r="356" spans="1:25">
      <c r="A356" s="33">
        <v>429901</v>
      </c>
      <c r="B356" s="1" t="s">
        <v>476</v>
      </c>
      <c r="C356" s="1">
        <v>42990</v>
      </c>
      <c r="D356" s="1">
        <v>1</v>
      </c>
      <c r="E356" s="1">
        <v>3357</v>
      </c>
      <c r="F356" s="1">
        <v>441</v>
      </c>
      <c r="G356" s="1">
        <v>73</v>
      </c>
      <c r="H356" s="1">
        <v>85</v>
      </c>
      <c r="I356" s="1">
        <v>0</v>
      </c>
      <c r="J356" s="1">
        <v>0</v>
      </c>
      <c r="K356" s="1">
        <v>218</v>
      </c>
      <c r="L356" s="1">
        <v>0</v>
      </c>
      <c r="M356" s="1">
        <v>0</v>
      </c>
      <c r="N356" s="1">
        <v>500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>
        <v>0</v>
      </c>
      <c r="U356" s="1">
        <v>0</v>
      </c>
      <c r="V356">
        <v>0</v>
      </c>
      <c r="W356" s="1">
        <v>0</v>
      </c>
      <c r="X356">
        <v>0</v>
      </c>
      <c r="Y356">
        <v>0</v>
      </c>
    </row>
    <row r="357" spans="1:25">
      <c r="A357" s="33">
        <v>429902</v>
      </c>
      <c r="B357" s="1" t="s">
        <v>476</v>
      </c>
      <c r="C357" s="1">
        <v>42990</v>
      </c>
      <c r="D357" s="1">
        <v>2</v>
      </c>
      <c r="E357" s="1">
        <v>4190</v>
      </c>
      <c r="F357" s="1">
        <v>550</v>
      </c>
      <c r="G357" s="1">
        <v>92</v>
      </c>
      <c r="H357" s="1">
        <v>106</v>
      </c>
      <c r="I357" s="1">
        <v>0</v>
      </c>
      <c r="J357" s="1">
        <v>0</v>
      </c>
      <c r="K357" s="1">
        <v>273</v>
      </c>
      <c r="L357" s="1">
        <v>0</v>
      </c>
      <c r="M357" s="1">
        <v>0</v>
      </c>
      <c r="N357" s="1">
        <v>500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>
        <v>0</v>
      </c>
      <c r="U357" s="1">
        <v>0</v>
      </c>
      <c r="V357">
        <v>0</v>
      </c>
      <c r="W357" s="1">
        <v>0</v>
      </c>
      <c r="X357">
        <v>0</v>
      </c>
      <c r="Y357">
        <v>0</v>
      </c>
    </row>
    <row r="358" spans="1:25">
      <c r="A358" s="33">
        <v>429903</v>
      </c>
      <c r="B358" s="1" t="s">
        <v>476</v>
      </c>
      <c r="C358" s="1">
        <v>42990</v>
      </c>
      <c r="D358" s="1">
        <v>3</v>
      </c>
      <c r="E358" s="1">
        <v>5237</v>
      </c>
      <c r="F358" s="1">
        <v>688</v>
      </c>
      <c r="G358" s="1">
        <v>115</v>
      </c>
      <c r="H358" s="1">
        <v>132</v>
      </c>
      <c r="I358" s="1">
        <v>0</v>
      </c>
      <c r="J358" s="1">
        <v>0</v>
      </c>
      <c r="K358" s="1">
        <v>341</v>
      </c>
      <c r="L358" s="1">
        <v>0</v>
      </c>
      <c r="M358" s="1">
        <v>0</v>
      </c>
      <c r="N358" s="1">
        <v>500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>
        <v>0</v>
      </c>
      <c r="U358" s="1">
        <v>0</v>
      </c>
      <c r="V358">
        <v>0</v>
      </c>
      <c r="W358" s="1">
        <v>0</v>
      </c>
      <c r="X358">
        <v>0</v>
      </c>
      <c r="Y358">
        <v>0</v>
      </c>
    </row>
    <row r="359" spans="1:25">
      <c r="A359" s="33">
        <v>429904</v>
      </c>
      <c r="B359" s="1" t="s">
        <v>476</v>
      </c>
      <c r="C359" s="1">
        <v>42990</v>
      </c>
      <c r="D359" s="1">
        <v>4</v>
      </c>
      <c r="E359" s="1">
        <v>6553</v>
      </c>
      <c r="F359" s="1">
        <v>861</v>
      </c>
      <c r="G359" s="1">
        <v>143</v>
      </c>
      <c r="H359" s="1">
        <v>165</v>
      </c>
      <c r="I359" s="1">
        <v>0</v>
      </c>
      <c r="J359" s="1">
        <v>0</v>
      </c>
      <c r="K359" s="1">
        <v>427</v>
      </c>
      <c r="L359" s="1">
        <v>0</v>
      </c>
      <c r="M359" s="1">
        <v>0</v>
      </c>
      <c r="N359" s="1">
        <v>500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>
        <v>0</v>
      </c>
      <c r="U359" s="1">
        <v>0</v>
      </c>
      <c r="V359">
        <v>0</v>
      </c>
      <c r="W359" s="1">
        <v>0</v>
      </c>
      <c r="X359">
        <v>0</v>
      </c>
      <c r="Y359">
        <v>0</v>
      </c>
    </row>
    <row r="360" spans="1:25">
      <c r="A360" s="33">
        <v>429905</v>
      </c>
      <c r="B360" s="1" t="s">
        <v>476</v>
      </c>
      <c r="C360" s="1">
        <v>42990</v>
      </c>
      <c r="D360" s="1">
        <v>5</v>
      </c>
      <c r="E360" s="1">
        <v>8192</v>
      </c>
      <c r="F360" s="1">
        <v>1076</v>
      </c>
      <c r="G360" s="1">
        <v>179</v>
      </c>
      <c r="H360" s="1">
        <v>207</v>
      </c>
      <c r="I360" s="1">
        <v>0</v>
      </c>
      <c r="J360" s="1">
        <v>0</v>
      </c>
      <c r="K360" s="1">
        <v>533</v>
      </c>
      <c r="L360" s="1">
        <v>0</v>
      </c>
      <c r="M360" s="1">
        <v>0</v>
      </c>
      <c r="N360" s="1">
        <v>500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>
        <v>0</v>
      </c>
      <c r="U360" s="1">
        <v>0</v>
      </c>
      <c r="V360">
        <v>0</v>
      </c>
      <c r="W360" s="1">
        <v>0</v>
      </c>
      <c r="X360">
        <v>0</v>
      </c>
      <c r="Y360">
        <v>0</v>
      </c>
    </row>
    <row r="361" spans="1:25">
      <c r="A361" s="33">
        <v>429906</v>
      </c>
      <c r="B361" s="1" t="s">
        <v>476</v>
      </c>
      <c r="C361" s="1">
        <v>42990</v>
      </c>
      <c r="D361" s="1">
        <v>6</v>
      </c>
      <c r="E361" s="1">
        <v>10233</v>
      </c>
      <c r="F361" s="1">
        <v>1344</v>
      </c>
      <c r="G361" s="1">
        <v>224</v>
      </c>
      <c r="H361" s="1">
        <v>259</v>
      </c>
      <c r="I361" s="1">
        <v>0</v>
      </c>
      <c r="J361" s="1">
        <v>0</v>
      </c>
      <c r="K361" s="1">
        <v>666</v>
      </c>
      <c r="L361" s="1">
        <v>0</v>
      </c>
      <c r="M361" s="1">
        <v>0</v>
      </c>
      <c r="N361" s="1">
        <v>500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>
        <v>0</v>
      </c>
      <c r="U361" s="1">
        <v>0</v>
      </c>
      <c r="V361">
        <v>0</v>
      </c>
      <c r="W361" s="1">
        <v>0</v>
      </c>
      <c r="X361">
        <v>0</v>
      </c>
      <c r="Y361">
        <v>0</v>
      </c>
    </row>
    <row r="362" spans="1:25">
      <c r="A362" s="33">
        <v>439910</v>
      </c>
      <c r="B362" s="1" t="s">
        <v>479</v>
      </c>
      <c r="C362" s="1">
        <v>43991</v>
      </c>
      <c r="D362" s="1">
        <v>0</v>
      </c>
      <c r="E362" s="1">
        <v>2648</v>
      </c>
      <c r="F362" s="1">
        <v>360</v>
      </c>
      <c r="G362" s="1">
        <v>69</v>
      </c>
      <c r="H362" s="1">
        <v>56</v>
      </c>
      <c r="I362" s="1">
        <v>0</v>
      </c>
      <c r="J362" s="1">
        <v>0</v>
      </c>
      <c r="K362" s="1">
        <v>184</v>
      </c>
      <c r="L362" s="1">
        <v>0</v>
      </c>
      <c r="M362" s="1">
        <v>0</v>
      </c>
      <c r="N362" s="1">
        <v>500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>
        <v>0</v>
      </c>
      <c r="U362" s="1">
        <v>0</v>
      </c>
      <c r="V362">
        <v>0</v>
      </c>
      <c r="W362" s="1">
        <v>0</v>
      </c>
      <c r="X362">
        <v>0</v>
      </c>
      <c r="Y362">
        <v>0</v>
      </c>
    </row>
    <row r="363" spans="1:25">
      <c r="A363" s="33">
        <v>439911</v>
      </c>
      <c r="B363" s="1" t="s">
        <v>479</v>
      </c>
      <c r="C363" s="1">
        <v>43991</v>
      </c>
      <c r="D363" s="1">
        <v>1</v>
      </c>
      <c r="E363" s="1">
        <v>3310</v>
      </c>
      <c r="F363" s="1">
        <v>450</v>
      </c>
      <c r="G363" s="1">
        <v>86</v>
      </c>
      <c r="H363" s="1">
        <v>70</v>
      </c>
      <c r="I363" s="1">
        <v>0</v>
      </c>
      <c r="J363" s="1">
        <v>0</v>
      </c>
      <c r="K363" s="1">
        <v>230</v>
      </c>
      <c r="L363" s="1">
        <v>0</v>
      </c>
      <c r="M363" s="1">
        <v>0</v>
      </c>
      <c r="N363" s="1">
        <v>500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>
        <v>0</v>
      </c>
      <c r="U363" s="1">
        <v>0</v>
      </c>
      <c r="V363">
        <v>0</v>
      </c>
      <c r="W363" s="1">
        <v>0</v>
      </c>
      <c r="X363">
        <v>0</v>
      </c>
      <c r="Y363">
        <v>0</v>
      </c>
    </row>
    <row r="364" spans="1:25">
      <c r="A364" s="33">
        <v>439912</v>
      </c>
      <c r="B364" s="1" t="s">
        <v>479</v>
      </c>
      <c r="C364" s="1">
        <v>43991</v>
      </c>
      <c r="D364" s="1">
        <v>2</v>
      </c>
      <c r="E364" s="1">
        <v>4130</v>
      </c>
      <c r="F364" s="1">
        <v>561</v>
      </c>
      <c r="G364" s="1">
        <v>107</v>
      </c>
      <c r="H364" s="1">
        <v>87</v>
      </c>
      <c r="I364" s="1">
        <v>0</v>
      </c>
      <c r="J364" s="1">
        <v>0</v>
      </c>
      <c r="K364" s="1">
        <v>287</v>
      </c>
      <c r="L364" s="1">
        <v>0</v>
      </c>
      <c r="M364" s="1">
        <v>0</v>
      </c>
      <c r="N364" s="1">
        <v>500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>
        <v>0</v>
      </c>
      <c r="U364" s="1">
        <v>0</v>
      </c>
      <c r="V364">
        <v>0</v>
      </c>
      <c r="W364" s="1">
        <v>0</v>
      </c>
      <c r="X364">
        <v>0</v>
      </c>
      <c r="Y364">
        <v>0</v>
      </c>
    </row>
    <row r="365" spans="1:25">
      <c r="A365" s="33">
        <v>439913</v>
      </c>
      <c r="B365" s="1" t="s">
        <v>479</v>
      </c>
      <c r="C365" s="1">
        <v>43991</v>
      </c>
      <c r="D365" s="1">
        <v>3</v>
      </c>
      <c r="E365" s="1">
        <v>5163</v>
      </c>
      <c r="F365" s="1">
        <v>702</v>
      </c>
      <c r="G365" s="1">
        <v>134</v>
      </c>
      <c r="H365" s="1">
        <v>109</v>
      </c>
      <c r="I365" s="1">
        <v>0</v>
      </c>
      <c r="J365" s="1">
        <v>0</v>
      </c>
      <c r="K365" s="1">
        <v>358</v>
      </c>
      <c r="L365" s="1">
        <v>0</v>
      </c>
      <c r="M365" s="1">
        <v>0</v>
      </c>
      <c r="N365" s="1">
        <v>500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>
        <v>0</v>
      </c>
      <c r="U365" s="1">
        <v>0</v>
      </c>
      <c r="V365">
        <v>0</v>
      </c>
      <c r="W365" s="1">
        <v>0</v>
      </c>
      <c r="X365">
        <v>0</v>
      </c>
      <c r="Y365">
        <v>0</v>
      </c>
    </row>
    <row r="366" spans="1:25">
      <c r="A366" s="33">
        <v>439914</v>
      </c>
      <c r="B366" s="1" t="s">
        <v>479</v>
      </c>
      <c r="C366" s="1">
        <v>43991</v>
      </c>
      <c r="D366" s="1">
        <v>4</v>
      </c>
      <c r="E366" s="1">
        <v>6461</v>
      </c>
      <c r="F366" s="1">
        <v>878</v>
      </c>
      <c r="G366" s="1">
        <v>168</v>
      </c>
      <c r="H366" s="1">
        <v>136</v>
      </c>
      <c r="I366" s="1">
        <v>0</v>
      </c>
      <c r="J366" s="1">
        <v>0</v>
      </c>
      <c r="K366" s="1">
        <v>448</v>
      </c>
      <c r="L366" s="1">
        <v>0</v>
      </c>
      <c r="M366" s="1">
        <v>0</v>
      </c>
      <c r="N366" s="1">
        <v>500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>
        <v>0</v>
      </c>
      <c r="U366" s="1">
        <v>0</v>
      </c>
      <c r="V366">
        <v>0</v>
      </c>
      <c r="W366" s="1">
        <v>0</v>
      </c>
      <c r="X366">
        <v>0</v>
      </c>
      <c r="Y366">
        <v>0</v>
      </c>
    </row>
    <row r="367" spans="1:25">
      <c r="A367" s="33">
        <v>439915</v>
      </c>
      <c r="B367" s="1" t="s">
        <v>479</v>
      </c>
      <c r="C367" s="1">
        <v>43991</v>
      </c>
      <c r="D367" s="1">
        <v>5</v>
      </c>
      <c r="E367" s="1">
        <v>8076</v>
      </c>
      <c r="F367" s="1">
        <v>1098</v>
      </c>
      <c r="G367" s="1">
        <v>210</v>
      </c>
      <c r="H367" s="1">
        <v>170</v>
      </c>
      <c r="I367" s="1">
        <v>0</v>
      </c>
      <c r="J367" s="1">
        <v>0</v>
      </c>
      <c r="K367" s="1">
        <v>561</v>
      </c>
      <c r="L367" s="1">
        <v>0</v>
      </c>
      <c r="M367" s="1">
        <v>0</v>
      </c>
      <c r="N367" s="1">
        <v>500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>
        <v>0</v>
      </c>
      <c r="U367" s="1">
        <v>0</v>
      </c>
      <c r="V367">
        <v>0</v>
      </c>
      <c r="W367" s="1">
        <v>0</v>
      </c>
      <c r="X367">
        <v>0</v>
      </c>
      <c r="Y367">
        <v>0</v>
      </c>
    </row>
    <row r="368" spans="1:25">
      <c r="A368" s="33">
        <v>439916</v>
      </c>
      <c r="B368" s="1" t="s">
        <v>479</v>
      </c>
      <c r="C368" s="1">
        <v>43991</v>
      </c>
      <c r="D368" s="1">
        <v>6</v>
      </c>
      <c r="E368" s="1">
        <v>10088</v>
      </c>
      <c r="F368" s="1">
        <v>1371</v>
      </c>
      <c r="G368" s="1">
        <v>262</v>
      </c>
      <c r="H368" s="1">
        <v>213</v>
      </c>
      <c r="I368" s="1">
        <v>0</v>
      </c>
      <c r="J368" s="1">
        <v>0</v>
      </c>
      <c r="K368" s="1">
        <v>701</v>
      </c>
      <c r="L368" s="1">
        <v>0</v>
      </c>
      <c r="M368" s="1">
        <v>0</v>
      </c>
      <c r="N368" s="1">
        <v>500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>
        <v>0</v>
      </c>
      <c r="U368" s="1">
        <v>0</v>
      </c>
      <c r="V368">
        <v>0</v>
      </c>
      <c r="W368" s="1">
        <v>0</v>
      </c>
      <c r="X368">
        <v>0</v>
      </c>
      <c r="Y368">
        <v>0</v>
      </c>
    </row>
    <row r="369" spans="1:25">
      <c r="A369" s="33">
        <v>419920</v>
      </c>
      <c r="B369" s="1" t="s">
        <v>482</v>
      </c>
      <c r="C369" s="1">
        <v>41992</v>
      </c>
      <c r="D369" s="1">
        <v>0</v>
      </c>
      <c r="E369" s="1">
        <v>3241</v>
      </c>
      <c r="F369" s="1">
        <v>264</v>
      </c>
      <c r="G369" s="1">
        <v>96</v>
      </c>
      <c r="H369" s="1">
        <v>58</v>
      </c>
      <c r="I369" s="1">
        <v>0</v>
      </c>
      <c r="J369" s="1">
        <v>0</v>
      </c>
      <c r="K369" s="1">
        <v>193</v>
      </c>
      <c r="L369" s="1">
        <v>0</v>
      </c>
      <c r="M369" s="1">
        <v>0</v>
      </c>
      <c r="N369" s="1">
        <v>500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>
        <v>0</v>
      </c>
      <c r="U369" s="1">
        <v>0</v>
      </c>
      <c r="V369">
        <v>0</v>
      </c>
      <c r="W369" s="1">
        <v>0</v>
      </c>
      <c r="X369">
        <v>0</v>
      </c>
      <c r="Y369">
        <v>0</v>
      </c>
    </row>
    <row r="370" spans="1:25">
      <c r="A370" s="33">
        <v>419921</v>
      </c>
      <c r="B370" s="1" t="s">
        <v>482</v>
      </c>
      <c r="C370" s="1">
        <v>41992</v>
      </c>
      <c r="D370" s="1">
        <v>1</v>
      </c>
      <c r="E370" s="1">
        <v>4051</v>
      </c>
      <c r="F370" s="1">
        <v>330</v>
      </c>
      <c r="G370" s="1">
        <v>120</v>
      </c>
      <c r="H370" s="1">
        <v>72</v>
      </c>
      <c r="I370" s="1">
        <v>0</v>
      </c>
      <c r="J370" s="1">
        <v>0</v>
      </c>
      <c r="K370" s="1">
        <v>241</v>
      </c>
      <c r="L370" s="1">
        <v>0</v>
      </c>
      <c r="M370" s="1">
        <v>0</v>
      </c>
      <c r="N370" s="1">
        <v>500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>
        <v>0</v>
      </c>
      <c r="U370" s="1">
        <v>0</v>
      </c>
      <c r="V370">
        <v>0</v>
      </c>
      <c r="W370" s="1">
        <v>0</v>
      </c>
      <c r="X370">
        <v>0</v>
      </c>
      <c r="Y370">
        <v>0</v>
      </c>
    </row>
    <row r="371" spans="1:25">
      <c r="A371" s="33">
        <v>419922</v>
      </c>
      <c r="B371" s="1" t="s">
        <v>482</v>
      </c>
      <c r="C371" s="1">
        <v>41992</v>
      </c>
      <c r="D371" s="1">
        <v>2</v>
      </c>
      <c r="E371" s="1">
        <v>5055</v>
      </c>
      <c r="F371" s="1">
        <v>411</v>
      </c>
      <c r="G371" s="1">
        <v>149</v>
      </c>
      <c r="H371" s="1">
        <v>90</v>
      </c>
      <c r="I371" s="1">
        <v>0</v>
      </c>
      <c r="J371" s="1">
        <v>0</v>
      </c>
      <c r="K371" s="1">
        <v>301</v>
      </c>
      <c r="L371" s="1">
        <v>0</v>
      </c>
      <c r="M371" s="1">
        <v>0</v>
      </c>
      <c r="N371" s="1">
        <v>500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>
        <v>0</v>
      </c>
      <c r="U371" s="1">
        <v>0</v>
      </c>
      <c r="V371">
        <v>0</v>
      </c>
      <c r="W371" s="1">
        <v>0</v>
      </c>
      <c r="X371">
        <v>0</v>
      </c>
      <c r="Y371">
        <v>0</v>
      </c>
    </row>
    <row r="372" spans="1:25">
      <c r="A372" s="33">
        <v>419923</v>
      </c>
      <c r="B372" s="1" t="s">
        <v>482</v>
      </c>
      <c r="C372" s="1">
        <v>41992</v>
      </c>
      <c r="D372" s="1">
        <v>3</v>
      </c>
      <c r="E372" s="1">
        <v>6319</v>
      </c>
      <c r="F372" s="1">
        <v>514</v>
      </c>
      <c r="G372" s="1">
        <v>187</v>
      </c>
      <c r="H372" s="1">
        <v>113</v>
      </c>
      <c r="I372" s="1">
        <v>0</v>
      </c>
      <c r="J372" s="1">
        <v>0</v>
      </c>
      <c r="K372" s="1">
        <v>376</v>
      </c>
      <c r="L372" s="1">
        <v>0</v>
      </c>
      <c r="M372" s="1">
        <v>0</v>
      </c>
      <c r="N372" s="1">
        <v>500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>
        <v>0</v>
      </c>
      <c r="U372" s="1">
        <v>0</v>
      </c>
      <c r="V372">
        <v>0</v>
      </c>
      <c r="W372" s="1">
        <v>0</v>
      </c>
      <c r="X372">
        <v>0</v>
      </c>
      <c r="Y372">
        <v>0</v>
      </c>
    </row>
    <row r="373" spans="1:25">
      <c r="A373" s="33">
        <v>419924</v>
      </c>
      <c r="B373" s="1" t="s">
        <v>482</v>
      </c>
      <c r="C373" s="1">
        <v>41992</v>
      </c>
      <c r="D373" s="1">
        <v>4</v>
      </c>
      <c r="E373" s="1">
        <v>7908</v>
      </c>
      <c r="F373" s="1">
        <v>644</v>
      </c>
      <c r="G373" s="1">
        <v>234</v>
      </c>
      <c r="H373" s="1">
        <v>141</v>
      </c>
      <c r="I373" s="1">
        <v>0</v>
      </c>
      <c r="J373" s="1">
        <v>0</v>
      </c>
      <c r="K373" s="1">
        <v>470</v>
      </c>
      <c r="L373" s="1">
        <v>0</v>
      </c>
      <c r="M373" s="1">
        <v>0</v>
      </c>
      <c r="N373" s="1">
        <v>500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>
        <v>0</v>
      </c>
      <c r="U373" s="1">
        <v>0</v>
      </c>
      <c r="V373">
        <v>0</v>
      </c>
      <c r="W373" s="1">
        <v>0</v>
      </c>
      <c r="X373">
        <v>0</v>
      </c>
      <c r="Y373">
        <v>0</v>
      </c>
    </row>
    <row r="374" spans="1:25">
      <c r="A374" s="33">
        <v>419925</v>
      </c>
      <c r="B374" s="1" t="s">
        <v>482</v>
      </c>
      <c r="C374" s="1">
        <v>41992</v>
      </c>
      <c r="D374" s="1">
        <v>5</v>
      </c>
      <c r="E374" s="1">
        <v>9885</v>
      </c>
      <c r="F374" s="1">
        <v>805</v>
      </c>
      <c r="G374" s="1">
        <v>292</v>
      </c>
      <c r="H374" s="1">
        <v>176</v>
      </c>
      <c r="I374" s="1">
        <v>0</v>
      </c>
      <c r="J374" s="1">
        <v>0</v>
      </c>
      <c r="K374" s="1">
        <v>588</v>
      </c>
      <c r="L374" s="1">
        <v>0</v>
      </c>
      <c r="M374" s="1">
        <v>0</v>
      </c>
      <c r="N374" s="1">
        <v>500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>
        <v>0</v>
      </c>
      <c r="U374" s="1">
        <v>0</v>
      </c>
      <c r="V374">
        <v>0</v>
      </c>
      <c r="W374" s="1">
        <v>0</v>
      </c>
      <c r="X374">
        <v>0</v>
      </c>
      <c r="Y374">
        <v>0</v>
      </c>
    </row>
    <row r="375" spans="1:25">
      <c r="A375" s="33">
        <v>419926</v>
      </c>
      <c r="B375" s="1" t="s">
        <v>482</v>
      </c>
      <c r="C375" s="1">
        <v>41992</v>
      </c>
      <c r="D375" s="1">
        <v>6</v>
      </c>
      <c r="E375" s="1">
        <v>12348</v>
      </c>
      <c r="F375" s="1">
        <v>1005</v>
      </c>
      <c r="G375" s="1">
        <v>365</v>
      </c>
      <c r="H375" s="1">
        <v>220</v>
      </c>
      <c r="I375" s="1">
        <v>0</v>
      </c>
      <c r="J375" s="1">
        <v>0</v>
      </c>
      <c r="K375" s="1">
        <v>735</v>
      </c>
      <c r="L375" s="1">
        <v>0</v>
      </c>
      <c r="M375" s="1">
        <v>0</v>
      </c>
      <c r="N375" s="1">
        <v>500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>
        <v>0</v>
      </c>
      <c r="U375" s="1">
        <v>0</v>
      </c>
      <c r="V375">
        <v>0</v>
      </c>
      <c r="W375" s="1">
        <v>0</v>
      </c>
      <c r="X375">
        <v>0</v>
      </c>
      <c r="Y375">
        <v>0</v>
      </c>
    </row>
    <row r="376" spans="1:25">
      <c r="A376" s="33">
        <v>519900</v>
      </c>
      <c r="B376" s="1" t="s">
        <v>485</v>
      </c>
      <c r="C376" s="1">
        <v>51990</v>
      </c>
      <c r="D376" s="1">
        <v>0</v>
      </c>
      <c r="E376" s="1">
        <v>3153</v>
      </c>
      <c r="F376" s="1">
        <v>276</v>
      </c>
      <c r="G376" s="1">
        <v>93</v>
      </c>
      <c r="H376" s="1">
        <v>60</v>
      </c>
      <c r="I376" s="1">
        <v>0</v>
      </c>
      <c r="J376" s="1">
        <v>0</v>
      </c>
      <c r="K376" s="1">
        <v>185</v>
      </c>
      <c r="L376" s="1">
        <v>0</v>
      </c>
      <c r="M376" s="1">
        <v>0</v>
      </c>
      <c r="N376" s="1">
        <v>500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>
        <v>0</v>
      </c>
      <c r="U376" s="1">
        <v>0</v>
      </c>
      <c r="V376">
        <v>0</v>
      </c>
      <c r="W376" s="1">
        <v>0</v>
      </c>
      <c r="X376">
        <v>0</v>
      </c>
      <c r="Y376">
        <v>0</v>
      </c>
    </row>
    <row r="377" spans="1:25">
      <c r="A377" s="33">
        <v>519901</v>
      </c>
      <c r="B377" s="1" t="s">
        <v>485</v>
      </c>
      <c r="C377" s="1">
        <v>51990</v>
      </c>
      <c r="D377" s="1">
        <v>1</v>
      </c>
      <c r="E377" s="1">
        <v>3941</v>
      </c>
      <c r="F377" s="1">
        <v>345</v>
      </c>
      <c r="G377" s="1">
        <v>116</v>
      </c>
      <c r="H377" s="1">
        <v>75</v>
      </c>
      <c r="I377" s="1">
        <v>0</v>
      </c>
      <c r="J377" s="1">
        <v>0</v>
      </c>
      <c r="K377" s="1">
        <v>231</v>
      </c>
      <c r="L377" s="1">
        <v>0</v>
      </c>
      <c r="M377" s="1">
        <v>0</v>
      </c>
      <c r="N377" s="1">
        <v>500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>
        <v>0</v>
      </c>
      <c r="U377" s="1">
        <v>0</v>
      </c>
      <c r="V377">
        <v>0</v>
      </c>
      <c r="W377" s="1">
        <v>0</v>
      </c>
      <c r="X377">
        <v>0</v>
      </c>
      <c r="Y377">
        <v>0</v>
      </c>
    </row>
    <row r="378" spans="1:25">
      <c r="A378" s="33">
        <v>519902</v>
      </c>
      <c r="B378" s="1" t="s">
        <v>485</v>
      </c>
      <c r="C378" s="1">
        <v>51990</v>
      </c>
      <c r="D378" s="1">
        <v>2</v>
      </c>
      <c r="E378" s="1">
        <v>4918</v>
      </c>
      <c r="F378" s="1">
        <v>430</v>
      </c>
      <c r="G378" s="1">
        <v>145</v>
      </c>
      <c r="H378" s="1">
        <v>93</v>
      </c>
      <c r="I378" s="1">
        <v>0</v>
      </c>
      <c r="J378" s="1">
        <v>0</v>
      </c>
      <c r="K378" s="1">
        <v>288</v>
      </c>
      <c r="L378" s="1">
        <v>0</v>
      </c>
      <c r="M378" s="1">
        <v>0</v>
      </c>
      <c r="N378" s="1">
        <v>500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>
        <v>0</v>
      </c>
      <c r="U378" s="1">
        <v>0</v>
      </c>
      <c r="V378">
        <v>0</v>
      </c>
      <c r="W378" s="1">
        <v>0</v>
      </c>
      <c r="X378">
        <v>0</v>
      </c>
      <c r="Y378">
        <v>0</v>
      </c>
    </row>
    <row r="379" spans="1:25">
      <c r="A379" s="33">
        <v>519903</v>
      </c>
      <c r="B379" s="1" t="s">
        <v>485</v>
      </c>
      <c r="C379" s="1">
        <v>51990</v>
      </c>
      <c r="D379" s="1">
        <v>3</v>
      </c>
      <c r="E379" s="1">
        <v>6148</v>
      </c>
      <c r="F379" s="1">
        <v>538</v>
      </c>
      <c r="G379" s="1">
        <v>181</v>
      </c>
      <c r="H379" s="1">
        <v>117</v>
      </c>
      <c r="I379" s="1">
        <v>0</v>
      </c>
      <c r="J379" s="1">
        <v>0</v>
      </c>
      <c r="K379" s="1">
        <v>360</v>
      </c>
      <c r="L379" s="1">
        <v>0</v>
      </c>
      <c r="M379" s="1">
        <v>0</v>
      </c>
      <c r="N379" s="1">
        <v>500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>
        <v>0</v>
      </c>
      <c r="U379" s="1">
        <v>0</v>
      </c>
      <c r="V379">
        <v>0</v>
      </c>
      <c r="W379" s="1">
        <v>0</v>
      </c>
      <c r="X379">
        <v>0</v>
      </c>
      <c r="Y379">
        <v>0</v>
      </c>
    </row>
    <row r="380" spans="1:25">
      <c r="A380" s="33">
        <v>519904</v>
      </c>
      <c r="B380" s="1" t="s">
        <v>485</v>
      </c>
      <c r="C380" s="1">
        <v>51990</v>
      </c>
      <c r="D380" s="1">
        <v>4</v>
      </c>
      <c r="E380" s="1">
        <v>7693</v>
      </c>
      <c r="F380" s="1">
        <v>673</v>
      </c>
      <c r="G380" s="1">
        <v>226</v>
      </c>
      <c r="H380" s="1">
        <v>146</v>
      </c>
      <c r="I380" s="1">
        <v>0</v>
      </c>
      <c r="J380" s="1">
        <v>0</v>
      </c>
      <c r="K380" s="1">
        <v>451</v>
      </c>
      <c r="L380" s="1">
        <v>0</v>
      </c>
      <c r="M380" s="1">
        <v>0</v>
      </c>
      <c r="N380" s="1">
        <v>500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>
        <v>0</v>
      </c>
      <c r="U380" s="1">
        <v>0</v>
      </c>
      <c r="V380">
        <v>0</v>
      </c>
      <c r="W380" s="1">
        <v>0</v>
      </c>
      <c r="X380">
        <v>0</v>
      </c>
      <c r="Y380">
        <v>0</v>
      </c>
    </row>
    <row r="381" spans="1:25">
      <c r="A381" s="33">
        <v>519905</v>
      </c>
      <c r="B381" s="1" t="s">
        <v>485</v>
      </c>
      <c r="C381" s="1">
        <v>51990</v>
      </c>
      <c r="D381" s="1">
        <v>5</v>
      </c>
      <c r="E381" s="1">
        <v>9616</v>
      </c>
      <c r="F381" s="1">
        <v>841</v>
      </c>
      <c r="G381" s="1">
        <v>283</v>
      </c>
      <c r="H381" s="1">
        <v>183</v>
      </c>
      <c r="I381" s="1">
        <v>0</v>
      </c>
      <c r="J381" s="1">
        <v>0</v>
      </c>
      <c r="K381" s="1">
        <v>564</v>
      </c>
      <c r="L381" s="1">
        <v>0</v>
      </c>
      <c r="M381" s="1">
        <v>0</v>
      </c>
      <c r="N381" s="1">
        <v>500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>
        <v>0</v>
      </c>
      <c r="U381" s="1">
        <v>0</v>
      </c>
      <c r="V381">
        <v>0</v>
      </c>
      <c r="W381" s="1">
        <v>0</v>
      </c>
      <c r="X381">
        <v>0</v>
      </c>
      <c r="Y381">
        <v>0</v>
      </c>
    </row>
    <row r="382" spans="1:25">
      <c r="A382" s="33">
        <v>519906</v>
      </c>
      <c r="B382" s="1" t="s">
        <v>485</v>
      </c>
      <c r="C382" s="1">
        <v>51990</v>
      </c>
      <c r="D382" s="1">
        <v>6</v>
      </c>
      <c r="E382" s="1">
        <v>12012</v>
      </c>
      <c r="F382" s="1">
        <v>1051</v>
      </c>
      <c r="G382" s="1">
        <v>354</v>
      </c>
      <c r="H382" s="1">
        <v>228</v>
      </c>
      <c r="I382" s="1">
        <v>0</v>
      </c>
      <c r="J382" s="1">
        <v>0</v>
      </c>
      <c r="K382" s="1">
        <v>704</v>
      </c>
      <c r="L382" s="1">
        <v>0</v>
      </c>
      <c r="M382" s="1">
        <v>0</v>
      </c>
      <c r="N382" s="1">
        <v>500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>
        <v>0</v>
      </c>
      <c r="U382" s="1">
        <v>0</v>
      </c>
      <c r="V382">
        <v>0</v>
      </c>
      <c r="W382" s="1">
        <v>0</v>
      </c>
      <c r="X382">
        <v>0</v>
      </c>
      <c r="Y382">
        <v>0</v>
      </c>
    </row>
    <row r="383" spans="1:25">
      <c r="A383" s="33">
        <v>539910</v>
      </c>
      <c r="B383" s="1" t="s">
        <v>488</v>
      </c>
      <c r="C383" s="1">
        <v>53991</v>
      </c>
      <c r="D383" s="1">
        <v>0</v>
      </c>
      <c r="E383" s="1">
        <v>2576</v>
      </c>
      <c r="F383" s="1">
        <v>376</v>
      </c>
      <c r="G383" s="1">
        <v>67</v>
      </c>
      <c r="H383" s="1">
        <v>58</v>
      </c>
      <c r="I383" s="1">
        <v>0</v>
      </c>
      <c r="J383" s="1">
        <v>0</v>
      </c>
      <c r="K383" s="1">
        <v>176</v>
      </c>
      <c r="L383" s="1">
        <v>0</v>
      </c>
      <c r="M383" s="1">
        <v>0</v>
      </c>
      <c r="N383" s="1">
        <v>500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>
        <v>0</v>
      </c>
      <c r="U383" s="1">
        <v>0</v>
      </c>
      <c r="V383">
        <v>0</v>
      </c>
      <c r="W383" s="1">
        <v>0</v>
      </c>
      <c r="X383">
        <v>0</v>
      </c>
      <c r="Y383">
        <v>0</v>
      </c>
    </row>
    <row r="384" spans="1:25">
      <c r="A384" s="33">
        <v>539911</v>
      </c>
      <c r="B384" s="1" t="s">
        <v>488</v>
      </c>
      <c r="C384" s="1">
        <v>53991</v>
      </c>
      <c r="D384" s="1">
        <v>1</v>
      </c>
      <c r="E384" s="1">
        <v>3220</v>
      </c>
      <c r="F384" s="1">
        <v>470</v>
      </c>
      <c r="G384" s="1">
        <v>83</v>
      </c>
      <c r="H384" s="1">
        <v>72</v>
      </c>
      <c r="I384" s="1">
        <v>0</v>
      </c>
      <c r="J384" s="1">
        <v>0</v>
      </c>
      <c r="K384" s="1">
        <v>220</v>
      </c>
      <c r="L384" s="1">
        <v>0</v>
      </c>
      <c r="M384" s="1">
        <v>0</v>
      </c>
      <c r="N384" s="1">
        <v>500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>
        <v>0</v>
      </c>
      <c r="U384" s="1">
        <v>0</v>
      </c>
      <c r="V384">
        <v>0</v>
      </c>
      <c r="W384" s="1">
        <v>0</v>
      </c>
      <c r="X384">
        <v>0</v>
      </c>
      <c r="Y384">
        <v>0</v>
      </c>
    </row>
    <row r="385" spans="1:25">
      <c r="A385" s="33">
        <v>539912</v>
      </c>
      <c r="B385" s="1" t="s">
        <v>488</v>
      </c>
      <c r="C385" s="1">
        <v>53991</v>
      </c>
      <c r="D385" s="1">
        <v>2</v>
      </c>
      <c r="E385" s="1">
        <v>4018</v>
      </c>
      <c r="F385" s="1">
        <v>586</v>
      </c>
      <c r="G385" s="1">
        <v>104</v>
      </c>
      <c r="H385" s="1">
        <v>90</v>
      </c>
      <c r="I385" s="1">
        <v>0</v>
      </c>
      <c r="J385" s="1">
        <v>0</v>
      </c>
      <c r="K385" s="1">
        <v>274</v>
      </c>
      <c r="L385" s="1">
        <v>0</v>
      </c>
      <c r="M385" s="1">
        <v>0</v>
      </c>
      <c r="N385" s="1">
        <v>500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>
        <v>0</v>
      </c>
      <c r="U385" s="1">
        <v>0</v>
      </c>
      <c r="V385">
        <v>0</v>
      </c>
      <c r="W385" s="1">
        <v>0</v>
      </c>
      <c r="X385">
        <v>0</v>
      </c>
      <c r="Y385">
        <v>0</v>
      </c>
    </row>
    <row r="386" spans="1:25">
      <c r="A386" s="33">
        <v>539913</v>
      </c>
      <c r="B386" s="1" t="s">
        <v>488</v>
      </c>
      <c r="C386" s="1">
        <v>53991</v>
      </c>
      <c r="D386" s="1">
        <v>3</v>
      </c>
      <c r="E386" s="1">
        <v>5023</v>
      </c>
      <c r="F386" s="1">
        <v>733</v>
      </c>
      <c r="G386" s="1">
        <v>130</v>
      </c>
      <c r="H386" s="1">
        <v>113</v>
      </c>
      <c r="I386" s="1">
        <v>0</v>
      </c>
      <c r="J386" s="1">
        <v>0</v>
      </c>
      <c r="K386" s="1">
        <v>343</v>
      </c>
      <c r="L386" s="1">
        <v>0</v>
      </c>
      <c r="M386" s="1">
        <v>0</v>
      </c>
      <c r="N386" s="1">
        <v>500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>
        <v>0</v>
      </c>
      <c r="U386" s="1">
        <v>0</v>
      </c>
      <c r="V386">
        <v>0</v>
      </c>
      <c r="W386" s="1">
        <v>0</v>
      </c>
      <c r="X386">
        <v>0</v>
      </c>
      <c r="Y386">
        <v>0</v>
      </c>
    </row>
    <row r="387" spans="1:25">
      <c r="A387" s="33">
        <v>539914</v>
      </c>
      <c r="B387" s="1" t="s">
        <v>488</v>
      </c>
      <c r="C387" s="1">
        <v>53991</v>
      </c>
      <c r="D387" s="1">
        <v>4</v>
      </c>
      <c r="E387" s="1">
        <v>6285</v>
      </c>
      <c r="F387" s="1">
        <v>917</v>
      </c>
      <c r="G387" s="1">
        <v>163</v>
      </c>
      <c r="H387" s="1">
        <v>141</v>
      </c>
      <c r="I387" s="1">
        <v>0</v>
      </c>
      <c r="J387" s="1">
        <v>0</v>
      </c>
      <c r="K387" s="1">
        <v>429</v>
      </c>
      <c r="L387" s="1">
        <v>0</v>
      </c>
      <c r="M387" s="1">
        <v>0</v>
      </c>
      <c r="N387" s="1">
        <v>500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>
        <v>0</v>
      </c>
      <c r="U387" s="1">
        <v>0</v>
      </c>
      <c r="V387">
        <v>0</v>
      </c>
      <c r="W387" s="1">
        <v>0</v>
      </c>
      <c r="X387">
        <v>0</v>
      </c>
      <c r="Y387">
        <v>0</v>
      </c>
    </row>
    <row r="388" spans="1:25">
      <c r="A388" s="33">
        <v>539915</v>
      </c>
      <c r="B388" s="1" t="s">
        <v>488</v>
      </c>
      <c r="C388" s="1">
        <v>53991</v>
      </c>
      <c r="D388" s="1">
        <v>5</v>
      </c>
      <c r="E388" s="1">
        <v>7856</v>
      </c>
      <c r="F388" s="1">
        <v>1146</v>
      </c>
      <c r="G388" s="1">
        <v>204</v>
      </c>
      <c r="H388" s="1">
        <v>176</v>
      </c>
      <c r="I388" s="1">
        <v>0</v>
      </c>
      <c r="J388" s="1">
        <v>0</v>
      </c>
      <c r="K388" s="1">
        <v>536</v>
      </c>
      <c r="L388" s="1">
        <v>0</v>
      </c>
      <c r="M388" s="1">
        <v>0</v>
      </c>
      <c r="N388" s="1">
        <v>500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>
        <v>0</v>
      </c>
      <c r="U388" s="1">
        <v>0</v>
      </c>
      <c r="V388">
        <v>0</v>
      </c>
      <c r="W388" s="1">
        <v>0</v>
      </c>
      <c r="X388">
        <v>0</v>
      </c>
      <c r="Y388">
        <v>0</v>
      </c>
    </row>
    <row r="389" spans="1:25">
      <c r="A389" s="33">
        <v>539916</v>
      </c>
      <c r="B389" s="1" t="s">
        <v>488</v>
      </c>
      <c r="C389" s="1">
        <v>53991</v>
      </c>
      <c r="D389" s="1">
        <v>6</v>
      </c>
      <c r="E389" s="1">
        <v>9814</v>
      </c>
      <c r="F389" s="1">
        <v>1432</v>
      </c>
      <c r="G389" s="1">
        <v>255</v>
      </c>
      <c r="H389" s="1">
        <v>220</v>
      </c>
      <c r="I389" s="1">
        <v>0</v>
      </c>
      <c r="J389" s="1">
        <v>0</v>
      </c>
      <c r="K389" s="1">
        <v>670</v>
      </c>
      <c r="L389" s="1">
        <v>0</v>
      </c>
      <c r="M389" s="1">
        <v>0</v>
      </c>
      <c r="N389" s="1">
        <v>500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>
        <v>0</v>
      </c>
      <c r="U389" s="1">
        <v>0</v>
      </c>
      <c r="V389">
        <v>0</v>
      </c>
      <c r="W389" s="1">
        <v>0</v>
      </c>
      <c r="X389">
        <v>0</v>
      </c>
      <c r="Y389">
        <v>0</v>
      </c>
    </row>
    <row r="390" spans="1:25">
      <c r="A390" s="33">
        <v>549920</v>
      </c>
      <c r="B390" s="1" t="s">
        <v>491</v>
      </c>
      <c r="C390" s="1">
        <v>54992</v>
      </c>
      <c r="D390" s="1">
        <v>0</v>
      </c>
      <c r="E390" s="1">
        <v>3016</v>
      </c>
      <c r="F390" s="1">
        <v>299</v>
      </c>
      <c r="G390" s="1">
        <v>65</v>
      </c>
      <c r="H390" s="1">
        <v>81</v>
      </c>
      <c r="I390" s="1">
        <v>0</v>
      </c>
      <c r="J390" s="1">
        <v>0</v>
      </c>
      <c r="K390" s="1">
        <v>194</v>
      </c>
      <c r="L390" s="1">
        <v>0</v>
      </c>
      <c r="M390" s="1">
        <v>0</v>
      </c>
      <c r="N390" s="1">
        <v>500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>
        <v>0</v>
      </c>
      <c r="U390" s="1">
        <v>0</v>
      </c>
      <c r="V390">
        <v>0</v>
      </c>
      <c r="W390" s="1">
        <v>0</v>
      </c>
      <c r="X390">
        <v>0</v>
      </c>
      <c r="Y390">
        <v>0</v>
      </c>
    </row>
    <row r="391" spans="1:25">
      <c r="A391" s="33">
        <v>549921</v>
      </c>
      <c r="B391" s="1" t="s">
        <v>491</v>
      </c>
      <c r="C391" s="1">
        <v>54992</v>
      </c>
      <c r="D391" s="1">
        <v>1</v>
      </c>
      <c r="E391" s="1">
        <v>3770</v>
      </c>
      <c r="F391" s="1">
        <v>373</v>
      </c>
      <c r="G391" s="1">
        <v>81</v>
      </c>
      <c r="H391" s="1">
        <v>101</v>
      </c>
      <c r="I391" s="1">
        <v>0</v>
      </c>
      <c r="J391" s="1">
        <v>0</v>
      </c>
      <c r="K391" s="1">
        <v>242</v>
      </c>
      <c r="L391" s="1">
        <v>0</v>
      </c>
      <c r="M391" s="1">
        <v>0</v>
      </c>
      <c r="N391" s="1">
        <v>500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>
        <v>0</v>
      </c>
      <c r="U391" s="1">
        <v>0</v>
      </c>
      <c r="V391">
        <v>0</v>
      </c>
      <c r="W391" s="1">
        <v>0</v>
      </c>
      <c r="X391">
        <v>0</v>
      </c>
      <c r="Y391">
        <v>0</v>
      </c>
    </row>
    <row r="392" spans="1:25">
      <c r="A392" s="33">
        <v>549922</v>
      </c>
      <c r="B392" s="1" t="s">
        <v>491</v>
      </c>
      <c r="C392" s="1">
        <v>54992</v>
      </c>
      <c r="D392" s="1">
        <v>2</v>
      </c>
      <c r="E392" s="1">
        <v>4704</v>
      </c>
      <c r="F392" s="1">
        <v>466</v>
      </c>
      <c r="G392" s="1">
        <v>101</v>
      </c>
      <c r="H392" s="1">
        <v>126</v>
      </c>
      <c r="I392" s="1">
        <v>0</v>
      </c>
      <c r="J392" s="1">
        <v>0</v>
      </c>
      <c r="K392" s="1">
        <v>302</v>
      </c>
      <c r="L392" s="1">
        <v>0</v>
      </c>
      <c r="M392" s="1">
        <v>0</v>
      </c>
      <c r="N392" s="1">
        <v>500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>
        <v>0</v>
      </c>
      <c r="U392" s="1">
        <v>0</v>
      </c>
      <c r="V392">
        <v>0</v>
      </c>
      <c r="W392" s="1">
        <v>0</v>
      </c>
      <c r="X392">
        <v>0</v>
      </c>
      <c r="Y392">
        <v>0</v>
      </c>
    </row>
    <row r="393" spans="1:25">
      <c r="A393" s="33">
        <v>549923</v>
      </c>
      <c r="B393" s="1" t="s">
        <v>491</v>
      </c>
      <c r="C393" s="1">
        <v>54992</v>
      </c>
      <c r="D393" s="1">
        <v>3</v>
      </c>
      <c r="E393" s="1">
        <v>5881</v>
      </c>
      <c r="F393" s="1">
        <v>583</v>
      </c>
      <c r="G393" s="1">
        <v>126</v>
      </c>
      <c r="H393" s="1">
        <v>157</v>
      </c>
      <c r="I393" s="1">
        <v>0</v>
      </c>
      <c r="J393" s="1">
        <v>0</v>
      </c>
      <c r="K393" s="1">
        <v>378</v>
      </c>
      <c r="L393" s="1">
        <v>0</v>
      </c>
      <c r="M393" s="1">
        <v>0</v>
      </c>
      <c r="N393" s="1">
        <v>500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>
        <v>0</v>
      </c>
      <c r="U393" s="1">
        <v>0</v>
      </c>
      <c r="V393">
        <v>0</v>
      </c>
      <c r="W393" s="1">
        <v>0</v>
      </c>
      <c r="X393">
        <v>0</v>
      </c>
      <c r="Y393">
        <v>0</v>
      </c>
    </row>
    <row r="394" spans="1:25">
      <c r="A394" s="33">
        <v>549924</v>
      </c>
      <c r="B394" s="1" t="s">
        <v>491</v>
      </c>
      <c r="C394" s="1">
        <v>54992</v>
      </c>
      <c r="D394" s="1">
        <v>4</v>
      </c>
      <c r="E394" s="1">
        <v>7359</v>
      </c>
      <c r="F394" s="1">
        <v>729</v>
      </c>
      <c r="G394" s="1">
        <v>158</v>
      </c>
      <c r="H394" s="1">
        <v>197</v>
      </c>
      <c r="I394" s="1">
        <v>0</v>
      </c>
      <c r="J394" s="1">
        <v>0</v>
      </c>
      <c r="K394" s="1">
        <v>473</v>
      </c>
      <c r="L394" s="1">
        <v>0</v>
      </c>
      <c r="M394" s="1">
        <v>0</v>
      </c>
      <c r="N394" s="1">
        <v>500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>
        <v>0</v>
      </c>
      <c r="U394" s="1">
        <v>0</v>
      </c>
      <c r="V394">
        <v>0</v>
      </c>
      <c r="W394" s="1">
        <v>0</v>
      </c>
      <c r="X394">
        <v>0</v>
      </c>
      <c r="Y394">
        <v>0</v>
      </c>
    </row>
    <row r="395" spans="1:25">
      <c r="A395" s="33">
        <v>549925</v>
      </c>
      <c r="B395" s="1" t="s">
        <v>491</v>
      </c>
      <c r="C395" s="1">
        <v>54992</v>
      </c>
      <c r="D395" s="1">
        <v>5</v>
      </c>
      <c r="E395" s="1">
        <v>9198</v>
      </c>
      <c r="F395" s="1">
        <v>911</v>
      </c>
      <c r="G395" s="1">
        <v>198</v>
      </c>
      <c r="H395" s="1">
        <v>247</v>
      </c>
      <c r="I395" s="1">
        <v>0</v>
      </c>
      <c r="J395" s="1">
        <v>0</v>
      </c>
      <c r="K395" s="1">
        <v>591</v>
      </c>
      <c r="L395" s="1">
        <v>0</v>
      </c>
      <c r="M395" s="1">
        <v>0</v>
      </c>
      <c r="N395" s="1">
        <v>500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>
        <v>0</v>
      </c>
      <c r="U395" s="1">
        <v>0</v>
      </c>
      <c r="V395">
        <v>0</v>
      </c>
      <c r="W395" s="1">
        <v>0</v>
      </c>
      <c r="X395">
        <v>0</v>
      </c>
      <c r="Y395">
        <v>0</v>
      </c>
    </row>
    <row r="396" spans="1:25">
      <c r="A396" s="33">
        <v>549926</v>
      </c>
      <c r="B396" s="1" t="s">
        <v>491</v>
      </c>
      <c r="C396" s="1">
        <v>54992</v>
      </c>
      <c r="D396" s="1">
        <v>6</v>
      </c>
      <c r="E396" s="1">
        <v>11490</v>
      </c>
      <c r="F396" s="1">
        <v>1139</v>
      </c>
      <c r="G396" s="1">
        <v>247</v>
      </c>
      <c r="H396" s="1">
        <v>308</v>
      </c>
      <c r="I396" s="1">
        <v>0</v>
      </c>
      <c r="J396" s="1">
        <v>0</v>
      </c>
      <c r="K396" s="1">
        <v>739</v>
      </c>
      <c r="L396" s="1">
        <v>0</v>
      </c>
      <c r="M396" s="1">
        <v>0</v>
      </c>
      <c r="N396" s="1">
        <v>500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>
        <v>0</v>
      </c>
      <c r="U396" s="1">
        <v>0</v>
      </c>
      <c r="V396">
        <v>0</v>
      </c>
      <c r="W396" s="1">
        <v>0</v>
      </c>
      <c r="X396">
        <v>0</v>
      </c>
      <c r="Y396">
        <v>0</v>
      </c>
    </row>
    <row r="398" spans="1:25">
      <c r="A398" s="33">
        <v>129960</v>
      </c>
      <c r="B398" s="40" t="s">
        <v>373</v>
      </c>
      <c r="C398" s="1">
        <v>12996</v>
      </c>
      <c r="D398" s="1">
        <v>0</v>
      </c>
      <c r="E398" s="1">
        <v>2009</v>
      </c>
      <c r="F398" s="1">
        <v>286</v>
      </c>
      <c r="G398" s="1">
        <v>44</v>
      </c>
      <c r="H398" s="1">
        <v>53</v>
      </c>
      <c r="I398" s="1">
        <v>0</v>
      </c>
      <c r="J398" s="1">
        <v>0</v>
      </c>
      <c r="K398" s="1">
        <v>136</v>
      </c>
      <c r="L398" s="1">
        <v>0</v>
      </c>
      <c r="M398" s="1">
        <v>0</v>
      </c>
      <c r="N398" s="1">
        <v>500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>
        <v>0</v>
      </c>
      <c r="U398" s="1">
        <v>0</v>
      </c>
      <c r="V398">
        <v>0</v>
      </c>
      <c r="W398" s="1">
        <v>0</v>
      </c>
      <c r="X398">
        <v>0</v>
      </c>
      <c r="Y398">
        <v>0</v>
      </c>
    </row>
    <row r="399" spans="1:25">
      <c r="A399" s="33">
        <v>129961</v>
      </c>
      <c r="B399" s="40" t="s">
        <v>373</v>
      </c>
      <c r="C399" s="1">
        <v>12996</v>
      </c>
      <c r="D399" s="1">
        <v>1</v>
      </c>
      <c r="E399" s="1">
        <v>2511</v>
      </c>
      <c r="F399" s="1">
        <v>357</v>
      </c>
      <c r="G399" s="1">
        <v>55</v>
      </c>
      <c r="H399" s="1">
        <v>66</v>
      </c>
      <c r="I399" s="1">
        <v>0</v>
      </c>
      <c r="J399" s="1">
        <v>0</v>
      </c>
      <c r="K399" s="1">
        <v>170</v>
      </c>
      <c r="L399" s="1">
        <v>0</v>
      </c>
      <c r="M399" s="1">
        <v>0</v>
      </c>
      <c r="N399" s="1">
        <v>500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>
        <v>0</v>
      </c>
      <c r="U399" s="1">
        <v>0</v>
      </c>
      <c r="V399">
        <v>0</v>
      </c>
      <c r="W399" s="1">
        <v>0</v>
      </c>
      <c r="X399">
        <v>0</v>
      </c>
      <c r="Y399">
        <v>0</v>
      </c>
    </row>
    <row r="400" spans="1:25">
      <c r="A400" s="33">
        <v>129962</v>
      </c>
      <c r="B400" s="40" t="s">
        <v>373</v>
      </c>
      <c r="C400" s="1">
        <v>12996</v>
      </c>
      <c r="D400" s="1">
        <v>2</v>
      </c>
      <c r="E400" s="1">
        <v>3134</v>
      </c>
      <c r="F400" s="1">
        <v>446</v>
      </c>
      <c r="G400" s="1">
        <v>68</v>
      </c>
      <c r="H400" s="1">
        <v>82</v>
      </c>
      <c r="I400" s="1">
        <v>0</v>
      </c>
      <c r="J400" s="1">
        <v>0</v>
      </c>
      <c r="K400" s="1">
        <v>212</v>
      </c>
      <c r="L400" s="1">
        <v>0</v>
      </c>
      <c r="M400" s="1">
        <v>0</v>
      </c>
      <c r="N400" s="1">
        <v>500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>
        <v>0</v>
      </c>
      <c r="U400" s="1">
        <v>0</v>
      </c>
      <c r="V400">
        <v>0</v>
      </c>
      <c r="W400" s="1">
        <v>0</v>
      </c>
      <c r="X400">
        <v>0</v>
      </c>
      <c r="Y400">
        <v>0</v>
      </c>
    </row>
    <row r="401" spans="1:27">
      <c r="A401" s="33">
        <v>129963</v>
      </c>
      <c r="B401" s="40" t="s">
        <v>373</v>
      </c>
      <c r="C401" s="1">
        <v>12996</v>
      </c>
      <c r="D401" s="1">
        <v>3</v>
      </c>
      <c r="E401" s="1">
        <v>3917</v>
      </c>
      <c r="F401" s="1">
        <v>557</v>
      </c>
      <c r="G401" s="1">
        <v>85</v>
      </c>
      <c r="H401" s="1">
        <v>103</v>
      </c>
      <c r="I401" s="1">
        <v>0</v>
      </c>
      <c r="J401" s="1">
        <v>0</v>
      </c>
      <c r="K401" s="1">
        <v>265</v>
      </c>
      <c r="L401" s="1">
        <v>0</v>
      </c>
      <c r="M401" s="1">
        <v>0</v>
      </c>
      <c r="N401" s="1">
        <v>500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>
        <v>0</v>
      </c>
      <c r="U401" s="1">
        <v>0</v>
      </c>
      <c r="V401">
        <v>0</v>
      </c>
      <c r="W401" s="1">
        <v>0</v>
      </c>
      <c r="X401">
        <v>0</v>
      </c>
      <c r="Y401">
        <v>0</v>
      </c>
    </row>
    <row r="402" spans="1:27">
      <c r="A402" s="33">
        <v>129964</v>
      </c>
      <c r="B402" s="40" t="s">
        <v>373</v>
      </c>
      <c r="C402" s="1">
        <v>12996</v>
      </c>
      <c r="D402" s="1">
        <v>4</v>
      </c>
      <c r="E402" s="1">
        <v>4901</v>
      </c>
      <c r="F402" s="1">
        <v>697</v>
      </c>
      <c r="G402" s="1">
        <v>107</v>
      </c>
      <c r="H402" s="1">
        <v>129</v>
      </c>
      <c r="I402" s="1">
        <v>0</v>
      </c>
      <c r="J402" s="1">
        <v>0</v>
      </c>
      <c r="K402" s="1">
        <v>331</v>
      </c>
      <c r="L402" s="1">
        <v>0</v>
      </c>
      <c r="M402" s="1">
        <v>0</v>
      </c>
      <c r="N402" s="1">
        <v>500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>
        <v>0</v>
      </c>
      <c r="U402" s="1">
        <v>0</v>
      </c>
      <c r="V402">
        <v>0</v>
      </c>
      <c r="W402" s="1">
        <v>0</v>
      </c>
      <c r="X402">
        <v>0</v>
      </c>
      <c r="Y402">
        <v>0</v>
      </c>
    </row>
    <row r="403" spans="1:27">
      <c r="A403" s="33">
        <v>129965</v>
      </c>
      <c r="B403" s="40" t="s">
        <v>373</v>
      </c>
      <c r="C403" s="1">
        <v>12996</v>
      </c>
      <c r="D403" s="1">
        <v>5</v>
      </c>
      <c r="E403" s="1">
        <v>6127</v>
      </c>
      <c r="F403" s="1">
        <v>872</v>
      </c>
      <c r="G403" s="1">
        <v>134</v>
      </c>
      <c r="H403" s="1">
        <v>161</v>
      </c>
      <c r="I403" s="1">
        <v>0</v>
      </c>
      <c r="J403" s="1">
        <v>0</v>
      </c>
      <c r="K403" s="1">
        <v>414</v>
      </c>
      <c r="L403" s="1">
        <v>0</v>
      </c>
      <c r="M403" s="1">
        <v>0</v>
      </c>
      <c r="N403" s="1">
        <v>500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>
        <v>0</v>
      </c>
      <c r="U403" s="1">
        <v>0</v>
      </c>
      <c r="V403">
        <v>0</v>
      </c>
      <c r="W403" s="1">
        <v>0</v>
      </c>
      <c r="X403">
        <v>0</v>
      </c>
      <c r="Y403">
        <v>0</v>
      </c>
    </row>
    <row r="404" spans="1:27">
      <c r="A404" s="33">
        <v>129966</v>
      </c>
      <c r="B404" s="40" t="s">
        <v>373</v>
      </c>
      <c r="C404" s="1">
        <v>12996</v>
      </c>
      <c r="D404" s="1">
        <v>6</v>
      </c>
      <c r="E404" s="1">
        <v>7654</v>
      </c>
      <c r="F404" s="1">
        <v>1089</v>
      </c>
      <c r="G404" s="1">
        <v>167</v>
      </c>
      <c r="H404" s="1">
        <v>201</v>
      </c>
      <c r="I404" s="1">
        <v>0</v>
      </c>
      <c r="J404" s="1">
        <v>0</v>
      </c>
      <c r="K404" s="1">
        <v>518</v>
      </c>
      <c r="L404" s="1">
        <v>0</v>
      </c>
      <c r="M404" s="1">
        <v>0</v>
      </c>
      <c r="N404" s="1">
        <v>500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AA404" s="1"/>
    </row>
    <row r="405" spans="1:27">
      <c r="A405" s="33">
        <v>119970</v>
      </c>
      <c r="B405" s="40" t="s">
        <v>374</v>
      </c>
      <c r="C405" s="1">
        <v>11997</v>
      </c>
      <c r="D405" s="1">
        <v>0</v>
      </c>
      <c r="E405" s="1">
        <v>2424</v>
      </c>
      <c r="F405" s="1">
        <v>213</v>
      </c>
      <c r="G405" s="1">
        <v>71</v>
      </c>
      <c r="H405" s="1">
        <v>44</v>
      </c>
      <c r="I405" s="1">
        <v>0</v>
      </c>
      <c r="J405" s="1">
        <v>0</v>
      </c>
      <c r="K405" s="1">
        <v>150</v>
      </c>
      <c r="L405" s="1">
        <v>0</v>
      </c>
      <c r="M405" s="1">
        <v>0</v>
      </c>
      <c r="N405" s="1">
        <v>500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>
        <v>0</v>
      </c>
      <c r="U405" s="1">
        <v>0</v>
      </c>
      <c r="V405">
        <v>0</v>
      </c>
      <c r="W405" s="1">
        <v>0</v>
      </c>
      <c r="X405">
        <v>0</v>
      </c>
      <c r="Y405">
        <v>0</v>
      </c>
    </row>
    <row r="406" spans="1:27">
      <c r="A406" s="33">
        <v>119971</v>
      </c>
      <c r="B406" s="40" t="s">
        <v>374</v>
      </c>
      <c r="C406" s="1">
        <v>11997</v>
      </c>
      <c r="D406" s="1">
        <v>1</v>
      </c>
      <c r="E406" s="1">
        <v>3030</v>
      </c>
      <c r="F406" s="1">
        <v>266</v>
      </c>
      <c r="G406" s="1">
        <v>88</v>
      </c>
      <c r="H406" s="1">
        <v>55</v>
      </c>
      <c r="I406" s="1">
        <v>0</v>
      </c>
      <c r="J406" s="1">
        <v>0</v>
      </c>
      <c r="K406" s="1">
        <v>187</v>
      </c>
      <c r="L406" s="1">
        <v>0</v>
      </c>
      <c r="M406" s="1">
        <v>0</v>
      </c>
      <c r="N406" s="1">
        <v>500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>
        <v>0</v>
      </c>
      <c r="U406" s="1">
        <v>0</v>
      </c>
      <c r="V406">
        <v>0</v>
      </c>
      <c r="W406" s="1">
        <v>0</v>
      </c>
      <c r="X406">
        <v>0</v>
      </c>
      <c r="Y406">
        <v>0</v>
      </c>
    </row>
    <row r="407" spans="1:27">
      <c r="A407" s="33">
        <v>119972</v>
      </c>
      <c r="B407" s="40" t="s">
        <v>374</v>
      </c>
      <c r="C407" s="1">
        <v>11997</v>
      </c>
      <c r="D407" s="1">
        <v>2</v>
      </c>
      <c r="E407" s="1">
        <v>3781</v>
      </c>
      <c r="F407" s="1">
        <v>332</v>
      </c>
      <c r="G407" s="1">
        <v>110</v>
      </c>
      <c r="H407" s="1">
        <v>68</v>
      </c>
      <c r="I407" s="1">
        <v>0</v>
      </c>
      <c r="J407" s="1">
        <v>0</v>
      </c>
      <c r="K407" s="1">
        <v>234</v>
      </c>
      <c r="L407" s="1">
        <v>0</v>
      </c>
      <c r="M407" s="1">
        <v>0</v>
      </c>
      <c r="N407" s="1">
        <v>500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>
        <v>0</v>
      </c>
      <c r="U407" s="1">
        <v>0</v>
      </c>
      <c r="V407">
        <v>0</v>
      </c>
      <c r="W407" s="1">
        <v>0</v>
      </c>
      <c r="X407">
        <v>0</v>
      </c>
      <c r="Y407">
        <v>0</v>
      </c>
    </row>
    <row r="408" spans="1:27">
      <c r="A408" s="33">
        <v>119973</v>
      </c>
      <c r="B408" s="40" t="s">
        <v>374</v>
      </c>
      <c r="C408" s="1">
        <v>11997</v>
      </c>
      <c r="D408" s="1">
        <v>3</v>
      </c>
      <c r="E408" s="1">
        <v>4726</v>
      </c>
      <c r="F408" s="1">
        <v>415</v>
      </c>
      <c r="G408" s="1">
        <v>138</v>
      </c>
      <c r="H408" s="1">
        <v>85</v>
      </c>
      <c r="I408" s="1">
        <v>0</v>
      </c>
      <c r="J408" s="1">
        <v>0</v>
      </c>
      <c r="K408" s="1">
        <v>292</v>
      </c>
      <c r="L408" s="1">
        <v>0</v>
      </c>
      <c r="M408" s="1">
        <v>0</v>
      </c>
      <c r="N408" s="1">
        <v>500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>
        <v>0</v>
      </c>
      <c r="U408" s="1">
        <v>0</v>
      </c>
      <c r="V408">
        <v>0</v>
      </c>
      <c r="W408" s="1">
        <v>0</v>
      </c>
      <c r="X408">
        <v>0</v>
      </c>
      <c r="Y408">
        <v>0</v>
      </c>
    </row>
    <row r="409" spans="1:27">
      <c r="A409" s="33">
        <v>119974</v>
      </c>
      <c r="B409" s="40" t="s">
        <v>374</v>
      </c>
      <c r="C409" s="1">
        <v>11997</v>
      </c>
      <c r="D409" s="1">
        <v>4</v>
      </c>
      <c r="E409" s="1">
        <v>5914</v>
      </c>
      <c r="F409" s="1">
        <v>519</v>
      </c>
      <c r="G409" s="1">
        <v>173</v>
      </c>
      <c r="H409" s="1">
        <v>107</v>
      </c>
      <c r="I409" s="1">
        <v>0</v>
      </c>
      <c r="J409" s="1">
        <v>0</v>
      </c>
      <c r="K409" s="1">
        <v>366</v>
      </c>
      <c r="L409" s="1">
        <v>0</v>
      </c>
      <c r="M409" s="1">
        <v>0</v>
      </c>
      <c r="N409" s="1">
        <v>500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>
        <v>0</v>
      </c>
      <c r="U409" s="1">
        <v>0</v>
      </c>
      <c r="V409">
        <v>0</v>
      </c>
      <c r="W409" s="1">
        <v>0</v>
      </c>
      <c r="X409">
        <v>0</v>
      </c>
      <c r="Y409">
        <v>0</v>
      </c>
    </row>
    <row r="410" spans="1:27">
      <c r="A410" s="33">
        <v>119975</v>
      </c>
      <c r="B410" s="40" t="s">
        <v>374</v>
      </c>
      <c r="C410" s="1">
        <v>11997</v>
      </c>
      <c r="D410" s="1">
        <v>5</v>
      </c>
      <c r="E410" s="1">
        <v>7393</v>
      </c>
      <c r="F410" s="1">
        <v>649</v>
      </c>
      <c r="G410" s="1">
        <v>216</v>
      </c>
      <c r="H410" s="1">
        <v>134</v>
      </c>
      <c r="I410" s="1">
        <v>0</v>
      </c>
      <c r="J410" s="1">
        <v>0</v>
      </c>
      <c r="K410" s="1">
        <v>457</v>
      </c>
      <c r="L410" s="1">
        <v>0</v>
      </c>
      <c r="M410" s="1">
        <v>0</v>
      </c>
      <c r="N410" s="1">
        <v>500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>
        <v>0</v>
      </c>
      <c r="U410" s="1">
        <v>0</v>
      </c>
      <c r="V410">
        <v>0</v>
      </c>
      <c r="W410" s="1">
        <v>0</v>
      </c>
      <c r="X410">
        <v>0</v>
      </c>
      <c r="Y410">
        <v>0</v>
      </c>
    </row>
    <row r="411" spans="1:27">
      <c r="A411" s="33">
        <v>119976</v>
      </c>
      <c r="B411" s="40" t="s">
        <v>374</v>
      </c>
      <c r="C411" s="1">
        <v>11997</v>
      </c>
      <c r="D411" s="1">
        <v>6</v>
      </c>
      <c r="E411" s="1">
        <v>9235</v>
      </c>
      <c r="F411" s="1">
        <v>811</v>
      </c>
      <c r="G411" s="1">
        <v>270</v>
      </c>
      <c r="H411" s="1">
        <v>167</v>
      </c>
      <c r="I411" s="1">
        <v>0</v>
      </c>
      <c r="J411" s="1">
        <v>0</v>
      </c>
      <c r="K411" s="1">
        <v>571</v>
      </c>
      <c r="L411" s="1">
        <v>0</v>
      </c>
      <c r="M411" s="1">
        <v>0</v>
      </c>
      <c r="N411" s="1">
        <v>500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AA411" s="1"/>
    </row>
    <row r="412" spans="1:27">
      <c r="A412" s="33">
        <v>139980</v>
      </c>
      <c r="B412" s="40" t="s">
        <v>375</v>
      </c>
      <c r="C412" s="1">
        <v>13998</v>
      </c>
      <c r="D412" s="1">
        <v>0</v>
      </c>
      <c r="E412" s="1">
        <v>1981</v>
      </c>
      <c r="F412" s="1">
        <v>291</v>
      </c>
      <c r="G412" s="1">
        <v>51</v>
      </c>
      <c r="H412" s="1">
        <v>43</v>
      </c>
      <c r="I412" s="1">
        <v>0</v>
      </c>
      <c r="J412" s="1">
        <v>0</v>
      </c>
      <c r="K412" s="1">
        <v>143</v>
      </c>
      <c r="L412" s="1">
        <v>0</v>
      </c>
      <c r="M412" s="1">
        <v>0</v>
      </c>
      <c r="N412" s="1">
        <v>500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AA412" s="1"/>
    </row>
    <row r="413" spans="1:27">
      <c r="A413" s="33">
        <v>139981</v>
      </c>
      <c r="B413" s="40" t="s">
        <v>375</v>
      </c>
      <c r="C413" s="1">
        <v>13998</v>
      </c>
      <c r="D413" s="1">
        <v>1</v>
      </c>
      <c r="E413" s="1">
        <v>2476</v>
      </c>
      <c r="F413" s="1">
        <v>363</v>
      </c>
      <c r="G413" s="1">
        <v>63</v>
      </c>
      <c r="H413" s="1">
        <v>53</v>
      </c>
      <c r="I413" s="1">
        <v>0</v>
      </c>
      <c r="J413" s="1">
        <v>0</v>
      </c>
      <c r="K413" s="1">
        <v>178</v>
      </c>
      <c r="L413" s="1">
        <v>0</v>
      </c>
      <c r="M413" s="1">
        <v>0</v>
      </c>
      <c r="N413" s="1">
        <v>500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AA413" s="1"/>
    </row>
    <row r="414" spans="1:27">
      <c r="A414" s="33">
        <v>139982</v>
      </c>
      <c r="B414" s="40" t="s">
        <v>375</v>
      </c>
      <c r="C414" s="1">
        <v>13998</v>
      </c>
      <c r="D414" s="1">
        <v>2</v>
      </c>
      <c r="E414" s="1">
        <v>3090</v>
      </c>
      <c r="F414" s="1">
        <v>453</v>
      </c>
      <c r="G414" s="1">
        <v>79</v>
      </c>
      <c r="H414" s="1">
        <v>67</v>
      </c>
      <c r="I414" s="1">
        <v>0</v>
      </c>
      <c r="J414" s="1">
        <v>0</v>
      </c>
      <c r="K414" s="1">
        <v>223</v>
      </c>
      <c r="L414" s="1">
        <v>0</v>
      </c>
      <c r="M414" s="1">
        <v>0</v>
      </c>
      <c r="N414" s="1">
        <v>500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AA414" s="1"/>
    </row>
    <row r="415" spans="1:27">
      <c r="A415" s="33">
        <v>139983</v>
      </c>
      <c r="B415" s="40" t="s">
        <v>375</v>
      </c>
      <c r="C415" s="1">
        <v>13998</v>
      </c>
      <c r="D415" s="1">
        <v>3</v>
      </c>
      <c r="E415" s="1">
        <v>3862</v>
      </c>
      <c r="F415" s="1">
        <v>567</v>
      </c>
      <c r="G415" s="1">
        <v>99</v>
      </c>
      <c r="H415" s="1">
        <v>83</v>
      </c>
      <c r="I415" s="1">
        <v>0</v>
      </c>
      <c r="J415" s="1">
        <v>0</v>
      </c>
      <c r="K415" s="1">
        <v>278</v>
      </c>
      <c r="L415" s="1">
        <v>0</v>
      </c>
      <c r="M415" s="1">
        <v>0</v>
      </c>
      <c r="N415" s="1">
        <v>500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AA415" s="1"/>
    </row>
    <row r="416" spans="1:27">
      <c r="A416" s="33">
        <v>139984</v>
      </c>
      <c r="B416" s="40" t="s">
        <v>375</v>
      </c>
      <c r="C416" s="1">
        <v>13998</v>
      </c>
      <c r="D416" s="1">
        <v>4</v>
      </c>
      <c r="E416" s="1">
        <v>4833</v>
      </c>
      <c r="F416" s="1">
        <v>710</v>
      </c>
      <c r="G416" s="1">
        <v>124</v>
      </c>
      <c r="H416" s="1">
        <v>104</v>
      </c>
      <c r="I416" s="1">
        <v>0</v>
      </c>
      <c r="J416" s="1">
        <v>0</v>
      </c>
      <c r="K416" s="1">
        <v>348</v>
      </c>
      <c r="L416" s="1">
        <v>0</v>
      </c>
      <c r="M416" s="1">
        <v>0</v>
      </c>
      <c r="N416" s="1">
        <v>500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AA416" s="1"/>
    </row>
    <row r="417" spans="1:27">
      <c r="A417" s="33">
        <v>139985</v>
      </c>
      <c r="B417" s="40" t="s">
        <v>375</v>
      </c>
      <c r="C417" s="1">
        <v>13998</v>
      </c>
      <c r="D417" s="1">
        <v>5</v>
      </c>
      <c r="E417" s="1">
        <v>6042</v>
      </c>
      <c r="F417" s="1">
        <v>887</v>
      </c>
      <c r="G417" s="1">
        <v>155</v>
      </c>
      <c r="H417" s="1">
        <v>131</v>
      </c>
      <c r="I417" s="1">
        <v>0</v>
      </c>
      <c r="J417" s="1">
        <v>0</v>
      </c>
      <c r="K417" s="1">
        <v>436</v>
      </c>
      <c r="L417" s="1">
        <v>0</v>
      </c>
      <c r="M417" s="1">
        <v>0</v>
      </c>
      <c r="N417" s="1">
        <v>500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AA417" s="1"/>
    </row>
    <row r="418" spans="1:27">
      <c r="A418" s="33">
        <v>139986</v>
      </c>
      <c r="B418" s="40" t="s">
        <v>375</v>
      </c>
      <c r="C418" s="1">
        <v>13998</v>
      </c>
      <c r="D418" s="1">
        <v>6</v>
      </c>
      <c r="E418" s="1">
        <v>7547</v>
      </c>
      <c r="F418" s="1">
        <v>1108</v>
      </c>
      <c r="G418" s="1">
        <v>194</v>
      </c>
      <c r="H418" s="1">
        <v>163</v>
      </c>
      <c r="I418" s="1">
        <v>0</v>
      </c>
      <c r="J418" s="1">
        <v>0</v>
      </c>
      <c r="K418" s="1">
        <v>544</v>
      </c>
      <c r="L418" s="1">
        <v>0</v>
      </c>
      <c r="M418" s="1">
        <v>0</v>
      </c>
      <c r="N418" s="1">
        <v>500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>
        <v>0</v>
      </c>
      <c r="U418" s="1">
        <v>0</v>
      </c>
      <c r="V418">
        <v>0</v>
      </c>
      <c r="W418" s="1">
        <v>0</v>
      </c>
      <c r="X418">
        <v>0</v>
      </c>
      <c r="Y418">
        <v>0</v>
      </c>
    </row>
    <row r="419" spans="1:27">
      <c r="A419" s="33">
        <v>139990</v>
      </c>
      <c r="B419" s="1" t="s">
        <v>376</v>
      </c>
      <c r="C419" s="1">
        <v>13999</v>
      </c>
      <c r="D419" s="1">
        <v>0</v>
      </c>
      <c r="E419" s="1">
        <v>1688</v>
      </c>
      <c r="F419" s="1">
        <v>248</v>
      </c>
      <c r="G419" s="1">
        <v>44</v>
      </c>
      <c r="H419" s="1">
        <v>37</v>
      </c>
      <c r="I419" s="1">
        <v>0</v>
      </c>
      <c r="J419" s="1">
        <v>0</v>
      </c>
      <c r="K419" s="1">
        <v>122</v>
      </c>
      <c r="L419" s="1">
        <v>0</v>
      </c>
      <c r="M419" s="1">
        <v>0</v>
      </c>
      <c r="N419" s="1">
        <v>500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>
        <v>0</v>
      </c>
      <c r="U419" s="1">
        <v>0</v>
      </c>
      <c r="V419">
        <v>0</v>
      </c>
      <c r="W419" s="1">
        <v>0</v>
      </c>
      <c r="X419">
        <v>0</v>
      </c>
      <c r="Y419">
        <v>0</v>
      </c>
    </row>
    <row r="420" spans="1:27">
      <c r="A420" s="33">
        <v>139991</v>
      </c>
      <c r="B420" s="1" t="s">
        <v>376</v>
      </c>
      <c r="C420" s="1">
        <v>13999</v>
      </c>
      <c r="D420" s="1">
        <v>1</v>
      </c>
      <c r="E420" s="1">
        <v>2110</v>
      </c>
      <c r="F420" s="1">
        <v>310</v>
      </c>
      <c r="G420" s="1">
        <v>55</v>
      </c>
      <c r="H420" s="1">
        <v>46</v>
      </c>
      <c r="I420" s="1">
        <v>0</v>
      </c>
      <c r="J420" s="1">
        <v>0</v>
      </c>
      <c r="K420" s="1">
        <v>152</v>
      </c>
      <c r="L420" s="1">
        <v>0</v>
      </c>
      <c r="M420" s="1">
        <v>0</v>
      </c>
      <c r="N420" s="1">
        <v>500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>
        <v>0</v>
      </c>
      <c r="U420" s="1">
        <v>0</v>
      </c>
      <c r="V420">
        <v>0</v>
      </c>
      <c r="W420" s="1">
        <v>0</v>
      </c>
      <c r="X420">
        <v>0</v>
      </c>
      <c r="Y420">
        <v>0</v>
      </c>
    </row>
    <row r="421" spans="1:27">
      <c r="A421" s="33">
        <v>139992</v>
      </c>
      <c r="B421" s="1" t="s">
        <v>376</v>
      </c>
      <c r="C421" s="1">
        <v>13999</v>
      </c>
      <c r="D421" s="1">
        <v>2</v>
      </c>
      <c r="E421" s="1">
        <v>2633</v>
      </c>
      <c r="F421" s="1">
        <v>386</v>
      </c>
      <c r="G421" s="1">
        <v>68</v>
      </c>
      <c r="H421" s="1">
        <v>57</v>
      </c>
      <c r="I421" s="1">
        <v>0</v>
      </c>
      <c r="J421" s="1">
        <v>0</v>
      </c>
      <c r="K421" s="1">
        <v>190</v>
      </c>
      <c r="L421" s="1">
        <v>0</v>
      </c>
      <c r="M421" s="1">
        <v>0</v>
      </c>
      <c r="N421" s="1">
        <v>500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>
        <v>0</v>
      </c>
      <c r="U421" s="1">
        <v>0</v>
      </c>
      <c r="V421">
        <v>0</v>
      </c>
      <c r="W421" s="1">
        <v>0</v>
      </c>
      <c r="X421">
        <v>0</v>
      </c>
      <c r="Y421">
        <v>0</v>
      </c>
    </row>
    <row r="422" spans="1:27">
      <c r="A422" s="33">
        <v>139993</v>
      </c>
      <c r="B422" s="1" t="s">
        <v>376</v>
      </c>
      <c r="C422" s="1">
        <v>13999</v>
      </c>
      <c r="D422" s="1">
        <v>3</v>
      </c>
      <c r="E422" s="1">
        <v>3291</v>
      </c>
      <c r="F422" s="1">
        <v>483</v>
      </c>
      <c r="G422" s="1">
        <v>85</v>
      </c>
      <c r="H422" s="1">
        <v>72</v>
      </c>
      <c r="I422" s="1">
        <v>0</v>
      </c>
      <c r="J422" s="1">
        <v>0</v>
      </c>
      <c r="K422" s="1">
        <v>237</v>
      </c>
      <c r="L422" s="1">
        <v>0</v>
      </c>
      <c r="M422" s="1">
        <v>0</v>
      </c>
      <c r="N422" s="1">
        <v>500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>
        <v>0</v>
      </c>
      <c r="U422" s="1">
        <v>0</v>
      </c>
      <c r="V422">
        <v>0</v>
      </c>
      <c r="W422" s="1">
        <v>0</v>
      </c>
      <c r="X422">
        <v>0</v>
      </c>
      <c r="Y422">
        <v>0</v>
      </c>
    </row>
    <row r="423" spans="1:27">
      <c r="A423" s="33">
        <v>139994</v>
      </c>
      <c r="B423" s="1" t="s">
        <v>376</v>
      </c>
      <c r="C423" s="1">
        <v>13999</v>
      </c>
      <c r="D423" s="1">
        <v>4</v>
      </c>
      <c r="E423" s="1">
        <v>4118</v>
      </c>
      <c r="F423" s="1">
        <v>605</v>
      </c>
      <c r="G423" s="1">
        <v>107</v>
      </c>
      <c r="H423" s="1">
        <v>90</v>
      </c>
      <c r="I423" s="1">
        <v>0</v>
      </c>
      <c r="J423" s="1">
        <v>0</v>
      </c>
      <c r="K423" s="1">
        <v>297</v>
      </c>
      <c r="L423" s="1">
        <v>0</v>
      </c>
      <c r="M423" s="1">
        <v>0</v>
      </c>
      <c r="N423" s="1">
        <v>500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>
        <v>0</v>
      </c>
      <c r="U423" s="1">
        <v>0</v>
      </c>
      <c r="V423">
        <v>0</v>
      </c>
      <c r="W423" s="1">
        <v>0</v>
      </c>
      <c r="X423">
        <v>0</v>
      </c>
      <c r="Y423">
        <v>0</v>
      </c>
    </row>
    <row r="424" spans="1:27">
      <c r="A424" s="33">
        <v>139995</v>
      </c>
      <c r="B424" s="1" t="s">
        <v>376</v>
      </c>
      <c r="C424" s="1">
        <v>13999</v>
      </c>
      <c r="D424" s="1">
        <v>5</v>
      </c>
      <c r="E424" s="1">
        <v>5148</v>
      </c>
      <c r="F424" s="1">
        <v>756</v>
      </c>
      <c r="G424" s="1">
        <v>134</v>
      </c>
      <c r="H424" s="1">
        <v>112</v>
      </c>
      <c r="I424" s="1">
        <v>0</v>
      </c>
      <c r="J424" s="1">
        <v>0</v>
      </c>
      <c r="K424" s="1">
        <v>372</v>
      </c>
      <c r="L424" s="1">
        <v>0</v>
      </c>
      <c r="M424" s="1">
        <v>0</v>
      </c>
      <c r="N424" s="1">
        <v>500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>
        <v>0</v>
      </c>
      <c r="U424" s="1">
        <v>0</v>
      </c>
      <c r="V424">
        <v>0</v>
      </c>
      <c r="W424" s="1">
        <v>0</v>
      </c>
      <c r="X424">
        <v>0</v>
      </c>
      <c r="Y424">
        <v>0</v>
      </c>
    </row>
    <row r="425" spans="1:27">
      <c r="A425" s="33">
        <v>139996</v>
      </c>
      <c r="B425" s="1" t="s">
        <v>376</v>
      </c>
      <c r="C425" s="1">
        <v>13999</v>
      </c>
      <c r="D425" s="1">
        <v>6</v>
      </c>
      <c r="E425" s="1">
        <v>6431</v>
      </c>
      <c r="F425" s="1">
        <v>944</v>
      </c>
      <c r="G425" s="1">
        <v>167</v>
      </c>
      <c r="H425" s="1">
        <v>140</v>
      </c>
      <c r="I425" s="1">
        <v>0</v>
      </c>
      <c r="J425" s="1">
        <v>0</v>
      </c>
      <c r="K425" s="1">
        <v>464</v>
      </c>
      <c r="L425" s="1">
        <v>0</v>
      </c>
      <c r="M425" s="1">
        <v>0</v>
      </c>
      <c r="N425" s="1">
        <v>500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>
        <v>0</v>
      </c>
      <c r="U425" s="1">
        <v>0</v>
      </c>
      <c r="V425">
        <v>0</v>
      </c>
      <c r="W425" s="1">
        <v>0</v>
      </c>
      <c r="X425">
        <v>0</v>
      </c>
      <c r="Y425">
        <v>0</v>
      </c>
    </row>
    <row r="426" spans="1:27">
      <c r="A426" s="33">
        <v>229960</v>
      </c>
      <c r="B426" s="1" t="s">
        <v>377</v>
      </c>
      <c r="C426" s="1">
        <v>22996</v>
      </c>
      <c r="D426" s="1">
        <v>0</v>
      </c>
      <c r="E426" s="1">
        <v>2112</v>
      </c>
      <c r="F426" s="1">
        <v>256</v>
      </c>
      <c r="G426" s="1">
        <v>46</v>
      </c>
      <c r="H426" s="1">
        <v>55</v>
      </c>
      <c r="I426" s="1">
        <v>0</v>
      </c>
      <c r="J426" s="1">
        <v>0</v>
      </c>
      <c r="K426" s="1">
        <v>121</v>
      </c>
      <c r="L426" s="1">
        <v>0</v>
      </c>
      <c r="M426" s="1">
        <v>0</v>
      </c>
      <c r="N426" s="1">
        <v>500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>
        <v>0</v>
      </c>
      <c r="U426" s="1">
        <v>0</v>
      </c>
      <c r="V426">
        <v>0</v>
      </c>
      <c r="W426" s="1">
        <v>0</v>
      </c>
      <c r="X426">
        <v>0</v>
      </c>
      <c r="Y426">
        <v>0</v>
      </c>
    </row>
    <row r="427" spans="1:27">
      <c r="A427" s="33">
        <v>229961</v>
      </c>
      <c r="B427" s="1" t="s">
        <v>377</v>
      </c>
      <c r="C427" s="1">
        <v>22996</v>
      </c>
      <c r="D427" s="1">
        <v>1</v>
      </c>
      <c r="E427" s="1">
        <v>2640</v>
      </c>
      <c r="F427" s="1">
        <v>320</v>
      </c>
      <c r="G427" s="1">
        <v>57</v>
      </c>
      <c r="H427" s="1">
        <v>68</v>
      </c>
      <c r="I427" s="1">
        <v>0</v>
      </c>
      <c r="J427" s="1">
        <v>0</v>
      </c>
      <c r="K427" s="1">
        <v>151</v>
      </c>
      <c r="L427" s="1">
        <v>0</v>
      </c>
      <c r="M427" s="1">
        <v>0</v>
      </c>
      <c r="N427" s="1">
        <v>500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>
        <v>0</v>
      </c>
      <c r="U427" s="1">
        <v>0</v>
      </c>
      <c r="V427">
        <v>0</v>
      </c>
      <c r="W427" s="1">
        <v>0</v>
      </c>
      <c r="X427">
        <v>0</v>
      </c>
      <c r="Y427">
        <v>0</v>
      </c>
    </row>
    <row r="428" spans="1:27">
      <c r="A428" s="33">
        <v>229962</v>
      </c>
      <c r="B428" s="1" t="s">
        <v>377</v>
      </c>
      <c r="C428" s="1">
        <v>22996</v>
      </c>
      <c r="D428" s="1">
        <v>2</v>
      </c>
      <c r="E428" s="1">
        <v>3294</v>
      </c>
      <c r="F428" s="1">
        <v>399</v>
      </c>
      <c r="G428" s="1">
        <v>71</v>
      </c>
      <c r="H428" s="1">
        <v>85</v>
      </c>
      <c r="I428" s="1">
        <v>0</v>
      </c>
      <c r="J428" s="1">
        <v>0</v>
      </c>
      <c r="K428" s="1">
        <v>188</v>
      </c>
      <c r="L428" s="1">
        <v>0</v>
      </c>
      <c r="M428" s="1">
        <v>0</v>
      </c>
      <c r="N428" s="1">
        <v>500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>
        <v>0</v>
      </c>
      <c r="U428" s="1">
        <v>0</v>
      </c>
      <c r="V428">
        <v>0</v>
      </c>
      <c r="W428" s="1">
        <v>0</v>
      </c>
      <c r="X428">
        <v>0</v>
      </c>
      <c r="Y428">
        <v>0</v>
      </c>
    </row>
    <row r="429" spans="1:27">
      <c r="A429" s="33">
        <v>229963</v>
      </c>
      <c r="B429" s="1" t="s">
        <v>377</v>
      </c>
      <c r="C429" s="1">
        <v>22996</v>
      </c>
      <c r="D429" s="1">
        <v>3</v>
      </c>
      <c r="E429" s="1">
        <v>4118</v>
      </c>
      <c r="F429" s="1">
        <v>499</v>
      </c>
      <c r="G429" s="1">
        <v>89</v>
      </c>
      <c r="H429" s="1">
        <v>107</v>
      </c>
      <c r="I429" s="1">
        <v>0</v>
      </c>
      <c r="J429" s="1">
        <v>0</v>
      </c>
      <c r="K429" s="1">
        <v>235</v>
      </c>
      <c r="L429" s="1">
        <v>0</v>
      </c>
      <c r="M429" s="1">
        <v>0</v>
      </c>
      <c r="N429" s="1">
        <v>500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>
        <v>0</v>
      </c>
      <c r="U429" s="1">
        <v>0</v>
      </c>
      <c r="V429">
        <v>0</v>
      </c>
      <c r="W429" s="1">
        <v>0</v>
      </c>
      <c r="X429">
        <v>0</v>
      </c>
      <c r="Y429">
        <v>0</v>
      </c>
    </row>
    <row r="430" spans="1:27">
      <c r="A430" s="33">
        <v>229964</v>
      </c>
      <c r="B430" s="1" t="s">
        <v>377</v>
      </c>
      <c r="C430" s="1">
        <v>22996</v>
      </c>
      <c r="D430" s="1">
        <v>4</v>
      </c>
      <c r="E430" s="1">
        <v>5153</v>
      </c>
      <c r="F430" s="1">
        <v>624</v>
      </c>
      <c r="G430" s="1">
        <v>112</v>
      </c>
      <c r="H430" s="1">
        <v>134</v>
      </c>
      <c r="I430" s="1">
        <v>0</v>
      </c>
      <c r="J430" s="1">
        <v>0</v>
      </c>
      <c r="K430" s="1">
        <v>295</v>
      </c>
      <c r="L430" s="1">
        <v>0</v>
      </c>
      <c r="M430" s="1">
        <v>0</v>
      </c>
      <c r="N430" s="1">
        <v>500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>
        <v>0</v>
      </c>
      <c r="U430" s="1">
        <v>0</v>
      </c>
      <c r="V430">
        <v>0</v>
      </c>
      <c r="W430" s="1">
        <v>0</v>
      </c>
      <c r="X430">
        <v>0</v>
      </c>
      <c r="Y430">
        <v>0</v>
      </c>
    </row>
    <row r="431" spans="1:27">
      <c r="A431" s="33">
        <v>229965</v>
      </c>
      <c r="B431" s="1" t="s">
        <v>377</v>
      </c>
      <c r="C431" s="1">
        <v>22996</v>
      </c>
      <c r="D431" s="1">
        <v>5</v>
      </c>
      <c r="E431" s="1">
        <v>6441</v>
      </c>
      <c r="F431" s="1">
        <v>780</v>
      </c>
      <c r="G431" s="1">
        <v>140</v>
      </c>
      <c r="H431" s="1">
        <v>167</v>
      </c>
      <c r="I431" s="1">
        <v>0</v>
      </c>
      <c r="J431" s="1">
        <v>0</v>
      </c>
      <c r="K431" s="1">
        <v>369</v>
      </c>
      <c r="L431" s="1">
        <v>0</v>
      </c>
      <c r="M431" s="1">
        <v>0</v>
      </c>
      <c r="N431" s="1">
        <v>500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>
        <v>0</v>
      </c>
      <c r="U431" s="1">
        <v>0</v>
      </c>
      <c r="V431">
        <v>0</v>
      </c>
      <c r="W431" s="1">
        <v>0</v>
      </c>
      <c r="X431">
        <v>0</v>
      </c>
      <c r="Y431">
        <v>0</v>
      </c>
    </row>
    <row r="432" spans="1:27">
      <c r="A432" s="33">
        <v>229966</v>
      </c>
      <c r="B432" s="1" t="s">
        <v>377</v>
      </c>
      <c r="C432" s="1">
        <v>22996</v>
      </c>
      <c r="D432" s="1">
        <v>6</v>
      </c>
      <c r="E432" s="1">
        <v>8046</v>
      </c>
      <c r="F432" s="1">
        <v>975</v>
      </c>
      <c r="G432" s="1">
        <v>175</v>
      </c>
      <c r="H432" s="1">
        <v>209</v>
      </c>
      <c r="I432" s="1">
        <v>0</v>
      </c>
      <c r="J432" s="1">
        <v>0</v>
      </c>
      <c r="K432" s="1">
        <v>461</v>
      </c>
      <c r="L432" s="1">
        <v>0</v>
      </c>
      <c r="M432" s="1">
        <v>0</v>
      </c>
      <c r="N432" s="1">
        <v>500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>
        <v>0</v>
      </c>
      <c r="U432" s="1">
        <v>0</v>
      </c>
      <c r="V432">
        <v>0</v>
      </c>
      <c r="W432" s="1">
        <v>0</v>
      </c>
      <c r="X432">
        <v>0</v>
      </c>
      <c r="Y432">
        <v>0</v>
      </c>
    </row>
    <row r="433" spans="1:25">
      <c r="A433" s="33">
        <v>219970</v>
      </c>
      <c r="B433" s="1" t="s">
        <v>378</v>
      </c>
      <c r="C433" s="1">
        <v>21997</v>
      </c>
      <c r="D433" s="1">
        <v>0</v>
      </c>
      <c r="E433" s="1">
        <v>2548</v>
      </c>
      <c r="F433" s="1">
        <v>191</v>
      </c>
      <c r="G433" s="1">
        <v>75</v>
      </c>
      <c r="H433" s="1">
        <v>46</v>
      </c>
      <c r="I433" s="1">
        <v>0</v>
      </c>
      <c r="J433" s="1">
        <v>0</v>
      </c>
      <c r="K433" s="1">
        <v>134</v>
      </c>
      <c r="L433" s="1">
        <v>0</v>
      </c>
      <c r="M433" s="1">
        <v>0</v>
      </c>
      <c r="N433" s="1">
        <v>500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>
        <v>0</v>
      </c>
      <c r="U433" s="1">
        <v>0</v>
      </c>
      <c r="V433">
        <v>0</v>
      </c>
      <c r="W433" s="1">
        <v>0</v>
      </c>
      <c r="X433">
        <v>0</v>
      </c>
      <c r="Y433">
        <v>0</v>
      </c>
    </row>
    <row r="434" spans="1:25">
      <c r="A434" s="33">
        <v>219971</v>
      </c>
      <c r="B434" s="1" t="s">
        <v>378</v>
      </c>
      <c r="C434" s="1">
        <v>21997</v>
      </c>
      <c r="D434" s="1">
        <v>1</v>
      </c>
      <c r="E434" s="1">
        <v>3185</v>
      </c>
      <c r="F434" s="1">
        <v>238</v>
      </c>
      <c r="G434" s="1">
        <v>93</v>
      </c>
      <c r="H434" s="1">
        <v>57</v>
      </c>
      <c r="I434" s="1">
        <v>0</v>
      </c>
      <c r="J434" s="1">
        <v>0</v>
      </c>
      <c r="K434" s="1">
        <v>167</v>
      </c>
      <c r="L434" s="1">
        <v>0</v>
      </c>
      <c r="M434" s="1">
        <v>0</v>
      </c>
      <c r="N434" s="1">
        <v>500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>
        <v>0</v>
      </c>
      <c r="U434" s="1">
        <v>0</v>
      </c>
      <c r="V434">
        <v>0</v>
      </c>
      <c r="W434" s="1">
        <v>0</v>
      </c>
      <c r="X434">
        <v>0</v>
      </c>
      <c r="Y434">
        <v>0</v>
      </c>
    </row>
    <row r="435" spans="1:25">
      <c r="A435" s="33">
        <v>219972</v>
      </c>
      <c r="B435" s="1" t="s">
        <v>378</v>
      </c>
      <c r="C435" s="1">
        <v>21997</v>
      </c>
      <c r="D435" s="1">
        <v>2</v>
      </c>
      <c r="E435" s="1">
        <v>3974</v>
      </c>
      <c r="F435" s="1">
        <v>297</v>
      </c>
      <c r="G435" s="1">
        <v>117</v>
      </c>
      <c r="H435" s="1">
        <v>71</v>
      </c>
      <c r="I435" s="1">
        <v>0</v>
      </c>
      <c r="J435" s="1">
        <v>0</v>
      </c>
      <c r="K435" s="1">
        <v>209</v>
      </c>
      <c r="L435" s="1">
        <v>0</v>
      </c>
      <c r="M435" s="1">
        <v>0</v>
      </c>
      <c r="N435" s="1">
        <v>500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>
        <v>0</v>
      </c>
      <c r="U435" s="1">
        <v>0</v>
      </c>
      <c r="V435">
        <v>0</v>
      </c>
      <c r="W435" s="1">
        <v>0</v>
      </c>
      <c r="X435">
        <v>0</v>
      </c>
      <c r="Y435">
        <v>0</v>
      </c>
    </row>
    <row r="436" spans="1:25">
      <c r="A436" s="33">
        <v>219973</v>
      </c>
      <c r="B436" s="1" t="s">
        <v>378</v>
      </c>
      <c r="C436" s="1">
        <v>21997</v>
      </c>
      <c r="D436" s="1">
        <v>3</v>
      </c>
      <c r="E436" s="1">
        <v>4968</v>
      </c>
      <c r="F436" s="1">
        <v>372</v>
      </c>
      <c r="G436" s="1">
        <v>146</v>
      </c>
      <c r="H436" s="1">
        <v>89</v>
      </c>
      <c r="I436" s="1">
        <v>0</v>
      </c>
      <c r="J436" s="1">
        <v>0</v>
      </c>
      <c r="K436" s="1">
        <v>261</v>
      </c>
      <c r="L436" s="1">
        <v>0</v>
      </c>
      <c r="M436" s="1">
        <v>0</v>
      </c>
      <c r="N436" s="1">
        <v>500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>
        <v>0</v>
      </c>
      <c r="U436" s="1">
        <v>0</v>
      </c>
      <c r="V436">
        <v>0</v>
      </c>
      <c r="W436" s="1">
        <v>0</v>
      </c>
      <c r="X436">
        <v>0</v>
      </c>
      <c r="Y436">
        <v>0</v>
      </c>
    </row>
    <row r="437" spans="1:25">
      <c r="A437" s="33">
        <v>219974</v>
      </c>
      <c r="B437" s="1" t="s">
        <v>378</v>
      </c>
      <c r="C437" s="1">
        <v>21997</v>
      </c>
      <c r="D437" s="1">
        <v>4</v>
      </c>
      <c r="E437" s="1">
        <v>6217</v>
      </c>
      <c r="F437" s="1">
        <v>466</v>
      </c>
      <c r="G437" s="1">
        <v>183</v>
      </c>
      <c r="H437" s="1">
        <v>112</v>
      </c>
      <c r="I437" s="1">
        <v>0</v>
      </c>
      <c r="J437" s="1">
        <v>0</v>
      </c>
      <c r="K437" s="1">
        <v>326</v>
      </c>
      <c r="L437" s="1">
        <v>0</v>
      </c>
      <c r="M437" s="1">
        <v>0</v>
      </c>
      <c r="N437" s="1">
        <v>500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>
        <v>0</v>
      </c>
      <c r="U437" s="1">
        <v>0</v>
      </c>
      <c r="V437">
        <v>0</v>
      </c>
      <c r="W437" s="1">
        <v>0</v>
      </c>
      <c r="X437">
        <v>0</v>
      </c>
      <c r="Y437">
        <v>0</v>
      </c>
    </row>
    <row r="438" spans="1:25">
      <c r="A438" s="33">
        <v>219975</v>
      </c>
      <c r="B438" s="1" t="s">
        <v>378</v>
      </c>
      <c r="C438" s="1">
        <v>21997</v>
      </c>
      <c r="D438" s="1">
        <v>5</v>
      </c>
      <c r="E438" s="1">
        <v>7771</v>
      </c>
      <c r="F438" s="1">
        <v>582</v>
      </c>
      <c r="G438" s="1">
        <v>228</v>
      </c>
      <c r="H438" s="1">
        <v>140</v>
      </c>
      <c r="I438" s="1">
        <v>0</v>
      </c>
      <c r="J438" s="1">
        <v>0</v>
      </c>
      <c r="K438" s="1">
        <v>408</v>
      </c>
      <c r="L438" s="1">
        <v>0</v>
      </c>
      <c r="M438" s="1">
        <v>0</v>
      </c>
      <c r="N438" s="1">
        <v>500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>
        <v>0</v>
      </c>
      <c r="U438" s="1">
        <v>0</v>
      </c>
      <c r="V438">
        <v>0</v>
      </c>
      <c r="W438" s="1">
        <v>0</v>
      </c>
      <c r="X438">
        <v>0</v>
      </c>
      <c r="Y438">
        <v>0</v>
      </c>
    </row>
    <row r="439" spans="1:25">
      <c r="A439" s="33">
        <v>219976</v>
      </c>
      <c r="B439" s="1" t="s">
        <v>378</v>
      </c>
      <c r="C439" s="1">
        <v>21997</v>
      </c>
      <c r="D439" s="1">
        <v>6</v>
      </c>
      <c r="E439" s="1">
        <v>9707</v>
      </c>
      <c r="F439" s="1">
        <v>727</v>
      </c>
      <c r="G439" s="1">
        <v>285</v>
      </c>
      <c r="H439" s="1">
        <v>175</v>
      </c>
      <c r="I439" s="1">
        <v>0</v>
      </c>
      <c r="J439" s="1">
        <v>0</v>
      </c>
      <c r="K439" s="1">
        <v>510</v>
      </c>
      <c r="L439" s="1">
        <v>0</v>
      </c>
      <c r="M439" s="1">
        <v>0</v>
      </c>
      <c r="N439" s="1">
        <v>500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>
        <v>0</v>
      </c>
      <c r="U439" s="1">
        <v>0</v>
      </c>
      <c r="V439">
        <v>0</v>
      </c>
      <c r="W439" s="1">
        <v>0</v>
      </c>
      <c r="X439">
        <v>0</v>
      </c>
      <c r="Y439">
        <v>0</v>
      </c>
    </row>
    <row r="440" spans="1:25">
      <c r="A440" s="33">
        <v>249980</v>
      </c>
      <c r="B440" s="1" t="s">
        <v>379</v>
      </c>
      <c r="C440" s="1">
        <v>24998</v>
      </c>
      <c r="D440" s="1">
        <v>0</v>
      </c>
      <c r="E440" s="1">
        <v>2437</v>
      </c>
      <c r="F440" s="1">
        <v>207</v>
      </c>
      <c r="G440" s="1">
        <v>53</v>
      </c>
      <c r="H440" s="1">
        <v>63</v>
      </c>
      <c r="I440" s="1">
        <v>0</v>
      </c>
      <c r="J440" s="1">
        <v>0</v>
      </c>
      <c r="K440" s="1">
        <v>141</v>
      </c>
      <c r="L440" s="1">
        <v>0</v>
      </c>
      <c r="M440" s="1">
        <v>0</v>
      </c>
      <c r="N440" s="1">
        <v>500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>
        <v>0</v>
      </c>
      <c r="U440" s="1">
        <v>0</v>
      </c>
      <c r="V440">
        <v>0</v>
      </c>
      <c r="W440" s="1">
        <v>0</v>
      </c>
      <c r="X440">
        <v>0</v>
      </c>
      <c r="Y440">
        <v>0</v>
      </c>
    </row>
    <row r="441" spans="1:25">
      <c r="A441" s="33">
        <v>249981</v>
      </c>
      <c r="B441" s="1" t="s">
        <v>379</v>
      </c>
      <c r="C441" s="1">
        <v>24998</v>
      </c>
      <c r="D441" s="1">
        <v>1</v>
      </c>
      <c r="E441" s="1">
        <v>3046</v>
      </c>
      <c r="F441" s="1">
        <v>258</v>
      </c>
      <c r="G441" s="1">
        <v>66</v>
      </c>
      <c r="H441" s="1">
        <v>78</v>
      </c>
      <c r="I441" s="1">
        <v>0</v>
      </c>
      <c r="J441" s="1">
        <v>0</v>
      </c>
      <c r="K441" s="1">
        <v>176</v>
      </c>
      <c r="L441" s="1">
        <v>0</v>
      </c>
      <c r="M441" s="1">
        <v>0</v>
      </c>
      <c r="N441" s="1">
        <v>500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>
        <v>0</v>
      </c>
      <c r="U441" s="1">
        <v>0</v>
      </c>
      <c r="V441">
        <v>0</v>
      </c>
      <c r="W441" s="1">
        <v>0</v>
      </c>
      <c r="X441">
        <v>0</v>
      </c>
      <c r="Y441">
        <v>0</v>
      </c>
    </row>
    <row r="442" spans="1:25">
      <c r="A442" s="33">
        <v>249982</v>
      </c>
      <c r="B442" s="1" t="s">
        <v>379</v>
      </c>
      <c r="C442" s="1">
        <v>24998</v>
      </c>
      <c r="D442" s="1">
        <v>2</v>
      </c>
      <c r="E442" s="1">
        <v>3801</v>
      </c>
      <c r="F442" s="1">
        <v>322</v>
      </c>
      <c r="G442" s="1">
        <v>82</v>
      </c>
      <c r="H442" s="1">
        <v>98</v>
      </c>
      <c r="I442" s="1">
        <v>0</v>
      </c>
      <c r="J442" s="1">
        <v>0</v>
      </c>
      <c r="K442" s="1">
        <v>219</v>
      </c>
      <c r="L442" s="1">
        <v>0</v>
      </c>
      <c r="M442" s="1">
        <v>0</v>
      </c>
      <c r="N442" s="1">
        <v>500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>
        <v>0</v>
      </c>
      <c r="U442" s="1">
        <v>0</v>
      </c>
      <c r="V442">
        <v>0</v>
      </c>
      <c r="W442" s="1">
        <v>0</v>
      </c>
      <c r="X442">
        <v>0</v>
      </c>
      <c r="Y442">
        <v>0</v>
      </c>
    </row>
    <row r="443" spans="1:25">
      <c r="A443" s="33">
        <v>249983</v>
      </c>
      <c r="B443" s="1" t="s">
        <v>379</v>
      </c>
      <c r="C443" s="1">
        <v>24998</v>
      </c>
      <c r="D443" s="1">
        <v>3</v>
      </c>
      <c r="E443" s="1">
        <v>4752</v>
      </c>
      <c r="F443" s="1">
        <v>403</v>
      </c>
      <c r="G443" s="1">
        <v>103</v>
      </c>
      <c r="H443" s="1">
        <v>122</v>
      </c>
      <c r="I443" s="1">
        <v>0</v>
      </c>
      <c r="J443" s="1">
        <v>0</v>
      </c>
      <c r="K443" s="1">
        <v>274</v>
      </c>
      <c r="L443" s="1">
        <v>0</v>
      </c>
      <c r="M443" s="1">
        <v>0</v>
      </c>
      <c r="N443" s="1">
        <v>500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>
        <v>0</v>
      </c>
      <c r="U443" s="1">
        <v>0</v>
      </c>
      <c r="V443">
        <v>0</v>
      </c>
      <c r="W443" s="1">
        <v>0</v>
      </c>
      <c r="X443">
        <v>0</v>
      </c>
      <c r="Y443">
        <v>0</v>
      </c>
    </row>
    <row r="444" spans="1:25">
      <c r="A444" s="33">
        <v>249984</v>
      </c>
      <c r="B444" s="1" t="s">
        <v>379</v>
      </c>
      <c r="C444" s="1">
        <v>24998</v>
      </c>
      <c r="D444" s="1">
        <v>4</v>
      </c>
      <c r="E444" s="1">
        <v>5946</v>
      </c>
      <c r="F444" s="1">
        <v>505</v>
      </c>
      <c r="G444" s="1">
        <v>129</v>
      </c>
      <c r="H444" s="1">
        <v>153</v>
      </c>
      <c r="I444" s="1">
        <v>0</v>
      </c>
      <c r="J444" s="1">
        <v>0</v>
      </c>
      <c r="K444" s="1">
        <v>344</v>
      </c>
      <c r="L444" s="1">
        <v>0</v>
      </c>
      <c r="M444" s="1">
        <v>0</v>
      </c>
      <c r="N444" s="1">
        <v>500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>
        <v>0</v>
      </c>
      <c r="U444" s="1">
        <v>0</v>
      </c>
      <c r="V444">
        <v>0</v>
      </c>
      <c r="W444" s="1">
        <v>0</v>
      </c>
      <c r="X444">
        <v>0</v>
      </c>
      <c r="Y444">
        <v>0</v>
      </c>
    </row>
    <row r="445" spans="1:25">
      <c r="A445" s="33">
        <v>249985</v>
      </c>
      <c r="B445" s="1" t="s">
        <v>379</v>
      </c>
      <c r="C445" s="1">
        <v>24998</v>
      </c>
      <c r="D445" s="1">
        <v>5</v>
      </c>
      <c r="E445" s="1">
        <v>7432</v>
      </c>
      <c r="F445" s="1">
        <v>631</v>
      </c>
      <c r="G445" s="1">
        <v>161</v>
      </c>
      <c r="H445" s="1">
        <v>192</v>
      </c>
      <c r="I445" s="1">
        <v>0</v>
      </c>
      <c r="J445" s="1">
        <v>0</v>
      </c>
      <c r="K445" s="1">
        <v>430</v>
      </c>
      <c r="L445" s="1">
        <v>0</v>
      </c>
      <c r="M445" s="1">
        <v>0</v>
      </c>
      <c r="N445" s="1">
        <v>500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>
        <v>0</v>
      </c>
      <c r="U445" s="1">
        <v>0</v>
      </c>
      <c r="V445">
        <v>0</v>
      </c>
      <c r="W445" s="1">
        <v>0</v>
      </c>
      <c r="X445">
        <v>0</v>
      </c>
      <c r="Y445">
        <v>0</v>
      </c>
    </row>
    <row r="446" spans="1:25">
      <c r="A446" s="33">
        <v>249986</v>
      </c>
      <c r="B446" s="1" t="s">
        <v>379</v>
      </c>
      <c r="C446" s="1">
        <v>24998</v>
      </c>
      <c r="D446" s="1">
        <v>6</v>
      </c>
      <c r="E446" s="1">
        <v>9284</v>
      </c>
      <c r="F446" s="1">
        <v>788</v>
      </c>
      <c r="G446" s="1">
        <v>201</v>
      </c>
      <c r="H446" s="1">
        <v>240</v>
      </c>
      <c r="I446" s="1">
        <v>0</v>
      </c>
      <c r="J446" s="1">
        <v>0</v>
      </c>
      <c r="K446" s="1">
        <v>537</v>
      </c>
      <c r="L446" s="1">
        <v>0</v>
      </c>
      <c r="M446" s="1">
        <v>0</v>
      </c>
      <c r="N446" s="1">
        <v>500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>
        <v>0</v>
      </c>
      <c r="U446" s="1">
        <v>0</v>
      </c>
      <c r="V446">
        <v>0</v>
      </c>
      <c r="W446" s="1">
        <v>0</v>
      </c>
      <c r="X446">
        <v>0</v>
      </c>
      <c r="Y446">
        <v>0</v>
      </c>
    </row>
    <row r="447" spans="1:25">
      <c r="A447" s="33">
        <v>229990</v>
      </c>
      <c r="B447" s="1" t="s">
        <v>380</v>
      </c>
      <c r="C447" s="1">
        <v>22999</v>
      </c>
      <c r="D447" s="1">
        <v>0</v>
      </c>
      <c r="E447" s="1">
        <v>1800</v>
      </c>
      <c r="F447" s="1">
        <v>218</v>
      </c>
      <c r="G447" s="1">
        <v>39</v>
      </c>
      <c r="H447" s="1">
        <v>47</v>
      </c>
      <c r="I447" s="1">
        <v>0</v>
      </c>
      <c r="J447" s="1">
        <v>0</v>
      </c>
      <c r="K447" s="1">
        <v>104</v>
      </c>
      <c r="L447" s="1">
        <v>0</v>
      </c>
      <c r="M447" s="1">
        <v>0</v>
      </c>
      <c r="N447" s="1">
        <v>500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>
        <v>0</v>
      </c>
      <c r="U447" s="1">
        <v>0</v>
      </c>
      <c r="V447">
        <v>0</v>
      </c>
      <c r="W447" s="1">
        <v>0</v>
      </c>
      <c r="X447">
        <v>0</v>
      </c>
      <c r="Y447">
        <v>0</v>
      </c>
    </row>
    <row r="448" spans="1:25">
      <c r="A448" s="33">
        <v>229991</v>
      </c>
      <c r="B448" s="1" t="s">
        <v>380</v>
      </c>
      <c r="C448" s="1">
        <v>22999</v>
      </c>
      <c r="D448" s="1">
        <v>1</v>
      </c>
      <c r="E448" s="1">
        <v>2250</v>
      </c>
      <c r="F448" s="1">
        <v>272</v>
      </c>
      <c r="G448" s="1">
        <v>48</v>
      </c>
      <c r="H448" s="1">
        <v>58</v>
      </c>
      <c r="I448" s="1">
        <v>0</v>
      </c>
      <c r="J448" s="1">
        <v>0</v>
      </c>
      <c r="K448" s="1">
        <v>130</v>
      </c>
      <c r="L448" s="1">
        <v>0</v>
      </c>
      <c r="M448" s="1">
        <v>0</v>
      </c>
      <c r="N448" s="1">
        <v>500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>
        <v>0</v>
      </c>
      <c r="U448" s="1">
        <v>0</v>
      </c>
      <c r="V448">
        <v>0</v>
      </c>
      <c r="W448" s="1">
        <v>0</v>
      </c>
      <c r="X448">
        <v>0</v>
      </c>
      <c r="Y448">
        <v>0</v>
      </c>
    </row>
    <row r="449" spans="1:25">
      <c r="A449" s="33">
        <v>229992</v>
      </c>
      <c r="B449" s="1" t="s">
        <v>380</v>
      </c>
      <c r="C449" s="1">
        <v>22999</v>
      </c>
      <c r="D449" s="1">
        <v>2</v>
      </c>
      <c r="E449" s="1">
        <v>2808</v>
      </c>
      <c r="F449" s="1">
        <v>340</v>
      </c>
      <c r="G449" s="1">
        <v>60</v>
      </c>
      <c r="H449" s="1">
        <v>73</v>
      </c>
      <c r="I449" s="1">
        <v>0</v>
      </c>
      <c r="J449" s="1">
        <v>0</v>
      </c>
      <c r="K449" s="1">
        <v>162</v>
      </c>
      <c r="L449" s="1">
        <v>0</v>
      </c>
      <c r="M449" s="1">
        <v>0</v>
      </c>
      <c r="N449" s="1">
        <v>500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>
        <v>0</v>
      </c>
      <c r="U449" s="1">
        <v>0</v>
      </c>
      <c r="V449">
        <v>0</v>
      </c>
      <c r="W449" s="1">
        <v>0</v>
      </c>
      <c r="X449">
        <v>0</v>
      </c>
      <c r="Y449">
        <v>0</v>
      </c>
    </row>
    <row r="450" spans="1:25">
      <c r="A450" s="33">
        <v>229993</v>
      </c>
      <c r="B450" s="1" t="s">
        <v>380</v>
      </c>
      <c r="C450" s="1">
        <v>22999</v>
      </c>
      <c r="D450" s="1">
        <v>3</v>
      </c>
      <c r="E450" s="1">
        <v>3510</v>
      </c>
      <c r="F450" s="1">
        <v>425</v>
      </c>
      <c r="G450" s="1">
        <v>76</v>
      </c>
      <c r="H450" s="1">
        <v>91</v>
      </c>
      <c r="I450" s="1">
        <v>0</v>
      </c>
      <c r="J450" s="1">
        <v>0</v>
      </c>
      <c r="K450" s="1">
        <v>202</v>
      </c>
      <c r="L450" s="1">
        <v>0</v>
      </c>
      <c r="M450" s="1">
        <v>0</v>
      </c>
      <c r="N450" s="1">
        <v>500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>
        <v>0</v>
      </c>
      <c r="U450" s="1">
        <v>0</v>
      </c>
      <c r="V450">
        <v>0</v>
      </c>
      <c r="W450" s="1">
        <v>0</v>
      </c>
      <c r="X450">
        <v>0</v>
      </c>
      <c r="Y450">
        <v>0</v>
      </c>
    </row>
    <row r="451" spans="1:25">
      <c r="A451" s="33">
        <v>229994</v>
      </c>
      <c r="B451" s="1" t="s">
        <v>380</v>
      </c>
      <c r="C451" s="1">
        <v>22999</v>
      </c>
      <c r="D451" s="1">
        <v>4</v>
      </c>
      <c r="E451" s="1">
        <v>4392</v>
      </c>
      <c r="F451" s="1">
        <v>531</v>
      </c>
      <c r="G451" s="1">
        <v>95</v>
      </c>
      <c r="H451" s="1">
        <v>114</v>
      </c>
      <c r="I451" s="1">
        <v>0</v>
      </c>
      <c r="J451" s="1">
        <v>0</v>
      </c>
      <c r="K451" s="1">
        <v>253</v>
      </c>
      <c r="L451" s="1">
        <v>0</v>
      </c>
      <c r="M451" s="1">
        <v>0</v>
      </c>
      <c r="N451" s="1">
        <v>500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>
        <v>0</v>
      </c>
      <c r="U451" s="1">
        <v>0</v>
      </c>
      <c r="V451">
        <v>0</v>
      </c>
      <c r="W451" s="1">
        <v>0</v>
      </c>
      <c r="X451">
        <v>0</v>
      </c>
      <c r="Y451">
        <v>0</v>
      </c>
    </row>
    <row r="452" spans="1:25">
      <c r="A452" s="33">
        <v>229995</v>
      </c>
      <c r="B452" s="1" t="s">
        <v>380</v>
      </c>
      <c r="C452" s="1">
        <v>22999</v>
      </c>
      <c r="D452" s="1">
        <v>5</v>
      </c>
      <c r="E452" s="1">
        <v>5490</v>
      </c>
      <c r="F452" s="1">
        <v>664</v>
      </c>
      <c r="G452" s="1">
        <v>118</v>
      </c>
      <c r="H452" s="1">
        <v>143</v>
      </c>
      <c r="I452" s="1">
        <v>0</v>
      </c>
      <c r="J452" s="1">
        <v>0</v>
      </c>
      <c r="K452" s="1">
        <v>317</v>
      </c>
      <c r="L452" s="1">
        <v>0</v>
      </c>
      <c r="M452" s="1">
        <v>0</v>
      </c>
      <c r="N452" s="1">
        <v>500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>
        <v>0</v>
      </c>
      <c r="U452" s="1">
        <v>0</v>
      </c>
      <c r="V452">
        <v>0</v>
      </c>
      <c r="W452" s="1">
        <v>0</v>
      </c>
      <c r="X452">
        <v>0</v>
      </c>
      <c r="Y452">
        <v>0</v>
      </c>
    </row>
    <row r="453" spans="1:25">
      <c r="A453" s="33">
        <v>229996</v>
      </c>
      <c r="B453" s="1" t="s">
        <v>380</v>
      </c>
      <c r="C453" s="1">
        <v>22999</v>
      </c>
      <c r="D453" s="1">
        <v>6</v>
      </c>
      <c r="E453" s="1">
        <v>6858</v>
      </c>
      <c r="F453" s="1">
        <v>830</v>
      </c>
      <c r="G453" s="1">
        <v>148</v>
      </c>
      <c r="H453" s="1">
        <v>179</v>
      </c>
      <c r="I453" s="1">
        <v>0</v>
      </c>
      <c r="J453" s="1">
        <v>0</v>
      </c>
      <c r="K453" s="1">
        <v>396</v>
      </c>
      <c r="L453" s="1">
        <v>0</v>
      </c>
      <c r="M453" s="1">
        <v>0</v>
      </c>
      <c r="N453" s="1">
        <v>500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>
        <v>0</v>
      </c>
      <c r="U453" s="1">
        <v>0</v>
      </c>
      <c r="V453">
        <v>0</v>
      </c>
      <c r="W453" s="1">
        <v>0</v>
      </c>
      <c r="X453">
        <v>0</v>
      </c>
      <c r="Y453">
        <v>0</v>
      </c>
    </row>
    <row r="454" spans="1:25">
      <c r="A454" s="33">
        <v>349960</v>
      </c>
      <c r="B454" s="1" t="s">
        <v>381</v>
      </c>
      <c r="C454" s="1">
        <v>34996</v>
      </c>
      <c r="D454" s="1">
        <v>0</v>
      </c>
      <c r="E454" s="1">
        <v>2366</v>
      </c>
      <c r="F454" s="1">
        <v>220</v>
      </c>
      <c r="G454" s="1">
        <v>51</v>
      </c>
      <c r="H454" s="1">
        <v>62</v>
      </c>
      <c r="I454" s="1">
        <v>0</v>
      </c>
      <c r="J454" s="1">
        <v>0</v>
      </c>
      <c r="K454" s="1">
        <v>150</v>
      </c>
      <c r="L454" s="1">
        <v>0</v>
      </c>
      <c r="M454" s="1">
        <v>0</v>
      </c>
      <c r="N454" s="1">
        <v>500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>
        <v>0</v>
      </c>
      <c r="U454" s="1">
        <v>0</v>
      </c>
      <c r="V454">
        <v>0</v>
      </c>
      <c r="W454" s="1">
        <v>0</v>
      </c>
      <c r="X454">
        <v>0</v>
      </c>
      <c r="Y454">
        <v>0</v>
      </c>
    </row>
    <row r="455" spans="1:25">
      <c r="A455" s="33">
        <v>349961</v>
      </c>
      <c r="B455" s="1" t="s">
        <v>381</v>
      </c>
      <c r="C455" s="1">
        <v>34996</v>
      </c>
      <c r="D455" s="1">
        <v>1</v>
      </c>
      <c r="E455" s="1">
        <v>2957</v>
      </c>
      <c r="F455" s="1">
        <v>275</v>
      </c>
      <c r="G455" s="1">
        <v>63</v>
      </c>
      <c r="H455" s="1">
        <v>77</v>
      </c>
      <c r="I455" s="1">
        <v>0</v>
      </c>
      <c r="J455" s="1">
        <v>0</v>
      </c>
      <c r="K455" s="1">
        <v>187</v>
      </c>
      <c r="L455" s="1">
        <v>0</v>
      </c>
      <c r="M455" s="1">
        <v>0</v>
      </c>
      <c r="N455" s="1">
        <v>500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>
        <v>0</v>
      </c>
      <c r="U455" s="1">
        <v>0</v>
      </c>
      <c r="V455">
        <v>0</v>
      </c>
      <c r="W455" s="1">
        <v>0</v>
      </c>
      <c r="X455">
        <v>0</v>
      </c>
      <c r="Y455">
        <v>0</v>
      </c>
    </row>
    <row r="456" spans="1:25">
      <c r="A456" s="33">
        <v>349962</v>
      </c>
      <c r="B456" s="1" t="s">
        <v>381</v>
      </c>
      <c r="C456" s="1">
        <v>34996</v>
      </c>
      <c r="D456" s="1">
        <v>2</v>
      </c>
      <c r="E456" s="1">
        <v>3690</v>
      </c>
      <c r="F456" s="1">
        <v>343</v>
      </c>
      <c r="G456" s="1">
        <v>79</v>
      </c>
      <c r="H456" s="1">
        <v>96</v>
      </c>
      <c r="I456" s="1">
        <v>0</v>
      </c>
      <c r="J456" s="1">
        <v>0</v>
      </c>
      <c r="K456" s="1">
        <v>234</v>
      </c>
      <c r="L456" s="1">
        <v>0</v>
      </c>
      <c r="M456" s="1">
        <v>0</v>
      </c>
      <c r="N456" s="1">
        <v>500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>
        <v>0</v>
      </c>
      <c r="U456" s="1">
        <v>0</v>
      </c>
      <c r="V456">
        <v>0</v>
      </c>
      <c r="W456" s="1">
        <v>0</v>
      </c>
      <c r="X456">
        <v>0</v>
      </c>
      <c r="Y456">
        <v>0</v>
      </c>
    </row>
    <row r="457" spans="1:25">
      <c r="A457" s="33">
        <v>349963</v>
      </c>
      <c r="B457" s="1" t="s">
        <v>381</v>
      </c>
      <c r="C457" s="1">
        <v>34996</v>
      </c>
      <c r="D457" s="1">
        <v>3</v>
      </c>
      <c r="E457" s="1">
        <v>4613</v>
      </c>
      <c r="F457" s="1">
        <v>429</v>
      </c>
      <c r="G457" s="1">
        <v>99</v>
      </c>
      <c r="H457" s="1">
        <v>120</v>
      </c>
      <c r="I457" s="1">
        <v>0</v>
      </c>
      <c r="J457" s="1">
        <v>0</v>
      </c>
      <c r="K457" s="1">
        <v>292</v>
      </c>
      <c r="L457" s="1">
        <v>0</v>
      </c>
      <c r="M457" s="1">
        <v>0</v>
      </c>
      <c r="N457" s="1">
        <v>500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>
        <v>0</v>
      </c>
      <c r="U457" s="1">
        <v>0</v>
      </c>
      <c r="V457">
        <v>0</v>
      </c>
      <c r="W457" s="1">
        <v>0</v>
      </c>
      <c r="X457">
        <v>0</v>
      </c>
      <c r="Y457">
        <v>0</v>
      </c>
    </row>
    <row r="458" spans="1:25">
      <c r="A458" s="33">
        <v>349964</v>
      </c>
      <c r="B458" s="1" t="s">
        <v>381</v>
      </c>
      <c r="C458" s="1">
        <v>34996</v>
      </c>
      <c r="D458" s="1">
        <v>4</v>
      </c>
      <c r="E458" s="1">
        <v>5773</v>
      </c>
      <c r="F458" s="1">
        <v>536</v>
      </c>
      <c r="G458" s="1">
        <v>124</v>
      </c>
      <c r="H458" s="1">
        <v>151</v>
      </c>
      <c r="I458" s="1">
        <v>0</v>
      </c>
      <c r="J458" s="1">
        <v>0</v>
      </c>
      <c r="K458" s="1">
        <v>366</v>
      </c>
      <c r="L458" s="1">
        <v>0</v>
      </c>
      <c r="M458" s="1">
        <v>0</v>
      </c>
      <c r="N458" s="1">
        <v>500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>
        <v>0</v>
      </c>
      <c r="U458" s="1">
        <v>0</v>
      </c>
      <c r="V458">
        <v>0</v>
      </c>
      <c r="W458" s="1">
        <v>0</v>
      </c>
      <c r="X458">
        <v>0</v>
      </c>
      <c r="Y458">
        <v>0</v>
      </c>
    </row>
    <row r="459" spans="1:25">
      <c r="A459" s="33">
        <v>349965</v>
      </c>
      <c r="B459" s="1" t="s">
        <v>381</v>
      </c>
      <c r="C459" s="1">
        <v>34996</v>
      </c>
      <c r="D459" s="1">
        <v>5</v>
      </c>
      <c r="E459" s="1">
        <v>7216</v>
      </c>
      <c r="F459" s="1">
        <v>671</v>
      </c>
      <c r="G459" s="1">
        <v>155</v>
      </c>
      <c r="H459" s="1">
        <v>189</v>
      </c>
      <c r="I459" s="1">
        <v>0</v>
      </c>
      <c r="J459" s="1">
        <v>0</v>
      </c>
      <c r="K459" s="1">
        <v>457</v>
      </c>
      <c r="L459" s="1">
        <v>0</v>
      </c>
      <c r="M459" s="1">
        <v>0</v>
      </c>
      <c r="N459" s="1">
        <v>500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>
        <v>0</v>
      </c>
      <c r="U459" s="1">
        <v>0</v>
      </c>
      <c r="V459">
        <v>0</v>
      </c>
      <c r="W459" s="1">
        <v>0</v>
      </c>
      <c r="X459">
        <v>0</v>
      </c>
      <c r="Y459">
        <v>0</v>
      </c>
    </row>
    <row r="460" spans="1:25">
      <c r="A460" s="33">
        <v>349966</v>
      </c>
      <c r="B460" s="1" t="s">
        <v>381</v>
      </c>
      <c r="C460" s="1">
        <v>34996</v>
      </c>
      <c r="D460" s="1">
        <v>6</v>
      </c>
      <c r="E460" s="1">
        <v>9014</v>
      </c>
      <c r="F460" s="1">
        <v>838</v>
      </c>
      <c r="G460" s="1">
        <v>194</v>
      </c>
      <c r="H460" s="1">
        <v>236</v>
      </c>
      <c r="I460" s="1">
        <v>0</v>
      </c>
      <c r="J460" s="1">
        <v>0</v>
      </c>
      <c r="K460" s="1">
        <v>571</v>
      </c>
      <c r="L460" s="1">
        <v>0</v>
      </c>
      <c r="M460" s="1">
        <v>0</v>
      </c>
      <c r="N460" s="1">
        <v>500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>
        <v>0</v>
      </c>
      <c r="U460" s="1">
        <v>0</v>
      </c>
      <c r="V460">
        <v>0</v>
      </c>
      <c r="W460" s="1">
        <v>0</v>
      </c>
      <c r="X460">
        <v>0</v>
      </c>
      <c r="Y460">
        <v>0</v>
      </c>
    </row>
    <row r="461" spans="1:25">
      <c r="A461" s="33">
        <v>319970</v>
      </c>
      <c r="B461" s="1" t="s">
        <v>382</v>
      </c>
      <c r="C461" s="1">
        <v>31997</v>
      </c>
      <c r="D461" s="1">
        <v>0</v>
      </c>
      <c r="E461" s="1">
        <v>2474</v>
      </c>
      <c r="F461" s="1">
        <v>203</v>
      </c>
      <c r="G461" s="1">
        <v>73</v>
      </c>
      <c r="H461" s="1">
        <v>45</v>
      </c>
      <c r="I461" s="1">
        <v>0</v>
      </c>
      <c r="J461" s="1">
        <v>0</v>
      </c>
      <c r="K461" s="1">
        <v>143</v>
      </c>
      <c r="L461" s="1">
        <v>0</v>
      </c>
      <c r="M461" s="1">
        <v>0</v>
      </c>
      <c r="N461" s="1">
        <v>500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>
        <v>0</v>
      </c>
      <c r="U461" s="1">
        <v>0</v>
      </c>
      <c r="V461">
        <v>0</v>
      </c>
      <c r="W461" s="1">
        <v>0</v>
      </c>
      <c r="X461">
        <v>0</v>
      </c>
      <c r="Y461">
        <v>0</v>
      </c>
    </row>
    <row r="462" spans="1:25">
      <c r="A462" s="33">
        <v>319971</v>
      </c>
      <c r="B462" s="1" t="s">
        <v>382</v>
      </c>
      <c r="C462" s="1">
        <v>31997</v>
      </c>
      <c r="D462" s="1">
        <v>1</v>
      </c>
      <c r="E462" s="1">
        <v>3092</v>
      </c>
      <c r="F462" s="1">
        <v>253</v>
      </c>
      <c r="G462" s="1">
        <v>91</v>
      </c>
      <c r="H462" s="1">
        <v>56</v>
      </c>
      <c r="I462" s="1">
        <v>0</v>
      </c>
      <c r="J462" s="1">
        <v>0</v>
      </c>
      <c r="K462" s="1">
        <v>178</v>
      </c>
      <c r="L462" s="1">
        <v>0</v>
      </c>
      <c r="M462" s="1">
        <v>0</v>
      </c>
      <c r="N462" s="1">
        <v>500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>
        <v>0</v>
      </c>
      <c r="U462" s="1">
        <v>0</v>
      </c>
      <c r="V462">
        <v>0</v>
      </c>
      <c r="W462" s="1">
        <v>0</v>
      </c>
      <c r="X462">
        <v>0</v>
      </c>
      <c r="Y462">
        <v>0</v>
      </c>
    </row>
    <row r="463" spans="1:25">
      <c r="A463" s="33">
        <v>319972</v>
      </c>
      <c r="B463" s="1" t="s">
        <v>382</v>
      </c>
      <c r="C463" s="1">
        <v>31997</v>
      </c>
      <c r="D463" s="1">
        <v>2</v>
      </c>
      <c r="E463" s="1">
        <v>3859</v>
      </c>
      <c r="F463" s="1">
        <v>316</v>
      </c>
      <c r="G463" s="1">
        <v>113</v>
      </c>
      <c r="H463" s="1">
        <v>70</v>
      </c>
      <c r="I463" s="1">
        <v>0</v>
      </c>
      <c r="J463" s="1">
        <v>0</v>
      </c>
      <c r="K463" s="1">
        <v>223</v>
      </c>
      <c r="L463" s="1">
        <v>0</v>
      </c>
      <c r="M463" s="1">
        <v>0</v>
      </c>
      <c r="N463" s="1">
        <v>500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>
        <v>0</v>
      </c>
      <c r="U463" s="1">
        <v>0</v>
      </c>
      <c r="V463">
        <v>0</v>
      </c>
      <c r="W463" s="1">
        <v>0</v>
      </c>
      <c r="X463">
        <v>0</v>
      </c>
      <c r="Y463">
        <v>0</v>
      </c>
    </row>
    <row r="464" spans="1:25">
      <c r="A464" s="33">
        <v>319973</v>
      </c>
      <c r="B464" s="1" t="s">
        <v>382</v>
      </c>
      <c r="C464" s="1">
        <v>31997</v>
      </c>
      <c r="D464" s="1">
        <v>3</v>
      </c>
      <c r="E464" s="1">
        <v>4824</v>
      </c>
      <c r="F464" s="1">
        <v>395</v>
      </c>
      <c r="G464" s="1">
        <v>142</v>
      </c>
      <c r="H464" s="1">
        <v>87</v>
      </c>
      <c r="I464" s="1">
        <v>0</v>
      </c>
      <c r="J464" s="1">
        <v>0</v>
      </c>
      <c r="K464" s="1">
        <v>278</v>
      </c>
      <c r="L464" s="1">
        <v>0</v>
      </c>
      <c r="M464" s="1">
        <v>0</v>
      </c>
      <c r="N464" s="1">
        <v>500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>
        <v>0</v>
      </c>
      <c r="U464" s="1">
        <v>0</v>
      </c>
      <c r="V464">
        <v>0</v>
      </c>
      <c r="W464" s="1">
        <v>0</v>
      </c>
      <c r="X464">
        <v>0</v>
      </c>
      <c r="Y464">
        <v>0</v>
      </c>
    </row>
    <row r="465" spans="1:25">
      <c r="A465" s="33">
        <v>319974</v>
      </c>
      <c r="B465" s="1" t="s">
        <v>382</v>
      </c>
      <c r="C465" s="1">
        <v>31997</v>
      </c>
      <c r="D465" s="1">
        <v>4</v>
      </c>
      <c r="E465" s="1">
        <v>6036</v>
      </c>
      <c r="F465" s="1">
        <v>495</v>
      </c>
      <c r="G465" s="1">
        <v>178</v>
      </c>
      <c r="H465" s="1">
        <v>109</v>
      </c>
      <c r="I465" s="1">
        <v>0</v>
      </c>
      <c r="J465" s="1">
        <v>0</v>
      </c>
      <c r="K465" s="1">
        <v>348</v>
      </c>
      <c r="L465" s="1">
        <v>0</v>
      </c>
      <c r="M465" s="1">
        <v>0</v>
      </c>
      <c r="N465" s="1">
        <v>500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>
        <v>0</v>
      </c>
      <c r="U465" s="1">
        <v>0</v>
      </c>
      <c r="V465">
        <v>0</v>
      </c>
      <c r="W465" s="1">
        <v>0</v>
      </c>
      <c r="X465">
        <v>0</v>
      </c>
      <c r="Y465">
        <v>0</v>
      </c>
    </row>
    <row r="466" spans="1:25">
      <c r="A466" s="33">
        <v>319975</v>
      </c>
      <c r="B466" s="1" t="s">
        <v>382</v>
      </c>
      <c r="C466" s="1">
        <v>31997</v>
      </c>
      <c r="D466" s="1">
        <v>5</v>
      </c>
      <c r="E466" s="1">
        <v>7545</v>
      </c>
      <c r="F466" s="1">
        <v>619</v>
      </c>
      <c r="G466" s="1">
        <v>222</v>
      </c>
      <c r="H466" s="1">
        <v>137</v>
      </c>
      <c r="I466" s="1">
        <v>0</v>
      </c>
      <c r="J466" s="1">
        <v>0</v>
      </c>
      <c r="K466" s="1">
        <v>436</v>
      </c>
      <c r="L466" s="1">
        <v>0</v>
      </c>
      <c r="M466" s="1">
        <v>0</v>
      </c>
      <c r="N466" s="1">
        <v>500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>
        <v>0</v>
      </c>
      <c r="U466" s="1">
        <v>0</v>
      </c>
      <c r="V466">
        <v>0</v>
      </c>
      <c r="W466" s="1">
        <v>0</v>
      </c>
      <c r="X466">
        <v>0</v>
      </c>
      <c r="Y466">
        <v>0</v>
      </c>
    </row>
    <row r="467" spans="1:25">
      <c r="A467" s="33">
        <v>319976</v>
      </c>
      <c r="B467" s="1" t="s">
        <v>382</v>
      </c>
      <c r="C467" s="1">
        <v>31997</v>
      </c>
      <c r="D467" s="1">
        <v>6</v>
      </c>
      <c r="E467" s="1">
        <v>9425</v>
      </c>
      <c r="F467" s="1">
        <v>773</v>
      </c>
      <c r="G467" s="1">
        <v>278</v>
      </c>
      <c r="H467" s="1">
        <v>171</v>
      </c>
      <c r="I467" s="1">
        <v>0</v>
      </c>
      <c r="J467" s="1">
        <v>0</v>
      </c>
      <c r="K467" s="1">
        <v>544</v>
      </c>
      <c r="L467" s="1">
        <v>0</v>
      </c>
      <c r="M467" s="1">
        <v>0</v>
      </c>
      <c r="N467" s="1">
        <v>500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>
        <v>0</v>
      </c>
      <c r="U467" s="1">
        <v>0</v>
      </c>
      <c r="V467">
        <v>0</v>
      </c>
      <c r="W467" s="1">
        <v>0</v>
      </c>
      <c r="X467">
        <v>0</v>
      </c>
      <c r="Y467">
        <v>0</v>
      </c>
    </row>
    <row r="468" spans="1:25">
      <c r="A468" s="33">
        <v>339980</v>
      </c>
      <c r="B468" s="1" t="s">
        <v>383</v>
      </c>
      <c r="C468" s="1">
        <v>33998</v>
      </c>
      <c r="D468" s="1">
        <v>0</v>
      </c>
      <c r="E468" s="1">
        <v>2021</v>
      </c>
      <c r="F468" s="1">
        <v>277</v>
      </c>
      <c r="G468" s="1">
        <v>52</v>
      </c>
      <c r="H468" s="1">
        <v>44</v>
      </c>
      <c r="I468" s="1">
        <v>0</v>
      </c>
      <c r="J468" s="1">
        <v>0</v>
      </c>
      <c r="K468" s="1">
        <v>136</v>
      </c>
      <c r="L468" s="1">
        <v>0</v>
      </c>
      <c r="M468" s="1">
        <v>0</v>
      </c>
      <c r="N468" s="1">
        <v>500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>
        <v>0</v>
      </c>
      <c r="U468" s="1">
        <v>0</v>
      </c>
      <c r="V468">
        <v>0</v>
      </c>
      <c r="W468" s="1">
        <v>0</v>
      </c>
      <c r="X468">
        <v>0</v>
      </c>
      <c r="Y468">
        <v>0</v>
      </c>
    </row>
    <row r="469" spans="1:25">
      <c r="A469" s="33">
        <v>339981</v>
      </c>
      <c r="B469" s="1" t="s">
        <v>383</v>
      </c>
      <c r="C469" s="1">
        <v>33998</v>
      </c>
      <c r="D469" s="1">
        <v>1</v>
      </c>
      <c r="E469" s="1">
        <v>2526</v>
      </c>
      <c r="F469" s="1">
        <v>346</v>
      </c>
      <c r="G469" s="1">
        <v>65</v>
      </c>
      <c r="H469" s="1">
        <v>55</v>
      </c>
      <c r="I469" s="1">
        <v>0</v>
      </c>
      <c r="J469" s="1">
        <v>0</v>
      </c>
      <c r="K469" s="1">
        <v>170</v>
      </c>
      <c r="L469" s="1">
        <v>0</v>
      </c>
      <c r="M469" s="1">
        <v>0</v>
      </c>
      <c r="N469" s="1">
        <v>500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>
        <v>0</v>
      </c>
      <c r="U469" s="1">
        <v>0</v>
      </c>
      <c r="V469">
        <v>0</v>
      </c>
      <c r="W469" s="1">
        <v>0</v>
      </c>
      <c r="X469">
        <v>0</v>
      </c>
      <c r="Y469">
        <v>0</v>
      </c>
    </row>
    <row r="470" spans="1:25">
      <c r="A470" s="33">
        <v>339982</v>
      </c>
      <c r="B470" s="1" t="s">
        <v>383</v>
      </c>
      <c r="C470" s="1">
        <v>33998</v>
      </c>
      <c r="D470" s="1">
        <v>2</v>
      </c>
      <c r="E470" s="1">
        <v>3152</v>
      </c>
      <c r="F470" s="1">
        <v>432</v>
      </c>
      <c r="G470" s="1">
        <v>81</v>
      </c>
      <c r="H470" s="1">
        <v>68</v>
      </c>
      <c r="I470" s="1">
        <v>0</v>
      </c>
      <c r="J470" s="1">
        <v>0</v>
      </c>
      <c r="K470" s="1">
        <v>212</v>
      </c>
      <c r="L470" s="1">
        <v>0</v>
      </c>
      <c r="M470" s="1">
        <v>0</v>
      </c>
      <c r="N470" s="1">
        <v>500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>
        <v>0</v>
      </c>
      <c r="U470" s="1">
        <v>0</v>
      </c>
      <c r="V470">
        <v>0</v>
      </c>
      <c r="W470" s="1">
        <v>0</v>
      </c>
      <c r="X470">
        <v>0</v>
      </c>
      <c r="Y470">
        <v>0</v>
      </c>
    </row>
    <row r="471" spans="1:25">
      <c r="A471" s="33">
        <v>339983</v>
      </c>
      <c r="B471" s="1" t="s">
        <v>383</v>
      </c>
      <c r="C471" s="1">
        <v>33998</v>
      </c>
      <c r="D471" s="1">
        <v>3</v>
      </c>
      <c r="E471" s="1">
        <v>3940</v>
      </c>
      <c r="F471" s="1">
        <v>540</v>
      </c>
      <c r="G471" s="1">
        <v>101</v>
      </c>
      <c r="H471" s="1">
        <v>85</v>
      </c>
      <c r="I471" s="1">
        <v>0</v>
      </c>
      <c r="J471" s="1">
        <v>0</v>
      </c>
      <c r="K471" s="1">
        <v>265</v>
      </c>
      <c r="L471" s="1">
        <v>0</v>
      </c>
      <c r="M471" s="1">
        <v>0</v>
      </c>
      <c r="N471" s="1">
        <v>500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>
        <v>0</v>
      </c>
      <c r="U471" s="1">
        <v>0</v>
      </c>
      <c r="V471">
        <v>0</v>
      </c>
      <c r="W471" s="1">
        <v>0</v>
      </c>
      <c r="X471">
        <v>0</v>
      </c>
      <c r="Y471">
        <v>0</v>
      </c>
    </row>
    <row r="472" spans="1:25">
      <c r="A472" s="33">
        <v>339984</v>
      </c>
      <c r="B472" s="1" t="s">
        <v>383</v>
      </c>
      <c r="C472" s="1">
        <v>33998</v>
      </c>
      <c r="D472" s="1">
        <v>4</v>
      </c>
      <c r="E472" s="1">
        <v>4931</v>
      </c>
      <c r="F472" s="1">
        <v>675</v>
      </c>
      <c r="G472" s="1">
        <v>126</v>
      </c>
      <c r="H472" s="1">
        <v>107</v>
      </c>
      <c r="I472" s="1">
        <v>0</v>
      </c>
      <c r="J472" s="1">
        <v>0</v>
      </c>
      <c r="K472" s="1">
        <v>331</v>
      </c>
      <c r="L472" s="1">
        <v>0</v>
      </c>
      <c r="M472" s="1">
        <v>0</v>
      </c>
      <c r="N472" s="1">
        <v>500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>
        <v>0</v>
      </c>
      <c r="U472" s="1">
        <v>0</v>
      </c>
      <c r="V472">
        <v>0</v>
      </c>
      <c r="W472" s="1">
        <v>0</v>
      </c>
      <c r="X472">
        <v>0</v>
      </c>
      <c r="Y472">
        <v>0</v>
      </c>
    </row>
    <row r="473" spans="1:25">
      <c r="A473" s="33">
        <v>339985</v>
      </c>
      <c r="B473" s="1" t="s">
        <v>383</v>
      </c>
      <c r="C473" s="1">
        <v>33998</v>
      </c>
      <c r="D473" s="1">
        <v>5</v>
      </c>
      <c r="E473" s="1">
        <v>6164</v>
      </c>
      <c r="F473" s="1">
        <v>844</v>
      </c>
      <c r="G473" s="1">
        <v>158</v>
      </c>
      <c r="H473" s="1">
        <v>134</v>
      </c>
      <c r="I473" s="1">
        <v>0</v>
      </c>
      <c r="J473" s="1">
        <v>0</v>
      </c>
      <c r="K473" s="1">
        <v>414</v>
      </c>
      <c r="L473" s="1">
        <v>0</v>
      </c>
      <c r="M473" s="1">
        <v>0</v>
      </c>
      <c r="N473" s="1">
        <v>500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>
        <v>0</v>
      </c>
      <c r="U473" s="1">
        <v>0</v>
      </c>
      <c r="V473">
        <v>0</v>
      </c>
      <c r="W473" s="1">
        <v>0</v>
      </c>
      <c r="X473">
        <v>0</v>
      </c>
      <c r="Y473">
        <v>0</v>
      </c>
    </row>
    <row r="474" spans="1:25">
      <c r="A474" s="33">
        <v>339986</v>
      </c>
      <c r="B474" s="1" t="s">
        <v>383</v>
      </c>
      <c r="C474" s="1">
        <v>33998</v>
      </c>
      <c r="D474" s="1">
        <v>6</v>
      </c>
      <c r="E474" s="1">
        <v>7700</v>
      </c>
      <c r="F474" s="1">
        <v>1055</v>
      </c>
      <c r="G474" s="1">
        <v>198</v>
      </c>
      <c r="H474" s="1">
        <v>167</v>
      </c>
      <c r="I474" s="1">
        <v>0</v>
      </c>
      <c r="J474" s="1">
        <v>0</v>
      </c>
      <c r="K474" s="1">
        <v>518</v>
      </c>
      <c r="L474" s="1">
        <v>0</v>
      </c>
      <c r="M474" s="1">
        <v>0</v>
      </c>
      <c r="N474" s="1">
        <v>500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>
        <v>0</v>
      </c>
      <c r="U474" s="1">
        <v>0</v>
      </c>
      <c r="V474">
        <v>0</v>
      </c>
      <c r="W474" s="1">
        <v>0</v>
      </c>
      <c r="X474">
        <v>0</v>
      </c>
      <c r="Y474">
        <v>0</v>
      </c>
    </row>
    <row r="475" spans="1:25">
      <c r="A475" s="33">
        <v>349990</v>
      </c>
      <c r="B475" s="1" t="s">
        <v>384</v>
      </c>
      <c r="C475" s="1">
        <v>34999</v>
      </c>
      <c r="D475" s="1">
        <v>0</v>
      </c>
      <c r="E475" s="1">
        <v>2017</v>
      </c>
      <c r="F475" s="1">
        <v>188</v>
      </c>
      <c r="G475" s="1">
        <v>44</v>
      </c>
      <c r="H475" s="1">
        <v>53</v>
      </c>
      <c r="I475" s="1">
        <v>0</v>
      </c>
      <c r="J475" s="1">
        <v>0</v>
      </c>
      <c r="K475" s="1">
        <v>128</v>
      </c>
      <c r="L475" s="1">
        <v>0</v>
      </c>
      <c r="M475" s="1">
        <v>0</v>
      </c>
      <c r="N475" s="1">
        <v>500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>
        <v>0</v>
      </c>
      <c r="U475" s="1">
        <v>0</v>
      </c>
      <c r="V475">
        <v>0</v>
      </c>
      <c r="W475" s="1">
        <v>0</v>
      </c>
      <c r="X475">
        <v>0</v>
      </c>
      <c r="Y475">
        <v>0</v>
      </c>
    </row>
    <row r="476" spans="1:25">
      <c r="A476" s="33">
        <v>349991</v>
      </c>
      <c r="B476" s="1" t="s">
        <v>384</v>
      </c>
      <c r="C476" s="1">
        <v>34999</v>
      </c>
      <c r="D476" s="1">
        <v>1</v>
      </c>
      <c r="E476" s="1">
        <v>2521</v>
      </c>
      <c r="F476" s="1">
        <v>235</v>
      </c>
      <c r="G476" s="1">
        <v>55</v>
      </c>
      <c r="H476" s="1">
        <v>66</v>
      </c>
      <c r="I476" s="1">
        <v>0</v>
      </c>
      <c r="J476" s="1">
        <v>0</v>
      </c>
      <c r="K476" s="1">
        <v>160</v>
      </c>
      <c r="L476" s="1">
        <v>0</v>
      </c>
      <c r="M476" s="1">
        <v>0</v>
      </c>
      <c r="N476" s="1">
        <v>500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>
        <v>0</v>
      </c>
      <c r="U476" s="1">
        <v>0</v>
      </c>
      <c r="V476">
        <v>0</v>
      </c>
      <c r="W476" s="1">
        <v>0</v>
      </c>
      <c r="X476">
        <v>0</v>
      </c>
      <c r="Y476">
        <v>0</v>
      </c>
    </row>
    <row r="477" spans="1:25">
      <c r="A477" s="33">
        <v>349992</v>
      </c>
      <c r="B477" s="1" t="s">
        <v>384</v>
      </c>
      <c r="C477" s="1">
        <v>34999</v>
      </c>
      <c r="D477" s="1">
        <v>2</v>
      </c>
      <c r="E477" s="1">
        <v>3146</v>
      </c>
      <c r="F477" s="1">
        <v>293</v>
      </c>
      <c r="G477" s="1">
        <v>68</v>
      </c>
      <c r="H477" s="1">
        <v>82</v>
      </c>
      <c r="I477" s="1">
        <v>0</v>
      </c>
      <c r="J477" s="1">
        <v>0</v>
      </c>
      <c r="K477" s="1">
        <v>199</v>
      </c>
      <c r="L477" s="1">
        <v>0</v>
      </c>
      <c r="M477" s="1">
        <v>0</v>
      </c>
      <c r="N477" s="1">
        <v>500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>
        <v>0</v>
      </c>
      <c r="U477" s="1">
        <v>0</v>
      </c>
      <c r="V477">
        <v>0</v>
      </c>
      <c r="W477" s="1">
        <v>0</v>
      </c>
      <c r="X477">
        <v>0</v>
      </c>
      <c r="Y477">
        <v>0</v>
      </c>
    </row>
    <row r="478" spans="1:25">
      <c r="A478" s="33">
        <v>349993</v>
      </c>
      <c r="B478" s="1" t="s">
        <v>384</v>
      </c>
      <c r="C478" s="1">
        <v>34999</v>
      </c>
      <c r="D478" s="1">
        <v>3</v>
      </c>
      <c r="E478" s="1">
        <v>3933</v>
      </c>
      <c r="F478" s="1">
        <v>366</v>
      </c>
      <c r="G478" s="1">
        <v>85</v>
      </c>
      <c r="H478" s="1">
        <v>103</v>
      </c>
      <c r="I478" s="1">
        <v>0</v>
      </c>
      <c r="J478" s="1">
        <v>0</v>
      </c>
      <c r="K478" s="1">
        <v>249</v>
      </c>
      <c r="L478" s="1">
        <v>0</v>
      </c>
      <c r="M478" s="1">
        <v>0</v>
      </c>
      <c r="N478" s="1">
        <v>500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>
        <v>0</v>
      </c>
      <c r="U478" s="1">
        <v>0</v>
      </c>
      <c r="V478">
        <v>0</v>
      </c>
      <c r="W478" s="1">
        <v>0</v>
      </c>
      <c r="X478">
        <v>0</v>
      </c>
      <c r="Y478">
        <v>0</v>
      </c>
    </row>
    <row r="479" spans="1:25">
      <c r="A479" s="33">
        <v>349994</v>
      </c>
      <c r="B479" s="1" t="s">
        <v>384</v>
      </c>
      <c r="C479" s="1">
        <v>34999</v>
      </c>
      <c r="D479" s="1">
        <v>4</v>
      </c>
      <c r="E479" s="1">
        <v>4921</v>
      </c>
      <c r="F479" s="1">
        <v>458</v>
      </c>
      <c r="G479" s="1">
        <v>107</v>
      </c>
      <c r="H479" s="1">
        <v>129</v>
      </c>
      <c r="I479" s="1">
        <v>0</v>
      </c>
      <c r="J479" s="1">
        <v>0</v>
      </c>
      <c r="K479" s="1">
        <v>312</v>
      </c>
      <c r="L479" s="1">
        <v>0</v>
      </c>
      <c r="M479" s="1">
        <v>0</v>
      </c>
      <c r="N479" s="1">
        <v>500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>
        <v>0</v>
      </c>
      <c r="U479" s="1">
        <v>0</v>
      </c>
      <c r="V479">
        <v>0</v>
      </c>
      <c r="W479" s="1">
        <v>0</v>
      </c>
      <c r="X479">
        <v>0</v>
      </c>
      <c r="Y479">
        <v>0</v>
      </c>
    </row>
    <row r="480" spans="1:25">
      <c r="A480" s="33">
        <v>349995</v>
      </c>
      <c r="B480" s="1" t="s">
        <v>384</v>
      </c>
      <c r="C480" s="1">
        <v>34999</v>
      </c>
      <c r="D480" s="1">
        <v>5</v>
      </c>
      <c r="E480" s="1">
        <v>6151</v>
      </c>
      <c r="F480" s="1">
        <v>573</v>
      </c>
      <c r="G480" s="1">
        <v>134</v>
      </c>
      <c r="H480" s="1">
        <v>161</v>
      </c>
      <c r="I480" s="1">
        <v>0</v>
      </c>
      <c r="J480" s="1">
        <v>0</v>
      </c>
      <c r="K480" s="1">
        <v>390</v>
      </c>
      <c r="L480" s="1">
        <v>0</v>
      </c>
      <c r="M480" s="1">
        <v>0</v>
      </c>
      <c r="N480" s="1">
        <v>500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>
        <v>0</v>
      </c>
      <c r="U480" s="1">
        <v>0</v>
      </c>
      <c r="V480">
        <v>0</v>
      </c>
      <c r="W480" s="1">
        <v>0</v>
      </c>
      <c r="X480">
        <v>0</v>
      </c>
      <c r="Y480">
        <v>0</v>
      </c>
    </row>
    <row r="481" spans="1:25">
      <c r="A481" s="33">
        <v>349996</v>
      </c>
      <c r="B481" s="1" t="s">
        <v>384</v>
      </c>
      <c r="C481" s="1">
        <v>34999</v>
      </c>
      <c r="D481" s="1">
        <v>6</v>
      </c>
      <c r="E481" s="1">
        <v>7684</v>
      </c>
      <c r="F481" s="1">
        <v>716</v>
      </c>
      <c r="G481" s="1">
        <v>167</v>
      </c>
      <c r="H481" s="1">
        <v>201</v>
      </c>
      <c r="I481" s="1">
        <v>0</v>
      </c>
      <c r="J481" s="1">
        <v>0</v>
      </c>
      <c r="K481" s="1">
        <v>487</v>
      </c>
      <c r="L481" s="1">
        <v>0</v>
      </c>
      <c r="M481" s="1">
        <v>0</v>
      </c>
      <c r="N481" s="1">
        <v>500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>
        <v>0</v>
      </c>
      <c r="U481" s="1">
        <v>0</v>
      </c>
      <c r="V481">
        <v>0</v>
      </c>
      <c r="W481" s="1">
        <v>0</v>
      </c>
      <c r="X481">
        <v>0</v>
      </c>
      <c r="Y481">
        <v>0</v>
      </c>
    </row>
    <row r="482" spans="1:25">
      <c r="A482" s="33">
        <v>439970</v>
      </c>
      <c r="B482" s="1" t="s">
        <v>385</v>
      </c>
      <c r="C482" s="1">
        <v>43997</v>
      </c>
      <c r="D482" s="1">
        <v>0</v>
      </c>
      <c r="E482" s="1">
        <v>2243</v>
      </c>
      <c r="F482" s="1">
        <v>305</v>
      </c>
      <c r="G482" s="1">
        <v>59</v>
      </c>
      <c r="H482" s="1">
        <v>47</v>
      </c>
      <c r="I482" s="1">
        <v>0</v>
      </c>
      <c r="J482" s="1">
        <v>0</v>
      </c>
      <c r="K482" s="1">
        <v>156</v>
      </c>
      <c r="L482" s="1">
        <v>0</v>
      </c>
      <c r="M482" s="1">
        <v>0</v>
      </c>
      <c r="N482" s="1">
        <v>500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>
        <v>0</v>
      </c>
      <c r="U482" s="1">
        <v>0</v>
      </c>
      <c r="V482">
        <v>0</v>
      </c>
      <c r="W482" s="1">
        <v>0</v>
      </c>
      <c r="X482">
        <v>0</v>
      </c>
      <c r="Y482">
        <v>0</v>
      </c>
    </row>
    <row r="483" spans="1:25">
      <c r="A483" s="33">
        <v>439971</v>
      </c>
      <c r="B483" s="1" t="s">
        <v>385</v>
      </c>
      <c r="C483" s="1">
        <v>43997</v>
      </c>
      <c r="D483" s="1">
        <v>1</v>
      </c>
      <c r="E483" s="1">
        <v>2803</v>
      </c>
      <c r="F483" s="1">
        <v>381</v>
      </c>
      <c r="G483" s="1">
        <v>73</v>
      </c>
      <c r="H483" s="1">
        <v>58</v>
      </c>
      <c r="I483" s="1">
        <v>0</v>
      </c>
      <c r="J483" s="1">
        <v>0</v>
      </c>
      <c r="K483" s="1">
        <v>195</v>
      </c>
      <c r="L483" s="1">
        <v>0</v>
      </c>
      <c r="M483" s="1">
        <v>0</v>
      </c>
      <c r="N483" s="1">
        <v>500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>
        <v>0</v>
      </c>
      <c r="U483" s="1">
        <v>0</v>
      </c>
      <c r="V483">
        <v>0</v>
      </c>
      <c r="W483" s="1">
        <v>0</v>
      </c>
      <c r="X483">
        <v>0</v>
      </c>
      <c r="Y483">
        <v>0</v>
      </c>
    </row>
    <row r="484" spans="1:25">
      <c r="A484" s="33">
        <v>439972</v>
      </c>
      <c r="B484" s="1" t="s">
        <v>385</v>
      </c>
      <c r="C484" s="1">
        <v>43997</v>
      </c>
      <c r="D484" s="1">
        <v>2</v>
      </c>
      <c r="E484" s="1">
        <v>3499</v>
      </c>
      <c r="F484" s="1">
        <v>475</v>
      </c>
      <c r="G484" s="1">
        <v>92</v>
      </c>
      <c r="H484" s="1">
        <v>73</v>
      </c>
      <c r="I484" s="1">
        <v>0</v>
      </c>
      <c r="J484" s="1">
        <v>0</v>
      </c>
      <c r="K484" s="1">
        <v>243</v>
      </c>
      <c r="L484" s="1">
        <v>0</v>
      </c>
      <c r="M484" s="1">
        <v>0</v>
      </c>
      <c r="N484" s="1">
        <v>500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>
        <v>0</v>
      </c>
      <c r="U484" s="1">
        <v>0</v>
      </c>
      <c r="V484">
        <v>0</v>
      </c>
      <c r="W484" s="1">
        <v>0</v>
      </c>
      <c r="X484">
        <v>0</v>
      </c>
      <c r="Y484">
        <v>0</v>
      </c>
    </row>
    <row r="485" spans="1:25">
      <c r="A485" s="33">
        <v>439973</v>
      </c>
      <c r="B485" s="1" t="s">
        <v>385</v>
      </c>
      <c r="C485" s="1">
        <v>43997</v>
      </c>
      <c r="D485" s="1">
        <v>3</v>
      </c>
      <c r="E485" s="1">
        <v>4373</v>
      </c>
      <c r="F485" s="1">
        <v>594</v>
      </c>
      <c r="G485" s="1">
        <v>115</v>
      </c>
      <c r="H485" s="1">
        <v>91</v>
      </c>
      <c r="I485" s="1">
        <v>0</v>
      </c>
      <c r="J485" s="1">
        <v>0</v>
      </c>
      <c r="K485" s="1">
        <v>304</v>
      </c>
      <c r="L485" s="1">
        <v>0</v>
      </c>
      <c r="M485" s="1">
        <v>0</v>
      </c>
      <c r="N485" s="1">
        <v>500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>
        <v>0</v>
      </c>
      <c r="U485" s="1">
        <v>0</v>
      </c>
      <c r="V485">
        <v>0</v>
      </c>
      <c r="W485" s="1">
        <v>0</v>
      </c>
      <c r="X485">
        <v>0</v>
      </c>
      <c r="Y485">
        <v>0</v>
      </c>
    </row>
    <row r="486" spans="1:25">
      <c r="A486" s="33">
        <v>439974</v>
      </c>
      <c r="B486" s="1" t="s">
        <v>385</v>
      </c>
      <c r="C486" s="1">
        <v>43997</v>
      </c>
      <c r="D486" s="1">
        <v>4</v>
      </c>
      <c r="E486" s="1">
        <v>5472</v>
      </c>
      <c r="F486" s="1">
        <v>744</v>
      </c>
      <c r="G486" s="1">
        <v>143</v>
      </c>
      <c r="H486" s="1">
        <v>114</v>
      </c>
      <c r="I486" s="1">
        <v>0</v>
      </c>
      <c r="J486" s="1">
        <v>0</v>
      </c>
      <c r="K486" s="1">
        <v>380</v>
      </c>
      <c r="L486" s="1">
        <v>0</v>
      </c>
      <c r="M486" s="1">
        <v>0</v>
      </c>
      <c r="N486" s="1">
        <v>500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>
        <v>0</v>
      </c>
      <c r="U486" s="1">
        <v>0</v>
      </c>
      <c r="V486">
        <v>0</v>
      </c>
      <c r="W486" s="1">
        <v>0</v>
      </c>
      <c r="X486">
        <v>0</v>
      </c>
      <c r="Y486">
        <v>0</v>
      </c>
    </row>
    <row r="487" spans="1:25">
      <c r="A487" s="33">
        <v>439975</v>
      </c>
      <c r="B487" s="1" t="s">
        <v>385</v>
      </c>
      <c r="C487" s="1">
        <v>43997</v>
      </c>
      <c r="D487" s="1">
        <v>5</v>
      </c>
      <c r="E487" s="1">
        <v>6841</v>
      </c>
      <c r="F487" s="1">
        <v>930</v>
      </c>
      <c r="G487" s="1">
        <v>179</v>
      </c>
      <c r="H487" s="1">
        <v>143</v>
      </c>
      <c r="I487" s="1">
        <v>0</v>
      </c>
      <c r="J487" s="1">
        <v>0</v>
      </c>
      <c r="K487" s="1">
        <v>475</v>
      </c>
      <c r="L487" s="1">
        <v>0</v>
      </c>
      <c r="M487" s="1">
        <v>0</v>
      </c>
      <c r="N487" s="1">
        <v>500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>
        <v>0</v>
      </c>
      <c r="U487" s="1">
        <v>0</v>
      </c>
      <c r="V487">
        <v>0</v>
      </c>
      <c r="W487" s="1">
        <v>0</v>
      </c>
      <c r="X487">
        <v>0</v>
      </c>
      <c r="Y487">
        <v>0</v>
      </c>
    </row>
    <row r="488" spans="1:25">
      <c r="A488" s="33">
        <v>439976</v>
      </c>
      <c r="B488" s="1" t="s">
        <v>385</v>
      </c>
      <c r="C488" s="1">
        <v>43997</v>
      </c>
      <c r="D488" s="1">
        <v>6</v>
      </c>
      <c r="E488" s="1">
        <v>8545</v>
      </c>
      <c r="F488" s="1">
        <v>1162</v>
      </c>
      <c r="G488" s="1">
        <v>224</v>
      </c>
      <c r="H488" s="1">
        <v>179</v>
      </c>
      <c r="I488" s="1">
        <v>0</v>
      </c>
      <c r="J488" s="1">
        <v>0</v>
      </c>
      <c r="K488" s="1">
        <v>594</v>
      </c>
      <c r="L488" s="1">
        <v>0</v>
      </c>
      <c r="M488" s="1">
        <v>0</v>
      </c>
      <c r="N488" s="1">
        <v>500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>
        <v>0</v>
      </c>
      <c r="U488" s="1">
        <v>0</v>
      </c>
      <c r="V488">
        <v>0</v>
      </c>
      <c r="W488" s="1">
        <v>0</v>
      </c>
      <c r="X488">
        <v>0</v>
      </c>
      <c r="Y488">
        <v>0</v>
      </c>
    </row>
    <row r="489" spans="1:25">
      <c r="A489" s="33">
        <v>449980</v>
      </c>
      <c r="B489" s="1" t="s">
        <v>386</v>
      </c>
      <c r="C489" s="1">
        <v>44998</v>
      </c>
      <c r="D489" s="1">
        <v>0</v>
      </c>
      <c r="E489" s="1">
        <v>2626</v>
      </c>
      <c r="F489" s="1">
        <v>242</v>
      </c>
      <c r="G489" s="1">
        <v>57</v>
      </c>
      <c r="H489" s="1">
        <v>67</v>
      </c>
      <c r="I489" s="1">
        <v>0</v>
      </c>
      <c r="J489" s="1">
        <v>0</v>
      </c>
      <c r="K489" s="1">
        <v>172</v>
      </c>
      <c r="L489" s="1">
        <v>0</v>
      </c>
      <c r="M489" s="1">
        <v>0</v>
      </c>
      <c r="N489" s="1">
        <v>500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>
        <v>0</v>
      </c>
      <c r="U489" s="1">
        <v>0</v>
      </c>
      <c r="V489">
        <v>0</v>
      </c>
      <c r="W489" s="1">
        <v>0</v>
      </c>
      <c r="X489">
        <v>0</v>
      </c>
      <c r="Y489">
        <v>0</v>
      </c>
    </row>
    <row r="490" spans="1:25">
      <c r="A490" s="33">
        <v>449981</v>
      </c>
      <c r="B490" s="1" t="s">
        <v>386</v>
      </c>
      <c r="C490" s="1">
        <v>44998</v>
      </c>
      <c r="D490" s="1">
        <v>1</v>
      </c>
      <c r="E490" s="1">
        <v>3282</v>
      </c>
      <c r="F490" s="1">
        <v>302</v>
      </c>
      <c r="G490" s="1">
        <v>71</v>
      </c>
      <c r="H490" s="1">
        <v>83</v>
      </c>
      <c r="I490" s="1">
        <v>0</v>
      </c>
      <c r="J490" s="1">
        <v>0</v>
      </c>
      <c r="K490" s="1">
        <v>215</v>
      </c>
      <c r="L490" s="1">
        <v>0</v>
      </c>
      <c r="M490" s="1">
        <v>0</v>
      </c>
      <c r="N490" s="1">
        <v>500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>
        <v>0</v>
      </c>
      <c r="U490" s="1">
        <v>0</v>
      </c>
      <c r="V490">
        <v>0</v>
      </c>
      <c r="W490" s="1">
        <v>0</v>
      </c>
      <c r="X490">
        <v>0</v>
      </c>
      <c r="Y490">
        <v>0</v>
      </c>
    </row>
    <row r="491" spans="1:25">
      <c r="A491" s="33">
        <v>449982</v>
      </c>
      <c r="B491" s="1" t="s">
        <v>386</v>
      </c>
      <c r="C491" s="1">
        <v>44998</v>
      </c>
      <c r="D491" s="1">
        <v>2</v>
      </c>
      <c r="E491" s="1">
        <v>4096</v>
      </c>
      <c r="F491" s="1">
        <v>377</v>
      </c>
      <c r="G491" s="1">
        <v>88</v>
      </c>
      <c r="H491" s="1">
        <v>104</v>
      </c>
      <c r="I491" s="1">
        <v>0</v>
      </c>
      <c r="J491" s="1">
        <v>0</v>
      </c>
      <c r="K491" s="1">
        <v>268</v>
      </c>
      <c r="L491" s="1">
        <v>0</v>
      </c>
      <c r="M491" s="1">
        <v>0</v>
      </c>
      <c r="N491" s="1">
        <v>500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>
        <v>0</v>
      </c>
      <c r="U491" s="1">
        <v>0</v>
      </c>
      <c r="V491">
        <v>0</v>
      </c>
      <c r="W491" s="1">
        <v>0</v>
      </c>
      <c r="X491">
        <v>0</v>
      </c>
      <c r="Y491">
        <v>0</v>
      </c>
    </row>
    <row r="492" spans="1:25">
      <c r="A492" s="33">
        <v>449983</v>
      </c>
      <c r="B492" s="1" t="s">
        <v>386</v>
      </c>
      <c r="C492" s="1">
        <v>44998</v>
      </c>
      <c r="D492" s="1">
        <v>3</v>
      </c>
      <c r="E492" s="1">
        <v>5120</v>
      </c>
      <c r="F492" s="1">
        <v>471</v>
      </c>
      <c r="G492" s="1">
        <v>111</v>
      </c>
      <c r="H492" s="1">
        <v>130</v>
      </c>
      <c r="I492" s="1">
        <v>0</v>
      </c>
      <c r="J492" s="1">
        <v>0</v>
      </c>
      <c r="K492" s="1">
        <v>335</v>
      </c>
      <c r="L492" s="1">
        <v>0</v>
      </c>
      <c r="M492" s="1">
        <v>0</v>
      </c>
      <c r="N492" s="1">
        <v>500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>
        <v>0</v>
      </c>
      <c r="U492" s="1">
        <v>0</v>
      </c>
      <c r="V492">
        <v>0</v>
      </c>
      <c r="W492" s="1">
        <v>0</v>
      </c>
      <c r="X492">
        <v>0</v>
      </c>
      <c r="Y492">
        <v>0</v>
      </c>
    </row>
    <row r="493" spans="1:25">
      <c r="A493" s="33">
        <v>449984</v>
      </c>
      <c r="B493" s="1" t="s">
        <v>386</v>
      </c>
      <c r="C493" s="1">
        <v>44998</v>
      </c>
      <c r="D493" s="1">
        <v>4</v>
      </c>
      <c r="E493" s="1">
        <v>6407</v>
      </c>
      <c r="F493" s="1">
        <v>590</v>
      </c>
      <c r="G493" s="1">
        <v>139</v>
      </c>
      <c r="H493" s="1">
        <v>163</v>
      </c>
      <c r="I493" s="1">
        <v>0</v>
      </c>
      <c r="J493" s="1">
        <v>0</v>
      </c>
      <c r="K493" s="1">
        <v>419</v>
      </c>
      <c r="L493" s="1">
        <v>0</v>
      </c>
      <c r="M493" s="1">
        <v>0</v>
      </c>
      <c r="N493" s="1">
        <v>500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>
        <v>0</v>
      </c>
      <c r="U493" s="1">
        <v>0</v>
      </c>
      <c r="V493">
        <v>0</v>
      </c>
      <c r="W493" s="1">
        <v>0</v>
      </c>
      <c r="X493">
        <v>0</v>
      </c>
      <c r="Y493">
        <v>0</v>
      </c>
    </row>
    <row r="494" spans="1:25">
      <c r="A494" s="33">
        <v>449985</v>
      </c>
      <c r="B494" s="1" t="s">
        <v>386</v>
      </c>
      <c r="C494" s="1">
        <v>44998</v>
      </c>
      <c r="D494" s="1">
        <v>5</v>
      </c>
      <c r="E494" s="1">
        <v>8009</v>
      </c>
      <c r="F494" s="1">
        <v>738</v>
      </c>
      <c r="G494" s="1">
        <v>173</v>
      </c>
      <c r="H494" s="1">
        <v>204</v>
      </c>
      <c r="I494" s="1">
        <v>0</v>
      </c>
      <c r="J494" s="1">
        <v>0</v>
      </c>
      <c r="K494" s="1">
        <v>524</v>
      </c>
      <c r="L494" s="1">
        <v>0</v>
      </c>
      <c r="M494" s="1">
        <v>0</v>
      </c>
      <c r="N494" s="1">
        <v>500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>
        <v>0</v>
      </c>
      <c r="U494" s="1">
        <v>0</v>
      </c>
      <c r="V494">
        <v>0</v>
      </c>
      <c r="W494" s="1">
        <v>0</v>
      </c>
      <c r="X494">
        <v>0</v>
      </c>
      <c r="Y494">
        <v>0</v>
      </c>
    </row>
    <row r="495" spans="1:25">
      <c r="A495" s="33">
        <v>449986</v>
      </c>
      <c r="B495" s="1" t="s">
        <v>386</v>
      </c>
      <c r="C495" s="1">
        <v>44998</v>
      </c>
      <c r="D495" s="1">
        <v>6</v>
      </c>
      <c r="E495" s="1">
        <v>10005</v>
      </c>
      <c r="F495" s="1">
        <v>922</v>
      </c>
      <c r="G495" s="1">
        <v>217</v>
      </c>
      <c r="H495" s="1">
        <v>255</v>
      </c>
      <c r="I495" s="1">
        <v>0</v>
      </c>
      <c r="J495" s="1">
        <v>0</v>
      </c>
      <c r="K495" s="1">
        <v>655</v>
      </c>
      <c r="L495" s="1">
        <v>0</v>
      </c>
      <c r="M495" s="1">
        <v>0</v>
      </c>
      <c r="N495" s="1">
        <v>500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>
        <v>0</v>
      </c>
      <c r="U495" s="1">
        <v>0</v>
      </c>
      <c r="V495">
        <v>0</v>
      </c>
      <c r="W495" s="1">
        <v>0</v>
      </c>
      <c r="X495">
        <v>0</v>
      </c>
      <c r="Y495">
        <v>0</v>
      </c>
    </row>
    <row r="496" spans="1:25">
      <c r="A496" s="33">
        <v>529970</v>
      </c>
      <c r="B496" s="1" t="s">
        <v>387</v>
      </c>
      <c r="C496" s="1">
        <v>52997</v>
      </c>
      <c r="D496" s="1">
        <v>0</v>
      </c>
      <c r="E496" s="1">
        <v>2214</v>
      </c>
      <c r="F496" s="1">
        <v>313</v>
      </c>
      <c r="G496" s="1">
        <v>48</v>
      </c>
      <c r="H496" s="1">
        <v>60</v>
      </c>
      <c r="I496" s="1">
        <v>0</v>
      </c>
      <c r="J496" s="1">
        <v>0</v>
      </c>
      <c r="K496" s="1">
        <v>142</v>
      </c>
      <c r="L496" s="1">
        <v>0</v>
      </c>
      <c r="M496" s="1">
        <v>0</v>
      </c>
      <c r="N496" s="1">
        <v>500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>
        <v>0</v>
      </c>
      <c r="U496" s="1">
        <v>0</v>
      </c>
      <c r="V496">
        <v>0</v>
      </c>
      <c r="W496" s="1">
        <v>0</v>
      </c>
      <c r="X496">
        <v>0</v>
      </c>
      <c r="Y496">
        <v>0</v>
      </c>
    </row>
    <row r="497" spans="1:25">
      <c r="A497" s="33">
        <v>529971</v>
      </c>
      <c r="B497" s="1" t="s">
        <v>387</v>
      </c>
      <c r="C497" s="1">
        <v>52997</v>
      </c>
      <c r="D497" s="1">
        <v>1</v>
      </c>
      <c r="E497" s="1">
        <v>2767</v>
      </c>
      <c r="F497" s="1">
        <v>391</v>
      </c>
      <c r="G497" s="1">
        <v>60</v>
      </c>
      <c r="H497" s="1">
        <v>75</v>
      </c>
      <c r="I497" s="1">
        <v>0</v>
      </c>
      <c r="J497" s="1">
        <v>0</v>
      </c>
      <c r="K497" s="1">
        <v>177</v>
      </c>
      <c r="L497" s="1">
        <v>0</v>
      </c>
      <c r="M497" s="1">
        <v>0</v>
      </c>
      <c r="N497" s="1">
        <v>500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>
        <v>0</v>
      </c>
      <c r="U497" s="1">
        <v>0</v>
      </c>
      <c r="V497">
        <v>0</v>
      </c>
      <c r="W497" s="1">
        <v>0</v>
      </c>
      <c r="X497">
        <v>0</v>
      </c>
      <c r="Y497">
        <v>0</v>
      </c>
    </row>
    <row r="498" spans="1:25">
      <c r="A498" s="33">
        <v>529972</v>
      </c>
      <c r="B498" s="1" t="s">
        <v>387</v>
      </c>
      <c r="C498" s="1">
        <v>52997</v>
      </c>
      <c r="D498" s="1">
        <v>2</v>
      </c>
      <c r="E498" s="1">
        <v>3453</v>
      </c>
      <c r="F498" s="1">
        <v>488</v>
      </c>
      <c r="G498" s="1">
        <v>74</v>
      </c>
      <c r="H498" s="1">
        <v>93</v>
      </c>
      <c r="I498" s="1">
        <v>0</v>
      </c>
      <c r="J498" s="1">
        <v>0</v>
      </c>
      <c r="K498" s="1">
        <v>221</v>
      </c>
      <c r="L498" s="1">
        <v>0</v>
      </c>
      <c r="M498" s="1">
        <v>0</v>
      </c>
      <c r="N498" s="1">
        <v>500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>
        <v>0</v>
      </c>
      <c r="U498" s="1">
        <v>0</v>
      </c>
      <c r="V498">
        <v>0</v>
      </c>
      <c r="W498" s="1">
        <v>0</v>
      </c>
      <c r="X498">
        <v>0</v>
      </c>
      <c r="Y498">
        <v>0</v>
      </c>
    </row>
    <row r="499" spans="1:25">
      <c r="A499" s="33">
        <v>529973</v>
      </c>
      <c r="B499" s="1" t="s">
        <v>387</v>
      </c>
      <c r="C499" s="1">
        <v>52997</v>
      </c>
      <c r="D499" s="1">
        <v>3</v>
      </c>
      <c r="E499" s="1">
        <v>4317</v>
      </c>
      <c r="F499" s="1">
        <v>610</v>
      </c>
      <c r="G499" s="1">
        <v>93</v>
      </c>
      <c r="H499" s="1">
        <v>117</v>
      </c>
      <c r="I499" s="1">
        <v>0</v>
      </c>
      <c r="J499" s="1">
        <v>0</v>
      </c>
      <c r="K499" s="1">
        <v>276</v>
      </c>
      <c r="L499" s="1">
        <v>0</v>
      </c>
      <c r="M499" s="1">
        <v>0</v>
      </c>
      <c r="N499" s="1">
        <v>500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>
        <v>0</v>
      </c>
      <c r="U499" s="1">
        <v>0</v>
      </c>
      <c r="V499">
        <v>0</v>
      </c>
      <c r="W499" s="1">
        <v>0</v>
      </c>
      <c r="X499">
        <v>0</v>
      </c>
      <c r="Y499">
        <v>0</v>
      </c>
    </row>
    <row r="500" spans="1:25">
      <c r="A500" s="33">
        <v>529974</v>
      </c>
      <c r="B500" s="1" t="s">
        <v>387</v>
      </c>
      <c r="C500" s="1">
        <v>52997</v>
      </c>
      <c r="D500" s="1">
        <v>4</v>
      </c>
      <c r="E500" s="1">
        <v>5402</v>
      </c>
      <c r="F500" s="1">
        <v>763</v>
      </c>
      <c r="G500" s="1">
        <v>117</v>
      </c>
      <c r="H500" s="1">
        <v>146</v>
      </c>
      <c r="I500" s="1">
        <v>0</v>
      </c>
      <c r="J500" s="1">
        <v>0</v>
      </c>
      <c r="K500" s="1">
        <v>346</v>
      </c>
      <c r="L500" s="1">
        <v>0</v>
      </c>
      <c r="M500" s="1">
        <v>0</v>
      </c>
      <c r="N500" s="1">
        <v>500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>
        <v>0</v>
      </c>
      <c r="U500" s="1">
        <v>0</v>
      </c>
      <c r="V500">
        <v>0</v>
      </c>
      <c r="W500" s="1">
        <v>0</v>
      </c>
      <c r="X500">
        <v>0</v>
      </c>
      <c r="Y500">
        <v>0</v>
      </c>
    </row>
    <row r="501" spans="1:25">
      <c r="A501" s="33">
        <v>529975</v>
      </c>
      <c r="B501" s="1" t="s">
        <v>387</v>
      </c>
      <c r="C501" s="1">
        <v>52997</v>
      </c>
      <c r="D501" s="1">
        <v>5</v>
      </c>
      <c r="E501" s="1">
        <v>6752</v>
      </c>
      <c r="F501" s="1">
        <v>954</v>
      </c>
      <c r="G501" s="1">
        <v>146</v>
      </c>
      <c r="H501" s="1">
        <v>183</v>
      </c>
      <c r="I501" s="1">
        <v>0</v>
      </c>
      <c r="J501" s="1">
        <v>0</v>
      </c>
      <c r="K501" s="1">
        <v>433</v>
      </c>
      <c r="L501" s="1">
        <v>0</v>
      </c>
      <c r="M501" s="1">
        <v>0</v>
      </c>
      <c r="N501" s="1">
        <v>500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>
        <v>0</v>
      </c>
      <c r="U501" s="1">
        <v>0</v>
      </c>
      <c r="V501">
        <v>0</v>
      </c>
      <c r="W501" s="1">
        <v>0</v>
      </c>
      <c r="X501">
        <v>0</v>
      </c>
      <c r="Y501">
        <v>0</v>
      </c>
    </row>
    <row r="502" spans="1:25">
      <c r="A502" s="33">
        <v>529976</v>
      </c>
      <c r="B502" s="1" t="s">
        <v>387</v>
      </c>
      <c r="C502" s="1">
        <v>52997</v>
      </c>
      <c r="D502" s="1">
        <v>6</v>
      </c>
      <c r="E502" s="1">
        <v>8435</v>
      </c>
      <c r="F502" s="1">
        <v>1192</v>
      </c>
      <c r="G502" s="1">
        <v>182</v>
      </c>
      <c r="H502" s="1">
        <v>228</v>
      </c>
      <c r="I502" s="1">
        <v>0</v>
      </c>
      <c r="J502" s="1">
        <v>0</v>
      </c>
      <c r="K502" s="1">
        <v>541</v>
      </c>
      <c r="L502" s="1">
        <v>0</v>
      </c>
      <c r="M502" s="1">
        <v>0</v>
      </c>
      <c r="N502" s="1">
        <v>500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>
        <v>0</v>
      </c>
      <c r="U502" s="1">
        <v>0</v>
      </c>
      <c r="V502">
        <v>0</v>
      </c>
      <c r="W502" s="1">
        <v>0</v>
      </c>
      <c r="X502">
        <v>0</v>
      </c>
      <c r="Y502">
        <v>0</v>
      </c>
    </row>
    <row r="503" spans="1:25">
      <c r="A503" s="33">
        <v>519980</v>
      </c>
      <c r="B503" s="1" t="s">
        <v>388</v>
      </c>
      <c r="C503" s="1">
        <v>51998</v>
      </c>
      <c r="D503" s="1">
        <v>0</v>
      </c>
      <c r="E503" s="1">
        <v>2671</v>
      </c>
      <c r="F503" s="1">
        <v>234</v>
      </c>
      <c r="G503" s="1">
        <v>78</v>
      </c>
      <c r="H503" s="1">
        <v>51</v>
      </c>
      <c r="I503" s="1">
        <v>0</v>
      </c>
      <c r="J503" s="1">
        <v>0</v>
      </c>
      <c r="K503" s="1">
        <v>157</v>
      </c>
      <c r="L503" s="1">
        <v>0</v>
      </c>
      <c r="M503" s="1">
        <v>0</v>
      </c>
      <c r="N503" s="1">
        <v>500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>
        <v>0</v>
      </c>
      <c r="U503" s="1">
        <v>0</v>
      </c>
      <c r="V503">
        <v>0</v>
      </c>
      <c r="W503" s="1">
        <v>0</v>
      </c>
      <c r="X503">
        <v>0</v>
      </c>
      <c r="Y503">
        <v>0</v>
      </c>
    </row>
    <row r="504" spans="1:25">
      <c r="A504" s="33">
        <v>519981</v>
      </c>
      <c r="B504" s="1" t="s">
        <v>388</v>
      </c>
      <c r="C504" s="1">
        <v>51998</v>
      </c>
      <c r="D504" s="1">
        <v>1</v>
      </c>
      <c r="E504" s="1">
        <v>3338</v>
      </c>
      <c r="F504" s="1">
        <v>292</v>
      </c>
      <c r="G504" s="1">
        <v>97</v>
      </c>
      <c r="H504" s="1">
        <v>63</v>
      </c>
      <c r="I504" s="1">
        <v>0</v>
      </c>
      <c r="J504" s="1">
        <v>0</v>
      </c>
      <c r="K504" s="1">
        <v>196</v>
      </c>
      <c r="L504" s="1">
        <v>0</v>
      </c>
      <c r="M504" s="1">
        <v>0</v>
      </c>
      <c r="N504" s="1">
        <v>500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>
        <v>0</v>
      </c>
      <c r="U504" s="1">
        <v>0</v>
      </c>
      <c r="V504">
        <v>0</v>
      </c>
      <c r="W504" s="1">
        <v>0</v>
      </c>
      <c r="X504">
        <v>0</v>
      </c>
      <c r="Y504">
        <v>0</v>
      </c>
    </row>
    <row r="505" spans="1:25">
      <c r="A505" s="33">
        <v>519982</v>
      </c>
      <c r="B505" s="1" t="s">
        <v>388</v>
      </c>
      <c r="C505" s="1">
        <v>51998</v>
      </c>
      <c r="D505" s="1">
        <v>2</v>
      </c>
      <c r="E505" s="1">
        <v>4166</v>
      </c>
      <c r="F505" s="1">
        <v>365</v>
      </c>
      <c r="G505" s="1">
        <v>121</v>
      </c>
      <c r="H505" s="1">
        <v>79</v>
      </c>
      <c r="I505" s="1">
        <v>0</v>
      </c>
      <c r="J505" s="1">
        <v>0</v>
      </c>
      <c r="K505" s="1">
        <v>244</v>
      </c>
      <c r="L505" s="1">
        <v>0</v>
      </c>
      <c r="M505" s="1">
        <v>0</v>
      </c>
      <c r="N505" s="1">
        <v>500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>
        <v>0</v>
      </c>
      <c r="U505" s="1">
        <v>0</v>
      </c>
      <c r="V505">
        <v>0</v>
      </c>
      <c r="W505" s="1">
        <v>0</v>
      </c>
      <c r="X505">
        <v>0</v>
      </c>
      <c r="Y505">
        <v>0</v>
      </c>
    </row>
    <row r="506" spans="1:25">
      <c r="A506" s="33">
        <v>519983</v>
      </c>
      <c r="B506" s="1" t="s">
        <v>388</v>
      </c>
      <c r="C506" s="1">
        <v>51998</v>
      </c>
      <c r="D506" s="1">
        <v>3</v>
      </c>
      <c r="E506" s="1">
        <v>5208</v>
      </c>
      <c r="F506" s="1">
        <v>456</v>
      </c>
      <c r="G506" s="1">
        <v>152</v>
      </c>
      <c r="H506" s="1">
        <v>99</v>
      </c>
      <c r="I506" s="1">
        <v>0</v>
      </c>
      <c r="J506" s="1">
        <v>0</v>
      </c>
      <c r="K506" s="1">
        <v>306</v>
      </c>
      <c r="L506" s="1">
        <v>0</v>
      </c>
      <c r="M506" s="1">
        <v>0</v>
      </c>
      <c r="N506" s="1">
        <v>500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>
        <v>0</v>
      </c>
      <c r="U506" s="1">
        <v>0</v>
      </c>
      <c r="V506">
        <v>0</v>
      </c>
      <c r="W506" s="1">
        <v>0</v>
      </c>
      <c r="X506">
        <v>0</v>
      </c>
      <c r="Y506">
        <v>0</v>
      </c>
    </row>
    <row r="507" spans="1:25">
      <c r="A507" s="33">
        <v>519984</v>
      </c>
      <c r="B507" s="1" t="s">
        <v>388</v>
      </c>
      <c r="C507" s="1">
        <v>51998</v>
      </c>
      <c r="D507" s="1">
        <v>4</v>
      </c>
      <c r="E507" s="1">
        <v>6517</v>
      </c>
      <c r="F507" s="1">
        <v>570</v>
      </c>
      <c r="G507" s="1">
        <v>190</v>
      </c>
      <c r="H507" s="1">
        <v>124</v>
      </c>
      <c r="I507" s="1">
        <v>0</v>
      </c>
      <c r="J507" s="1">
        <v>0</v>
      </c>
      <c r="K507" s="1">
        <v>383</v>
      </c>
      <c r="L507" s="1">
        <v>0</v>
      </c>
      <c r="M507" s="1">
        <v>0</v>
      </c>
      <c r="N507" s="1">
        <v>500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>
        <v>0</v>
      </c>
      <c r="U507" s="1">
        <v>0</v>
      </c>
      <c r="V507">
        <v>0</v>
      </c>
      <c r="W507" s="1">
        <v>0</v>
      </c>
      <c r="X507">
        <v>0</v>
      </c>
      <c r="Y507">
        <v>0</v>
      </c>
    </row>
    <row r="508" spans="1:25">
      <c r="A508" s="33">
        <v>519985</v>
      </c>
      <c r="B508" s="1" t="s">
        <v>388</v>
      </c>
      <c r="C508" s="1">
        <v>51998</v>
      </c>
      <c r="D508" s="1">
        <v>5</v>
      </c>
      <c r="E508" s="1">
        <v>8146</v>
      </c>
      <c r="F508" s="1">
        <v>713</v>
      </c>
      <c r="G508" s="1">
        <v>237</v>
      </c>
      <c r="H508" s="1">
        <v>155</v>
      </c>
      <c r="I508" s="1">
        <v>0</v>
      </c>
      <c r="J508" s="1">
        <v>0</v>
      </c>
      <c r="K508" s="1">
        <v>478</v>
      </c>
      <c r="L508" s="1">
        <v>0</v>
      </c>
      <c r="M508" s="1">
        <v>0</v>
      </c>
      <c r="N508" s="1">
        <v>500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>
        <v>0</v>
      </c>
      <c r="U508" s="1">
        <v>0</v>
      </c>
      <c r="V508">
        <v>0</v>
      </c>
      <c r="W508" s="1">
        <v>0</v>
      </c>
      <c r="X508">
        <v>0</v>
      </c>
      <c r="Y508">
        <v>0</v>
      </c>
    </row>
    <row r="509" spans="1:25">
      <c r="A509" s="33">
        <v>519986</v>
      </c>
      <c r="B509" s="1" t="s">
        <v>388</v>
      </c>
      <c r="C509" s="1">
        <v>51998</v>
      </c>
      <c r="D509" s="1">
        <v>6</v>
      </c>
      <c r="E509" s="1">
        <v>10176</v>
      </c>
      <c r="F509" s="1">
        <v>891</v>
      </c>
      <c r="G509" s="1">
        <v>297</v>
      </c>
      <c r="H509" s="1">
        <v>194</v>
      </c>
      <c r="I509" s="1">
        <v>0</v>
      </c>
      <c r="J509" s="1">
        <v>0</v>
      </c>
      <c r="K509" s="1">
        <v>598</v>
      </c>
      <c r="L509" s="1">
        <v>0</v>
      </c>
      <c r="M509" s="1">
        <v>0</v>
      </c>
      <c r="N509" s="1">
        <v>500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>
        <v>0</v>
      </c>
      <c r="U509" s="1">
        <v>0</v>
      </c>
      <c r="V509">
        <v>0</v>
      </c>
      <c r="W509" s="1">
        <v>0</v>
      </c>
      <c r="X509">
        <v>0</v>
      </c>
      <c r="Y509">
        <v>0</v>
      </c>
    </row>
  </sheetData>
  <phoneticPr fontId="1" type="noConversion"/>
  <conditionalFormatting sqref="A5 Z5:XFD5">
    <cfRule type="duplicateValues" dxfId="19" priority="9"/>
  </conditionalFormatting>
  <conditionalFormatting sqref="B5:Y5">
    <cfRule type="duplicateValues" dxfId="18" priority="8"/>
  </conditionalFormatting>
  <conditionalFormatting sqref="A221:A1048576 A1:A40 A48:A83 A91:A126 A134:A169 A177:A212">
    <cfRule type="duplicateValues" dxfId="17" priority="7"/>
  </conditionalFormatting>
  <conditionalFormatting sqref="A220">
    <cfRule type="duplicateValues" dxfId="16" priority="6"/>
  </conditionalFormatting>
  <conditionalFormatting sqref="A41:A47">
    <cfRule type="duplicateValues" dxfId="15" priority="5"/>
  </conditionalFormatting>
  <conditionalFormatting sqref="A84:A90">
    <cfRule type="duplicateValues" dxfId="14" priority="4"/>
  </conditionalFormatting>
  <conditionalFormatting sqref="A127:A133">
    <cfRule type="duplicateValues" dxfId="13" priority="3"/>
  </conditionalFormatting>
  <conditionalFormatting sqref="A170:A176">
    <cfRule type="duplicateValues" dxfId="12" priority="2"/>
  </conditionalFormatting>
  <conditionalFormatting sqref="A213:A219">
    <cfRule type="duplicateValues" dxfId="1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4A6-1D5C-485E-AC49-FA33E51A49D1}">
  <dimension ref="A1:M68"/>
  <sheetViews>
    <sheetView workbookViewId="0">
      <selection activeCell="G29" sqref="G29"/>
    </sheetView>
  </sheetViews>
  <sheetFormatPr defaultRowHeight="14.25"/>
  <sheetData>
    <row r="1" spans="1:13" ht="16.5">
      <c r="A1" s="15" t="s">
        <v>658</v>
      </c>
      <c r="B1" s="15"/>
      <c r="C1" s="15"/>
      <c r="D1" s="15"/>
      <c r="E1" s="15"/>
      <c r="F1" s="15"/>
      <c r="G1" s="15"/>
      <c r="H1" s="15" t="s">
        <v>655</v>
      </c>
      <c r="I1" s="15"/>
      <c r="J1" s="15"/>
      <c r="K1" s="15"/>
      <c r="L1" s="15"/>
      <c r="M1" s="15"/>
    </row>
    <row r="2" spans="1:13" ht="16.5">
      <c r="A2" s="80" t="s">
        <v>653</v>
      </c>
      <c r="B2" s="80" t="s">
        <v>162</v>
      </c>
      <c r="C2" s="80" t="s">
        <v>163</v>
      </c>
      <c r="D2" s="81" t="s">
        <v>654</v>
      </c>
      <c r="E2" s="81" t="s">
        <v>168</v>
      </c>
      <c r="F2" s="81" t="s">
        <v>169</v>
      </c>
      <c r="G2" s="15"/>
      <c r="H2" s="80" t="s">
        <v>653</v>
      </c>
      <c r="I2" s="80" t="s">
        <v>162</v>
      </c>
      <c r="J2" s="80" t="s">
        <v>163</v>
      </c>
      <c r="K2" s="81" t="s">
        <v>654</v>
      </c>
      <c r="L2" s="81" t="s">
        <v>168</v>
      </c>
      <c r="M2" s="81" t="s">
        <v>169</v>
      </c>
    </row>
    <row r="3" spans="1:13" ht="16.5">
      <c r="A3" s="82">
        <v>1</v>
      </c>
      <c r="B3" s="82">
        <v>120</v>
      </c>
      <c r="C3" s="82">
        <v>1269</v>
      </c>
      <c r="D3" s="82">
        <v>30</v>
      </c>
      <c r="E3" s="82">
        <v>66</v>
      </c>
      <c r="F3" s="82">
        <v>66</v>
      </c>
      <c r="G3" s="15"/>
      <c r="H3" s="82">
        <v>1</v>
      </c>
      <c r="I3" s="82"/>
      <c r="J3" s="82"/>
      <c r="K3" s="82"/>
      <c r="L3" s="82"/>
      <c r="M3" s="82"/>
    </row>
    <row r="4" spans="1:13" ht="16.5">
      <c r="A4" s="82">
        <v>2</v>
      </c>
      <c r="B4" s="82">
        <v>246</v>
      </c>
      <c r="C4" s="82">
        <v>2598</v>
      </c>
      <c r="D4" s="82">
        <v>63</v>
      </c>
      <c r="E4" s="82">
        <v>138</v>
      </c>
      <c r="F4" s="82">
        <v>138</v>
      </c>
      <c r="G4" s="15"/>
      <c r="H4" s="82">
        <v>2</v>
      </c>
      <c r="I4" s="82"/>
      <c r="J4" s="82"/>
      <c r="K4" s="82"/>
      <c r="L4" s="82"/>
      <c r="M4" s="82"/>
    </row>
    <row r="5" spans="1:13" ht="16.5">
      <c r="A5" s="82">
        <v>3</v>
      </c>
      <c r="B5" s="82">
        <v>381</v>
      </c>
      <c r="C5" s="82">
        <v>3993</v>
      </c>
      <c r="D5" s="82">
        <v>96</v>
      </c>
      <c r="E5" s="82">
        <v>210</v>
      </c>
      <c r="F5" s="82">
        <v>210</v>
      </c>
      <c r="G5" s="15"/>
      <c r="H5" s="83">
        <v>3</v>
      </c>
      <c r="I5" s="82"/>
      <c r="J5" s="82">
        <v>11565</v>
      </c>
      <c r="K5" s="82"/>
      <c r="L5" s="82"/>
      <c r="M5" s="82"/>
    </row>
    <row r="6" spans="1:13" ht="16.5">
      <c r="A6" s="82">
        <v>4</v>
      </c>
      <c r="B6" s="82">
        <v>519</v>
      </c>
      <c r="C6" s="82">
        <v>5451</v>
      </c>
      <c r="D6" s="82">
        <v>129</v>
      </c>
      <c r="E6" s="82">
        <v>285</v>
      </c>
      <c r="F6" s="82">
        <v>285</v>
      </c>
      <c r="G6" s="15"/>
      <c r="H6" s="82">
        <v>4</v>
      </c>
      <c r="I6" s="82"/>
      <c r="J6" s="82">
        <v>11565</v>
      </c>
      <c r="K6" s="82"/>
      <c r="L6" s="82"/>
      <c r="M6" s="82"/>
    </row>
    <row r="7" spans="1:13" ht="16.5">
      <c r="A7" s="82">
        <v>5</v>
      </c>
      <c r="B7" s="82">
        <v>663</v>
      </c>
      <c r="C7" s="82">
        <v>6972</v>
      </c>
      <c r="D7" s="82">
        <v>165</v>
      </c>
      <c r="E7" s="82">
        <v>366</v>
      </c>
      <c r="F7" s="82">
        <v>366</v>
      </c>
      <c r="G7" s="15"/>
      <c r="H7" s="82">
        <v>5</v>
      </c>
      <c r="I7" s="82"/>
      <c r="J7" s="82">
        <v>11565</v>
      </c>
      <c r="K7" s="82"/>
      <c r="L7" s="82"/>
      <c r="M7" s="82"/>
    </row>
    <row r="8" spans="1:13" ht="16.5">
      <c r="A8" s="82">
        <v>6</v>
      </c>
      <c r="B8" s="82">
        <v>816</v>
      </c>
      <c r="C8" s="82">
        <v>8559</v>
      </c>
      <c r="D8" s="82">
        <v>204</v>
      </c>
      <c r="E8" s="82">
        <v>450</v>
      </c>
      <c r="F8" s="82">
        <v>450</v>
      </c>
      <c r="G8" s="15"/>
      <c r="H8" s="83">
        <v>6</v>
      </c>
      <c r="I8" s="82">
        <v>1145</v>
      </c>
      <c r="J8" s="82">
        <v>11565</v>
      </c>
      <c r="K8" s="82"/>
      <c r="L8" s="82"/>
      <c r="M8" s="82"/>
    </row>
    <row r="9" spans="1:13" ht="16.5">
      <c r="A9" s="82">
        <v>7</v>
      </c>
      <c r="B9" s="82">
        <v>972</v>
      </c>
      <c r="C9" s="82">
        <v>10206</v>
      </c>
      <c r="D9" s="82">
        <v>243</v>
      </c>
      <c r="E9" s="82">
        <v>537</v>
      </c>
      <c r="F9" s="82">
        <v>537</v>
      </c>
      <c r="G9" s="15"/>
      <c r="H9" s="82">
        <v>7</v>
      </c>
      <c r="I9" s="82">
        <v>1145</v>
      </c>
      <c r="J9" s="82">
        <v>11565</v>
      </c>
      <c r="K9" s="82"/>
      <c r="L9" s="82"/>
      <c r="M9" s="82"/>
    </row>
    <row r="10" spans="1:13" ht="16.5">
      <c r="A10" s="82">
        <v>8</v>
      </c>
      <c r="B10" s="82">
        <v>1134</v>
      </c>
      <c r="C10" s="82">
        <v>11919</v>
      </c>
      <c r="D10" s="82">
        <v>282</v>
      </c>
      <c r="E10" s="82">
        <v>627</v>
      </c>
      <c r="F10" s="82">
        <v>627</v>
      </c>
      <c r="G10" s="15"/>
      <c r="H10" s="82">
        <v>8</v>
      </c>
      <c r="I10" s="82">
        <v>1145</v>
      </c>
      <c r="J10" s="82">
        <v>11565</v>
      </c>
      <c r="K10" s="82"/>
      <c r="L10" s="82"/>
      <c r="M10" s="82"/>
    </row>
    <row r="11" spans="1:13" ht="16.5">
      <c r="A11" s="82">
        <v>9</v>
      </c>
      <c r="B11" s="82">
        <v>1305</v>
      </c>
      <c r="C11" s="82">
        <v>13692</v>
      </c>
      <c r="D11" s="82">
        <v>324</v>
      </c>
      <c r="E11" s="82">
        <v>720</v>
      </c>
      <c r="F11" s="82">
        <v>720</v>
      </c>
      <c r="G11" s="15"/>
      <c r="H11" s="83">
        <v>9</v>
      </c>
      <c r="I11" s="82">
        <v>1145</v>
      </c>
      <c r="J11" s="82">
        <v>11565</v>
      </c>
      <c r="K11" s="82">
        <v>295</v>
      </c>
      <c r="L11" s="82"/>
      <c r="M11" s="82"/>
    </row>
    <row r="12" spans="1:13" ht="16.5">
      <c r="A12" s="82">
        <v>10</v>
      </c>
      <c r="B12" s="82">
        <v>1479</v>
      </c>
      <c r="C12" s="82">
        <v>15531</v>
      </c>
      <c r="D12" s="82">
        <v>369</v>
      </c>
      <c r="E12" s="82">
        <v>816</v>
      </c>
      <c r="F12" s="82">
        <v>816</v>
      </c>
      <c r="G12" s="15"/>
      <c r="H12" s="82">
        <v>10</v>
      </c>
      <c r="I12" s="82">
        <v>1145</v>
      </c>
      <c r="J12" s="82">
        <v>11565</v>
      </c>
      <c r="K12" s="82">
        <v>295</v>
      </c>
      <c r="L12" s="82"/>
      <c r="M12" s="82"/>
    </row>
    <row r="13" spans="1:13" ht="16.5">
      <c r="A13" s="82">
        <v>11</v>
      </c>
      <c r="B13" s="82">
        <v>1659</v>
      </c>
      <c r="C13" s="82">
        <v>17433</v>
      </c>
      <c r="D13" s="82">
        <v>414</v>
      </c>
      <c r="E13" s="82">
        <v>915</v>
      </c>
      <c r="F13" s="82">
        <v>915</v>
      </c>
      <c r="G13" s="15"/>
      <c r="H13" s="82">
        <v>11</v>
      </c>
      <c r="I13" s="82">
        <v>1145</v>
      </c>
      <c r="J13" s="82">
        <v>11565</v>
      </c>
      <c r="K13" s="82">
        <v>295</v>
      </c>
      <c r="L13" s="82"/>
      <c r="M13" s="82"/>
    </row>
    <row r="14" spans="1:13" ht="16.5">
      <c r="A14" s="82">
        <v>12</v>
      </c>
      <c r="B14" s="82">
        <v>1848</v>
      </c>
      <c r="C14" s="82">
        <v>19398</v>
      </c>
      <c r="D14" s="82">
        <v>462</v>
      </c>
      <c r="E14" s="82">
        <v>1020</v>
      </c>
      <c r="F14" s="82">
        <v>1020</v>
      </c>
      <c r="G14" s="15"/>
      <c r="H14" s="83">
        <v>12</v>
      </c>
      <c r="I14" s="82">
        <v>1145</v>
      </c>
      <c r="J14" s="82">
        <v>30070</v>
      </c>
      <c r="K14" s="82">
        <v>295</v>
      </c>
      <c r="L14" s="82"/>
      <c r="M14" s="82"/>
    </row>
    <row r="15" spans="1:13" ht="16.5">
      <c r="A15" s="82">
        <v>13</v>
      </c>
      <c r="B15" s="82">
        <v>2040</v>
      </c>
      <c r="C15" s="82">
        <v>21426</v>
      </c>
      <c r="D15" s="82">
        <v>510</v>
      </c>
      <c r="E15" s="82">
        <v>1125</v>
      </c>
      <c r="F15" s="82">
        <v>1125</v>
      </c>
      <c r="G15" s="15"/>
      <c r="H15" s="82">
        <v>13</v>
      </c>
      <c r="I15" s="82">
        <v>1145</v>
      </c>
      <c r="J15" s="82">
        <v>30070</v>
      </c>
      <c r="K15" s="82">
        <v>295</v>
      </c>
      <c r="L15" s="82"/>
      <c r="M15" s="82"/>
    </row>
    <row r="16" spans="1:13" ht="16.5">
      <c r="A16" s="82">
        <v>14</v>
      </c>
      <c r="B16" s="82">
        <v>2238</v>
      </c>
      <c r="C16" s="82">
        <v>23517</v>
      </c>
      <c r="D16" s="82">
        <v>558</v>
      </c>
      <c r="E16" s="82">
        <v>1236</v>
      </c>
      <c r="F16" s="82">
        <v>1236</v>
      </c>
      <c r="G16" s="15"/>
      <c r="H16" s="82">
        <v>14</v>
      </c>
      <c r="I16" s="82">
        <v>1145</v>
      </c>
      <c r="J16" s="82">
        <v>30070</v>
      </c>
      <c r="K16" s="82">
        <v>295</v>
      </c>
      <c r="L16" s="82"/>
      <c r="M16" s="82"/>
    </row>
    <row r="17" spans="1:13" ht="16.5">
      <c r="A17" s="82">
        <v>15</v>
      </c>
      <c r="B17" s="82">
        <v>2445</v>
      </c>
      <c r="C17" s="82">
        <v>25674</v>
      </c>
      <c r="D17" s="82">
        <v>609</v>
      </c>
      <c r="E17" s="82">
        <v>1350</v>
      </c>
      <c r="F17" s="82">
        <v>1350</v>
      </c>
      <c r="G17" s="15"/>
      <c r="H17" s="83">
        <v>15</v>
      </c>
      <c r="I17" s="82">
        <v>2865</v>
      </c>
      <c r="J17" s="82">
        <v>30070</v>
      </c>
      <c r="K17" s="82">
        <v>295</v>
      </c>
      <c r="L17" s="82"/>
      <c r="M17" s="82"/>
    </row>
    <row r="18" spans="1:13" ht="16.5">
      <c r="A18" s="82">
        <v>16</v>
      </c>
      <c r="B18" s="82">
        <v>2655</v>
      </c>
      <c r="C18" s="82">
        <v>27891</v>
      </c>
      <c r="D18" s="82">
        <v>663</v>
      </c>
      <c r="E18" s="82">
        <v>1464</v>
      </c>
      <c r="F18" s="82">
        <v>1464</v>
      </c>
      <c r="G18" s="15"/>
      <c r="H18" s="82">
        <v>16</v>
      </c>
      <c r="I18" s="82">
        <v>2865</v>
      </c>
      <c r="J18" s="82">
        <v>30070</v>
      </c>
      <c r="K18" s="82">
        <v>295</v>
      </c>
      <c r="L18" s="82"/>
      <c r="M18" s="82"/>
    </row>
    <row r="19" spans="1:13" ht="16.5">
      <c r="A19" s="82">
        <v>17</v>
      </c>
      <c r="B19" s="82">
        <v>2874</v>
      </c>
      <c r="C19" s="82">
        <v>30174</v>
      </c>
      <c r="D19" s="82">
        <v>717</v>
      </c>
      <c r="E19" s="82">
        <v>1584</v>
      </c>
      <c r="F19" s="82">
        <v>1584</v>
      </c>
      <c r="G19" s="15"/>
      <c r="H19" s="82">
        <v>17</v>
      </c>
      <c r="I19" s="82">
        <v>2865</v>
      </c>
      <c r="J19" s="82">
        <v>30070</v>
      </c>
      <c r="K19" s="82">
        <v>295</v>
      </c>
      <c r="L19" s="82"/>
      <c r="M19" s="82"/>
    </row>
    <row r="20" spans="1:13" ht="16.5">
      <c r="A20" s="82">
        <v>18</v>
      </c>
      <c r="B20" s="82">
        <v>3096</v>
      </c>
      <c r="C20" s="82">
        <v>32520</v>
      </c>
      <c r="D20" s="82">
        <v>771</v>
      </c>
      <c r="E20" s="82">
        <v>1710</v>
      </c>
      <c r="F20" s="82">
        <v>1710</v>
      </c>
      <c r="G20" s="15"/>
      <c r="H20" s="83">
        <v>18</v>
      </c>
      <c r="I20" s="82">
        <v>2865</v>
      </c>
      <c r="J20" s="82">
        <v>30070</v>
      </c>
      <c r="K20" s="82">
        <v>715</v>
      </c>
      <c r="L20" s="82"/>
      <c r="M20" s="82"/>
    </row>
    <row r="21" spans="1:13" ht="16.5">
      <c r="A21" s="82">
        <v>19</v>
      </c>
      <c r="B21" s="82">
        <v>3327</v>
      </c>
      <c r="C21" s="82">
        <v>34929</v>
      </c>
      <c r="D21" s="82">
        <v>828</v>
      </c>
      <c r="E21" s="82">
        <v>1836</v>
      </c>
      <c r="F21" s="82">
        <v>1836</v>
      </c>
      <c r="G21" s="15"/>
      <c r="H21" s="82">
        <v>19</v>
      </c>
      <c r="I21" s="82">
        <v>2865</v>
      </c>
      <c r="J21" s="82">
        <v>30070</v>
      </c>
      <c r="K21" s="82">
        <v>715</v>
      </c>
      <c r="L21" s="82"/>
      <c r="M21" s="82"/>
    </row>
    <row r="22" spans="1:13" ht="16.5">
      <c r="A22" s="82">
        <v>20</v>
      </c>
      <c r="B22" s="82">
        <v>3561</v>
      </c>
      <c r="C22" s="82">
        <v>37401</v>
      </c>
      <c r="D22" s="82">
        <v>888</v>
      </c>
      <c r="E22" s="82">
        <v>1965</v>
      </c>
      <c r="F22" s="82">
        <v>1965</v>
      </c>
      <c r="G22" s="15"/>
      <c r="H22" s="82">
        <v>20</v>
      </c>
      <c r="I22" s="82">
        <v>2865</v>
      </c>
      <c r="J22" s="82">
        <v>30070</v>
      </c>
      <c r="K22" s="82">
        <v>715</v>
      </c>
      <c r="L22" s="82"/>
      <c r="M22" s="82"/>
    </row>
    <row r="23" spans="1:13" ht="16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6.5">
      <c r="A24" s="15" t="s">
        <v>659</v>
      </c>
      <c r="B24" s="15"/>
      <c r="C24" s="15"/>
      <c r="D24" s="15"/>
      <c r="E24" s="15"/>
      <c r="F24" s="15"/>
      <c r="G24" s="15"/>
      <c r="H24" s="15" t="s">
        <v>656</v>
      </c>
      <c r="I24" s="15"/>
      <c r="J24" s="15"/>
      <c r="K24" s="15"/>
      <c r="L24" s="15"/>
      <c r="M24" s="15"/>
    </row>
    <row r="25" spans="1:13" ht="16.5">
      <c r="A25" s="80" t="s">
        <v>653</v>
      </c>
      <c r="B25" s="80" t="s">
        <v>162</v>
      </c>
      <c r="C25" s="80" t="s">
        <v>163</v>
      </c>
      <c r="D25" s="81" t="s">
        <v>654</v>
      </c>
      <c r="E25" s="81" t="s">
        <v>168</v>
      </c>
      <c r="F25" s="81" t="s">
        <v>169</v>
      </c>
      <c r="G25" s="15"/>
      <c r="H25" s="80" t="s">
        <v>653</v>
      </c>
      <c r="I25" s="80" t="s">
        <v>162</v>
      </c>
      <c r="J25" s="80" t="s">
        <v>163</v>
      </c>
      <c r="K25" s="81" t="s">
        <v>654</v>
      </c>
      <c r="L25" s="81" t="s">
        <v>168</v>
      </c>
      <c r="M25" s="81" t="s">
        <v>169</v>
      </c>
    </row>
    <row r="26" spans="1:13" ht="16.5">
      <c r="A26" s="82">
        <v>1</v>
      </c>
      <c r="B26" s="82">
        <v>54</v>
      </c>
      <c r="C26" s="82">
        <v>566</v>
      </c>
      <c r="D26" s="82">
        <v>14</v>
      </c>
      <c r="E26" s="82">
        <v>15</v>
      </c>
      <c r="F26" s="82">
        <v>15</v>
      </c>
      <c r="G26" s="15"/>
      <c r="H26" s="82">
        <v>1</v>
      </c>
      <c r="I26" s="82"/>
      <c r="J26" s="82"/>
      <c r="K26" s="82"/>
      <c r="L26" s="82"/>
      <c r="M26" s="82"/>
    </row>
    <row r="27" spans="1:13" ht="16.5">
      <c r="A27" s="82">
        <v>2</v>
      </c>
      <c r="B27" s="82">
        <v>110</v>
      </c>
      <c r="C27" s="82">
        <v>1160</v>
      </c>
      <c r="D27" s="82">
        <v>28</v>
      </c>
      <c r="E27" s="82">
        <v>31</v>
      </c>
      <c r="F27" s="82">
        <v>31</v>
      </c>
      <c r="G27" s="15"/>
      <c r="H27" s="82">
        <v>2</v>
      </c>
      <c r="I27" s="82"/>
      <c r="J27" s="82"/>
      <c r="K27" s="82"/>
      <c r="L27" s="82"/>
      <c r="M27" s="82"/>
    </row>
    <row r="28" spans="1:13" ht="16.5">
      <c r="A28" s="82">
        <v>3</v>
      </c>
      <c r="B28" s="82">
        <v>170</v>
      </c>
      <c r="C28" s="82">
        <v>1784</v>
      </c>
      <c r="D28" s="82">
        <v>42</v>
      </c>
      <c r="E28" s="82">
        <v>47</v>
      </c>
      <c r="F28" s="82">
        <v>47</v>
      </c>
      <c r="G28" s="15"/>
      <c r="H28" s="83">
        <v>3</v>
      </c>
      <c r="I28" s="82"/>
      <c r="J28" s="82">
        <v>4308</v>
      </c>
      <c r="K28" s="82"/>
      <c r="L28" s="82"/>
      <c r="M28" s="82"/>
    </row>
    <row r="29" spans="1:13" ht="16.5">
      <c r="A29" s="82">
        <v>4</v>
      </c>
      <c r="B29" s="82">
        <v>232</v>
      </c>
      <c r="C29" s="82">
        <v>2436</v>
      </c>
      <c r="D29" s="82">
        <v>58</v>
      </c>
      <c r="E29" s="82">
        <v>64</v>
      </c>
      <c r="F29" s="82">
        <v>64</v>
      </c>
      <c r="G29" s="15"/>
      <c r="H29" s="82">
        <v>4</v>
      </c>
      <c r="I29" s="82"/>
      <c r="J29" s="82">
        <v>4308</v>
      </c>
      <c r="K29" s="82"/>
      <c r="L29" s="82"/>
      <c r="M29" s="82"/>
    </row>
    <row r="30" spans="1:13" ht="16.5">
      <c r="A30" s="82">
        <v>5</v>
      </c>
      <c r="B30" s="82">
        <v>296</v>
      </c>
      <c r="C30" s="82">
        <v>3114</v>
      </c>
      <c r="D30" s="82">
        <v>74</v>
      </c>
      <c r="E30" s="82">
        <v>82</v>
      </c>
      <c r="F30" s="82">
        <v>82</v>
      </c>
      <c r="G30" s="15"/>
      <c r="H30" s="82">
        <v>5</v>
      </c>
      <c r="I30" s="82"/>
      <c r="J30" s="82">
        <v>4308</v>
      </c>
      <c r="K30" s="82"/>
      <c r="L30" s="82"/>
      <c r="M30" s="82"/>
    </row>
    <row r="31" spans="1:13" ht="16.5">
      <c r="A31" s="82">
        <v>6</v>
      </c>
      <c r="B31" s="82">
        <v>364</v>
      </c>
      <c r="C31" s="82">
        <v>3822</v>
      </c>
      <c r="D31" s="82">
        <v>90</v>
      </c>
      <c r="E31" s="82">
        <v>100</v>
      </c>
      <c r="F31" s="82">
        <v>100</v>
      </c>
      <c r="G31" s="15"/>
      <c r="H31" s="83">
        <v>6</v>
      </c>
      <c r="I31" s="82">
        <v>428</v>
      </c>
      <c r="J31" s="82">
        <v>4308</v>
      </c>
      <c r="K31" s="82"/>
      <c r="L31" s="82"/>
      <c r="M31" s="82"/>
    </row>
    <row r="32" spans="1:13" ht="16.5">
      <c r="A32" s="82">
        <v>7</v>
      </c>
      <c r="B32" s="82">
        <v>434</v>
      </c>
      <c r="C32" s="82">
        <v>4558</v>
      </c>
      <c r="D32" s="82">
        <v>108</v>
      </c>
      <c r="E32" s="82">
        <v>120</v>
      </c>
      <c r="F32" s="82">
        <v>120</v>
      </c>
      <c r="G32" s="15"/>
      <c r="H32" s="82">
        <v>7</v>
      </c>
      <c r="I32" s="82">
        <v>428</v>
      </c>
      <c r="J32" s="82">
        <v>4308</v>
      </c>
      <c r="K32" s="82"/>
      <c r="L32" s="82"/>
      <c r="M32" s="82"/>
    </row>
    <row r="33" spans="1:13" ht="16.5">
      <c r="A33" s="82">
        <v>8</v>
      </c>
      <c r="B33" s="82">
        <v>506</v>
      </c>
      <c r="C33" s="82">
        <v>5324</v>
      </c>
      <c r="D33" s="82">
        <v>126</v>
      </c>
      <c r="E33" s="82">
        <v>140</v>
      </c>
      <c r="F33" s="82">
        <v>140</v>
      </c>
      <c r="G33" s="15"/>
      <c r="H33" s="82">
        <v>8</v>
      </c>
      <c r="I33" s="82">
        <v>428</v>
      </c>
      <c r="J33" s="82">
        <v>4308</v>
      </c>
      <c r="K33" s="82"/>
      <c r="L33" s="82"/>
      <c r="M33" s="82"/>
    </row>
    <row r="34" spans="1:13" ht="16.5">
      <c r="A34" s="82">
        <v>9</v>
      </c>
      <c r="B34" s="82">
        <v>582</v>
      </c>
      <c r="C34" s="82">
        <v>6116</v>
      </c>
      <c r="D34" s="82">
        <v>144</v>
      </c>
      <c r="E34" s="82">
        <v>161</v>
      </c>
      <c r="F34" s="82">
        <v>161</v>
      </c>
      <c r="G34" s="15"/>
      <c r="H34" s="83">
        <v>9</v>
      </c>
      <c r="I34" s="82">
        <v>428</v>
      </c>
      <c r="J34" s="82">
        <v>4308</v>
      </c>
      <c r="K34" s="82">
        <v>108</v>
      </c>
      <c r="L34" s="82"/>
      <c r="M34" s="82"/>
    </row>
    <row r="35" spans="1:13" ht="16.5">
      <c r="A35" s="82">
        <v>10</v>
      </c>
      <c r="B35" s="82">
        <v>660</v>
      </c>
      <c r="C35" s="82">
        <v>6938</v>
      </c>
      <c r="D35" s="82">
        <v>164</v>
      </c>
      <c r="E35" s="82">
        <v>182</v>
      </c>
      <c r="F35" s="82">
        <v>182</v>
      </c>
      <c r="G35" s="15"/>
      <c r="H35" s="82">
        <v>10</v>
      </c>
      <c r="I35" s="82">
        <v>428</v>
      </c>
      <c r="J35" s="82">
        <v>4308</v>
      </c>
      <c r="K35" s="82">
        <v>108</v>
      </c>
      <c r="L35" s="82"/>
      <c r="M35" s="82"/>
    </row>
    <row r="36" spans="1:13" ht="16.5">
      <c r="A36" s="82">
        <v>11</v>
      </c>
      <c r="B36" s="82">
        <v>742</v>
      </c>
      <c r="C36" s="82">
        <v>7786</v>
      </c>
      <c r="D36" s="82">
        <v>184</v>
      </c>
      <c r="E36" s="82">
        <v>205</v>
      </c>
      <c r="F36" s="82">
        <v>205</v>
      </c>
      <c r="G36" s="15"/>
      <c r="H36" s="82">
        <v>11</v>
      </c>
      <c r="I36" s="82">
        <v>428</v>
      </c>
      <c r="J36" s="82">
        <v>4308</v>
      </c>
      <c r="K36" s="82">
        <v>108</v>
      </c>
      <c r="L36" s="82"/>
      <c r="M36" s="82"/>
    </row>
    <row r="37" spans="1:13" ht="16.5">
      <c r="A37" s="82">
        <v>12</v>
      </c>
      <c r="B37" s="82">
        <v>824</v>
      </c>
      <c r="C37" s="82">
        <v>8664</v>
      </c>
      <c r="D37" s="82">
        <v>206</v>
      </c>
      <c r="E37" s="82">
        <v>228</v>
      </c>
      <c r="F37" s="82">
        <v>228</v>
      </c>
      <c r="G37" s="15"/>
      <c r="H37" s="83">
        <v>12</v>
      </c>
      <c r="I37" s="82">
        <v>428</v>
      </c>
      <c r="J37" s="82">
        <v>11200</v>
      </c>
      <c r="K37" s="82">
        <v>108</v>
      </c>
      <c r="L37" s="82"/>
      <c r="M37" s="82"/>
    </row>
    <row r="38" spans="1:13" ht="16.5">
      <c r="A38" s="82">
        <v>13</v>
      </c>
      <c r="B38" s="82">
        <v>910</v>
      </c>
      <c r="C38" s="82">
        <v>9570</v>
      </c>
      <c r="D38" s="82">
        <v>226</v>
      </c>
      <c r="E38" s="82">
        <v>251</v>
      </c>
      <c r="F38" s="82">
        <v>251</v>
      </c>
      <c r="G38" s="15"/>
      <c r="H38" s="82">
        <v>13</v>
      </c>
      <c r="I38" s="82">
        <v>428</v>
      </c>
      <c r="J38" s="82">
        <v>11200</v>
      </c>
      <c r="K38" s="82">
        <v>108</v>
      </c>
      <c r="L38" s="82"/>
      <c r="M38" s="82"/>
    </row>
    <row r="39" spans="1:13" ht="16.5">
      <c r="A39" s="82">
        <v>14</v>
      </c>
      <c r="B39" s="82">
        <v>1000</v>
      </c>
      <c r="C39" s="82">
        <v>10504</v>
      </c>
      <c r="D39" s="82">
        <v>250</v>
      </c>
      <c r="E39" s="82">
        <v>276</v>
      </c>
      <c r="F39" s="82">
        <v>276</v>
      </c>
      <c r="G39" s="15"/>
      <c r="H39" s="82">
        <v>14</v>
      </c>
      <c r="I39" s="82">
        <v>428</v>
      </c>
      <c r="J39" s="82">
        <v>11200</v>
      </c>
      <c r="K39" s="82">
        <v>108</v>
      </c>
      <c r="L39" s="82"/>
      <c r="M39" s="82"/>
    </row>
    <row r="40" spans="1:13" ht="16.5">
      <c r="A40" s="82">
        <v>15</v>
      </c>
      <c r="B40" s="82">
        <v>1092</v>
      </c>
      <c r="C40" s="82">
        <v>11468</v>
      </c>
      <c r="D40" s="82">
        <v>272</v>
      </c>
      <c r="E40" s="82">
        <v>301</v>
      </c>
      <c r="F40" s="82">
        <v>301</v>
      </c>
      <c r="G40" s="15"/>
      <c r="H40" s="83">
        <v>15</v>
      </c>
      <c r="I40" s="82">
        <v>1068</v>
      </c>
      <c r="J40" s="82">
        <v>11200</v>
      </c>
      <c r="K40" s="82">
        <v>108</v>
      </c>
      <c r="L40" s="82"/>
      <c r="M40" s="82"/>
    </row>
    <row r="41" spans="1:13" ht="16.5">
      <c r="A41" s="82">
        <v>16</v>
      </c>
      <c r="B41" s="82">
        <v>1186</v>
      </c>
      <c r="C41" s="82">
        <v>12458</v>
      </c>
      <c r="D41" s="82">
        <v>296</v>
      </c>
      <c r="E41" s="82">
        <v>327</v>
      </c>
      <c r="F41" s="82">
        <v>327</v>
      </c>
      <c r="G41" s="15"/>
      <c r="H41" s="82">
        <v>16</v>
      </c>
      <c r="I41" s="82">
        <v>1068</v>
      </c>
      <c r="J41" s="82">
        <v>11200</v>
      </c>
      <c r="K41" s="82">
        <v>108</v>
      </c>
      <c r="L41" s="82"/>
      <c r="M41" s="82"/>
    </row>
    <row r="42" spans="1:13" ht="16.5">
      <c r="A42" s="82">
        <v>17</v>
      </c>
      <c r="B42" s="82">
        <v>1282</v>
      </c>
      <c r="C42" s="82">
        <v>13478</v>
      </c>
      <c r="D42" s="82">
        <v>320</v>
      </c>
      <c r="E42" s="82">
        <v>354</v>
      </c>
      <c r="F42" s="82">
        <v>354</v>
      </c>
      <c r="G42" s="15"/>
      <c r="H42" s="82">
        <v>17</v>
      </c>
      <c r="I42" s="82">
        <v>1068</v>
      </c>
      <c r="J42" s="82">
        <v>11200</v>
      </c>
      <c r="K42" s="82">
        <v>108</v>
      </c>
      <c r="L42" s="82"/>
      <c r="M42" s="82"/>
    </row>
    <row r="43" spans="1:13" ht="16.5">
      <c r="A43" s="82">
        <v>18</v>
      </c>
      <c r="B43" s="82">
        <v>1382</v>
      </c>
      <c r="C43" s="82">
        <v>14526</v>
      </c>
      <c r="D43" s="82">
        <v>344</v>
      </c>
      <c r="E43" s="82">
        <v>382</v>
      </c>
      <c r="F43" s="82">
        <v>382</v>
      </c>
      <c r="G43" s="15"/>
      <c r="H43" s="83">
        <v>18</v>
      </c>
      <c r="I43" s="82">
        <v>1068</v>
      </c>
      <c r="J43" s="82">
        <v>11200</v>
      </c>
      <c r="K43" s="82">
        <v>264</v>
      </c>
      <c r="L43" s="82"/>
      <c r="M43" s="82"/>
    </row>
    <row r="44" spans="1:13" ht="16.5">
      <c r="A44" s="82">
        <v>19</v>
      </c>
      <c r="B44" s="82">
        <v>1484</v>
      </c>
      <c r="C44" s="82">
        <v>15602</v>
      </c>
      <c r="D44" s="82">
        <v>370</v>
      </c>
      <c r="E44" s="82">
        <v>410</v>
      </c>
      <c r="F44" s="82">
        <v>410</v>
      </c>
      <c r="G44" s="15"/>
      <c r="H44" s="82">
        <v>19</v>
      </c>
      <c r="I44" s="82">
        <v>1068</v>
      </c>
      <c r="J44" s="82">
        <v>11200</v>
      </c>
      <c r="K44" s="82">
        <v>264</v>
      </c>
      <c r="L44" s="82"/>
      <c r="M44" s="82"/>
    </row>
    <row r="45" spans="1:13" ht="16.5">
      <c r="A45" s="82">
        <v>20</v>
      </c>
      <c r="B45" s="82">
        <v>1590</v>
      </c>
      <c r="C45" s="82">
        <v>16706</v>
      </c>
      <c r="D45" s="82">
        <v>396</v>
      </c>
      <c r="E45" s="82">
        <v>439</v>
      </c>
      <c r="F45" s="82">
        <v>439</v>
      </c>
      <c r="G45" s="15"/>
      <c r="H45" s="82">
        <v>20</v>
      </c>
      <c r="I45" s="82">
        <v>1068</v>
      </c>
      <c r="J45" s="82">
        <v>11200</v>
      </c>
      <c r="K45" s="82">
        <v>264</v>
      </c>
      <c r="L45" s="82"/>
      <c r="M45" s="82"/>
    </row>
    <row r="46" spans="1:13" ht="16.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6.5">
      <c r="A47" s="15" t="s">
        <v>660</v>
      </c>
      <c r="B47" s="15"/>
      <c r="C47" s="15"/>
      <c r="D47" s="15"/>
      <c r="E47" s="15"/>
      <c r="F47" s="15"/>
      <c r="G47" s="15"/>
      <c r="H47" s="15" t="s">
        <v>657</v>
      </c>
      <c r="I47" s="15"/>
      <c r="J47" s="15"/>
      <c r="K47" s="15"/>
      <c r="L47" s="15"/>
      <c r="M47" s="15"/>
    </row>
    <row r="48" spans="1:13" ht="16.5">
      <c r="A48" s="80" t="s">
        <v>653</v>
      </c>
      <c r="B48" s="80" t="s">
        <v>162</v>
      </c>
      <c r="C48" s="80" t="s">
        <v>163</v>
      </c>
      <c r="D48" s="81" t="s">
        <v>654</v>
      </c>
      <c r="E48" s="81" t="s">
        <v>168</v>
      </c>
      <c r="F48" s="81" t="s">
        <v>169</v>
      </c>
      <c r="G48" s="15"/>
      <c r="H48" s="80" t="s">
        <v>653</v>
      </c>
      <c r="I48" s="80" t="s">
        <v>162</v>
      </c>
      <c r="J48" s="80" t="s">
        <v>163</v>
      </c>
      <c r="K48" s="81" t="s">
        <v>654</v>
      </c>
      <c r="L48" s="81" t="s">
        <v>168</v>
      </c>
      <c r="M48" s="81" t="s">
        <v>169</v>
      </c>
    </row>
    <row r="49" spans="1:13" ht="16.5">
      <c r="A49" s="82">
        <v>1</v>
      </c>
      <c r="B49" s="82">
        <v>18</v>
      </c>
      <c r="C49" s="82">
        <v>190</v>
      </c>
      <c r="D49" s="82">
        <v>5</v>
      </c>
      <c r="E49" s="82">
        <v>0</v>
      </c>
      <c r="F49" s="82">
        <v>0</v>
      </c>
      <c r="G49" s="15"/>
      <c r="H49" s="82">
        <v>1</v>
      </c>
      <c r="I49" s="82"/>
      <c r="J49" s="82"/>
      <c r="K49" s="82"/>
      <c r="L49" s="82"/>
      <c r="M49" s="82"/>
    </row>
    <row r="50" spans="1:13" ht="16.5">
      <c r="A50" s="82">
        <v>2</v>
      </c>
      <c r="B50" s="82">
        <v>37</v>
      </c>
      <c r="C50" s="82">
        <v>390</v>
      </c>
      <c r="D50" s="82">
        <v>9</v>
      </c>
      <c r="E50" s="82">
        <v>0</v>
      </c>
      <c r="F50" s="82">
        <v>0</v>
      </c>
      <c r="G50" s="15"/>
      <c r="H50" s="82">
        <v>2</v>
      </c>
      <c r="I50" s="82"/>
      <c r="J50" s="82"/>
      <c r="K50" s="82"/>
      <c r="L50" s="82"/>
      <c r="M50" s="82"/>
    </row>
    <row r="51" spans="1:13" ht="16.5">
      <c r="A51" s="82">
        <v>3</v>
      </c>
      <c r="B51" s="82">
        <v>57</v>
      </c>
      <c r="C51" s="82">
        <v>599</v>
      </c>
      <c r="D51" s="82">
        <v>14</v>
      </c>
      <c r="E51" s="82">
        <v>0</v>
      </c>
      <c r="F51" s="82">
        <v>0</v>
      </c>
      <c r="G51" s="15"/>
      <c r="H51" s="83">
        <v>3</v>
      </c>
      <c r="I51" s="82"/>
      <c r="J51" s="82">
        <v>1197</v>
      </c>
      <c r="K51" s="82"/>
      <c r="L51" s="82"/>
      <c r="M51" s="82"/>
    </row>
    <row r="52" spans="1:13" ht="16.5">
      <c r="A52" s="82">
        <v>4</v>
      </c>
      <c r="B52" s="82">
        <v>78</v>
      </c>
      <c r="C52" s="82">
        <v>818</v>
      </c>
      <c r="D52" s="82">
        <v>19</v>
      </c>
      <c r="E52" s="82">
        <v>0</v>
      </c>
      <c r="F52" s="82">
        <v>0</v>
      </c>
      <c r="G52" s="15"/>
      <c r="H52" s="82">
        <v>4</v>
      </c>
      <c r="I52" s="82"/>
      <c r="J52" s="82">
        <v>1197</v>
      </c>
      <c r="K52" s="82"/>
      <c r="L52" s="82"/>
      <c r="M52" s="82"/>
    </row>
    <row r="53" spans="1:13" ht="16.5">
      <c r="A53" s="82">
        <v>5</v>
      </c>
      <c r="B53" s="82">
        <v>100</v>
      </c>
      <c r="C53" s="82">
        <v>1046</v>
      </c>
      <c r="D53" s="82">
        <v>25</v>
      </c>
      <c r="E53" s="82">
        <v>0</v>
      </c>
      <c r="F53" s="82">
        <v>0</v>
      </c>
      <c r="G53" s="15"/>
      <c r="H53" s="82">
        <v>5</v>
      </c>
      <c r="I53" s="82"/>
      <c r="J53" s="82">
        <v>1197</v>
      </c>
      <c r="K53" s="82"/>
      <c r="L53" s="82"/>
      <c r="M53" s="82"/>
    </row>
    <row r="54" spans="1:13" ht="16.5">
      <c r="A54" s="82">
        <v>6</v>
      </c>
      <c r="B54" s="82">
        <v>122</v>
      </c>
      <c r="C54" s="82">
        <v>1284</v>
      </c>
      <c r="D54" s="82">
        <v>30</v>
      </c>
      <c r="E54" s="82">
        <v>0</v>
      </c>
      <c r="F54" s="82">
        <v>0</v>
      </c>
      <c r="G54" s="15"/>
      <c r="H54" s="83">
        <v>6</v>
      </c>
      <c r="I54" s="82">
        <v>120</v>
      </c>
      <c r="J54" s="82">
        <v>1197</v>
      </c>
      <c r="K54" s="82"/>
      <c r="L54" s="82"/>
      <c r="M54" s="82"/>
    </row>
    <row r="55" spans="1:13" ht="16.5">
      <c r="A55" s="82">
        <v>7</v>
      </c>
      <c r="B55" s="82">
        <v>146</v>
      </c>
      <c r="C55" s="82">
        <v>1531</v>
      </c>
      <c r="D55" s="82">
        <v>36</v>
      </c>
      <c r="E55" s="82">
        <v>0</v>
      </c>
      <c r="F55" s="82">
        <v>0</v>
      </c>
      <c r="G55" s="15"/>
      <c r="H55" s="82">
        <v>7</v>
      </c>
      <c r="I55" s="82">
        <v>120</v>
      </c>
      <c r="J55" s="82">
        <v>1197</v>
      </c>
      <c r="K55" s="82"/>
      <c r="L55" s="82"/>
      <c r="M55" s="82"/>
    </row>
    <row r="56" spans="1:13" ht="16.5">
      <c r="A56" s="82">
        <v>8</v>
      </c>
      <c r="B56" s="82">
        <v>170</v>
      </c>
      <c r="C56" s="82">
        <v>1788</v>
      </c>
      <c r="D56" s="82">
        <v>42</v>
      </c>
      <c r="E56" s="82">
        <v>0</v>
      </c>
      <c r="F56" s="82">
        <v>0</v>
      </c>
      <c r="G56" s="15"/>
      <c r="H56" s="82">
        <v>8</v>
      </c>
      <c r="I56" s="82">
        <v>120</v>
      </c>
      <c r="J56" s="82">
        <v>1197</v>
      </c>
      <c r="K56" s="82"/>
      <c r="L56" s="82"/>
      <c r="M56" s="82"/>
    </row>
    <row r="57" spans="1:13" ht="16.5">
      <c r="A57" s="82">
        <v>9</v>
      </c>
      <c r="B57" s="82">
        <v>195</v>
      </c>
      <c r="C57" s="82">
        <v>2054</v>
      </c>
      <c r="D57" s="82">
        <v>49</v>
      </c>
      <c r="E57" s="82">
        <v>0</v>
      </c>
      <c r="F57" s="82">
        <v>0</v>
      </c>
      <c r="G57" s="15"/>
      <c r="H57" s="83">
        <v>9</v>
      </c>
      <c r="I57" s="82">
        <v>120</v>
      </c>
      <c r="J57" s="82">
        <v>1197</v>
      </c>
      <c r="K57" s="82">
        <v>30</v>
      </c>
      <c r="L57" s="82"/>
      <c r="M57" s="82"/>
    </row>
    <row r="58" spans="1:13" ht="16.5">
      <c r="A58" s="82">
        <v>10</v>
      </c>
      <c r="B58" s="82">
        <v>222</v>
      </c>
      <c r="C58" s="82">
        <v>2330</v>
      </c>
      <c r="D58" s="82">
        <v>55</v>
      </c>
      <c r="E58" s="82">
        <v>0</v>
      </c>
      <c r="F58" s="82">
        <v>0</v>
      </c>
      <c r="G58" s="15"/>
      <c r="H58" s="82">
        <v>10</v>
      </c>
      <c r="I58" s="82">
        <v>120</v>
      </c>
      <c r="J58" s="82">
        <v>1197</v>
      </c>
      <c r="K58" s="82">
        <v>30</v>
      </c>
      <c r="L58" s="82"/>
      <c r="M58" s="82"/>
    </row>
    <row r="59" spans="1:13" ht="16.5">
      <c r="A59" s="82">
        <v>11</v>
      </c>
      <c r="B59" s="82">
        <v>249</v>
      </c>
      <c r="C59" s="82">
        <v>2615</v>
      </c>
      <c r="D59" s="82">
        <v>62</v>
      </c>
      <c r="E59" s="82">
        <v>0</v>
      </c>
      <c r="F59" s="82">
        <v>0</v>
      </c>
      <c r="G59" s="15"/>
      <c r="H59" s="82">
        <v>11</v>
      </c>
      <c r="I59" s="82">
        <v>120</v>
      </c>
      <c r="J59" s="82">
        <v>1197</v>
      </c>
      <c r="K59" s="82">
        <v>30</v>
      </c>
      <c r="L59" s="82"/>
      <c r="M59" s="82"/>
    </row>
    <row r="60" spans="1:13" ht="16.5">
      <c r="A60" s="82">
        <v>12</v>
      </c>
      <c r="B60" s="82">
        <v>277</v>
      </c>
      <c r="C60" s="82">
        <v>2910</v>
      </c>
      <c r="D60" s="82">
        <v>69</v>
      </c>
      <c r="E60" s="82">
        <v>0</v>
      </c>
      <c r="F60" s="82">
        <v>0</v>
      </c>
      <c r="G60" s="15"/>
      <c r="H60" s="83">
        <v>12</v>
      </c>
      <c r="I60" s="82">
        <v>120</v>
      </c>
      <c r="J60" s="82">
        <v>3111</v>
      </c>
      <c r="K60" s="82">
        <v>30</v>
      </c>
      <c r="L60" s="82"/>
      <c r="M60" s="82"/>
    </row>
    <row r="61" spans="1:13" ht="16.5">
      <c r="A61" s="82">
        <v>13</v>
      </c>
      <c r="B61" s="82">
        <v>306</v>
      </c>
      <c r="C61" s="82">
        <v>3214</v>
      </c>
      <c r="D61" s="82">
        <v>76</v>
      </c>
      <c r="E61" s="82">
        <v>0</v>
      </c>
      <c r="F61" s="82">
        <v>0</v>
      </c>
      <c r="G61" s="15"/>
      <c r="H61" s="82">
        <v>13</v>
      </c>
      <c r="I61" s="82">
        <v>120</v>
      </c>
      <c r="J61" s="82">
        <v>3111</v>
      </c>
      <c r="K61" s="82">
        <v>30</v>
      </c>
      <c r="L61" s="82"/>
      <c r="M61" s="82"/>
    </row>
    <row r="62" spans="1:13" ht="16.5">
      <c r="A62" s="82">
        <v>14</v>
      </c>
      <c r="B62" s="82">
        <v>336</v>
      </c>
      <c r="C62" s="82">
        <v>3528</v>
      </c>
      <c r="D62" s="82">
        <v>84</v>
      </c>
      <c r="E62" s="82">
        <v>0</v>
      </c>
      <c r="F62" s="82">
        <v>0</v>
      </c>
      <c r="G62" s="15"/>
      <c r="H62" s="82">
        <v>14</v>
      </c>
      <c r="I62" s="82">
        <v>120</v>
      </c>
      <c r="J62" s="82">
        <v>3111</v>
      </c>
      <c r="K62" s="82">
        <v>30</v>
      </c>
      <c r="L62" s="82"/>
      <c r="M62" s="82"/>
    </row>
    <row r="63" spans="1:13" ht="16.5">
      <c r="A63" s="82">
        <v>15</v>
      </c>
      <c r="B63" s="82">
        <v>367</v>
      </c>
      <c r="C63" s="82">
        <v>3851</v>
      </c>
      <c r="D63" s="82">
        <v>91</v>
      </c>
      <c r="E63" s="82">
        <v>0</v>
      </c>
      <c r="F63" s="82">
        <v>0</v>
      </c>
      <c r="G63" s="15"/>
      <c r="H63" s="83">
        <v>15</v>
      </c>
      <c r="I63" s="82">
        <v>297</v>
      </c>
      <c r="J63" s="82">
        <v>3111</v>
      </c>
      <c r="K63" s="82">
        <v>30</v>
      </c>
      <c r="L63" s="82"/>
      <c r="M63" s="82"/>
    </row>
    <row r="64" spans="1:13" ht="16.5">
      <c r="A64" s="82">
        <v>16</v>
      </c>
      <c r="B64" s="82">
        <v>398</v>
      </c>
      <c r="C64" s="82">
        <v>4184</v>
      </c>
      <c r="D64" s="82">
        <v>99</v>
      </c>
      <c r="E64" s="82">
        <v>0</v>
      </c>
      <c r="F64" s="82">
        <v>0</v>
      </c>
      <c r="G64" s="15"/>
      <c r="H64" s="82">
        <v>16</v>
      </c>
      <c r="I64" s="82">
        <v>297</v>
      </c>
      <c r="J64" s="82">
        <v>3111</v>
      </c>
      <c r="K64" s="82">
        <v>30</v>
      </c>
      <c r="L64" s="82"/>
      <c r="M64" s="82"/>
    </row>
    <row r="65" spans="1:13" ht="16.5">
      <c r="A65" s="82">
        <v>17</v>
      </c>
      <c r="B65" s="82">
        <v>431</v>
      </c>
      <c r="C65" s="82">
        <v>4526</v>
      </c>
      <c r="D65" s="82">
        <v>107</v>
      </c>
      <c r="E65" s="82">
        <v>0</v>
      </c>
      <c r="F65" s="82">
        <v>0</v>
      </c>
      <c r="G65" s="15"/>
      <c r="H65" s="82">
        <v>17</v>
      </c>
      <c r="I65" s="82">
        <v>297</v>
      </c>
      <c r="J65" s="82">
        <v>3111</v>
      </c>
      <c r="K65" s="82">
        <v>30</v>
      </c>
      <c r="L65" s="82"/>
      <c r="M65" s="82"/>
    </row>
    <row r="66" spans="1:13" ht="16.5">
      <c r="A66" s="82">
        <v>18</v>
      </c>
      <c r="B66" s="82">
        <v>464</v>
      </c>
      <c r="C66" s="82">
        <v>4878</v>
      </c>
      <c r="D66" s="82">
        <v>116</v>
      </c>
      <c r="E66" s="82">
        <v>0</v>
      </c>
      <c r="F66" s="82">
        <v>0</v>
      </c>
      <c r="G66" s="15"/>
      <c r="H66" s="83">
        <v>18</v>
      </c>
      <c r="I66" s="82">
        <v>297</v>
      </c>
      <c r="J66" s="82">
        <v>3111</v>
      </c>
      <c r="K66" s="82">
        <v>75</v>
      </c>
      <c r="L66" s="82"/>
      <c r="M66" s="82"/>
    </row>
    <row r="67" spans="1:13" ht="16.5">
      <c r="A67" s="82">
        <v>19</v>
      </c>
      <c r="B67" s="82">
        <v>499</v>
      </c>
      <c r="C67" s="82">
        <v>5239</v>
      </c>
      <c r="D67" s="82">
        <v>124</v>
      </c>
      <c r="E67" s="82">
        <v>0</v>
      </c>
      <c r="F67" s="82">
        <v>0</v>
      </c>
      <c r="G67" s="15"/>
      <c r="H67" s="82">
        <v>19</v>
      </c>
      <c r="I67" s="82">
        <v>297</v>
      </c>
      <c r="J67" s="82">
        <v>3111</v>
      </c>
      <c r="K67" s="82">
        <v>75</v>
      </c>
      <c r="L67" s="82"/>
      <c r="M67" s="82"/>
    </row>
    <row r="68" spans="1:13" ht="16.5">
      <c r="A68" s="82">
        <v>20</v>
      </c>
      <c r="B68" s="82">
        <v>534</v>
      </c>
      <c r="C68" s="82">
        <v>5610</v>
      </c>
      <c r="D68" s="82">
        <v>133</v>
      </c>
      <c r="E68" s="82">
        <v>0</v>
      </c>
      <c r="F68" s="82">
        <v>0</v>
      </c>
      <c r="G68" s="15"/>
      <c r="H68" s="82">
        <v>20</v>
      </c>
      <c r="I68" s="82">
        <v>297</v>
      </c>
      <c r="J68" s="82">
        <v>3111</v>
      </c>
      <c r="K68" s="82">
        <v>75</v>
      </c>
      <c r="L68" s="82"/>
      <c r="M68" s="8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70"/>
  <sheetViews>
    <sheetView workbookViewId="0">
      <selection activeCell="F17" sqref="F17"/>
    </sheetView>
  </sheetViews>
  <sheetFormatPr defaultRowHeight="14.25"/>
  <cols>
    <col min="3" max="3" width="18.875" customWidth="1"/>
    <col min="4" max="4" width="23.75" customWidth="1"/>
    <col min="5" max="5" width="24.625" customWidth="1"/>
    <col min="6" max="6" width="21.25" customWidth="1"/>
    <col min="7" max="7" width="22.875" customWidth="1"/>
  </cols>
  <sheetData>
    <row r="1" spans="1:7">
      <c r="A1" t="s">
        <v>158</v>
      </c>
      <c r="B1" t="s">
        <v>11</v>
      </c>
      <c r="C1" t="s">
        <v>159</v>
      </c>
      <c r="D1" t="s">
        <v>160</v>
      </c>
      <c r="E1" t="s">
        <v>161</v>
      </c>
      <c r="F1" t="s">
        <v>662</v>
      </c>
      <c r="G1" t="s">
        <v>663</v>
      </c>
    </row>
    <row r="2" spans="1:7">
      <c r="A2">
        <v>1</v>
      </c>
      <c r="B2" t="s">
        <v>162</v>
      </c>
      <c r="C2">
        <v>15</v>
      </c>
      <c r="D2">
        <v>6</v>
      </c>
      <c r="E2">
        <v>6</v>
      </c>
      <c r="F2">
        <v>2</v>
      </c>
      <c r="G2">
        <v>9</v>
      </c>
    </row>
    <row r="3" spans="1:7">
      <c r="A3">
        <v>2</v>
      </c>
      <c r="B3" t="s">
        <v>163</v>
      </c>
      <c r="C3">
        <v>14</v>
      </c>
      <c r="D3">
        <v>5</v>
      </c>
      <c r="E3">
        <v>5</v>
      </c>
      <c r="F3">
        <v>3</v>
      </c>
      <c r="G3">
        <v>10</v>
      </c>
    </row>
    <row r="4" spans="1:7">
      <c r="A4">
        <v>4</v>
      </c>
      <c r="B4" t="s">
        <v>164</v>
      </c>
      <c r="C4">
        <v>20</v>
      </c>
      <c r="D4">
        <v>11</v>
      </c>
      <c r="E4">
        <v>11</v>
      </c>
    </row>
    <row r="5" spans="1:7">
      <c r="A5">
        <v>5</v>
      </c>
      <c r="B5" t="s">
        <v>165</v>
      </c>
      <c r="C5">
        <v>16</v>
      </c>
      <c r="D5">
        <v>7</v>
      </c>
      <c r="E5">
        <v>7</v>
      </c>
      <c r="F5">
        <v>4</v>
      </c>
      <c r="G5">
        <v>11</v>
      </c>
    </row>
    <row r="6" spans="1:7">
      <c r="A6">
        <v>6</v>
      </c>
      <c r="B6" t="s">
        <v>166</v>
      </c>
      <c r="C6">
        <v>17</v>
      </c>
      <c r="D6">
        <v>8</v>
      </c>
      <c r="E6">
        <v>8</v>
      </c>
      <c r="F6">
        <v>4</v>
      </c>
      <c r="G6">
        <v>11</v>
      </c>
    </row>
    <row r="7" spans="1:7">
      <c r="A7">
        <v>7</v>
      </c>
      <c r="B7" t="s">
        <v>168</v>
      </c>
      <c r="C7">
        <v>18</v>
      </c>
      <c r="D7">
        <v>9</v>
      </c>
      <c r="E7">
        <v>9</v>
      </c>
      <c r="F7">
        <v>5</v>
      </c>
      <c r="G7">
        <v>12</v>
      </c>
    </row>
    <row r="8" spans="1:7">
      <c r="A8">
        <v>8</v>
      </c>
      <c r="B8" t="s">
        <v>169</v>
      </c>
      <c r="C8">
        <v>19</v>
      </c>
      <c r="D8">
        <v>10</v>
      </c>
      <c r="E8">
        <v>10</v>
      </c>
      <c r="F8">
        <v>6</v>
      </c>
      <c r="G8">
        <v>13</v>
      </c>
    </row>
    <row r="9" spans="1:7">
      <c r="A9">
        <v>9</v>
      </c>
      <c r="B9" t="s">
        <v>184</v>
      </c>
      <c r="C9">
        <v>0</v>
      </c>
      <c r="D9">
        <v>0</v>
      </c>
      <c r="E9">
        <v>0</v>
      </c>
    </row>
    <row r="10" spans="1:7">
      <c r="A10">
        <v>10</v>
      </c>
      <c r="B10" t="s">
        <v>185</v>
      </c>
      <c r="C10">
        <v>0</v>
      </c>
      <c r="D10">
        <v>0</v>
      </c>
      <c r="E10">
        <v>0</v>
      </c>
    </row>
    <row r="11" spans="1:7">
      <c r="A11">
        <v>11</v>
      </c>
      <c r="B11" t="s">
        <v>186</v>
      </c>
      <c r="C11">
        <v>0</v>
      </c>
      <c r="D11">
        <v>0</v>
      </c>
      <c r="E11">
        <v>0</v>
      </c>
    </row>
    <row r="12" spans="1:7">
      <c r="A12">
        <v>12</v>
      </c>
      <c r="B12" t="s">
        <v>187</v>
      </c>
      <c r="C12">
        <v>0</v>
      </c>
      <c r="D12">
        <v>0</v>
      </c>
      <c r="E12">
        <v>0</v>
      </c>
    </row>
    <row r="13" spans="1:7">
      <c r="A13">
        <v>13</v>
      </c>
      <c r="B13" t="s">
        <v>188</v>
      </c>
      <c r="C13">
        <v>0</v>
      </c>
      <c r="D13">
        <v>0</v>
      </c>
      <c r="E13">
        <v>0</v>
      </c>
    </row>
    <row r="14" spans="1:7">
      <c r="A14">
        <v>14</v>
      </c>
      <c r="B14" t="s">
        <v>189</v>
      </c>
      <c r="C14">
        <v>0</v>
      </c>
      <c r="D14">
        <v>0</v>
      </c>
      <c r="E14">
        <v>0</v>
      </c>
    </row>
    <row r="15" spans="1:7">
      <c r="A15">
        <v>15</v>
      </c>
      <c r="B15" t="s">
        <v>190</v>
      </c>
      <c r="C15">
        <v>0</v>
      </c>
      <c r="D15">
        <v>0</v>
      </c>
      <c r="E15">
        <v>0</v>
      </c>
    </row>
    <row r="16" spans="1:7">
      <c r="A16">
        <v>16</v>
      </c>
      <c r="B16" t="s">
        <v>191</v>
      </c>
      <c r="C16">
        <v>0</v>
      </c>
      <c r="D16">
        <v>0</v>
      </c>
      <c r="E16">
        <v>0</v>
      </c>
    </row>
    <row r="17" spans="1:5">
      <c r="A17">
        <v>17</v>
      </c>
      <c r="B17" t="s">
        <v>176</v>
      </c>
      <c r="C17">
        <v>0</v>
      </c>
      <c r="D17">
        <v>0</v>
      </c>
      <c r="E17">
        <v>0</v>
      </c>
    </row>
    <row r="18" spans="1:5">
      <c r="A18">
        <v>18</v>
      </c>
      <c r="B18" t="s">
        <v>177</v>
      </c>
      <c r="C18">
        <v>0</v>
      </c>
      <c r="D18">
        <v>0</v>
      </c>
      <c r="E18">
        <v>12</v>
      </c>
    </row>
    <row r="19" spans="1:5">
      <c r="A19">
        <v>19</v>
      </c>
      <c r="B19" t="s">
        <v>178</v>
      </c>
      <c r="C19">
        <v>0</v>
      </c>
      <c r="D19">
        <v>0</v>
      </c>
      <c r="E19">
        <v>13</v>
      </c>
    </row>
    <row r="20" spans="1:5">
      <c r="A20">
        <v>20</v>
      </c>
      <c r="B20" t="s">
        <v>167</v>
      </c>
      <c r="C20">
        <v>0</v>
      </c>
      <c r="D20">
        <v>0</v>
      </c>
      <c r="E20">
        <v>14</v>
      </c>
    </row>
    <row r="21" spans="1:5">
      <c r="A21">
        <v>21</v>
      </c>
      <c r="B21" t="s">
        <v>179</v>
      </c>
      <c r="C21">
        <v>0</v>
      </c>
      <c r="D21">
        <v>0</v>
      </c>
      <c r="E21">
        <v>15</v>
      </c>
    </row>
    <row r="22" spans="1:5">
      <c r="A22">
        <v>22</v>
      </c>
      <c r="B22" t="s">
        <v>180</v>
      </c>
      <c r="C22">
        <v>0</v>
      </c>
      <c r="D22">
        <v>0</v>
      </c>
      <c r="E22">
        <v>16</v>
      </c>
    </row>
    <row r="23" spans="1:5">
      <c r="A23">
        <v>23</v>
      </c>
      <c r="B23" t="s">
        <v>181</v>
      </c>
      <c r="C23">
        <v>0</v>
      </c>
      <c r="D23">
        <v>0</v>
      </c>
      <c r="E23">
        <v>17</v>
      </c>
    </row>
    <row r="24" spans="1:5">
      <c r="A24">
        <v>24</v>
      </c>
      <c r="B24" t="s">
        <v>182</v>
      </c>
      <c r="C24">
        <v>0</v>
      </c>
      <c r="D24">
        <v>0</v>
      </c>
      <c r="E24">
        <v>18</v>
      </c>
    </row>
    <row r="25" spans="1:5">
      <c r="A25">
        <v>25</v>
      </c>
      <c r="B25" t="s">
        <v>183</v>
      </c>
      <c r="C25">
        <v>0</v>
      </c>
      <c r="D25">
        <v>0</v>
      </c>
      <c r="E25">
        <v>19</v>
      </c>
    </row>
    <row r="26" spans="1:5">
      <c r="A26">
        <v>26</v>
      </c>
      <c r="B26" t="s">
        <v>192</v>
      </c>
      <c r="C26">
        <v>0</v>
      </c>
      <c r="D26">
        <v>0</v>
      </c>
      <c r="E26">
        <v>0</v>
      </c>
    </row>
    <row r="27" spans="1:5">
      <c r="A27">
        <v>27</v>
      </c>
      <c r="B27" t="s">
        <v>193</v>
      </c>
      <c r="C27">
        <v>0</v>
      </c>
      <c r="D27">
        <v>0</v>
      </c>
      <c r="E27">
        <v>0</v>
      </c>
    </row>
    <row r="28" spans="1:5">
      <c r="A28">
        <v>28</v>
      </c>
      <c r="B28" t="s">
        <v>194</v>
      </c>
      <c r="C28">
        <v>0</v>
      </c>
      <c r="D28">
        <v>0</v>
      </c>
      <c r="E28">
        <v>0</v>
      </c>
    </row>
    <row r="29" spans="1:5">
      <c r="A29">
        <v>29</v>
      </c>
      <c r="B29" t="s">
        <v>195</v>
      </c>
      <c r="C29">
        <v>0</v>
      </c>
      <c r="D29">
        <v>0</v>
      </c>
      <c r="E29">
        <v>0</v>
      </c>
    </row>
    <row r="30" spans="1:5">
      <c r="A30">
        <v>30</v>
      </c>
      <c r="B30" t="s">
        <v>196</v>
      </c>
      <c r="C30">
        <v>0</v>
      </c>
      <c r="D30">
        <v>0</v>
      </c>
      <c r="E30">
        <v>0</v>
      </c>
    </row>
    <row r="31" spans="1:5">
      <c r="A31">
        <v>31</v>
      </c>
      <c r="B31" t="s">
        <v>197</v>
      </c>
      <c r="C31">
        <v>0</v>
      </c>
      <c r="D31">
        <v>0</v>
      </c>
      <c r="E31">
        <v>0</v>
      </c>
    </row>
    <row r="32" spans="1:5">
      <c r="A32">
        <v>32</v>
      </c>
      <c r="B32" t="s">
        <v>198</v>
      </c>
      <c r="C32">
        <v>0</v>
      </c>
      <c r="D32">
        <v>0</v>
      </c>
      <c r="E32">
        <v>0</v>
      </c>
    </row>
    <row r="33" spans="1:5">
      <c r="A33">
        <v>33</v>
      </c>
      <c r="B33" t="s">
        <v>199</v>
      </c>
      <c r="C33">
        <v>0</v>
      </c>
      <c r="D33">
        <v>0</v>
      </c>
      <c r="E33">
        <v>0</v>
      </c>
    </row>
    <row r="34" spans="1:5">
      <c r="A34">
        <v>34</v>
      </c>
      <c r="B34" t="s">
        <v>200</v>
      </c>
      <c r="C34">
        <v>0</v>
      </c>
      <c r="D34">
        <v>0</v>
      </c>
      <c r="E34">
        <v>0</v>
      </c>
    </row>
    <row r="35" spans="1:5">
      <c r="A35">
        <v>35</v>
      </c>
      <c r="B35" t="s">
        <v>201</v>
      </c>
      <c r="C35">
        <v>0</v>
      </c>
      <c r="D35">
        <v>0</v>
      </c>
      <c r="E35">
        <v>0</v>
      </c>
    </row>
    <row r="36" spans="1:5">
      <c r="A36">
        <v>36</v>
      </c>
      <c r="B36" t="s">
        <v>202</v>
      </c>
      <c r="C36">
        <v>0</v>
      </c>
      <c r="D36">
        <v>0</v>
      </c>
      <c r="E36">
        <v>0</v>
      </c>
    </row>
    <row r="37" spans="1:5">
      <c r="A37">
        <v>37</v>
      </c>
      <c r="B37" t="s">
        <v>203</v>
      </c>
      <c r="C37">
        <v>0</v>
      </c>
      <c r="D37">
        <v>0</v>
      </c>
      <c r="E37">
        <v>0</v>
      </c>
    </row>
    <row r="38" spans="1:5">
      <c r="A38">
        <v>38</v>
      </c>
      <c r="B38" t="s">
        <v>204</v>
      </c>
      <c r="C38">
        <v>0</v>
      </c>
      <c r="D38">
        <v>0</v>
      </c>
      <c r="E38">
        <v>0</v>
      </c>
    </row>
    <row r="39" spans="1:5">
      <c r="A39">
        <v>39</v>
      </c>
      <c r="B39" t="s">
        <v>205</v>
      </c>
      <c r="C39">
        <v>0</v>
      </c>
      <c r="D39">
        <v>0</v>
      </c>
      <c r="E39">
        <v>0</v>
      </c>
    </row>
    <row r="40" spans="1:5">
      <c r="A40">
        <v>40</v>
      </c>
      <c r="B40" t="s">
        <v>171</v>
      </c>
      <c r="C40">
        <v>0</v>
      </c>
      <c r="D40">
        <v>0</v>
      </c>
      <c r="E40">
        <v>0</v>
      </c>
    </row>
    <row r="41" spans="1:5">
      <c r="A41">
        <v>41</v>
      </c>
      <c r="B41" t="s">
        <v>172</v>
      </c>
      <c r="C41">
        <v>0</v>
      </c>
      <c r="D41">
        <v>0</v>
      </c>
      <c r="E41">
        <v>0</v>
      </c>
    </row>
    <row r="42" spans="1:5">
      <c r="A42">
        <v>42</v>
      </c>
      <c r="B42" t="s">
        <v>170</v>
      </c>
      <c r="C42">
        <v>0</v>
      </c>
      <c r="D42">
        <v>0</v>
      </c>
      <c r="E42">
        <v>0</v>
      </c>
    </row>
    <row r="43" spans="1:5">
      <c r="A43">
        <v>43</v>
      </c>
      <c r="B43" t="s">
        <v>173</v>
      </c>
      <c r="C43">
        <v>0</v>
      </c>
      <c r="D43">
        <v>0</v>
      </c>
      <c r="E43">
        <v>0</v>
      </c>
    </row>
    <row r="44" spans="1:5">
      <c r="A44">
        <v>44</v>
      </c>
      <c r="B44" t="s">
        <v>174</v>
      </c>
      <c r="C44">
        <v>0</v>
      </c>
      <c r="D44">
        <v>0</v>
      </c>
      <c r="E44">
        <v>0</v>
      </c>
    </row>
    <row r="45" spans="1:5">
      <c r="A45">
        <v>45</v>
      </c>
      <c r="B45" t="s">
        <v>175</v>
      </c>
      <c r="C45">
        <v>0</v>
      </c>
      <c r="D45">
        <v>0</v>
      </c>
      <c r="E45">
        <v>0</v>
      </c>
    </row>
    <row r="46" spans="1:5">
      <c r="A46">
        <v>46</v>
      </c>
      <c r="B46" t="s">
        <v>206</v>
      </c>
      <c r="C46">
        <v>0</v>
      </c>
      <c r="D46">
        <v>0</v>
      </c>
      <c r="E46">
        <v>0</v>
      </c>
    </row>
    <row r="47" spans="1:5">
      <c r="A47">
        <v>47</v>
      </c>
      <c r="B47" t="s">
        <v>207</v>
      </c>
      <c r="C47">
        <v>0</v>
      </c>
      <c r="D47">
        <v>0</v>
      </c>
      <c r="E47">
        <v>0</v>
      </c>
    </row>
    <row r="48" spans="1:5">
      <c r="A48">
        <v>48</v>
      </c>
      <c r="B48" t="s">
        <v>208</v>
      </c>
      <c r="C48">
        <v>0</v>
      </c>
      <c r="D48">
        <v>0</v>
      </c>
      <c r="E48">
        <v>0</v>
      </c>
    </row>
    <row r="49" spans="1:5">
      <c r="A49">
        <v>49</v>
      </c>
      <c r="B49" t="s">
        <v>209</v>
      </c>
      <c r="C49">
        <v>0</v>
      </c>
      <c r="D49">
        <v>0</v>
      </c>
      <c r="E49">
        <v>0</v>
      </c>
    </row>
    <row r="50" spans="1:5">
      <c r="A50">
        <v>50</v>
      </c>
      <c r="B50" t="s">
        <v>210</v>
      </c>
      <c r="C50">
        <v>0</v>
      </c>
      <c r="D50">
        <v>0</v>
      </c>
      <c r="E50">
        <v>0</v>
      </c>
    </row>
    <row r="51" spans="1:5">
      <c r="A51">
        <v>51</v>
      </c>
      <c r="B51" t="s">
        <v>211</v>
      </c>
      <c r="C51">
        <v>0</v>
      </c>
      <c r="D51">
        <v>0</v>
      </c>
      <c r="E51">
        <v>0</v>
      </c>
    </row>
    <row r="52" spans="1:5">
      <c r="A52">
        <v>52</v>
      </c>
      <c r="B52" t="s">
        <v>212</v>
      </c>
      <c r="C52">
        <v>0</v>
      </c>
      <c r="D52">
        <v>0</v>
      </c>
      <c r="E52">
        <v>0</v>
      </c>
    </row>
    <row r="53" spans="1:5">
      <c r="A53">
        <v>53</v>
      </c>
      <c r="B53" t="s">
        <v>213</v>
      </c>
      <c r="C53">
        <v>0</v>
      </c>
      <c r="D53">
        <v>0</v>
      </c>
      <c r="E53">
        <v>0</v>
      </c>
    </row>
    <row r="54" spans="1:5">
      <c r="A54">
        <v>54</v>
      </c>
      <c r="B54" t="s">
        <v>214</v>
      </c>
      <c r="C54">
        <v>0</v>
      </c>
      <c r="D54">
        <v>0</v>
      </c>
      <c r="E54">
        <v>0</v>
      </c>
    </row>
    <row r="55" spans="1:5">
      <c r="A55">
        <v>55</v>
      </c>
      <c r="B55" t="s">
        <v>215</v>
      </c>
      <c r="C55">
        <v>0</v>
      </c>
      <c r="D55">
        <v>0</v>
      </c>
      <c r="E55">
        <v>0</v>
      </c>
    </row>
    <row r="56" spans="1:5">
      <c r="A56">
        <v>56</v>
      </c>
      <c r="B56" t="s">
        <v>216</v>
      </c>
      <c r="C56">
        <v>0</v>
      </c>
      <c r="D56">
        <v>0</v>
      </c>
      <c r="E56">
        <v>0</v>
      </c>
    </row>
    <row r="57" spans="1:5">
      <c r="A57">
        <v>57</v>
      </c>
      <c r="B57" t="s">
        <v>217</v>
      </c>
      <c r="C57">
        <v>0</v>
      </c>
      <c r="D57">
        <v>0</v>
      </c>
      <c r="E57">
        <v>0</v>
      </c>
    </row>
    <row r="58" spans="1:5">
      <c r="A58">
        <v>58</v>
      </c>
      <c r="B58" t="s">
        <v>218</v>
      </c>
      <c r="C58">
        <v>0</v>
      </c>
      <c r="D58">
        <v>0</v>
      </c>
      <c r="E58">
        <v>0</v>
      </c>
    </row>
    <row r="59" spans="1:5">
      <c r="A59">
        <v>59</v>
      </c>
      <c r="B59" t="s">
        <v>219</v>
      </c>
      <c r="C59">
        <v>0</v>
      </c>
      <c r="D59">
        <v>0</v>
      </c>
      <c r="E59">
        <v>0</v>
      </c>
    </row>
    <row r="60" spans="1:5">
      <c r="A60">
        <v>60</v>
      </c>
      <c r="B60" t="s">
        <v>220</v>
      </c>
      <c r="C60">
        <v>0</v>
      </c>
      <c r="D60">
        <v>0</v>
      </c>
      <c r="E60">
        <v>0</v>
      </c>
    </row>
    <row r="61" spans="1:5">
      <c r="A61">
        <v>61</v>
      </c>
      <c r="B61" t="s">
        <v>221</v>
      </c>
      <c r="C61">
        <v>0</v>
      </c>
      <c r="D61">
        <v>0</v>
      </c>
      <c r="E61">
        <v>0</v>
      </c>
    </row>
    <row r="62" spans="1:5">
      <c r="A62">
        <v>62</v>
      </c>
      <c r="B62" t="s">
        <v>222</v>
      </c>
      <c r="C62">
        <v>0</v>
      </c>
      <c r="D62">
        <v>0</v>
      </c>
      <c r="E62">
        <v>0</v>
      </c>
    </row>
    <row r="63" spans="1:5">
      <c r="A63">
        <v>63</v>
      </c>
      <c r="B63" t="s">
        <v>223</v>
      </c>
      <c r="C63">
        <v>0</v>
      </c>
      <c r="D63">
        <v>0</v>
      </c>
      <c r="E63">
        <v>0</v>
      </c>
    </row>
    <row r="64" spans="1:5">
      <c r="A64">
        <v>64</v>
      </c>
      <c r="B64" t="s">
        <v>224</v>
      </c>
      <c r="C64">
        <v>0</v>
      </c>
      <c r="D64">
        <v>0</v>
      </c>
      <c r="E64">
        <v>0</v>
      </c>
    </row>
    <row r="65" spans="1:5">
      <c r="A65">
        <v>65</v>
      </c>
      <c r="B65" t="s">
        <v>225</v>
      </c>
      <c r="C65">
        <v>0</v>
      </c>
      <c r="D65">
        <v>0</v>
      </c>
      <c r="E65">
        <v>0</v>
      </c>
    </row>
    <row r="66" spans="1:5">
      <c r="A66">
        <v>66</v>
      </c>
      <c r="B66" t="s">
        <v>226</v>
      </c>
      <c r="C66">
        <v>0</v>
      </c>
      <c r="D66">
        <v>0</v>
      </c>
      <c r="E66">
        <v>0</v>
      </c>
    </row>
    <row r="67" spans="1:5">
      <c r="A67">
        <v>67</v>
      </c>
      <c r="B67" t="s">
        <v>227</v>
      </c>
      <c r="C67">
        <v>0</v>
      </c>
      <c r="D67">
        <v>0</v>
      </c>
      <c r="E67">
        <v>0</v>
      </c>
    </row>
    <row r="68" spans="1:5">
      <c r="A68">
        <v>68</v>
      </c>
      <c r="B68" t="s">
        <v>228</v>
      </c>
      <c r="C68">
        <v>0</v>
      </c>
      <c r="D68">
        <v>0</v>
      </c>
      <c r="E68">
        <v>0</v>
      </c>
    </row>
    <row r="69" spans="1:5">
      <c r="A69">
        <v>69</v>
      </c>
      <c r="B69" t="s">
        <v>229</v>
      </c>
      <c r="C69">
        <v>0</v>
      </c>
      <c r="D69">
        <v>0</v>
      </c>
      <c r="E69">
        <v>0</v>
      </c>
    </row>
    <row r="70" spans="1:5">
      <c r="A70">
        <v>70</v>
      </c>
      <c r="B70" t="s">
        <v>230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4"/>
  <sheetViews>
    <sheetView workbookViewId="0">
      <selection activeCell="C41" sqref="C41"/>
    </sheetView>
  </sheetViews>
  <sheetFormatPr defaultRowHeight="14.25"/>
  <cols>
    <col min="2" max="2" width="16.5" customWidth="1"/>
    <col min="3" max="3" width="25.25" customWidth="1"/>
  </cols>
  <sheetData>
    <row r="1" spans="1:3">
      <c r="A1" s="18" t="s">
        <v>271</v>
      </c>
      <c r="B1" s="18" t="s">
        <v>1</v>
      </c>
      <c r="C1" s="18" t="s">
        <v>272</v>
      </c>
    </row>
    <row r="2" spans="1:3">
      <c r="A2">
        <v>1</v>
      </c>
      <c r="B2" t="s">
        <v>273</v>
      </c>
      <c r="C2" t="str">
        <f>Test!A91</f>
        <v>[{"title":"A","num":1,"id":31002,"skills":[3100200,3100213,3100223,3100233,3100243],"passive_skills":[],"attrs":[{"id":1,"value":6850},{"id":2,"value":107389},{"id":5,"value":2359},{"id":6,"value":1591},{"id":4,"value":46000},{"id":7,"value":814},{"id":8,"value":814},{"id":20,"value":1314},{"id":25,"value":2814}]},{"title":"S","num":2,"id":11004,"skills":[1100400,1100413,1100423,1100433,1100443],"passive_skills":[],"attrs":[{"id":1,"value":6844},{"id":2,"value":114599},{"id":5,"value":2308},{"id":6,"value":1558},{"id":4,"value":46023},{"id":7,"value":864},{"id":8,"value":864},{"id":20,"value":1314}]},{"title":"Z","num":3,"id":13001,"skills":[1300100,1300113,1300123,1300133,1300143],"passive_skills":[],"attrs":[{"id":1,"value":9206},{"id":2,"value":94826},{"id":5,"value":1900},{"id":6,"value":1572},{"id":4,"value":46000},{"id":7,"value":814},{"id":8,"value":814},{"id":20,"value":1314}]},{"title":"X","num":4,"id":14002,"skills":[1400200,1400213,1400223,1400233,1400243],"passive_skills":[],"attrs":[{"id":1,"value":7625},{"id":2,"value":103379},{"id":5,"value":1888},{"id":6,"value":1992},{"id":4,"value":46077},{"id":7,"value":814},{"id":8,"value":814},{"id":20,"value":1314}]},{"title":"C","num":5,"id":53001,"skills":[5300100,5300113,5300123,5300133,5300143],"passive_skills":[],"attrs":[{"id":1,"value":10142},{"id":2,"value":102922},{"id":5,"value":1985},{"id":6,"value":1907},{"id":4,"value":46054},{"id":7,"value":814},{"id":8,"value":814},{"id":20,"value":1314}]},{"title":"a","num":6,"id":31002,"skills":[3100200,3100213,3100223,3100233,3100243],"passive_skills":[],"attrs":[{"id":1,"value":6850},{"id":2,"value":119968},{"id":5,"value":2359},{"id":6,"value":1591},{"id":4,"value":46000},{"id":7,"value":814},{"id":8,"value":814},{"id":20,"value":1314},{"id":25,"value":2814}]},{"title":"S","num":7,"id":11004,"skills":[1100400,1100413,1100423,1100433,1100443],"passive_skills":[],"attrs":[{"id":1,"value":6844},{"id":2,"value":114599},{"id":5,"value":2308},{"id":6,"value":1558},{"id":4,"value":46023},{"id":7,"value":814},{"id":8,"value":814},{"id":20,"value":1314}]},{"title":"Z","num":8,"id":43002,"skills":[4300200,4300213,4300223,4300233,4300243],"passive_skills":[],"attrs":[{"id":1,"value":9750},{"id":2,"value":104542},{"id":5,"value":2004},{"id":6,"value":1888},{"id":4,"value":46092},{"id":7,"value":814},{"id":8,"value":814},{"id":20,"value":1314}]},{"title":"X","num":9,"id":34003,"skills":[3400300,3400313,3400323,3400333,3400343],"passive_skills":[],"attrs":[{"id":1,"value":7154},{"id":2,"value":101378},{"id":5,"value":1875},{"id":6,"value":1971},{"id":4,"value":46019},{"id":7,"value":814},{"id":8,"value":814},{"id":20,"value":1314}]},{"title":"C","num":10,"id":23002,"skills":[2300200,2300213,2300223,2300233,2300243],"passive_skills":[],"attrs":[{"id":1,"value":8407},{"id":2,"value":97318},{"id":5,"value":1927},{"id":6,"value":1591},{"id":4,"value":45773},{"id":7,"value":814},{"id":8,"value":814},{"id":20,"value":1314}]},{"title":"1","num":101,"id":74002,"skills":[7400205],"attrs":[]},{"title":"2","num":102,"id":74001,"skills":[7400105],"attrs":[]},{"title":"3","num":103,"id":73001,"skills":[7300105],"attrs":[]},{"title":"1","num":104,"id":74002,"skills":[7400205],"attrs":[]},{"title":"2","num":105,"id":74001,"skills":[7400105],"attrs":[]},{"title":"3","num":106,"id":73002,"skills":[7300105],"attrs":[]}]</v>
      </c>
    </row>
    <row r="3" spans="1:3">
      <c r="A3">
        <v>10</v>
      </c>
      <c r="B3" t="s">
        <v>511</v>
      </c>
      <c r="C3" t="s">
        <v>512</v>
      </c>
    </row>
    <row r="4" spans="1:3">
      <c r="A4">
        <v>11</v>
      </c>
      <c r="B4" t="s">
        <v>498</v>
      </c>
      <c r="C4" t="s">
        <v>497</v>
      </c>
    </row>
    <row r="5" spans="1:3">
      <c r="A5">
        <v>12</v>
      </c>
      <c r="B5" t="s">
        <v>499</v>
      </c>
      <c r="C5" t="s">
        <v>503</v>
      </c>
    </row>
    <row r="6" spans="1:3">
      <c r="A6">
        <v>13</v>
      </c>
      <c r="B6" t="s">
        <v>500</v>
      </c>
      <c r="C6" t="s">
        <v>494</v>
      </c>
    </row>
    <row r="7" spans="1:3">
      <c r="A7">
        <v>14</v>
      </c>
      <c r="B7" t="s">
        <v>501</v>
      </c>
      <c r="C7" t="s">
        <v>504</v>
      </c>
    </row>
    <row r="8" spans="1:3">
      <c r="A8">
        <v>15</v>
      </c>
      <c r="B8" t="s">
        <v>502</v>
      </c>
      <c r="C8" t="s">
        <v>505</v>
      </c>
    </row>
    <row r="9" spans="1:3">
      <c r="A9">
        <v>20</v>
      </c>
      <c r="B9" t="s">
        <v>514</v>
      </c>
      <c r="C9" t="s">
        <v>515</v>
      </c>
    </row>
    <row r="10" spans="1:3">
      <c r="A10">
        <v>21</v>
      </c>
      <c r="B10" t="s">
        <v>506</v>
      </c>
      <c r="C10" t="s">
        <v>513</v>
      </c>
    </row>
    <row r="11" spans="1:3">
      <c r="A11">
        <v>22</v>
      </c>
      <c r="B11" t="s">
        <v>507</v>
      </c>
      <c r="C11" t="s">
        <v>275</v>
      </c>
    </row>
    <row r="12" spans="1:3">
      <c r="A12">
        <v>23</v>
      </c>
      <c r="B12" t="s">
        <v>508</v>
      </c>
      <c r="C12" t="s">
        <v>276</v>
      </c>
    </row>
    <row r="13" spans="1:3">
      <c r="A13">
        <v>24</v>
      </c>
      <c r="B13" t="s">
        <v>509</v>
      </c>
      <c r="C13" t="s">
        <v>504</v>
      </c>
    </row>
    <row r="14" spans="1:3">
      <c r="A14">
        <v>25</v>
      </c>
      <c r="B14" t="s">
        <v>510</v>
      </c>
      <c r="C14" t="s">
        <v>505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Test</vt:lpstr>
      <vt:lpstr>input</vt:lpstr>
      <vt:lpstr>属性计算</vt:lpstr>
      <vt:lpstr>hero_info</vt:lpstr>
      <vt:lpstr>hero_star_info</vt:lpstr>
      <vt:lpstr>hero_data_info</vt:lpstr>
      <vt:lpstr>神器总属性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2020-12-21T09:56:59Z</dcterms:modified>
</cp:coreProperties>
</file>