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0" documentId="13_ncr:1_{268E6ED0-3F3A-45A9-B422-DA18735C3EDE}" xr6:coauthVersionLast="47" xr6:coauthVersionMax="47" xr10:uidLastSave="{00000000-0000-0000-0000-000000000000}"/>
  <workbookProtection workbookAlgorithmName="SHA-512" workbookHashValue="GIG85H3/hkK+LGBQCLDusez6MG0KmKcTTh6//m2rLiVGb6wKMqMTljx+9Dt7gnBT/EqxF5j8CdIDju9V9sxugg==" workbookSaltValue="mwkgYk23bBCNnyED2DywLQ==" workbookSpinCount="100000" lockStructure="1"/>
  <bookViews>
    <workbookView xWindow="-110" yWindow="-110" windowWidth="19420" windowHeight="10420" firstSheet="1" activeTab="5" xr2:uid="{00000000-000D-0000-FFFF-FFFF00000000}"/>
  </bookViews>
  <sheets>
    <sheet name="About This Invoice Tracker" sheetId="6" state="hidden" r:id="rId1"/>
    <sheet name="Invoice" sheetId="1" r:id="rId2"/>
    <sheet name="Customers" sheetId="3" r:id="rId3"/>
    <sheet name="Invoices - Main" sheetId="7" r:id="rId4"/>
    <sheet name="Stock Status" sheetId="2" r:id="rId5"/>
    <sheet name="Invoice Details" sheetId="4" r:id="rId6"/>
  </sheets>
  <definedNames>
    <definedName name="CompanyName">Invoice!$B$1</definedName>
    <definedName name="CustomerLookup" localSheetId="3">CustomerList[Lookup]</definedName>
    <definedName name="CustomerLookup">CustomerList[Lookup]</definedName>
    <definedName name="Invoice_No" localSheetId="3">InvoicesMain6[Invoice '#]</definedName>
    <definedName name="Invoice_No">#REF!</definedName>
    <definedName name="InvoiceNoDetails">"InvoiceDetails[Invoice No]"</definedName>
    <definedName name="_xlnm.Print_Titles" localSheetId="2">Customers!$1:$3</definedName>
    <definedName name="_xlnm.Print_Titles" localSheetId="5">'Invoice Details'!$1:$5</definedName>
    <definedName name="_xlnm.Print_Titles" localSheetId="3">'Invoices - Main'!$1:$3</definedName>
    <definedName name="_xlnm.Print_Titles" localSheetId="4">'Stock Status'!$1:$3</definedName>
    <definedName name="rngInvoice">Invoice!$I$4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6" i="4" l="1"/>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I10" i="1"/>
  <c r="H4" i="2"/>
  <c r="H5" i="2"/>
  <c r="I9" i="1"/>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H6" i="2"/>
  <c r="I12" i="1"/>
  <c r="I6" i="7"/>
  <c r="H6" i="7"/>
  <c r="C6" i="7"/>
  <c r="D8" i="3"/>
  <c r="B7" i="3"/>
  <c r="B6" i="3"/>
  <c r="B5" i="3"/>
  <c r="B4" i="3"/>
  <c r="C15" i="1"/>
  <c r="E9" i="1" a="1"/>
  <c r="E9" i="1" s="1"/>
  <c r="C7" i="1"/>
  <c r="F6" i="1"/>
  <c r="E6" i="1"/>
  <c r="F5" i="1"/>
  <c r="E5" i="1"/>
  <c r="F4" i="1"/>
  <c r="E4" i="1"/>
  <c r="J5" i="7" l="1"/>
  <c r="K5" i="7" s="1"/>
  <c r="J4" i="7"/>
  <c r="J6" i="7" l="1"/>
  <c r="K4" i="7"/>
  <c r="K6" i="7" s="1"/>
  <c r="I11" i="1"/>
  <c r="I13" i="1" s="1"/>
  <c r="I16" i="1" s="1"/>
</calcChain>
</file>

<file path=xl/sharedStrings.xml><?xml version="1.0" encoding="utf-8"?>
<sst xmlns="http://schemas.openxmlformats.org/spreadsheetml/2006/main" count="266" uniqueCount="196">
  <si>
    <t>Phone</t>
  </si>
  <si>
    <t>TOTAL</t>
  </si>
  <si>
    <t>Company Name</t>
  </si>
  <si>
    <t>Contact Name</t>
  </si>
  <si>
    <t>Address</t>
  </si>
  <si>
    <t>City</t>
  </si>
  <si>
    <t>State</t>
  </si>
  <si>
    <t>Project Description</t>
  </si>
  <si>
    <t>Description</t>
  </si>
  <si>
    <t>Lookup</t>
  </si>
  <si>
    <t>Fax</t>
  </si>
  <si>
    <t>Bill To:</t>
  </si>
  <si>
    <t>Address:</t>
  </si>
  <si>
    <t>Invoice Date:</t>
  </si>
  <si>
    <t>Deposit Received</t>
  </si>
  <si>
    <t>Invoice Subtotal</t>
  </si>
  <si>
    <t>Tax Rate</t>
  </si>
  <si>
    <t>Sales Tax</t>
  </si>
  <si>
    <t>Other</t>
  </si>
  <si>
    <t>3-456-1</t>
  </si>
  <si>
    <t>someone@example.com</t>
  </si>
  <si>
    <t>Invoice 3-456-1 Data 1</t>
  </si>
  <si>
    <t>Invoice 3-456-1 Data 2</t>
  </si>
  <si>
    <t>Invoice 3-456-1 Data 3</t>
  </si>
  <si>
    <t>Invoice 3-456-1 Data 4</t>
  </si>
  <si>
    <t>Invoice 3-456-1 Data 5</t>
  </si>
  <si>
    <t>Invoice 3-456-1 Data 6</t>
  </si>
  <si>
    <t>Invoice Date</t>
  </si>
  <si>
    <t>Qty</t>
  </si>
  <si>
    <t>Price</t>
  </si>
  <si>
    <t>Discount</t>
  </si>
  <si>
    <t>Unit Price</t>
  </si>
  <si>
    <t>Email</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</si>
  <si>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</si>
  <si>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</si>
  <si>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</si>
  <si>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</si>
  <si>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</si>
  <si>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</si>
  <si>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</si>
  <si>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</si>
  <si>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</si>
  <si>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</si>
  <si>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</si>
  <si>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</si>
  <si>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</si>
  <si>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</si>
  <si>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</si>
  <si>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</si>
  <si>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</si>
  <si>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</si>
  <si>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</si>
  <si>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</si>
  <si>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</si>
  <si>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How do I get started?</t>
  </si>
  <si>
    <t>How do I create an invoice?</t>
  </si>
  <si>
    <t>1.</t>
  </si>
  <si>
    <t>2.</t>
  </si>
  <si>
    <t>Item #</t>
  </si>
  <si>
    <t>3.</t>
  </si>
  <si>
    <t>Invoice #</t>
  </si>
  <si>
    <t>Invoice Total</t>
  </si>
  <si>
    <t>Total</t>
  </si>
  <si>
    <t>Detail Total</t>
  </si>
  <si>
    <t>4.</t>
  </si>
  <si>
    <t xml:space="preserve">● </t>
  </si>
  <si>
    <t>If the table does not have a Total row, start typing below the table and it will automatically expand when you press the Enter or Tab key.</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</si>
  <si>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</si>
  <si>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</si>
  <si>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</si>
  <si>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</si>
  <si>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</si>
  <si>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</si>
  <si>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If a table has a total row, such as Customers and Invoices, the calculated totals will reflect only your filtered list.</t>
  </si>
  <si>
    <t>Customize a document theme.</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</si>
  <si>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</si>
  <si>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</si>
  <si>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</si>
  <si>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</si>
  <si>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</si>
  <si>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</si>
  <si>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</si>
  <si>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</si>
  <si>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</si>
  <si>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</si>
  <si>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</si>
  <si>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</si>
  <si>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</si>
  <si>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</si>
  <si>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</si>
  <si>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</si>
  <si>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The data for Customers, Invoices, and Invoice Details are stored in Excel tables. When you add a new row to a table, the newly added row will be formatted automatically and any calculations will be copied. To add new table rows do one of the following:</t>
  </si>
  <si>
    <t>Modify the Invoice sheet so it reflects your company information using the following steps:</t>
  </si>
  <si>
    <t>Z4567</t>
  </si>
  <si>
    <t>Z4568</t>
  </si>
  <si>
    <t>Z4569</t>
  </si>
  <si>
    <t>Z4570</t>
  </si>
  <si>
    <t>Z4571</t>
  </si>
  <si>
    <t>Z4572</t>
  </si>
  <si>
    <t>Z4573</t>
  </si>
  <si>
    <t>Z4574</t>
  </si>
  <si>
    <t>Z4575</t>
  </si>
  <si>
    <t>Z4576</t>
  </si>
  <si>
    <t>Z4577</t>
  </si>
  <si>
    <t>Z4578</t>
  </si>
  <si>
    <t>ZIP Code</t>
  </si>
  <si>
    <t>Robert Lyon</t>
  </si>
  <si>
    <t>Sanjay Patel</t>
  </si>
  <si>
    <t>345 Cherry Street</t>
  </si>
  <si>
    <t>Albany</t>
  </si>
  <si>
    <t>SD</t>
  </si>
  <si>
    <t>123456</t>
  </si>
  <si>
    <t>098765</t>
  </si>
  <si>
    <t>567 Walnut Lane</t>
  </si>
  <si>
    <t>Moline</t>
  </si>
  <si>
    <t>MO</t>
  </si>
  <si>
    <t xml:space="preserve">1 - Tailspin Toys </t>
  </si>
  <si>
    <t>Contoso, Ltd</t>
  </si>
  <si>
    <t>2 - Contoso, Ltd</t>
  </si>
  <si>
    <t>432-555-0178</t>
  </si>
  <si>
    <t>432-555-0189</t>
  </si>
  <si>
    <t>432-555-0187</t>
  </si>
  <si>
    <t xml:space="preserve">Customize the invoice header by typing in your Company Name, Street Address, City, ST ZIP, email address, website, and so on. At the bottom of the invoice (row 43), modify the payment instructions. </t>
  </si>
  <si>
    <t>Place your cell pointer in the last cell above the Total row, such in the Invoices table in the Notes cell for the last invoice, and then press Tab.</t>
  </si>
  <si>
    <t>The Invoice Tracker is designed to maintain a history of customers, invoices, and invoice details so you can store multiple invoices without creating multiple files. You can also use the Invoice Tracker to analyze your previously invoiced data. For example, you can view all invoices for a customer, a specific project, or view all invoices for the last month, the last year, and more.</t>
  </si>
  <si>
    <t>P: Phone Number</t>
  </si>
  <si>
    <t>F: Fax Number</t>
  </si>
  <si>
    <t>Total due in &lt;#&gt; days. Overdue accounts subject to a service charge of &lt;#&gt;% per month.</t>
  </si>
  <si>
    <t>About This Invoice Tracker</t>
  </si>
  <si>
    <t xml:space="preserve">Before you get started, take a look at the sample data provided. On the Invoice sheet, select the cell to the right of Invoice # (cell L8) and a drop down list will appear. Select the drop down arrow and then select a sample invoice. Notice how all of the invoice information automatically changes to reflect the selected invoice. Now look at the Customers, Invoices - Main, and Invoice Details sheets. Each of these sheets supply information to the Invoice and any changes you make will be updated automatically. </t>
  </si>
  <si>
    <r>
      <t xml:space="preserve">Navigate to the </t>
    </r>
    <r>
      <rPr>
        <b/>
        <sz val="11"/>
        <color theme="2" tint="-0.749961851863155"/>
        <rFont val="Trebuchet MS"/>
        <family val="2"/>
        <scheme val="minor"/>
      </rPr>
      <t xml:space="preserve">Invoice </t>
    </r>
    <r>
      <rPr>
        <sz val="11"/>
        <color theme="2" tint="-0.749961851863155"/>
        <rFont val="Trebuchet MS"/>
        <family val="2"/>
        <scheme val="minor"/>
      </rPr>
      <t xml:space="preserve">sheet, and on the </t>
    </r>
    <r>
      <rPr>
        <b/>
        <sz val="11"/>
        <color theme="2" tint="-0.749961851863155"/>
        <rFont val="Trebuchet MS"/>
        <family val="2"/>
        <scheme val="minor"/>
      </rPr>
      <t>Review</t>
    </r>
    <r>
      <rPr>
        <sz val="11"/>
        <color theme="2" tint="-0.749961851863155"/>
        <rFont val="Trebuchet MS"/>
        <family val="2"/>
        <scheme val="minor"/>
      </rPr>
      <t xml:space="preserve"> tab, in the </t>
    </r>
    <r>
      <rPr>
        <b/>
        <sz val="11"/>
        <color theme="2" tint="-0.749961851863155"/>
        <rFont val="Trebuchet MS"/>
        <family val="2"/>
        <scheme val="minor"/>
      </rPr>
      <t>Changes</t>
    </r>
    <r>
      <rPr>
        <sz val="11"/>
        <color theme="2" tint="-0.749961851863155"/>
        <rFont val="Trebuchet MS"/>
        <family val="2"/>
        <scheme val="minor"/>
      </rPr>
      <t xml:space="preserve"> group, select </t>
    </r>
    <r>
      <rPr>
        <b/>
        <sz val="11"/>
        <color theme="2" tint="-0.749961851863155"/>
        <rFont val="Trebuchet MS"/>
        <family val="2"/>
        <scheme val="minor"/>
      </rPr>
      <t>Unprotect Sheet</t>
    </r>
    <r>
      <rPr>
        <sz val="11"/>
        <color theme="2" tint="-0.749961851863155"/>
        <rFont val="Trebuchet MS"/>
        <family val="2"/>
        <scheme val="minor"/>
      </rPr>
      <t xml:space="preserve">. </t>
    </r>
    <r>
      <rPr>
        <b/>
        <sz val="11"/>
        <rFont val="Calibri"/>
        <family val="2"/>
      </rPr>
      <t/>
    </r>
  </si>
  <si>
    <r>
      <rPr>
        <b/>
        <sz val="11"/>
        <color theme="2" tint="-0.749961851863155"/>
        <rFont val="Trebuchet MS"/>
        <family val="2"/>
        <scheme val="minor"/>
      </rPr>
      <t>Note:</t>
    </r>
    <r>
      <rPr>
        <sz val="11"/>
        <color theme="2" tint="-0.749961851863155"/>
        <rFont val="Trebuchet MS"/>
        <family val="2"/>
        <scheme val="minor"/>
      </rPr>
      <t xml:space="preserve"> The Invoice sheet is protected to help avoid unintentional changes, since, as previously mentioned, the majority of the data on this sheet is pulled from all other sheets in the workbook. </t>
    </r>
  </si>
  <si>
    <r>
      <rPr>
        <b/>
        <sz val="11"/>
        <color theme="2" tint="-0.749961851863155"/>
        <rFont val="Trebuchet MS"/>
        <family val="2"/>
        <scheme val="minor"/>
      </rPr>
      <t>Important!</t>
    </r>
    <r>
      <rPr>
        <sz val="11"/>
        <color theme="2" tint="-0.749961851863155"/>
        <rFont val="Trebuchet MS"/>
        <family val="2"/>
        <scheme val="minor"/>
      </rPr>
      <t xml:space="preserve"> Do not modify the billing or invoice information. All of these cells have formulas that will automatically update the invoice, as noted in the </t>
    </r>
    <r>
      <rPr>
        <i/>
        <sz val="11"/>
        <color theme="2" tint="-0.749961851863155"/>
        <rFont val="Trebuchet MS"/>
        <family val="2"/>
        <scheme val="minor"/>
      </rPr>
      <t>About the Invoice Tracker</t>
    </r>
    <r>
      <rPr>
        <sz val="11"/>
        <color theme="2" tint="-0.749961851863155"/>
        <rFont val="Trebuchet MS"/>
        <family val="2"/>
        <scheme val="minor"/>
      </rPr>
      <t xml:space="preserve"> section.  </t>
    </r>
  </si>
  <si>
    <r>
      <rPr>
        <i/>
        <sz val="11"/>
        <color theme="2" tint="-0.749961851863155"/>
        <rFont val="Trebuchet MS"/>
        <family val="2"/>
        <scheme val="minor"/>
      </rPr>
      <t xml:space="preserve">(Optional) </t>
    </r>
    <r>
      <rPr>
        <sz val="11"/>
        <color theme="2" tint="-0.749961851863155"/>
        <rFont val="Trebuchet MS"/>
        <family val="2"/>
        <scheme val="minor"/>
      </rPr>
      <t xml:space="preserve">Modify the colors throughout the workbook: On the </t>
    </r>
    <r>
      <rPr>
        <b/>
        <sz val="11"/>
        <color theme="2" tint="-0.749961851863155"/>
        <rFont val="Trebuchet MS"/>
        <family val="2"/>
        <scheme val="minor"/>
      </rPr>
      <t>Page Layout</t>
    </r>
    <r>
      <rPr>
        <sz val="11"/>
        <color theme="2" tint="-0.749961851863155"/>
        <rFont val="Trebuchet MS"/>
        <family val="2"/>
        <scheme val="minor"/>
      </rPr>
      <t xml:space="preserve"> tab, in the </t>
    </r>
    <r>
      <rPr>
        <b/>
        <sz val="11"/>
        <color theme="2" tint="-0.749961851863155"/>
        <rFont val="Trebuchet MS"/>
        <family val="2"/>
        <scheme val="minor"/>
      </rPr>
      <t>Themes</t>
    </r>
    <r>
      <rPr>
        <sz val="11"/>
        <color theme="2" tint="-0.749961851863155"/>
        <rFont val="Trebuchet MS"/>
        <family val="2"/>
        <scheme val="minor"/>
      </rPr>
      <t xml:space="preserve"> group, select </t>
    </r>
    <r>
      <rPr>
        <b/>
        <sz val="11"/>
        <color theme="2" tint="-0.749961851863155"/>
        <rFont val="Trebuchet MS"/>
        <family val="2"/>
        <scheme val="minor"/>
      </rPr>
      <t>Colors</t>
    </r>
    <r>
      <rPr>
        <sz val="11"/>
        <color theme="2" tint="-0.749961851863155"/>
        <rFont val="Trebuchet MS"/>
        <family val="2"/>
        <scheme val="minor"/>
      </rPr>
      <t xml:space="preserve"> and select another theme color set from the color gallery. </t>
    </r>
  </si>
  <si>
    <r>
      <rPr>
        <b/>
        <sz val="11"/>
        <color theme="2" tint="-0.749961851863155"/>
        <rFont val="Trebuchet MS"/>
        <family val="2"/>
        <scheme val="minor"/>
      </rPr>
      <t>Tip:</t>
    </r>
    <r>
      <rPr>
        <sz val="11"/>
        <color theme="2" tint="-0.749961851863155"/>
        <rFont val="Trebuchet MS"/>
        <family val="2"/>
        <scheme val="minor"/>
      </rPr>
      <t xml:space="preserve"> Create a custom theme color set to match your company branding! To do so, on the</t>
    </r>
    <r>
      <rPr>
        <b/>
        <sz val="11"/>
        <color theme="2" tint="-0.749961851863155"/>
        <rFont val="Trebuchet MS"/>
        <family val="2"/>
        <scheme val="minor"/>
      </rPr>
      <t xml:space="preserve"> Page Layout</t>
    </r>
    <r>
      <rPr>
        <sz val="11"/>
        <color theme="2" tint="-0.749961851863155"/>
        <rFont val="Trebuchet MS"/>
        <family val="2"/>
        <scheme val="minor"/>
      </rPr>
      <t xml:space="preserve"> tab, in the </t>
    </r>
    <r>
      <rPr>
        <b/>
        <sz val="11"/>
        <color theme="2" tint="-0.749961851863155"/>
        <rFont val="Trebuchet MS"/>
        <family val="2"/>
        <scheme val="minor"/>
      </rPr>
      <t>Themes</t>
    </r>
    <r>
      <rPr>
        <sz val="11"/>
        <color theme="2" tint="-0.749961851863155"/>
        <rFont val="Trebuchet MS"/>
        <family val="2"/>
        <scheme val="minor"/>
      </rPr>
      <t xml:space="preserve"> group, select </t>
    </r>
    <r>
      <rPr>
        <b/>
        <sz val="11"/>
        <color theme="2" tint="-0.749961851863155"/>
        <rFont val="Trebuchet MS"/>
        <family val="2"/>
        <scheme val="minor"/>
      </rPr>
      <t>Colors</t>
    </r>
    <r>
      <rPr>
        <sz val="11"/>
        <color theme="2" tint="-0.749961851863155"/>
        <rFont val="Trebuchet MS"/>
        <family val="2"/>
        <scheme val="minor"/>
      </rPr>
      <t>, and then select</t>
    </r>
    <r>
      <rPr>
        <b/>
        <sz val="11"/>
        <color theme="2" tint="-0.749961851863155"/>
        <rFont val="Trebuchet MS"/>
        <family val="2"/>
        <scheme val="minor"/>
      </rPr>
      <t xml:space="preserve"> Create New Theme Colors</t>
    </r>
    <r>
      <rPr>
        <sz val="11"/>
        <color theme="2" tint="-0.749961851863155"/>
        <rFont val="Trebuchet MS"/>
        <family val="2"/>
        <scheme val="minor"/>
      </rPr>
      <t xml:space="preserve">. For more on creating a custom color set, view the following Help topic: </t>
    </r>
  </si>
  <si>
    <t>After you've made your desired changes, return to the Invoice sheet and on the Review tab, in the Changes group, select Protect Sheet, and then select OK. When the Invoice sheet is protected the only cell you can select is the cell with Invoice # drop down.</t>
  </si>
  <si>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</si>
  <si>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Trebuchet MS"/>
        <family val="2"/>
        <scheme val="minor"/>
      </rPr>
      <t>Note:</t>
    </r>
    <r>
      <rPr>
        <sz val="11"/>
        <color theme="2" tint="-0.749961851863155"/>
        <rFont val="Trebuchet MS"/>
        <family val="2"/>
        <scheme val="minor"/>
      </rPr>
      <t xml:space="preserve">  If you assign the same number to more than one Company or enter the same Company Name more than once, the entries will turn red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</si>
  <si>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</si>
  <si>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r>
      <rPr>
        <b/>
        <sz val="11"/>
        <color theme="2" tint="-0.749961851863155"/>
        <rFont val="Trebuchet MS"/>
        <family val="2"/>
        <scheme val="minor"/>
      </rPr>
      <t>Note:</t>
    </r>
    <r>
      <rPr>
        <sz val="11"/>
        <color theme="2" tint="-0.749961851863155"/>
        <rFont val="Trebuchet MS"/>
        <family val="2"/>
        <scheme val="minor"/>
      </rPr>
      <t xml:space="preserve">  If you assign the same number to more than one Invoice the entries will turn red to alert you to the duplication. </t>
    </r>
  </si>
  <si>
    <t>On the Invoice Details sheet, enter the details for your invoice, such as an Item Description, Item #, Qty, and Unit Price. The Invoice # drop down provides a list of invoices you entered on the Invoices - Main sheet to facilitate data entry. Similar to the Company # in the previous step, the Invoice # associates that detail item with a specific invoice. When you select a Invoice # on the Invoice sheet from the Invoice # drop down, the related invoice detail items will appear for that invoice.</t>
  </si>
  <si>
    <r>
      <rPr>
        <b/>
        <sz val="11"/>
        <color theme="2" tint="-0.749961851863155"/>
        <rFont val="Trebuchet MS"/>
        <family val="2"/>
        <scheme val="minor"/>
      </rPr>
      <t>Note:</t>
    </r>
    <r>
      <rPr>
        <sz val="11"/>
        <color theme="2" tint="-0.749961851863155"/>
        <rFont val="Trebuchet MS"/>
        <family val="2"/>
        <scheme val="minor"/>
      </rPr>
      <t xml:space="preserve"> You are limited to 25 details items per invoice. If more than 25 items are added, all corresponding entries will turn red to alert you to this limitation. If you have more than 25 invoice items you will need to create a second invoice. </t>
    </r>
  </si>
  <si>
    <r>
      <t xml:space="preserve">On the </t>
    </r>
    <r>
      <rPr>
        <b/>
        <sz val="11"/>
        <color theme="2" tint="-0.749961851863155"/>
        <rFont val="Trebuchet MS"/>
        <family val="2"/>
        <scheme val="minor"/>
      </rPr>
      <t>Home</t>
    </r>
    <r>
      <rPr>
        <sz val="11"/>
        <color theme="2" tint="-0.749961851863155"/>
        <rFont val="Trebuchet MS"/>
        <family val="2"/>
        <scheme val="minor"/>
      </rPr>
      <t xml:space="preserve"> tab, in the </t>
    </r>
    <r>
      <rPr>
        <b/>
        <sz val="11"/>
        <color theme="2" tint="-0.749961851863155"/>
        <rFont val="Trebuchet MS"/>
        <family val="2"/>
        <scheme val="minor"/>
      </rPr>
      <t>Cells</t>
    </r>
    <r>
      <rPr>
        <sz val="11"/>
        <color theme="2" tint="-0.749961851863155"/>
        <rFont val="Trebuchet MS"/>
        <family val="2"/>
        <scheme val="minor"/>
      </rPr>
      <t xml:space="preserve"> group, select </t>
    </r>
    <r>
      <rPr>
        <b/>
        <sz val="11"/>
        <color theme="2" tint="-0.749961851863155"/>
        <rFont val="Trebuchet MS"/>
        <family val="2"/>
        <scheme val="minor"/>
      </rPr>
      <t>Insert,</t>
    </r>
    <r>
      <rPr>
        <sz val="11"/>
        <color theme="2" tint="-0.749961851863155"/>
        <rFont val="Trebuchet MS"/>
        <family val="2"/>
        <scheme val="minor"/>
      </rPr>
      <t xml:space="preserve"> and then select </t>
    </r>
    <r>
      <rPr>
        <b/>
        <sz val="11"/>
        <color theme="2" tint="-0.749961851863155"/>
        <rFont val="Trebuchet MS"/>
        <family val="2"/>
        <scheme val="minor"/>
      </rPr>
      <t>Table Rows Above</t>
    </r>
    <r>
      <rPr>
        <sz val="11"/>
        <color theme="2" tint="-0.749961851863155"/>
        <rFont val="Trebuchet MS"/>
        <family val="2"/>
        <scheme val="minor"/>
      </rPr>
      <t xml:space="preserve"> or </t>
    </r>
    <r>
      <rPr>
        <b/>
        <sz val="11"/>
        <color theme="2" tint="-0.749961851863155"/>
        <rFont val="Trebuchet MS"/>
        <family val="2"/>
        <scheme val="minor"/>
      </rPr>
      <t>Table Rows Below</t>
    </r>
    <r>
      <rPr>
        <sz val="11"/>
        <color theme="2" tint="-0.749961851863155"/>
        <rFont val="Trebuchet MS"/>
        <family val="2"/>
        <scheme val="minor"/>
      </rPr>
      <t xml:space="preserve">. </t>
    </r>
  </si>
  <si>
    <t>As noted in the About the Invoice Tracker section,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</si>
  <si>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2" tint="-0.749961851863155"/>
        <rFont val="Trebuchet MS"/>
        <family val="2"/>
        <scheme val="minor"/>
      </rPr>
      <t>Tip:</t>
    </r>
    <r>
      <rPr>
        <sz val="11"/>
        <color theme="2" tint="-0.749961851863155"/>
        <rFont val="Trebuchet MS"/>
        <family val="2"/>
        <scheme val="minor"/>
      </rPr>
      <t xml:space="preserve"> In the </t>
    </r>
    <r>
      <rPr>
        <b/>
        <sz val="11"/>
        <color theme="2" tint="-0.749961851863155"/>
        <rFont val="Trebuchet MS"/>
        <family val="2"/>
        <scheme val="minor"/>
      </rPr>
      <t>Filter</t>
    </r>
    <r>
      <rPr>
        <sz val="11"/>
        <color theme="2" tint="-0.749961851863155"/>
        <rFont val="Trebuchet MS"/>
        <family val="2"/>
        <scheme val="minor"/>
      </rPr>
      <t xml:space="preserve"> pane you can also type the customer name in the </t>
    </r>
    <r>
      <rPr>
        <b/>
        <sz val="11"/>
        <color theme="2" tint="-0.749961851863155"/>
        <rFont val="Trebuchet MS"/>
        <family val="2"/>
        <scheme val="minor"/>
      </rPr>
      <t>Search</t>
    </r>
    <r>
      <rPr>
        <sz val="11"/>
        <color theme="2" tint="-0.749961851863155"/>
        <rFont val="Trebuchet MS"/>
        <family val="2"/>
        <scheme val="minor"/>
      </rPr>
      <t xml:space="preserve"> text box to quickly search the available list.</t>
    </r>
  </si>
  <si>
    <r>
      <rPr>
        <b/>
        <sz val="11"/>
        <color theme="4"/>
        <rFont val="Trebuchet MS"/>
        <family val="2"/>
        <scheme val="minor"/>
      </rPr>
      <t>To view all invoices for the previous month:</t>
    </r>
    <r>
      <rPr>
        <b/>
        <sz val="11"/>
        <color rgb="FF3DAFA7"/>
        <rFont val="Trebuchet MS"/>
        <family val="2"/>
        <scheme val="minor"/>
      </rPr>
      <t xml:space="preserve"> </t>
    </r>
    <r>
      <rPr>
        <sz val="11"/>
        <color theme="2" tint="-0.749961851863155"/>
        <rFont val="Trebuchet MS"/>
        <family val="2"/>
        <scheme val="minor"/>
      </rPr>
      <t>On the Invoices - Main sheet, to the right of the Invoice Date field, select the drop down arrow, point to Date Filters, and then select Last Month.</t>
    </r>
  </si>
  <si>
    <r>
      <rPr>
        <b/>
        <sz val="11"/>
        <color theme="4"/>
        <rFont val="Trebuchet MS"/>
        <family val="2"/>
        <scheme val="minor"/>
      </rPr>
      <t>To view all customers with the same area code:</t>
    </r>
    <r>
      <rPr>
        <sz val="11"/>
        <color rgb="FF3DAFA7"/>
        <rFont val="Trebuchet MS"/>
        <family val="2"/>
        <scheme val="minor"/>
      </rPr>
      <t xml:space="preserve"> </t>
    </r>
    <r>
      <rPr>
        <sz val="11"/>
        <color theme="2" tint="-0.749961851863155"/>
        <rFont val="Trebuchet MS"/>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Trebuchet MS"/>
        <family val="2"/>
        <scheme val="minor"/>
      </rPr>
      <t>OK.</t>
    </r>
    <r>
      <rPr>
        <sz val="11"/>
        <color theme="2" tint="-0.749961851863155"/>
        <rFont val="Trebuchet MS"/>
        <family val="2"/>
        <scheme val="minor"/>
      </rPr>
      <t xml:space="preserve"> </t>
    </r>
  </si>
  <si>
    <r>
      <rPr>
        <b/>
        <sz val="11"/>
        <color theme="4"/>
        <rFont val="Trebuchet MS"/>
        <family val="2"/>
        <scheme val="minor"/>
      </rPr>
      <t>To view the total amount you've invoiced a specific customer:</t>
    </r>
    <r>
      <rPr>
        <b/>
        <sz val="11"/>
        <color theme="2" tint="-0.749961851863155"/>
        <rFont val="Trebuchet MS"/>
        <family val="2"/>
        <scheme val="minor"/>
      </rPr>
      <t xml:space="preserve"> </t>
    </r>
    <r>
      <rPr>
        <sz val="11"/>
        <color theme="2" tint="-0.749961851863155"/>
        <rFont val="Trebuchet MS"/>
        <family val="2"/>
        <scheme val="minor"/>
      </rPr>
      <t xml:space="preserve">On the Invoices - Main sheet, to the right of the Company # field, select the drop down arrow. In the Filter pane, click Select All to deselect all companies, select the desired company, and then select OK. </t>
    </r>
  </si>
  <si>
    <r>
      <rPr>
        <b/>
        <sz val="11"/>
        <color theme="4"/>
        <rFont val="Trebuchet MS"/>
        <family val="2"/>
        <scheme val="minor"/>
      </rPr>
      <t>To view all invoices for a specific customer and specific project(s):</t>
    </r>
    <r>
      <rPr>
        <sz val="11"/>
        <color theme="2" tint="-0.749961851863155"/>
        <rFont val="Trebuchet MS"/>
        <family val="2"/>
        <scheme val="minor"/>
      </rPr>
      <t xml:space="preserve"> Start by filtering for your desired customer using the steps provided in the previous example. Then, to the right of Project #, select the drop down arrow. In the Filter pane, select the desired project or projects, and then select OK. </t>
    </r>
  </si>
  <si>
    <r>
      <t xml:space="preserve">To clear a single filter, select the drop down arrow for a previously filtered column and then select </t>
    </r>
    <r>
      <rPr>
        <b/>
        <sz val="11"/>
        <color theme="2" tint="-0.749961851863155"/>
        <rFont val="Trebuchet MS"/>
        <family val="2"/>
        <scheme val="minor"/>
      </rPr>
      <t xml:space="preserve">Clear Filter From </t>
    </r>
    <r>
      <rPr>
        <b/>
        <i/>
        <sz val="11"/>
        <color theme="2" tint="-0.749961851863155"/>
        <rFont val="Trebuchet MS"/>
        <family val="2"/>
        <scheme val="minor"/>
      </rPr>
      <t>&lt;field name&gt;</t>
    </r>
    <r>
      <rPr>
        <sz val="11"/>
        <color theme="2" tint="-0.749961851863155"/>
        <rFont val="Trebuchet MS"/>
        <family val="2"/>
        <scheme val="minor"/>
      </rPr>
      <t>.</t>
    </r>
  </si>
  <si>
    <r>
      <t xml:space="preserve">To clear multiple filters at the same time, place your cell pointer in the table, on the </t>
    </r>
    <r>
      <rPr>
        <b/>
        <sz val="11"/>
        <color theme="2" tint="-0.749961851863155"/>
        <rFont val="Trebuchet MS"/>
        <family val="2"/>
        <scheme val="minor"/>
      </rPr>
      <t>Home</t>
    </r>
    <r>
      <rPr>
        <sz val="11"/>
        <color theme="2" tint="-0.749961851863155"/>
        <rFont val="Trebuchet MS"/>
        <family val="2"/>
        <scheme val="minor"/>
      </rPr>
      <t xml:space="preserve"> tab, in the </t>
    </r>
    <r>
      <rPr>
        <b/>
        <sz val="11"/>
        <color theme="2" tint="-0.749961851863155"/>
        <rFont val="Trebuchet MS"/>
        <family val="2"/>
        <scheme val="minor"/>
      </rPr>
      <t>Editing</t>
    </r>
    <r>
      <rPr>
        <sz val="11"/>
        <color theme="2" tint="-0.749961851863155"/>
        <rFont val="Trebuchet MS"/>
        <family val="2"/>
        <scheme val="minor"/>
      </rPr>
      <t xml:space="preserve"> group, select </t>
    </r>
    <r>
      <rPr>
        <b/>
        <sz val="11"/>
        <color theme="2" tint="-0.749961851863155"/>
        <rFont val="Trebuchet MS"/>
        <family val="2"/>
        <scheme val="minor"/>
      </rPr>
      <t>Sort &amp; Filter</t>
    </r>
    <r>
      <rPr>
        <sz val="11"/>
        <color theme="2" tint="-0.749961851863155"/>
        <rFont val="Trebuchet MS"/>
        <family val="2"/>
        <scheme val="minor"/>
      </rPr>
      <t xml:space="preserve">, and then select </t>
    </r>
    <r>
      <rPr>
        <b/>
        <sz val="11"/>
        <color theme="2" tint="-0.749961851863155"/>
        <rFont val="Trebuchet MS"/>
        <family val="2"/>
        <scheme val="minor"/>
      </rPr>
      <t>Clear.</t>
    </r>
  </si>
  <si>
    <t>Notes/ Comments</t>
  </si>
  <si>
    <t>SITOG GLOBAL LINKS LIMITED Invoice Report</t>
  </si>
  <si>
    <t xml:space="preserve">         SITOG Global Links Limited</t>
  </si>
  <si>
    <t>Quantity</t>
  </si>
  <si>
    <t>Customer Id</t>
  </si>
  <si>
    <t>Customer 2</t>
  </si>
  <si>
    <t>Customer 1</t>
  </si>
  <si>
    <t>Website:</t>
  </si>
  <si>
    <t>Email:</t>
  </si>
  <si>
    <t>Reminder Sent</t>
  </si>
  <si>
    <t>City, State: ZIP Code:</t>
  </si>
  <si>
    <t>Customer's Name</t>
  </si>
  <si>
    <t>Invoice ID:</t>
  </si>
  <si>
    <t>Dangote Cement Plc</t>
  </si>
  <si>
    <t>Product</t>
  </si>
  <si>
    <t>Stock Status</t>
  </si>
  <si>
    <t>Product Availability Status</t>
  </si>
  <si>
    <t>Product Name</t>
  </si>
  <si>
    <t>Sales Personnel</t>
  </si>
  <si>
    <t>Invoice ID</t>
  </si>
  <si>
    <t xml:space="preserve">     From Sunday, January 01, 2024 To Sunday, December 31, 2024</t>
  </si>
  <si>
    <t>Sales Channel</t>
  </si>
  <si>
    <t>Location</t>
  </si>
  <si>
    <t>Unit of Measurement</t>
  </si>
  <si>
    <t>Record Level</t>
  </si>
  <si>
    <t>Recorder Quantity</t>
  </si>
  <si>
    <t>Current Sales Status</t>
  </si>
  <si>
    <t>Taxes</t>
  </si>
  <si>
    <t>Warranty Information</t>
  </si>
  <si>
    <t>Date of Purchase</t>
  </si>
  <si>
    <t>Date of Sale</t>
  </si>
  <si>
    <t xml:space="preserve"> Cost Price Per Unit</t>
  </si>
  <si>
    <t>Selling Price Per Unit</t>
  </si>
  <si>
    <t>I Phone 11</t>
  </si>
  <si>
    <t>Electric cooker</t>
  </si>
  <si>
    <t>Bed</t>
  </si>
  <si>
    <t>bread</t>
  </si>
  <si>
    <t>speaker</t>
  </si>
  <si>
    <t>Wire</t>
  </si>
  <si>
    <t>wine</t>
  </si>
  <si>
    <t>Apple Tab</t>
  </si>
  <si>
    <t>Radar</t>
  </si>
  <si>
    <t>Bread</t>
  </si>
  <si>
    <t>Date</t>
  </si>
  <si>
    <t>Profit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</si>
</sst>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4">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 numFmtId="172" formatCode="_(* #,##0_);_(* \(#,##0\);_(* &quot;-&quot;??_);_(@_)"/>
    <numFmt numFmtId="173" formatCode="_([$$-409]* #,##0.00_);_([$$-409]* \(#,##0.00\);_([$$-409]* &quot;-&quot;??_);_(@_)"/>
  </numFmts>
  <fonts count="42" x14ac:knownFonts="1">
    <font>
      <sz val="11"/>
      <color theme="2" tint="-0.749961851863155"/>
      <name val="Trebuchet MS"/>
      <family val="2"/>
      <scheme val="minor"/>
    </font>
    <font>
      <b/>
      <sz val="10"/>
      <name val="Arial"/>
      <family val="2"/>
    </font>
    <font>
      <sz val="10"/>
      <name val="Trebuchet MS"/>
      <family val="2"/>
      <scheme val="minor"/>
    </font>
    <font>
      <sz val="11"/>
      <name val="Trebuchet MS"/>
      <family val="1"/>
      <scheme val="minor"/>
    </font>
    <font>
      <sz val="9"/>
      <name val="Trebuchet MS"/>
      <family val="2"/>
      <scheme val="minor"/>
    </font>
    <font>
      <sz val="14"/>
      <color theme="4" tint="-0.24994659260841701"/>
      <name val="Calibri"/>
      <family val="2"/>
    </font>
    <font>
      <sz val="10"/>
      <color theme="4" tint="0.59999389629810485"/>
      <name val="Calibri"/>
      <family val="2"/>
    </font>
    <font>
      <sz val="10"/>
      <color theme="2" tint="-0.749961851863155"/>
      <name val="Trebuchet MS"/>
      <family val="2"/>
      <scheme val="minor"/>
    </font>
    <font>
      <sz val="12"/>
      <color theme="4" tint="-0.499984740745262"/>
      <name val="Trebuchet MS"/>
      <family val="2"/>
      <scheme val="minor"/>
    </font>
    <font>
      <sz val="16"/>
      <color theme="4" tint="-0.24994659260841701"/>
      <name val="Trebuchet MS"/>
      <family val="2"/>
      <scheme val="minor"/>
    </font>
    <font>
      <sz val="14"/>
      <color theme="4" tint="-0.24994659260841701"/>
      <name val="Trebuchet MS"/>
      <family val="2"/>
      <scheme val="minor"/>
    </font>
    <font>
      <b/>
      <sz val="25"/>
      <color theme="0"/>
      <name val="Trebuchet MS"/>
      <family val="2"/>
      <scheme val="major"/>
    </font>
    <font>
      <sz val="11"/>
      <color theme="2" tint="-0.89996032593768116"/>
      <name val="Trebuchet MS"/>
      <family val="2"/>
      <scheme val="minor"/>
    </font>
    <font>
      <b/>
      <sz val="11"/>
      <color theme="1"/>
      <name val="Trebuchet MS"/>
      <family val="2"/>
      <scheme val="minor"/>
    </font>
    <font>
      <sz val="11"/>
      <color theme="5" tint="-0.24994659260841701"/>
      <name val="Trebuchet MS"/>
      <family val="2"/>
      <scheme val="minor"/>
    </font>
    <font>
      <sz val="14"/>
      <color theme="4" tint="-0.24994659260841701"/>
      <name val="Trebuchet MS"/>
      <family val="2"/>
      <scheme val="major"/>
    </font>
    <font>
      <sz val="12"/>
      <color theme="4" tint="-0.499984740745262"/>
      <name val="Trebuchet MS"/>
      <family val="2"/>
      <scheme val="major"/>
    </font>
    <font>
      <sz val="10"/>
      <color theme="1" tint="4.9989318521683403E-2"/>
      <name val="Trebuchet MS"/>
      <family val="2"/>
      <scheme val="minor"/>
    </font>
    <font>
      <sz val="11"/>
      <color theme="4" tint="-0.24994659260841701"/>
      <name val="Trebuchet MS"/>
      <family val="2"/>
      <scheme val="minor"/>
    </font>
    <font>
      <sz val="11"/>
      <color theme="1" tint="0.14993743705557422"/>
      <name val="Trebuchet MS"/>
      <family val="2"/>
      <scheme val="minor"/>
    </font>
    <font>
      <sz val="11"/>
      <color theme="2" tint="-0.89989928891872917"/>
      <name val="Trebuchet MS"/>
      <family val="2"/>
      <scheme val="minor"/>
    </font>
    <font>
      <sz val="11"/>
      <color theme="4" tint="-0.24994659260841701"/>
      <name val="Trebuchet MS"/>
      <family val="2"/>
      <scheme val="major"/>
    </font>
    <font>
      <sz val="11"/>
      <color theme="2" tint="-0.749992370372631"/>
      <name val="Trebuchet MS"/>
      <family val="2"/>
      <scheme val="minor"/>
    </font>
    <font>
      <sz val="11"/>
      <color theme="4" tint="-0.499984740745262"/>
      <name val="Trebuchet MS"/>
      <family val="2"/>
      <scheme val="major"/>
    </font>
    <font>
      <sz val="11"/>
      <color theme="4" tint="-0.499984740745262"/>
      <name val="Trebuchet MS"/>
      <family val="2"/>
      <scheme val="minor"/>
    </font>
    <font>
      <b/>
      <sz val="11"/>
      <color theme="2" tint="-0.749961851863155"/>
      <name val="Trebuchet MS"/>
      <family val="2"/>
      <scheme val="minor"/>
    </font>
    <font>
      <b/>
      <sz val="11"/>
      <name val="Calibri"/>
      <family val="2"/>
    </font>
    <font>
      <i/>
      <sz val="11"/>
      <color theme="2" tint="-0.749961851863155"/>
      <name val="Trebuchet MS"/>
      <family val="2"/>
      <scheme val="minor"/>
    </font>
    <font>
      <b/>
      <sz val="11"/>
      <color rgb="FF3DAFA7"/>
      <name val="Trebuchet MS"/>
      <family val="2"/>
      <scheme val="minor"/>
    </font>
    <font>
      <sz val="11"/>
      <color rgb="FF3DAFA7"/>
      <name val="Trebuchet MS"/>
      <family val="2"/>
      <scheme val="minor"/>
    </font>
    <font>
      <b/>
      <sz val="11"/>
      <color theme="4"/>
      <name val="Trebuchet MS"/>
      <family val="2"/>
      <scheme val="minor"/>
    </font>
    <font>
      <b/>
      <i/>
      <sz val="11"/>
      <color theme="2" tint="-0.749961851863155"/>
      <name val="Trebuchet MS"/>
      <family val="2"/>
      <scheme val="minor"/>
    </font>
    <font>
      <sz val="11"/>
      <color rgb="FF0F5766"/>
      <name val="Trebuchet MS"/>
      <family val="2"/>
      <scheme val="minor"/>
    </font>
    <font>
      <sz val="10"/>
      <color rgb="FF0F5766"/>
      <name val="Trebuchet MS"/>
      <family val="2"/>
      <scheme val="minor"/>
    </font>
    <font>
      <b/>
      <sz val="12"/>
      <color theme="4" tint="-0.499984740745262"/>
      <name val="Trebuchet MS"/>
      <family val="2"/>
      <scheme val="major"/>
    </font>
    <font>
      <b/>
      <sz val="11"/>
      <color theme="4" tint="-0.24994659260841701"/>
      <name val="Trebuchet MS"/>
      <family val="2"/>
      <scheme val="major"/>
    </font>
    <font>
      <b/>
      <sz val="11"/>
      <color theme="0"/>
      <name val="Trebuchet MS"/>
      <family val="2"/>
      <scheme val="minor"/>
    </font>
    <font>
      <b/>
      <sz val="16"/>
      <color theme="0"/>
      <name val="Bahnschrift SemiBold"/>
      <family val="2"/>
    </font>
    <font>
      <b/>
      <sz val="14"/>
      <color theme="0"/>
      <name val="Trebuchet MS"/>
      <family val="2"/>
      <scheme val="minor"/>
    </font>
    <font>
      <b/>
      <sz val="14"/>
      <color theme="4" tint="-0.24994659260841701"/>
      <name val="Trebuchet MS"/>
      <family val="2"/>
      <scheme val="major"/>
    </font>
    <font>
      <sz val="11"/>
      <color theme="2" tint="-0.749961851863155"/>
      <name val="Trebuchet MS"/>
      <family val="2"/>
      <scheme val="minor"/>
    </font>
    <font>
      <sz val="11"/>
      <color theme="3"/>
      <name val="Trebuchet MS"/>
      <family val="2"/>
      <scheme val="minor"/>
    </font>
  </fonts>
  <fills count="11">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rgb="FF003300"/>
        <bgColor indexed="64"/>
      </patternFill>
    </fill>
    <fill>
      <patternFill patternType="solid">
        <fgColor rgb="FF92D050"/>
        <bgColor indexed="64"/>
      </patternFill>
    </fill>
    <fill>
      <patternFill patternType="solid">
        <fgColor rgb="FF004200"/>
        <bgColor indexed="64"/>
      </patternFill>
    </fill>
    <fill>
      <patternFill patternType="solid">
        <fgColor theme="4" tint="0.79998168889431442"/>
        <bgColor theme="4" tint="0.79998168889431442"/>
      </patternFill>
    </fill>
  </fills>
  <borders count="14">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top style="thick">
        <color theme="2"/>
      </top>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right/>
      <top style="thick">
        <color theme="4" tint="0.59996337778862885"/>
      </top>
      <bottom/>
      <diagonal/>
    </border>
    <border>
      <left style="thin">
        <color indexed="64"/>
      </left>
      <right style="thin">
        <color indexed="64"/>
      </right>
      <top style="thin">
        <color indexed="64"/>
      </top>
      <bottom style="thin">
        <color indexed="64"/>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
      <left style="thin">
        <color theme="4"/>
      </left>
      <right style="thin">
        <color theme="4"/>
      </right>
      <top/>
      <bottom style="thin">
        <color theme="4"/>
      </bottom>
      <diagonal/>
    </border>
  </borders>
  <cellStyleXfs count="14">
    <xf numFmtId="0" fontId="0" fillId="0" borderId="0" applyNumberFormat="0" applyFill="0" applyBorder="0">
      <alignment vertical="top" wrapText="1"/>
    </xf>
    <xf numFmtId="0" fontId="19" fillId="0" borderId="0" applyNumberFormat="0" applyFill="0" applyBorder="0" applyAlignment="0" applyProtection="0"/>
    <xf numFmtId="0" fontId="16" fillId="0" borderId="0" applyNumberFormat="0" applyFill="0" applyBorder="0" applyProtection="0">
      <alignment vertical="center"/>
    </xf>
    <xf numFmtId="0" fontId="5" fillId="0" borderId="0" applyNumberFormat="0" applyFill="0" applyBorder="0" applyAlignment="0" applyProtection="0"/>
    <xf numFmtId="9" fontId="2" fillId="0" borderId="0" applyFont="0" applyFill="0" applyBorder="0" applyAlignment="0" applyProtection="0"/>
    <xf numFmtId="0" fontId="18" fillId="0" borderId="0" applyNumberFormat="0" applyFill="0" applyBorder="0" applyAlignment="0" applyProtection="0">
      <alignment vertical="top" wrapText="1"/>
    </xf>
    <xf numFmtId="0" fontId="11" fillId="5" borderId="8" applyNumberFormat="0" applyAlignment="0" applyProtection="0"/>
    <xf numFmtId="0" fontId="12" fillId="4" borderId="0" applyNumberFormat="0" applyBorder="0" applyAlignment="0" applyProtection="0"/>
    <xf numFmtId="0" fontId="15" fillId="0" borderId="0" applyFill="0" applyBorder="0" applyProtection="0">
      <alignment horizontal="left" vertical="center"/>
    </xf>
    <xf numFmtId="0" fontId="14" fillId="0" borderId="0" applyNumberFormat="0" applyFill="0" applyBorder="0" applyAlignment="0" applyProtection="0"/>
    <xf numFmtId="0" fontId="20" fillId="0" borderId="0" applyNumberFormat="0" applyFill="0" applyBorder="0" applyAlignment="0" applyProtection="0"/>
    <xf numFmtId="0" fontId="13" fillId="0" borderId="7" applyNumberFormat="0" applyAlignment="0" applyProtection="0"/>
    <xf numFmtId="0" fontId="21" fillId="0" borderId="0" applyFill="0" applyBorder="0" applyProtection="0">
      <alignment horizontal="left" vertical="center"/>
    </xf>
    <xf numFmtId="43" fontId="40" fillId="0" borderId="0" applyFont="0" applyFill="0" applyBorder="0" applyAlignment="0" applyProtection="0"/>
  </cellStyleXfs>
  <cellXfs count="125">
    <xf numFmtId="0" fontId="0" fillId="0" borderId="0" xfId="0">
      <alignment vertical="top" wrapText="1"/>
    </xf>
    <xf numFmtId="165" fontId="0" fillId="0" borderId="0" xfId="0" applyNumberFormat="1">
      <alignment vertical="top" wrapText="1"/>
    </xf>
    <xf numFmtId="0" fontId="2" fillId="0" borderId="0" xfId="0" applyFont="1">
      <alignment vertical="top" wrapText="1"/>
    </xf>
    <xf numFmtId="0" fontId="2" fillId="0" borderId="0" xfId="0" applyFont="1" applyAlignment="1">
      <alignment vertical="center"/>
    </xf>
    <xf numFmtId="167" fontId="0" fillId="0" borderId="0" xfId="0" applyNumberFormat="1" applyFill="1" applyBorder="1">
      <alignment vertical="top" wrapText="1"/>
    </xf>
    <xf numFmtId="0" fontId="0" fillId="0" borderId="0" xfId="0" applyNumberFormat="1" applyFill="1" applyBorder="1" applyAlignment="1">
      <alignment horizontal="left" vertical="center"/>
    </xf>
    <xf numFmtId="14" fontId="0" fillId="0" borderId="0" xfId="0" applyNumberFormat="1" applyFill="1" applyBorder="1" applyAlignment="1">
      <alignment horizontal="center" vertical="center"/>
    </xf>
    <xf numFmtId="0" fontId="0" fillId="3" borderId="0" xfId="0" applyFill="1">
      <alignment vertical="top" wrapText="1"/>
    </xf>
    <xf numFmtId="0" fontId="6" fillId="3" borderId="0" xfId="0" applyFont="1" applyFill="1">
      <alignment vertical="top" wrapText="1"/>
    </xf>
    <xf numFmtId="0" fontId="2" fillId="0" borderId="0" xfId="0" applyFont="1" applyBorder="1" applyAlignment="1">
      <alignment horizontal="left" vertical="center"/>
    </xf>
    <xf numFmtId="0" fontId="2" fillId="0" borderId="0" xfId="0" applyFont="1" applyAlignment="1">
      <alignment horizontal="left" indent="7"/>
    </xf>
    <xf numFmtId="0" fontId="10" fillId="0" borderId="0" xfId="3" applyFont="1" applyAlignment="1">
      <alignment vertical="top"/>
    </xf>
    <xf numFmtId="0" fontId="7" fillId="0" borderId="0" xfId="0" applyFont="1">
      <alignment vertical="top" wrapText="1"/>
    </xf>
    <xf numFmtId="0" fontId="7" fillId="0" borderId="0" xfId="0" applyFont="1" applyAlignment="1">
      <alignment vertical="top"/>
    </xf>
    <xf numFmtId="0" fontId="2" fillId="0" borderId="0" xfId="0" applyFont="1" applyAlignment="1">
      <alignment wrapText="1"/>
    </xf>
    <xf numFmtId="0" fontId="4" fillId="0" borderId="0" xfId="0" applyFont="1" applyAlignment="1">
      <alignment wrapText="1"/>
    </xf>
    <xf numFmtId="0" fontId="8" fillId="0" borderId="2" xfId="0" applyFont="1" applyBorder="1" applyAlignment="1">
      <alignment horizontal="left" vertical="center"/>
    </xf>
    <xf numFmtId="0" fontId="11" fillId="5" borderId="8" xfId="6" applyAlignment="1" applyProtection="1">
      <alignment vertical="center"/>
    </xf>
    <xf numFmtId="0" fontId="11" fillId="5" borderId="8" xfId="6" applyAlignment="1" applyProtection="1">
      <alignment horizontal="left" vertical="center" indent="2"/>
    </xf>
    <xf numFmtId="44" fontId="0" fillId="0" borderId="0" xfId="0" applyNumberFormat="1" applyFill="1" applyBorder="1" applyAlignment="1">
      <alignment horizontal="right" vertical="center"/>
    </xf>
    <xf numFmtId="164" fontId="13" fillId="3" borderId="7" xfId="11" applyNumberFormat="1" applyFill="1" applyAlignment="1" applyProtection="1">
      <alignment horizontal="right" vertical="center"/>
    </xf>
    <xf numFmtId="44" fontId="0" fillId="0" borderId="1" xfId="0" applyNumberFormat="1" applyFill="1" applyBorder="1">
      <alignment vertical="top" wrapText="1"/>
    </xf>
    <xf numFmtId="169" fontId="0" fillId="0" borderId="1" xfId="0" applyNumberFormat="1" applyFill="1" applyBorder="1">
      <alignment vertical="top" wrapText="1"/>
    </xf>
    <xf numFmtId="43" fontId="0" fillId="0" borderId="1" xfId="0" applyNumberFormat="1" applyFill="1" applyBorder="1">
      <alignment vertical="top" wrapText="1"/>
    </xf>
    <xf numFmtId="164" fontId="0" fillId="0" borderId="1" xfId="0" applyNumberFormat="1" applyFill="1" applyBorder="1" applyAlignment="1">
      <alignment horizontal="right" vertical="top" wrapText="1"/>
    </xf>
    <xf numFmtId="164" fontId="0" fillId="0" borderId="3" xfId="0" applyNumberFormat="1" applyFill="1" applyBorder="1" applyAlignment="1">
      <alignment horizontal="right" vertical="top" wrapText="1"/>
    </xf>
    <xf numFmtId="0" fontId="3" fillId="0" borderId="0" xfId="0" applyNumberFormat="1" applyFont="1" applyAlignment="1">
      <alignment vertical="center"/>
    </xf>
    <xf numFmtId="0" fontId="0" fillId="0" borderId="0" xfId="0" applyNumberFormat="1" applyFill="1" applyBorder="1" applyAlignment="1">
      <alignment vertical="center"/>
    </xf>
    <xf numFmtId="0" fontId="0" fillId="0" borderId="0" xfId="0" applyNumberFormat="1">
      <alignment vertical="top" wrapText="1"/>
    </xf>
    <xf numFmtId="49" fontId="0" fillId="0" borderId="0" xfId="0" applyNumberFormat="1" applyAlignment="1">
      <alignment vertical="top"/>
    </xf>
    <xf numFmtId="0" fontId="0" fillId="0" borderId="0" xfId="0" applyAlignment="1">
      <alignment vertical="top"/>
    </xf>
    <xf numFmtId="166" fontId="0" fillId="0" borderId="0" xfId="0" applyNumberFormat="1" applyAlignment="1">
      <alignment vertical="top"/>
    </xf>
    <xf numFmtId="0" fontId="0" fillId="0" borderId="0" xfId="0" applyNumberFormat="1" applyAlignment="1">
      <alignment vertical="top"/>
    </xf>
    <xf numFmtId="0" fontId="0" fillId="0" borderId="0" xfId="0" applyNumberFormat="1" applyFill="1" applyBorder="1" applyAlignment="1">
      <alignment horizontal="left" vertical="center" wrapText="1"/>
    </xf>
    <xf numFmtId="0" fontId="0" fillId="0" borderId="0" xfId="0" applyNumberFormat="1" applyFill="1" applyBorder="1" applyAlignment="1">
      <alignment vertical="center" wrapText="1"/>
    </xf>
    <xf numFmtId="10" fontId="0" fillId="0" borderId="0" xfId="4" applyNumberFormat="1" applyFont="1" applyFill="1" applyBorder="1" applyAlignment="1" applyProtection="1">
      <alignment vertical="center"/>
    </xf>
    <xf numFmtId="165" fontId="0" fillId="0" borderId="0" xfId="0" applyNumberFormat="1" applyFill="1" applyBorder="1" applyAlignment="1">
      <alignment vertical="center" wrapText="1"/>
    </xf>
    <xf numFmtId="168" fontId="0" fillId="0" borderId="0" xfId="0" applyNumberFormat="1" applyFill="1" applyBorder="1" applyAlignment="1">
      <alignment horizontal="left" vertical="center" wrapText="1"/>
    </xf>
    <xf numFmtId="171" fontId="0" fillId="0" borderId="0" xfId="0" applyNumberFormat="1" applyFill="1" applyBorder="1" applyAlignment="1">
      <alignment vertical="center"/>
    </xf>
    <xf numFmtId="49" fontId="0" fillId="0" borderId="0" xfId="0" applyNumberFormat="1" applyFill="1" applyBorder="1" applyAlignment="1">
      <alignment vertical="center" wrapText="1"/>
    </xf>
    <xf numFmtId="41" fontId="0" fillId="0" borderId="0" xfId="0" applyNumberFormat="1" applyFill="1" applyBorder="1" applyAlignment="1">
      <alignment vertical="center" wrapText="1"/>
    </xf>
    <xf numFmtId="49" fontId="0" fillId="0" borderId="0" xfId="0" applyNumberFormat="1" applyFill="1" applyBorder="1" applyAlignment="1">
      <alignment vertical="center"/>
    </xf>
    <xf numFmtId="0" fontId="2" fillId="0" borderId="0" xfId="0" applyFont="1" applyAlignment="1"/>
    <xf numFmtId="0" fontId="2" fillId="0" borderId="0" xfId="0" applyFont="1" applyAlignment="1">
      <alignment vertical="top"/>
    </xf>
    <xf numFmtId="0" fontId="17" fillId="0" borderId="0" xfId="0" applyFont="1" applyFill="1" applyBorder="1">
      <alignment vertical="top" wrapText="1"/>
    </xf>
    <xf numFmtId="0" fontId="17" fillId="0" borderId="0" xfId="0" applyNumberFormat="1" applyFont="1" applyFill="1" applyBorder="1">
      <alignment vertical="top" wrapText="1"/>
    </xf>
    <xf numFmtId="0" fontId="17" fillId="0" borderId="0" xfId="0" applyNumberFormat="1" applyFont="1" applyFill="1" applyBorder="1" applyAlignment="1">
      <alignment vertical="top"/>
    </xf>
    <xf numFmtId="0" fontId="17" fillId="0" borderId="0" xfId="0" applyFont="1" applyFill="1" applyBorder="1" applyAlignment="1">
      <alignment vertical="top"/>
    </xf>
    <xf numFmtId="0" fontId="17" fillId="0" borderId="0" xfId="0" applyFont="1" applyFill="1" applyBorder="1" applyAlignment="1">
      <alignment horizontal="left"/>
    </xf>
    <xf numFmtId="0" fontId="23" fillId="0" borderId="0" xfId="0" applyFont="1" applyAlignment="1">
      <alignment horizontal="left"/>
    </xf>
    <xf numFmtId="0" fontId="22" fillId="0" borderId="0" xfId="0" applyFont="1" applyAlignment="1">
      <alignment wrapText="1"/>
    </xf>
    <xf numFmtId="0" fontId="24" fillId="0" borderId="0" xfId="0" applyFont="1" applyAlignment="1">
      <alignment wrapText="1"/>
    </xf>
    <xf numFmtId="167" fontId="0" fillId="0" borderId="0" xfId="0" applyNumberFormat="1" applyFill="1"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7" fontId="0" fillId="0" borderId="0" xfId="0" applyNumberFormat="1" applyFill="1" applyBorder="1" applyAlignment="1">
      <alignment vertical="center" wrapText="1"/>
    </xf>
    <xf numFmtId="0" fontId="0" fillId="0" borderId="0" xfId="0" applyFill="1" applyBorder="1">
      <alignment vertical="top" wrapText="1"/>
    </xf>
    <xf numFmtId="0" fontId="0" fillId="0" borderId="0" xfId="0" quotePrefix="1">
      <alignment vertical="top" wrapText="1"/>
    </xf>
    <xf numFmtId="0" fontId="32" fillId="0" borderId="0" xfId="0" applyFont="1">
      <alignment vertical="top" wrapText="1"/>
    </xf>
    <xf numFmtId="0" fontId="33" fillId="0" borderId="0" xfId="0" applyFont="1" applyAlignment="1">
      <alignment horizontal="right" vertical="top"/>
    </xf>
    <xf numFmtId="0" fontId="34" fillId="0" borderId="0" xfId="2" applyFont="1" applyProtection="1">
      <alignment vertical="center"/>
    </xf>
    <xf numFmtId="0" fontId="35" fillId="0" borderId="0" xfId="12" applyFont="1" applyFill="1" applyBorder="1" applyProtection="1">
      <alignment horizontal="left" vertical="center"/>
    </xf>
    <xf numFmtId="0" fontId="0" fillId="2" borderId="0" xfId="0" applyFill="1">
      <alignment vertical="top" wrapText="1"/>
    </xf>
    <xf numFmtId="0" fontId="0" fillId="2" borderId="0" xfId="0" applyFill="1" applyAlignment="1"/>
    <xf numFmtId="0" fontId="38" fillId="2" borderId="0" xfId="0" applyFont="1" applyFill="1" applyAlignment="1">
      <alignment horizontal="left"/>
    </xf>
    <xf numFmtId="0" fontId="11" fillId="9" borderId="8" xfId="6" applyFill="1" applyAlignment="1" applyProtection="1">
      <alignment horizontal="left" vertical="center" indent="2"/>
    </xf>
    <xf numFmtId="0" fontId="11" fillId="9" borderId="8" xfId="6" applyFill="1" applyAlignment="1" applyProtection="1">
      <alignment vertical="center"/>
    </xf>
    <xf numFmtId="0" fontId="11" fillId="9" borderId="8" xfId="6" applyFill="1" applyAlignment="1" applyProtection="1">
      <alignment vertical="top" wrapText="1"/>
    </xf>
    <xf numFmtId="0" fontId="34" fillId="0" borderId="2" xfId="2" applyFont="1" applyBorder="1" applyAlignment="1" applyProtection="1">
      <alignment horizontal="left" vertical="center"/>
    </xf>
    <xf numFmtId="164" fontId="0" fillId="8" borderId="1" xfId="0" applyNumberFormat="1" applyFill="1" applyBorder="1" applyAlignment="1">
      <alignment horizontal="right" vertical="top" wrapText="1"/>
    </xf>
    <xf numFmtId="168" fontId="0" fillId="0" borderId="0" xfId="0" applyNumberFormat="1" applyFill="1" applyBorder="1" applyAlignment="1">
      <alignment horizontal="left" vertical="center"/>
    </xf>
    <xf numFmtId="167" fontId="0" fillId="0" borderId="0" xfId="0" applyNumberFormat="1" applyFill="1" applyBorder="1" applyAlignment="1">
      <alignment horizontal="left" vertical="center"/>
    </xf>
    <xf numFmtId="170" fontId="0" fillId="0" borderId="0" xfId="0" applyNumberFormat="1" applyFill="1" applyBorder="1" applyAlignment="1">
      <alignment horizontal="right" vertical="center"/>
    </xf>
    <xf numFmtId="44" fontId="0" fillId="0" borderId="0" xfId="0" applyNumberFormat="1" applyFill="1" applyBorder="1" applyAlignment="1">
      <alignment horizontal="center" vertical="center"/>
    </xf>
    <xf numFmtId="44" fontId="13" fillId="0" borderId="7" xfId="11" applyNumberFormat="1" applyAlignment="1" applyProtection="1">
      <alignment horizontal="right" vertical="center"/>
    </xf>
    <xf numFmtId="0" fontId="12" fillId="3" borderId="0" xfId="7" applyFill="1" applyAlignment="1" applyProtection="1">
      <alignment vertical="top" wrapText="1"/>
    </xf>
    <xf numFmtId="0" fontId="35" fillId="0" borderId="0" xfId="12" applyFont="1" applyFill="1" applyBorder="1">
      <alignment horizontal="left" vertical="center"/>
    </xf>
    <xf numFmtId="0" fontId="39" fillId="0" borderId="0" xfId="8" applyFont="1" applyFill="1" applyBorder="1" applyProtection="1">
      <alignment horizontal="left" vertical="center"/>
    </xf>
    <xf numFmtId="0" fontId="12" fillId="3" borderId="0" xfId="7" applyFill="1" applyAlignment="1">
      <alignment horizontal="left" vertical="top" wrapText="1" indent="2"/>
    </xf>
    <xf numFmtId="0" fontId="12" fillId="3" borderId="0" xfId="7" applyFill="1" applyBorder="1" applyAlignment="1">
      <alignment horizontal="left" wrapText="1" indent="2"/>
    </xf>
    <xf numFmtId="165" fontId="41" fillId="10" borderId="1" xfId="0" applyNumberFormat="1" applyFont="1" applyFill="1" applyBorder="1" applyAlignment="1">
      <alignment vertical="center" wrapText="1"/>
    </xf>
    <xf numFmtId="165" fontId="41" fillId="0" borderId="1" xfId="0" applyNumberFormat="1" applyFont="1" applyBorder="1" applyAlignment="1">
      <alignment vertical="center" wrapText="1"/>
    </xf>
    <xf numFmtId="0" fontId="41" fillId="10" borderId="1" xfId="0" applyNumberFormat="1" applyFont="1" applyFill="1" applyBorder="1" applyAlignment="1">
      <alignment horizontal="left" vertical="center"/>
    </xf>
    <xf numFmtId="0" fontId="41" fillId="0" borderId="1" xfId="0" applyNumberFormat="1" applyFont="1" applyBorder="1" applyAlignment="1">
      <alignment horizontal="left" vertical="center"/>
    </xf>
    <xf numFmtId="0" fontId="36" fillId="7" borderId="2" xfId="0" applyFont="1" applyFill="1" applyBorder="1" applyAlignment="1"/>
    <xf numFmtId="172" fontId="41" fillId="10" borderId="1" xfId="13" applyNumberFormat="1" applyFont="1" applyFill="1" applyBorder="1" applyAlignment="1">
      <alignment vertical="center" wrapText="1"/>
    </xf>
    <xf numFmtId="172" fontId="41" fillId="0" borderId="1" xfId="13" applyNumberFormat="1" applyFont="1" applyBorder="1" applyAlignment="1">
      <alignment vertical="center" wrapText="1"/>
    </xf>
    <xf numFmtId="165" fontId="41" fillId="0" borderId="1" xfId="0" applyNumberFormat="1" applyFont="1" applyBorder="1" applyAlignment="1">
      <alignment horizontal="center" vertical="center" wrapText="1"/>
    </xf>
    <xf numFmtId="41" fontId="0" fillId="0" borderId="0" xfId="0" applyNumberFormat="1" applyAlignment="1">
      <alignment vertical="center" wrapText="1"/>
    </xf>
    <xf numFmtId="14" fontId="41" fillId="0" borderId="1" xfId="0" applyNumberFormat="1" applyFont="1" applyFill="1" applyBorder="1" applyAlignment="1">
      <alignment horizontal="center" vertical="center"/>
    </xf>
    <xf numFmtId="0" fontId="22" fillId="0" borderId="0" xfId="0" applyNumberFormat="1" applyFont="1" applyAlignment="1" applyProtection="1">
      <alignment horizontal="center" wrapText="1"/>
      <protection locked="0"/>
    </xf>
    <xf numFmtId="0" fontId="41" fillId="10" borderId="11" xfId="0" applyNumberFormat="1" applyFont="1" applyFill="1" applyBorder="1" applyAlignment="1">
      <alignment horizontal="left" vertical="center"/>
    </xf>
    <xf numFmtId="165" fontId="41" fillId="10" borderId="11" xfId="0" applyNumberFormat="1" applyFont="1" applyFill="1" applyBorder="1" applyAlignment="1">
      <alignment vertical="center" wrapText="1"/>
    </xf>
    <xf numFmtId="172" fontId="41" fillId="10" borderId="11" xfId="13" applyNumberFormat="1" applyFont="1" applyFill="1" applyBorder="1" applyAlignment="1">
      <alignment vertical="center" wrapText="1"/>
    </xf>
    <xf numFmtId="41" fontId="41" fillId="0" borderId="10" xfId="0" applyNumberFormat="1" applyFont="1" applyFill="1" applyBorder="1" applyAlignment="1">
      <alignment horizontal="center" vertical="center" wrapText="1"/>
    </xf>
    <xf numFmtId="172" fontId="0" fillId="0" borderId="1" xfId="13" applyNumberFormat="1" applyFont="1" applyBorder="1" applyAlignment="1">
      <alignment horizontal="center" vertical="center" wrapText="1"/>
    </xf>
    <xf numFmtId="0" fontId="36" fillId="7" borderId="0" xfId="0" applyFont="1" applyFill="1" applyBorder="1" applyAlignment="1">
      <alignment horizontal="center"/>
    </xf>
    <xf numFmtId="0" fontId="0" fillId="0" borderId="10" xfId="0" applyBorder="1" applyAlignment="1">
      <alignment horizontal="left" vertical="top" wrapText="1"/>
    </xf>
    <xf numFmtId="165" fontId="0" fillId="0" borderId="10" xfId="0" applyNumberFormat="1" applyBorder="1" applyAlignment="1">
      <alignment horizontal="center" vertical="top" wrapText="1"/>
    </xf>
    <xf numFmtId="173" fontId="0" fillId="0" borderId="1" xfId="0" applyNumberFormat="1" applyFill="1" applyBorder="1">
      <alignment vertical="top" wrapText="1"/>
    </xf>
    <xf numFmtId="0" fontId="0" fillId="0" borderId="0" xfId="0" applyNumberFormat="1" applyFill="1" applyAlignment="1">
      <alignment horizontal="left" vertical="center"/>
    </xf>
    <xf numFmtId="0" fontId="0" fillId="0" borderId="0" xfId="0" applyNumberFormat="1" applyFill="1" applyBorder="1" applyAlignment="1">
      <alignment horizontal="center" vertical="center"/>
    </xf>
    <xf numFmtId="41" fontId="0" fillId="0" borderId="0" xfId="0" applyNumberFormat="1" applyAlignment="1">
      <alignment horizontal="center" vertical="center" wrapText="1"/>
    </xf>
    <xf numFmtId="0" fontId="39" fillId="0" borderId="0" xfId="8" applyFont="1" applyFill="1" applyBorder="1" applyAlignment="1" applyProtection="1">
      <alignment horizontal="center" vertical="center"/>
    </xf>
    <xf numFmtId="0" fontId="25" fillId="0" borderId="0" xfId="0" applyNumberFormat="1" applyFont="1" applyFill="1" applyBorder="1" applyAlignment="1">
      <alignment vertical="center"/>
    </xf>
    <xf numFmtId="0" fontId="36" fillId="7" borderId="12" xfId="0" applyFont="1" applyFill="1" applyBorder="1" applyAlignment="1">
      <alignment horizontal="center"/>
    </xf>
    <xf numFmtId="0" fontId="0" fillId="0" borderId="0" xfId="0">
      <alignment vertical="top" wrapText="1"/>
    </xf>
    <xf numFmtId="0" fontId="9" fillId="0" borderId="0" xfId="2" applyFont="1">
      <alignment vertical="center"/>
    </xf>
    <xf numFmtId="0" fontId="0" fillId="0" borderId="0" xfId="0" quotePrefix="1">
      <alignment vertical="top" wrapText="1"/>
    </xf>
    <xf numFmtId="0" fontId="12" fillId="3" borderId="0" xfId="7" applyFill="1" applyAlignment="1">
      <alignment horizontal="left" vertical="top" wrapText="1" indent="2"/>
    </xf>
    <xf numFmtId="0" fontId="12" fillId="3" borderId="9" xfId="7" applyFill="1" applyBorder="1" applyAlignment="1">
      <alignment horizontal="left" wrapText="1" indent="2"/>
    </xf>
    <xf numFmtId="0" fontId="20" fillId="6" borderId="0" xfId="10" applyFill="1" applyAlignment="1">
      <alignment horizontal="left" vertical="top" wrapText="1" indent="1"/>
    </xf>
    <xf numFmtId="0" fontId="20" fillId="6" borderId="5" xfId="10" applyFill="1" applyBorder="1" applyAlignment="1">
      <alignment horizontal="left" vertical="top" wrapText="1" indent="1"/>
    </xf>
    <xf numFmtId="0" fontId="20" fillId="0" borderId="0" xfId="10" applyFill="1" applyAlignment="1" applyProtection="1">
      <alignment horizontal="left" indent="1"/>
    </xf>
    <xf numFmtId="0" fontId="20" fillId="0" borderId="6" xfId="10" applyFill="1" applyBorder="1" applyAlignment="1" applyProtection="1">
      <alignment horizontal="left" indent="1"/>
    </xf>
    <xf numFmtId="0" fontId="23" fillId="0" borderId="0" xfId="0" applyFont="1" applyAlignment="1">
      <alignment horizontal="left"/>
    </xf>
    <xf numFmtId="0" fontId="12" fillId="3" borderId="4" xfId="7" applyFill="1" applyBorder="1" applyAlignment="1">
      <alignment horizontal="left" wrapText="1"/>
    </xf>
    <xf numFmtId="0" fontId="12" fillId="3" borderId="0" xfId="7" applyFill="1" applyAlignment="1">
      <alignment horizontal="left" vertical="top" wrapText="1"/>
    </xf>
    <xf numFmtId="0" fontId="12" fillId="3" borderId="4" xfId="7" applyFill="1" applyBorder="1" applyAlignment="1">
      <alignment wrapText="1"/>
    </xf>
    <xf numFmtId="0" fontId="12" fillId="3" borderId="0" xfId="7" applyFill="1" applyAlignment="1">
      <alignment vertical="top" wrapText="1"/>
    </xf>
    <xf numFmtId="0" fontId="25" fillId="0" borderId="10" xfId="0" applyFont="1" applyBorder="1" applyAlignment="1">
      <alignment horizontal="center" vertical="top" wrapText="1"/>
    </xf>
    <xf numFmtId="0" fontId="37" fillId="7" borderId="0" xfId="0" applyFont="1" applyFill="1" applyAlignment="1">
      <alignment horizontal="center"/>
    </xf>
    <xf numFmtId="0" fontId="38" fillId="7" borderId="0" xfId="0" applyFont="1" applyFill="1" applyAlignment="1">
      <alignment horizontal="center"/>
    </xf>
    <xf numFmtId="0" fontId="41" fillId="10" borderId="13" xfId="0" applyNumberFormat="1" applyFont="1" applyFill="1" applyBorder="1" applyAlignment="1">
      <alignment horizontal="left" vertical="center"/>
    </xf>
  </cellXfs>
  <cellStyles count="14">
    <cellStyle name="60% - Accent1" xfId="7" builtinId="32" customBuiltin="1"/>
    <cellStyle name="Comma" xfId="13" builtinId="3"/>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104">
    <dxf>
      <font>
        <b val="0"/>
        <i val="0"/>
        <strike val="0"/>
        <condense val="0"/>
        <extend val="0"/>
        <outline val="0"/>
        <shadow val="0"/>
        <u val="none"/>
        <vertAlign val="baseline"/>
        <sz val="11"/>
        <color theme="3"/>
        <name val="Trebuchet MS"/>
        <family val="2"/>
        <scheme val="minor"/>
      </font>
      <numFmt numFmtId="0" formatCode="General"/>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color rgb="FFFF0000"/>
      </font>
    </dxf>
    <dxf>
      <font>
        <color rgb="FFFF0000"/>
      </font>
    </dxf>
    <dxf>
      <font>
        <color rgb="FFFF0000"/>
      </font>
    </dxf>
    <dxf>
      <font>
        <color rgb="FFFF0000"/>
      </font>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33" formatCode="_(* #,##0_);_(* \(#,##0\);_(* &quot;-&quot;_);_(@_)"/>
      <alignment horizontal="general" vertical="center" textRotation="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33" formatCode="_(* #,##0_);_(* \(#,##0\);_(* &quot;-&quot;_);_(@_)"/>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alignment horizontal="center"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font>
        <b/>
        <strike val="0"/>
        <outline val="0"/>
        <shadow val="0"/>
        <u val="none"/>
        <vertAlign val="baseline"/>
        <sz val="11"/>
        <color theme="0"/>
        <name val="Trebuchet MS"/>
        <family val="2"/>
        <scheme val="minor"/>
      </font>
      <fill>
        <patternFill patternType="solid">
          <fgColor indexed="64"/>
          <bgColor rgb="FF003300"/>
        </patternFill>
      </fill>
      <alignment horizontal="center" vertical="bottom" textRotation="0" wrapText="0" indent="0" justifyLastLine="0" shrinkToFit="0" readingOrder="0"/>
    </dxf>
    <dxf>
      <font>
        <b val="0"/>
        <i val="0"/>
        <strike val="0"/>
        <condense val="0"/>
        <extend val="0"/>
        <outline val="0"/>
        <shadow val="0"/>
        <u val="none"/>
        <vertAlign val="baseline"/>
        <sz val="11"/>
        <color theme="3"/>
        <name val="Trebuchet MS"/>
        <family val="2"/>
        <scheme val="minor"/>
      </font>
      <numFmt numFmtId="172" formatCode="_(* #,##0_);_(* \(#,##0\);_(* &quot;-&quot;??_);_(@_)"/>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3"/>
        <name val="Trebuchet MS"/>
        <family val="2"/>
        <scheme val="minor"/>
      </font>
      <numFmt numFmtId="165" formatCode="&quot;$&quot;#,##0.00"/>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3"/>
        <name val="Trebuchet MS"/>
        <family val="2"/>
        <scheme val="minor"/>
      </font>
      <numFmt numFmtId="0" formatCode="General"/>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border outline="0">
        <top style="thin">
          <color theme="4"/>
        </top>
      </border>
    </dxf>
    <dxf>
      <border outline="0">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Trebuchet MS"/>
        <family val="2"/>
        <scheme val="minor"/>
      </font>
      <fill>
        <patternFill patternType="solid">
          <fgColor indexed="64"/>
          <bgColor rgb="FF003300"/>
        </patternFill>
      </fill>
      <alignment horizontal="general" vertical="bottom" textRotation="0" wrapText="0" indent="0" justifyLastLine="0" shrinkToFit="0" readingOrder="0"/>
    </dxf>
    <dxf>
      <fill>
        <patternFill patternType="none">
          <fgColor indexed="64"/>
          <bgColor indexed="65"/>
        </patternFill>
      </fill>
      <border diagonalUp="0" diagonalDown="0" outline="0">
        <left/>
        <right/>
        <top/>
        <bottom/>
      </border>
    </dxf>
    <dxf>
      <alignment horizontal="general" vertical="center" textRotation="0" indent="0" justifyLastLine="0" shrinkToFit="0" readingOrder="0"/>
    </dxf>
    <dxf>
      <numFmt numFmtId="11" formatCode="&quot;$&quot;#,##0.00_);\(&quot;$&quot;#,##0.00\)"/>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alignment horizontal="general" vertical="center" textRotation="0" indent="0" justifyLastLine="0" shrinkToFit="0" readingOrder="0"/>
    </dxf>
    <dxf>
      <numFmt numFmtId="11" formatCode="&quot;$&quot;#,##0.00_);\(&quot;$&quot;#,##0.00\)"/>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alignment horizontal="general" vertical="center" textRotation="0" indent="0" justifyLastLine="0" shrinkToFit="0" readingOrder="0"/>
    </dxf>
    <dxf>
      <numFmt numFmtId="11" formatCode="&quot;$&quot;#,##0.00_);\(&quot;$&quot;#,##0.00\)"/>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alignment horizontal="general" vertical="center" textRotation="0" indent="0" justifyLastLine="0" shrinkToFit="0" readingOrder="0"/>
    </dxf>
    <dxf>
      <numFmt numFmtId="11" formatCode="&quot;$&quot;#,##0.00_);\(&quot;$&quot;#,##0.00\)"/>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alignment horizontal="general" vertical="center" textRotation="0"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numFmt numFmtId="14" formatCode="0.00%"/>
      <alignment horizontal="general" vertical="center" textRotation="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alignment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numFmt numFmtId="19" formatCode="m/d/yyyy"/>
      <alignment horizontal="center" vertical="center" textRotation="0" indent="0" justifyLastLine="0" shrinkToFit="0" readingOrder="0"/>
    </dxf>
    <dxf>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alignment vertical="center" textRotation="0" indent="0" justifyLastLine="0" shrinkToFit="0" readingOrder="0"/>
    </dxf>
    <dxf>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30" formatCode="@"/>
      <alignment horizontal="general" vertical="center" textRotation="0" indent="0" justifyLastLine="0" shrinkToFit="0" readingOrder="0"/>
    </dxf>
    <dxf>
      <font>
        <strike val="0"/>
        <outline val="0"/>
        <shadow val="0"/>
        <u val="none"/>
        <vertAlign val="baseline"/>
        <sz val="11"/>
        <color rgb="FF0D0D0D"/>
        <name val="Trebuchet MS"/>
        <scheme val="none"/>
      </font>
    </dxf>
    <dxf>
      <font>
        <b val="0"/>
        <i val="0"/>
        <strike val="0"/>
        <condense val="0"/>
        <extend val="0"/>
        <outline val="0"/>
        <shadow val="0"/>
        <u val="none"/>
        <vertAlign val="baseline"/>
        <sz val="10"/>
        <color theme="1" tint="4.9989318521683403E-2"/>
        <name val="Trebuchet MS"/>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numFmt numFmtId="30" formatCode="@"/>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numFmt numFmtId="171" formatCode="[&lt;=9999999]###\-####;\(###\)\ ###\-####"/>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tint="4.9989318521683403E-2"/>
        <name val="Trebuchet MS"/>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numFmt numFmtId="0" formatCode="General"/>
      <fill>
        <patternFill patternType="none">
          <fgColor indexed="64"/>
          <bgColor indexed="65"/>
        </patternFill>
      </fill>
      <border diagonalUp="0" diagonalDown="0" outline="0">
        <left/>
        <right/>
        <top/>
        <bottom/>
      </border>
    </dxf>
    <dxf>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numFmt numFmtId="0" formatCode="General"/>
      <fill>
        <patternFill patternType="none">
          <fgColor indexed="64"/>
          <bgColor indexed="65"/>
        </patternFill>
      </fill>
      <border diagonalUp="0" diagonalDown="0" outline="0">
        <left/>
        <right/>
        <top/>
        <bottom/>
      </border>
    </dxf>
    <dxf>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numFmt numFmtId="0" formatCode="General"/>
      <fill>
        <patternFill patternType="none">
          <fgColor indexed="64"/>
          <bgColor indexed="65"/>
        </patternFill>
      </fill>
      <border diagonalUp="0" diagonalDown="0" outline="0">
        <left/>
        <right/>
        <top/>
        <bottom/>
      </border>
    </dxf>
    <dxf>
      <alignmen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numFmt numFmtId="0" formatCode="General"/>
      <fill>
        <patternFill patternType="none">
          <fgColor indexed="64"/>
          <bgColor indexed="65"/>
        </patternFill>
      </fill>
      <border diagonalUp="0" diagonalDown="0" outline="0">
        <left/>
        <right/>
        <top/>
        <bottom/>
      </border>
    </dxf>
    <dxf>
      <alignment vertical="center" textRotation="0" indent="0" justifyLastLine="0" shrinkToFit="0" readingOrder="0"/>
    </dxf>
    <dxf>
      <numFmt numFmtId="167" formatCode="_)@\ \ "/>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8" formatCode="_)#;_)#;_)#;_)@"/>
      <alignment horizontal="left" vertical="center" textRotation="0" indent="0" justifyLastLine="0" shrinkToFit="0" readingOrder="0"/>
    </dxf>
    <dxf>
      <font>
        <b val="0"/>
        <i val="0"/>
        <strike val="0"/>
        <condense val="0"/>
        <extend val="0"/>
        <outline val="0"/>
        <shadow val="0"/>
        <u val="none"/>
        <vertAlign val="baseline"/>
        <sz val="10"/>
        <color theme="1" tint="4.9989318521683403E-2"/>
        <name val="Trebuchet MS"/>
        <family val="2"/>
        <scheme val="minor"/>
      </font>
      <fill>
        <patternFill patternType="none">
          <fgColor indexed="64"/>
          <bgColor indexed="65"/>
        </patternFill>
      </fill>
      <border diagonalUp="0" diagonalDown="0" outline="0">
        <left/>
        <right/>
        <top/>
        <bottom/>
      </border>
    </dxf>
    <dxf>
      <numFmt numFmtId="167" formatCode="_)@\ \ "/>
      <fill>
        <patternFill patternType="none">
          <fgColor indexed="64"/>
          <bgColor indexed="65"/>
        </patternFill>
      </fill>
    </dxf>
    <dxf>
      <font>
        <b val="0"/>
        <i val="0"/>
        <strike val="0"/>
        <condense val="0"/>
        <extend val="0"/>
        <outline val="0"/>
        <shadow val="0"/>
        <u val="none"/>
        <vertAlign val="baseline"/>
        <sz val="10"/>
        <color theme="1" tint="4.9989318521683403E-2"/>
        <name val="Trebuchet MS"/>
        <family val="2"/>
        <scheme val="minor"/>
      </font>
      <fill>
        <patternFill patternType="none">
          <fgColor indexed="64"/>
          <bgColor indexed="65"/>
        </patternFill>
      </fill>
      <border diagonalUp="0" diagonalDown="0" outline="0">
        <left/>
        <right/>
        <top/>
        <bottom/>
      </border>
    </dxf>
    <dxf>
      <numFmt numFmtId="167" formatCode="_)@\ \ "/>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8" formatCode="_)#;_)#;_)#;_)@"/>
      <fill>
        <patternFill patternType="none">
          <fgColor indexed="64"/>
          <bgColor indexed="65"/>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ont>
        <b/>
      </font>
      <fill>
        <patternFill patternType="none">
          <fgColor indexed="64"/>
          <bgColor auto="1"/>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TableStyleMedium2" defaultPivotStyle="PivotStyleLight16">
    <tableStyle name="Sales Invoice Table" pivot="0" count="7" xr9:uid="{00000000-0011-0000-FFFF-FFFF00000000}">
      <tableStyleElement type="wholeTable" dxfId="103"/>
      <tableStyleElement type="headerRow" dxfId="102"/>
      <tableStyleElement type="totalRow" dxfId="101"/>
      <tableStyleElement type="firstColumn" dxfId="100"/>
      <tableStyleElement type="lastColumn" dxfId="99"/>
      <tableStyleElement type="firstRowStripe" dxfId="98"/>
      <tableStyleElement type="firstColumnStripe" dxfId="9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600"/>
      <color rgb="FF004200"/>
      <color rgb="FF1A99B2"/>
      <color rgb="FF003300"/>
      <color rgb="FFFFFA00"/>
      <color rgb="FF0F57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39</xdr:row>
      <xdr:rowOff>209550</xdr:rowOff>
    </xdr:from>
    <xdr:to>
      <xdr:col>6</xdr:col>
      <xdr:colOff>1152525</xdr:colOff>
      <xdr:row>40</xdr:row>
      <xdr:rowOff>12192</xdr:rowOff>
    </xdr:to>
    <xdr:grpSp>
      <xdr:nvGrpSpPr>
        <xdr:cNvPr id="16" name="Footer artwork group" descr="Footer artwork">
          <a:extLst>
            <a:ext uri="{FF2B5EF4-FFF2-40B4-BE49-F238E27FC236}">
              <a16:creationId xmlns:a16="http://schemas.microsoft.com/office/drawing/2014/main" id="{00000000-0008-0000-0400-000010000000}"/>
            </a:ext>
          </a:extLst>
        </xdr:cNvPr>
        <xdr:cNvGrpSpPr/>
      </xdr:nvGrpSpPr>
      <xdr:grpSpPr>
        <a:xfrm>
          <a:off x="152400" y="16935450"/>
          <a:ext cx="7115175" cy="164592"/>
          <a:chOff x="142875" y="104775"/>
          <a:chExt cx="6914767" cy="164465"/>
        </a:xfrm>
      </xdr:grpSpPr>
      <xdr:sp macro="" textlink="">
        <xdr:nvSpPr>
          <xdr:cNvPr id="17" name="Rectangle 16" title="Short Footer Graphic">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Group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Rectangle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Rectangle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0</xdr:row>
      <xdr:rowOff>28575</xdr:rowOff>
    </xdr:from>
    <xdr:to>
      <xdr:col>2</xdr:col>
      <xdr:colOff>962025</xdr:colOff>
      <xdr:row>0</xdr:row>
      <xdr:rowOff>628650</xdr:rowOff>
    </xdr:to>
    <xdr:pic>
      <xdr:nvPicPr>
        <xdr:cNvPr id="5" name="Picture 4">
          <a:extLst>
            <a:ext uri="{FF2B5EF4-FFF2-40B4-BE49-F238E27FC236}">
              <a16:creationId xmlns:a16="http://schemas.microsoft.com/office/drawing/2014/main" id="{AED32478-EEA6-4BD3-B544-7957F0710C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0" y="28575"/>
          <a:ext cx="876300" cy="600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12</xdr:col>
      <xdr:colOff>1008461</xdr:colOff>
      <xdr:row>0</xdr:row>
      <xdr:rowOff>259715</xdr:rowOff>
    </xdr:to>
    <xdr:grpSp>
      <xdr:nvGrpSpPr>
        <xdr:cNvPr id="48" name="Header artwork group" descr="Header artwork">
          <a:extLst>
            <a:ext uri="{FF2B5EF4-FFF2-40B4-BE49-F238E27FC236}">
              <a16:creationId xmlns:a16="http://schemas.microsoft.com/office/drawing/2014/main" id="{00000000-0008-0000-0100-000030000000}"/>
            </a:ext>
          </a:extLst>
        </xdr:cNvPr>
        <xdr:cNvGrpSpPr/>
      </xdr:nvGrpSpPr>
      <xdr:grpSpPr>
        <a:xfrm>
          <a:off x="209550" y="95250"/>
          <a:ext cx="15492811" cy="164465"/>
          <a:chOff x="171449" y="152400"/>
          <a:chExt cx="13657124" cy="164465"/>
        </a:xfrm>
      </xdr:grpSpPr>
      <xdr:sp macro="" textlink="">
        <xdr:nvSpPr>
          <xdr:cNvPr id="39" name="Rectangle 38" title="Short Footer Graphic">
            <a:extLst>
              <a:ext uri="{FF2B5EF4-FFF2-40B4-BE49-F238E27FC236}">
                <a16:creationId xmlns:a16="http://schemas.microsoft.com/office/drawing/2014/main" id="{00000000-0008-0000-0100-000027000000}"/>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6" name="Group 45">
            <a:extLst>
              <a:ext uri="{FF2B5EF4-FFF2-40B4-BE49-F238E27FC236}">
                <a16:creationId xmlns:a16="http://schemas.microsoft.com/office/drawing/2014/main" id="{00000000-0008-0000-0100-00002E000000}"/>
              </a:ext>
            </a:extLst>
          </xdr:cNvPr>
          <xdr:cNvGrpSpPr/>
        </xdr:nvGrpSpPr>
        <xdr:grpSpPr>
          <a:xfrm>
            <a:off x="10079532" y="152400"/>
            <a:ext cx="3749041" cy="164465"/>
            <a:chOff x="10584357" y="200025"/>
            <a:chExt cx="3749041" cy="164465"/>
          </a:xfrm>
        </xdr:grpSpPr>
        <xdr:sp macro="" textlink="">
          <xdr:nvSpPr>
            <xdr:cNvPr id="40" name="Rectangle 39">
              <a:extLst>
                <a:ext uri="{FF2B5EF4-FFF2-40B4-BE49-F238E27FC236}">
                  <a16:creationId xmlns:a16="http://schemas.microsoft.com/office/drawing/2014/main" id="{00000000-0008-0000-0100-000028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Rectangle 40">
              <a:extLst>
                <a:ext uri="{FF2B5EF4-FFF2-40B4-BE49-F238E27FC236}">
                  <a16:creationId xmlns:a16="http://schemas.microsoft.com/office/drawing/2014/main" id="{00000000-0008-0000-0100-000029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Rectangle 41">
              <a:extLst>
                <a:ext uri="{FF2B5EF4-FFF2-40B4-BE49-F238E27FC236}">
                  <a16:creationId xmlns:a16="http://schemas.microsoft.com/office/drawing/2014/main" id="{00000000-0008-0000-0100-00002A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Rectangle 42">
              <a:extLst>
                <a:ext uri="{FF2B5EF4-FFF2-40B4-BE49-F238E27FC236}">
                  <a16:creationId xmlns:a16="http://schemas.microsoft.com/office/drawing/2014/main" id="{00000000-0008-0000-0100-00002B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Rectangle 43">
              <a:extLst>
                <a:ext uri="{FF2B5EF4-FFF2-40B4-BE49-F238E27FC236}">
                  <a16:creationId xmlns:a16="http://schemas.microsoft.com/office/drawing/2014/main" id="{00000000-0008-0000-0100-00002C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95250</xdr:rowOff>
    </xdr:from>
    <xdr:to>
      <xdr:col>12</xdr:col>
      <xdr:colOff>181</xdr:colOff>
      <xdr:row>0</xdr:row>
      <xdr:rowOff>259715</xdr:rowOff>
    </xdr:to>
    <xdr:grpSp>
      <xdr:nvGrpSpPr>
        <xdr:cNvPr id="2" name="Header artwork group" descr="Header artwork">
          <a:extLst>
            <a:ext uri="{FF2B5EF4-FFF2-40B4-BE49-F238E27FC236}">
              <a16:creationId xmlns:a16="http://schemas.microsoft.com/office/drawing/2014/main" id="{178A8BBE-8475-413A-A117-D0879314C50B}"/>
            </a:ext>
          </a:extLst>
        </xdr:cNvPr>
        <xdr:cNvGrpSpPr/>
      </xdr:nvGrpSpPr>
      <xdr:grpSpPr>
        <a:xfrm>
          <a:off x="209550" y="95250"/>
          <a:ext cx="15538631" cy="164465"/>
          <a:chOff x="142875" y="85725"/>
          <a:chExt cx="7705905" cy="164465"/>
        </a:xfrm>
      </xdr:grpSpPr>
      <xdr:sp macro="" textlink="">
        <xdr:nvSpPr>
          <xdr:cNvPr id="3" name="Rectangle 2" title="Short Footer Graphic">
            <a:extLst>
              <a:ext uri="{FF2B5EF4-FFF2-40B4-BE49-F238E27FC236}">
                <a16:creationId xmlns:a16="http://schemas.microsoft.com/office/drawing/2014/main" id="{4BC14C3A-8F9A-336B-36BF-EDBFF60D122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 name="Group 3">
            <a:extLst>
              <a:ext uri="{FF2B5EF4-FFF2-40B4-BE49-F238E27FC236}">
                <a16:creationId xmlns:a16="http://schemas.microsoft.com/office/drawing/2014/main" id="{AA476771-4712-E3DE-B02A-2FC10A037E63}"/>
              </a:ext>
            </a:extLst>
          </xdr:cNvPr>
          <xdr:cNvGrpSpPr/>
        </xdr:nvGrpSpPr>
        <xdr:grpSpPr>
          <a:xfrm>
            <a:off x="5288459" y="85725"/>
            <a:ext cx="2560321" cy="164465"/>
            <a:chOff x="10584357" y="200025"/>
            <a:chExt cx="3749041" cy="164465"/>
          </a:xfrm>
        </xdr:grpSpPr>
        <xdr:sp macro="" textlink="">
          <xdr:nvSpPr>
            <xdr:cNvPr id="5" name="Rectangle 4">
              <a:extLst>
                <a:ext uri="{FF2B5EF4-FFF2-40B4-BE49-F238E27FC236}">
                  <a16:creationId xmlns:a16="http://schemas.microsoft.com/office/drawing/2014/main" id="{29F6265E-3254-9275-3513-B7B2C3EBA287}"/>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6" name="Rectangle 5">
              <a:extLst>
                <a:ext uri="{FF2B5EF4-FFF2-40B4-BE49-F238E27FC236}">
                  <a16:creationId xmlns:a16="http://schemas.microsoft.com/office/drawing/2014/main" id="{E81468BB-C087-331D-F961-6E94B2CA1A7A}"/>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5BCFF975-8178-CE41-F0E7-25EB23AEBB35}"/>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CCB291A8-E545-B93F-4117-7A557E8BD7D7}"/>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18BD0C75-903A-A79D-9B4F-EB8398205638}"/>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95250</xdr:rowOff>
    </xdr:from>
    <xdr:to>
      <xdr:col>8</xdr:col>
      <xdr:colOff>181</xdr:colOff>
      <xdr:row>0</xdr:row>
      <xdr:rowOff>259715</xdr:rowOff>
    </xdr:to>
    <xdr:grpSp>
      <xdr:nvGrpSpPr>
        <xdr:cNvPr id="11" name="Header artwork group" descr="Header artwork">
          <a:extLst>
            <a:ext uri="{FF2B5EF4-FFF2-40B4-BE49-F238E27FC236}">
              <a16:creationId xmlns:a16="http://schemas.microsoft.com/office/drawing/2014/main" id="{00000000-0008-0000-0200-00000B000000}"/>
            </a:ext>
          </a:extLst>
        </xdr:cNvPr>
        <xdr:cNvGrpSpPr/>
      </xdr:nvGrpSpPr>
      <xdr:grpSpPr>
        <a:xfrm>
          <a:off x="209550" y="95250"/>
          <a:ext cx="8490131" cy="164465"/>
          <a:chOff x="142875" y="85725"/>
          <a:chExt cx="7705905" cy="164465"/>
        </a:xfrm>
      </xdr:grpSpPr>
      <xdr:sp macro="" textlink="">
        <xdr:nvSpPr>
          <xdr:cNvPr id="4" name="Rectangle 3" title="Short Footer Graphic">
            <a:extLst>
              <a:ext uri="{FF2B5EF4-FFF2-40B4-BE49-F238E27FC236}">
                <a16:creationId xmlns:a16="http://schemas.microsoft.com/office/drawing/2014/main" id="{00000000-0008-0000-0200-00000400000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200-000005000000}"/>
              </a:ext>
            </a:extLst>
          </xdr:cNvPr>
          <xdr:cNvGrpSpPr/>
        </xdr:nvGrpSpPr>
        <xdr:grpSpPr>
          <a:xfrm>
            <a:off x="5288459" y="85725"/>
            <a:ext cx="2560321" cy="164465"/>
            <a:chOff x="10584357" y="200025"/>
            <a:chExt cx="3749041" cy="164465"/>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2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2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2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95251</xdr:rowOff>
    </xdr:from>
    <xdr:to>
      <xdr:col>24</xdr:col>
      <xdr:colOff>0</xdr:colOff>
      <xdr:row>0</xdr:row>
      <xdr:rowOff>259842</xdr:rowOff>
    </xdr:to>
    <xdr:grpSp>
      <xdr:nvGrpSpPr>
        <xdr:cNvPr id="12" name="Header artwork group" descr="Header artwork">
          <a:extLst>
            <a:ext uri="{FF2B5EF4-FFF2-40B4-BE49-F238E27FC236}">
              <a16:creationId xmlns:a16="http://schemas.microsoft.com/office/drawing/2014/main" id="{00000000-0008-0000-0300-00000C000000}"/>
            </a:ext>
          </a:extLst>
        </xdr:cNvPr>
        <xdr:cNvGrpSpPr/>
      </xdr:nvGrpSpPr>
      <xdr:grpSpPr>
        <a:xfrm>
          <a:off x="190500" y="95251"/>
          <a:ext cx="32688389" cy="164591"/>
          <a:chOff x="142875" y="104775"/>
          <a:chExt cx="6981890" cy="164465"/>
        </a:xfrm>
      </xdr:grpSpPr>
      <xdr:sp macro="" textlink="">
        <xdr:nvSpPr>
          <xdr:cNvPr id="4" name="Rectangle 3" title="Short Footer Graphic">
            <a:extLst>
              <a:ext uri="{FF2B5EF4-FFF2-40B4-BE49-F238E27FC236}">
                <a16:creationId xmlns:a16="http://schemas.microsoft.com/office/drawing/2014/main" id="{00000000-0008-0000-0300-000004000000}"/>
              </a:ext>
            </a:extLst>
          </xdr:cNvPr>
          <xdr:cNvSpPr/>
        </xdr:nvSpPr>
        <xdr:spPr>
          <a:xfrm>
            <a:off x="142875" y="104775"/>
            <a:ext cx="4672306" cy="164465"/>
          </a:xfrm>
          <a:prstGeom prst="rect">
            <a:avLst/>
          </a:prstGeom>
          <a:solidFill>
            <a:srgbClr val="00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300-000005000000}"/>
              </a:ext>
            </a:extLst>
          </xdr:cNvPr>
          <xdr:cNvGrpSpPr/>
        </xdr:nvGrpSpPr>
        <xdr:grpSpPr>
          <a:xfrm>
            <a:off x="4848239" y="104775"/>
            <a:ext cx="2276526" cy="164465"/>
            <a:chOff x="10584358" y="200025"/>
            <a:chExt cx="3879666" cy="164465"/>
          </a:xfrm>
        </xdr:grpSpPr>
        <xdr:sp macro="" textlink="">
          <xdr:nvSpPr>
            <xdr:cNvPr id="6" name="Rectangle 5">
              <a:extLst>
                <a:ext uri="{FF2B5EF4-FFF2-40B4-BE49-F238E27FC236}">
                  <a16:creationId xmlns:a16="http://schemas.microsoft.com/office/drawing/2014/main" id="{00000000-0008-0000-0300-000006000000}"/>
                </a:ext>
              </a:extLst>
            </xdr:cNvPr>
            <xdr:cNvSpPr/>
          </xdr:nvSpPr>
          <xdr:spPr>
            <a:xfrm>
              <a:off x="11580747" y="200025"/>
              <a:ext cx="273628" cy="164465"/>
            </a:xfrm>
            <a:prstGeom prst="rect">
              <a:avLst/>
            </a:prstGeom>
            <a:solidFill>
              <a:srgbClr val="FFFA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300-000007000000}"/>
                </a:ext>
              </a:extLst>
            </xdr:cNvPr>
            <xdr:cNvSpPr/>
          </xdr:nvSpPr>
          <xdr:spPr>
            <a:xfrm>
              <a:off x="10584358" y="200025"/>
              <a:ext cx="995986" cy="164465"/>
            </a:xfrm>
            <a:prstGeom prst="rect">
              <a:avLst/>
            </a:prstGeom>
            <a:solidFill>
              <a:srgbClr val="FFFA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300-000008000000}"/>
                </a:ext>
              </a:extLst>
            </xdr:cNvPr>
            <xdr:cNvSpPr/>
          </xdr:nvSpPr>
          <xdr:spPr>
            <a:xfrm>
              <a:off x="11895669" y="200025"/>
              <a:ext cx="1003728" cy="164465"/>
            </a:xfrm>
            <a:prstGeom prst="rect">
              <a:avLst/>
            </a:prstGeom>
            <a:solidFill>
              <a:srgbClr val="00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a:off x="12942939" y="200025"/>
              <a:ext cx="576377" cy="164465"/>
            </a:xfrm>
            <a:prstGeom prst="rect">
              <a:avLst/>
            </a:prstGeom>
            <a:solidFill>
              <a:srgbClr val="00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a:off x="13562349" y="200025"/>
              <a:ext cx="901675" cy="164465"/>
            </a:xfrm>
            <a:prstGeom prst="rect">
              <a:avLst/>
            </a:prstGeom>
            <a:solidFill>
              <a:srgbClr val="00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twoCellAnchor editAs="oneCell">
    <xdr:from>
      <xdr:col>1</xdr:col>
      <xdr:colOff>66676</xdr:colOff>
      <xdr:row>1</xdr:row>
      <xdr:rowOff>38100</xdr:rowOff>
    </xdr:from>
    <xdr:to>
      <xdr:col>1</xdr:col>
      <xdr:colOff>942976</xdr:colOff>
      <xdr:row>2</xdr:row>
      <xdr:rowOff>247650</xdr:rowOff>
    </xdr:to>
    <xdr:pic>
      <xdr:nvPicPr>
        <xdr:cNvPr id="11" name="Picture 10">
          <a:extLst>
            <a:ext uri="{FF2B5EF4-FFF2-40B4-BE49-F238E27FC236}">
              <a16:creationId xmlns:a16="http://schemas.microsoft.com/office/drawing/2014/main" id="{3405DD19-74B9-48C9-A897-D216EEDF14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6" y="38100"/>
          <a:ext cx="876300" cy="6000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C8:I10" totalsRowShown="0" headerRowDxfId="96" dataDxfId="95" headerRowCellStyle="Heading 3">
  <autoFilter ref="C8:I10"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Item #" dataDxfId="94"/>
    <tableColumn id="3" xr3:uid="{E921E9DD-4503-4803-B2F7-6308AF24E2C7}" name="Product" dataDxfId="93"/>
    <tableColumn id="2" xr3:uid="{00000000-0010-0000-0000-000002000000}" name="Description" dataDxfId="92"/>
    <tableColumn id="7" xr3:uid="{00000000-0010-0000-0000-000007000000}" name="Qty" dataDxfId="91"/>
    <tableColumn id="8" xr3:uid="{00000000-0010-0000-0000-000008000000}" name="Unit Price" dataDxfId="90"/>
    <tableColumn id="10" xr3:uid="{00000000-0010-0000-0000-00000A000000}" name="Discount" dataDxfId="89"/>
    <tableColumn id="11" xr3:uid="{00000000-0010-0000-0000-00000B000000}" name="Price" dataDxfId="88">
      <calculatedColumnFormula>IFERROR((F9*G9)-H9,"")</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M8" totalsRowCount="1">
  <tableColumns count="12">
    <tableColumn id="9" xr3:uid="{00000000-0010-0000-0100-000009000000}" name="Lookup" totalsRowLabel="Total" dataDxfId="87" totalsRowDxfId="86">
      <calculatedColumnFormula>D4&amp; " - "&amp;E4</calculatedColumnFormula>
    </tableColumn>
    <tableColumn id="12" xr3:uid="{52937A6C-0E39-4A21-A418-4299A7845F91}" name="Date" dataDxfId="85" totalsRowDxfId="84"/>
    <tableColumn id="1" xr3:uid="{00000000-0010-0000-0100-000001000000}" name="Company" totalsRowFunction="custom" dataDxfId="83" totalsRowDxfId="82">
      <totalsRowFormula>"Total Customers: "&amp;SUBTOTAL(103,CustomerList[Company])</totalsRowFormula>
    </tableColumn>
    <tableColumn id="2" xr3:uid="{00000000-0010-0000-0100-000002000000}" name="Company Name" dataDxfId="81" totalsRowDxfId="80"/>
    <tableColumn id="3" xr3:uid="{00000000-0010-0000-0100-000003000000}" name="Contact Name" dataDxfId="79" totalsRowDxfId="78"/>
    <tableColumn id="4" xr3:uid="{00000000-0010-0000-0100-000004000000}" name="Address" dataDxfId="77" totalsRowDxfId="76"/>
    <tableColumn id="5" xr3:uid="{00000000-0010-0000-0100-000005000000}" name="City" dataDxfId="75" totalsRowDxfId="74"/>
    <tableColumn id="6" xr3:uid="{00000000-0010-0000-0100-000006000000}" name="State" dataDxfId="73" totalsRowDxfId="72"/>
    <tableColumn id="7" xr3:uid="{00000000-0010-0000-0100-000007000000}" name="ZIP Code" dataDxfId="71" totalsRowDxfId="70"/>
    <tableColumn id="8" xr3:uid="{00000000-0010-0000-0100-000008000000}" name="Phone" dataDxfId="69" totalsRowDxfId="68"/>
    <tableColumn id="10" xr3:uid="{00000000-0010-0000-0100-00000A000000}" name="Email" dataDxfId="67" totalsRowDxfId="66" dataCellStyle="Normal"/>
    <tableColumn id="11" xr3:uid="{00000000-0010-0000-0100-00000B000000}" name="Fax" dataDxfId="65" totalsRowDxfId="64"/>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7DF1D9-31CD-40F8-90E1-9F1CA162D661}" name="InvoicesMain6" displayName="InvoicesMain6" ref="B3:L6" totalsRowCount="1" totalsRowDxfId="63" headerRowCellStyle="Heading 4">
  <tableColumns count="11">
    <tableColumn id="1" xr3:uid="{16CEE777-6133-45B0-A3D9-C94C89AC6876}" name="Invoice #" totalsRowLabel="Totals" dataDxfId="62" totalsRowDxfId="61"/>
    <tableColumn id="2" xr3:uid="{790AA8FD-B369-44C8-A5D3-A2561375F690}" name="Company" totalsRowFunction="custom" dataDxfId="60" totalsRowDxfId="59">
      <totalsRowFormula>"Total Invoices: "&amp;SUBTOTAL(103,InvoicesMain6[Invoice '#])</totalsRowFormula>
    </tableColumn>
    <tableColumn id="3" xr3:uid="{1A31C853-BC3F-43A4-972A-A89049D0CB01}" name="Invoice Date" dataDxfId="58" totalsRowDxfId="57"/>
    <tableColumn id="11" xr3:uid="{64F5FF3E-2A56-4299-BB3A-F0FF1FBDB60A}" name="Customer's Name" totalsRowDxfId="56"/>
    <tableColumn id="4" xr3:uid="{FA38E2C2-2635-4909-80E4-5CF1C476316D}" name="Project Description" dataDxfId="55" totalsRowDxfId="54"/>
    <tableColumn id="8" xr3:uid="{FDB364A2-47D4-4F49-ADBC-DAA4EF161F4E}" name="Tax Rate" dataDxfId="53" totalsRowDxfId="52" dataCellStyle="Percent"/>
    <tableColumn id="9" xr3:uid="{70D5C832-E8B0-4119-BC11-A6B7270B1F8F}" name="Other" totalsRowFunction="sum" dataDxfId="51" totalsRowDxfId="50"/>
    <tableColumn id="6" xr3:uid="{EB7C391B-797B-4FED-BC22-1291E384562C}" name="Deposit" totalsRowFunction="sum" dataDxfId="49" totalsRowDxfId="48"/>
    <tableColumn id="7" xr3:uid="{8E58EA9C-5ED0-4C69-818F-44060494D3EB}" name="Detail Total" totalsRowFunction="sum" dataDxfId="47" totalsRowDxfId="46">
      <calculatedColumnFormula>SUMIF(InvoiceDetails[Customer Id],"="&amp;InvoicesMain6[[#This Row],[Invoice '#]],InvoiceDetails[Price])</calculatedColumnFormula>
    </tableColumn>
    <tableColumn id="10" xr3:uid="{8C1CF03B-FCBC-4269-932A-C65DF2D8CE03}" name="Invoice Total" totalsRowFunction="sum" dataDxfId="45" totalsRowDxfId="44">
      <calculatedColumnFormula>(InvoicesMain6[[#This Row],[Detail Total]]*(1+InvoicesMain6[[#This Row],[Tax Rate]]))+InvoicesMain6[[#This Row],[Other]]-InvoicesMain6[[#This Row],[Deposit]]</calculatedColumnFormula>
    </tableColumn>
    <tableColumn id="5" xr3:uid="{3E4BC909-C2B2-43DB-9896-32241FF70D8C}" name="Notes/ Comments" dataDxfId="43" totalsRowDxfId="42"/>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61418E-19EF-4A12-96CE-33B16F86BD75}" name="Table6" displayName="Table6" ref="B2:E28" totalsRowShown="0" headerRowDxfId="41" headerRowBorderDxfId="40" tableBorderDxfId="39" totalsRowBorderDxfId="38">
  <tableColumns count="4">
    <tableColumn id="4" xr3:uid="{720931B1-5BA7-4F98-BCE3-2C38CBF9765B}" name="Date" dataDxfId="37"/>
    <tableColumn id="1" xr3:uid="{097A4C5B-53FB-47E4-B3E2-17C0AB6ECB95}" name="Product" dataDxfId="0"/>
    <tableColumn id="2" xr3:uid="{D64286DE-EAFC-4FA2-964F-CCA5B3041D9A}" name="Unit Price" dataDxfId="36"/>
    <tableColumn id="3" xr3:uid="{064DD651-D59A-4616-A7D2-A3282A4FDA1C}" name="Quantity" dataDxfId="35"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5:X42" totalsRowShown="0" headerRowDxfId="34" dataDxfId="33">
  <sortState xmlns:xlrd2="http://schemas.microsoft.com/office/spreadsheetml/2017/richdata2" ref="B7:W42">
    <sortCondition ref="F6:F42"/>
  </sortState>
  <tableColumns count="23">
    <tableColumn id="2" xr3:uid="{00000000-0010-0000-0300-000002000000}" name="Date of Sale" dataDxfId="32"/>
    <tableColumn id="24" xr3:uid="{4C56A4FC-2587-4037-BBB2-4A0F8FDBC27B}" name="Date of Purchase" dataDxfId="31"/>
    <tableColumn id="23" xr3:uid="{C852BC21-F08F-4B1A-BA3A-44A96071F08B}" name="Product Name" dataDxfId="30"/>
    <tableColumn id="14" xr3:uid="{6EB44B84-3D9B-465E-BF93-25769EDD1A39}" name="Invoice ID" dataDxfId="29"/>
    <tableColumn id="1" xr3:uid="{00000000-0010-0000-0300-000001000000}" name="Customer Id" dataDxfId="28"/>
    <tableColumn id="7" xr3:uid="{87B74FA6-4E10-4671-9DEA-6070235422B1}" name="Description" dataDxfId="27"/>
    <tableColumn id="4" xr3:uid="{00000000-0010-0000-0300-000004000000}" name="Reminder Sent" dataDxfId="26"/>
    <tableColumn id="15" xr3:uid="{E3114DB7-2CCD-4D29-9BEE-6219F19EC387}" name="Sales Channel" dataDxfId="25"/>
    <tableColumn id="16" xr3:uid="{0C86FCDC-AD36-4D26-8F7E-C41CA8F73D50}" name="Location" dataDxfId="24"/>
    <tableColumn id="9" xr3:uid="{AC3E8424-5C17-4504-A43C-CDCC67EAE0CE}" name="Sales Personnel" dataDxfId="23"/>
    <tableColumn id="11" xr3:uid="{EED61BC1-335E-4E9D-B30E-93DCA8A38521}" name="Current Sales Status" dataDxfId="22"/>
    <tableColumn id="12" xr3:uid="{DE89F2AB-E81A-4C5E-8EB5-281F145F8683}" name="Warranty Information" dataDxfId="21"/>
    <tableColumn id="19" xr3:uid="{EC16DB0A-9F55-497B-83A0-DC32EB6F9253}" name="Recorder Quantity" dataDxfId="20"/>
    <tableColumn id="22" xr3:uid="{7A47250D-7258-476D-B4E4-8C48E10311CC}" name="Record Level" dataDxfId="19"/>
    <tableColumn id="18" xr3:uid="{F101C86D-8E45-4AEB-9DA4-CD8E8FD37C13}" name="Unit of Measurement" dataDxfId="18"/>
    <tableColumn id="17" xr3:uid="{9B740FAF-B8AA-4526-8493-49D6865BDEF2}" name="Taxes" dataDxfId="17"/>
    <tableColumn id="20" xr3:uid="{360AA16B-27A9-4B34-8F9C-99B0C33B03E9}" name="Quantity" dataDxfId="16"/>
    <tableColumn id="13" xr3:uid="{7606C291-74BF-406A-A16F-2DAB64579A7B}" name=" Cost Price Per Unit" dataDxfId="15"/>
    <tableColumn id="3" xr3:uid="{00000000-0010-0000-0300-000003000000}" name="Selling Price Per Unit" dataDxfId="14"/>
    <tableColumn id="6" xr3:uid="{00000000-0010-0000-0300-000006000000}" name="Unit Price" dataDxfId="13"/>
    <tableColumn id="5" xr3:uid="{00000000-0010-0000-0300-000005000000}" name="Discount" dataDxfId="12"/>
    <tableColumn id="10" xr3:uid="{00000000-0010-0000-0300-00000A000000}" name="Price" dataDxfId="11">
      <calculatedColumnFormula>InvoiceDetails[[#This Row],[Quantity]]*InvoiceDetails[[#This Row],[Unit Price]]-InvoiceDetails[[#This Row],[Discount]]</calculatedColumnFormula>
    </tableColumn>
    <tableColumn id="21" xr3:uid="{287240D6-208C-4A57-9E07-AC0517775D9D}" name="Profit Value" dataDxfId="10">
      <calculatedColumnFormula>(InvoiceDetails[[#This Row],[Selling Price Per Unit]]-InvoiceDetails[[#This Row],[ Cost Price Per Unit]]-InvoiceDetails[[#This Row],[Taxes]])</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Facet">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opLeftCell="A34" zoomScaleNormal="100" workbookViewId="0"/>
  </sheetViews>
  <sheetFormatPr defaultRowHeight="14.5" x14ac:dyDescent="0.35"/>
  <cols>
    <col min="1" max="1" width="2.75" customWidth="1"/>
    <col min="2" max="2" width="5.25" customWidth="1"/>
    <col min="3" max="3" width="13.25" customWidth="1"/>
    <col min="4" max="4" width="44.58203125" customWidth="1"/>
    <col min="5" max="5" width="13.33203125" customWidth="1"/>
    <col min="6" max="6" width="1.08203125" customWidth="1"/>
    <col min="7" max="7" width="20.83203125" customWidth="1"/>
    <col min="8" max="8" width="20.5" customWidth="1"/>
    <col min="9" max="9" width="2.75" customWidth="1"/>
  </cols>
  <sheetData>
    <row r="1" spans="1:8" s="2" customFormat="1" ht="58.5" customHeight="1" thickBot="1" x14ac:dyDescent="0.4">
      <c r="A1"/>
      <c r="B1" s="18" t="s">
        <v>128</v>
      </c>
      <c r="C1" s="18"/>
      <c r="D1" s="18"/>
      <c r="E1" s="18"/>
      <c r="F1" s="17"/>
      <c r="G1" s="17"/>
      <c r="H1" s="17"/>
    </row>
    <row r="2" spans="1:8" ht="35.25" customHeight="1" thickTop="1" x14ac:dyDescent="0.35">
      <c r="B2" s="7"/>
      <c r="C2" s="7"/>
      <c r="D2" s="7"/>
      <c r="E2" s="7"/>
      <c r="F2" s="8"/>
      <c r="G2" s="8"/>
      <c r="H2" s="8"/>
    </row>
    <row r="3" spans="1:8" ht="9.75" customHeight="1" x14ac:dyDescent="0.35"/>
    <row r="4" spans="1:8" ht="57.75" customHeight="1" x14ac:dyDescent="0.35">
      <c r="B4" s="107" t="s">
        <v>124</v>
      </c>
      <c r="C4" s="107"/>
      <c r="D4" s="107"/>
      <c r="E4" s="107"/>
      <c r="F4" s="107"/>
      <c r="G4" s="107"/>
      <c r="H4" s="107"/>
    </row>
    <row r="5" spans="1:8" ht="72.75" customHeight="1" x14ac:dyDescent="0.35">
      <c r="B5" s="107" t="s">
        <v>129</v>
      </c>
      <c r="C5" s="107"/>
      <c r="D5" s="107"/>
      <c r="E5" s="107"/>
      <c r="F5" s="107"/>
      <c r="G5" s="107"/>
      <c r="H5" s="107"/>
    </row>
    <row r="6" spans="1:8" ht="23.25" customHeight="1" x14ac:dyDescent="0.35">
      <c r="B6" s="108" t="s">
        <v>54</v>
      </c>
      <c r="C6" s="108"/>
      <c r="D6" s="108"/>
      <c r="E6" s="108"/>
      <c r="F6" s="108"/>
      <c r="G6" s="108"/>
      <c r="H6" s="108"/>
    </row>
    <row r="7" spans="1:8" ht="19.5" customHeight="1" x14ac:dyDescent="0.35">
      <c r="B7" s="107" t="s">
        <v>92</v>
      </c>
      <c r="C7" s="107"/>
      <c r="D7" s="107"/>
      <c r="E7" s="107"/>
      <c r="F7" s="107"/>
      <c r="G7" s="107"/>
      <c r="H7" s="107"/>
    </row>
    <row r="8" spans="1:8" ht="22.5" customHeight="1" x14ac:dyDescent="0.35">
      <c r="B8" s="58" t="s">
        <v>56</v>
      </c>
      <c r="C8" s="107" t="s">
        <v>130</v>
      </c>
      <c r="D8" s="107"/>
      <c r="E8" s="107"/>
      <c r="F8" s="107"/>
      <c r="G8" s="107"/>
      <c r="H8" s="107"/>
    </row>
    <row r="9" spans="1:8" ht="33.75" customHeight="1" x14ac:dyDescent="0.35">
      <c r="B9" s="58"/>
      <c r="C9" s="107" t="s">
        <v>131</v>
      </c>
      <c r="D9" s="107"/>
      <c r="E9" s="107"/>
      <c r="F9" s="107"/>
      <c r="G9" s="107"/>
      <c r="H9" s="107"/>
    </row>
    <row r="10" spans="1:8" ht="37.5" customHeight="1" x14ac:dyDescent="0.35">
      <c r="B10" s="58" t="s">
        <v>57</v>
      </c>
      <c r="C10" s="107" t="s">
        <v>122</v>
      </c>
      <c r="D10" s="107"/>
      <c r="E10" s="107"/>
      <c r="F10" s="107"/>
      <c r="G10" s="107"/>
      <c r="H10" s="107"/>
    </row>
    <row r="11" spans="1:8" ht="33" customHeight="1" x14ac:dyDescent="0.35">
      <c r="B11" s="58"/>
      <c r="C11" s="107" t="s">
        <v>132</v>
      </c>
      <c r="D11" s="107"/>
      <c r="E11" s="107"/>
      <c r="F11" s="107"/>
      <c r="G11" s="107"/>
      <c r="H11" s="107"/>
    </row>
    <row r="12" spans="1:8" ht="36.75" customHeight="1" x14ac:dyDescent="0.35">
      <c r="B12" s="58" t="s">
        <v>59</v>
      </c>
      <c r="C12" s="107" t="s">
        <v>133</v>
      </c>
      <c r="D12" s="107"/>
      <c r="E12" s="107"/>
      <c r="F12" s="107"/>
      <c r="G12" s="107"/>
      <c r="H12" s="107"/>
    </row>
    <row r="13" spans="1:8" ht="36" customHeight="1" x14ac:dyDescent="0.35">
      <c r="B13" s="109" t="s">
        <v>134</v>
      </c>
      <c r="C13" s="109"/>
      <c r="D13" s="109"/>
      <c r="E13" s="109"/>
      <c r="F13" s="109"/>
      <c r="G13" s="109"/>
      <c r="H13" s="109"/>
    </row>
    <row r="14" spans="1:8" ht="23.25" customHeight="1" x14ac:dyDescent="0.35">
      <c r="B14" s="58"/>
      <c r="C14" s="109" t="s">
        <v>74</v>
      </c>
      <c r="D14" s="109"/>
      <c r="E14" s="58"/>
      <c r="F14" s="58"/>
      <c r="G14" s="58"/>
      <c r="H14" s="58"/>
    </row>
    <row r="15" spans="1:8" ht="36" customHeight="1" x14ac:dyDescent="0.35">
      <c r="B15" s="58" t="s">
        <v>64</v>
      </c>
      <c r="C15" s="107" t="s">
        <v>135</v>
      </c>
      <c r="D15" s="107"/>
      <c r="E15" s="107"/>
      <c r="F15" s="107"/>
      <c r="G15" s="107"/>
      <c r="H15" s="107"/>
    </row>
    <row r="16" spans="1:8" ht="23.25" customHeight="1" x14ac:dyDescent="0.35">
      <c r="B16" s="108" t="s">
        <v>55</v>
      </c>
      <c r="C16" s="108"/>
      <c r="D16" s="108"/>
      <c r="E16" s="108"/>
      <c r="F16" s="108"/>
      <c r="G16" s="108"/>
      <c r="H16" s="108"/>
    </row>
    <row r="17" spans="2:8" ht="52.5" customHeight="1" x14ac:dyDescent="0.35">
      <c r="B17" s="58" t="s">
        <v>56</v>
      </c>
      <c r="C17" s="107" t="s">
        <v>136</v>
      </c>
      <c r="D17" s="107"/>
      <c r="E17" s="107"/>
      <c r="F17" s="107"/>
      <c r="G17" s="107"/>
      <c r="H17" s="107"/>
    </row>
    <row r="18" spans="2:8" ht="35.25" customHeight="1" x14ac:dyDescent="0.35">
      <c r="B18" s="58"/>
      <c r="C18" s="107" t="s">
        <v>137</v>
      </c>
      <c r="D18" s="107"/>
      <c r="E18" s="107"/>
      <c r="F18" s="107"/>
      <c r="G18" s="107"/>
      <c r="H18" s="107"/>
    </row>
    <row r="19" spans="2:8" ht="68.25" customHeight="1" x14ac:dyDescent="0.35">
      <c r="B19" s="58" t="s">
        <v>57</v>
      </c>
      <c r="C19" s="107" t="s">
        <v>138</v>
      </c>
      <c r="D19" s="107"/>
      <c r="E19" s="107"/>
      <c r="F19" s="107"/>
      <c r="G19" s="107"/>
      <c r="H19" s="107"/>
    </row>
    <row r="20" spans="2:8" ht="23.25" customHeight="1" x14ac:dyDescent="0.35">
      <c r="B20" s="58"/>
      <c r="C20" s="107" t="s">
        <v>139</v>
      </c>
      <c r="D20" s="107"/>
      <c r="E20" s="107"/>
      <c r="F20" s="107"/>
      <c r="G20" s="107"/>
      <c r="H20" s="107"/>
    </row>
    <row r="21" spans="2:8" ht="64.5" customHeight="1" x14ac:dyDescent="0.35">
      <c r="B21" s="58" t="s">
        <v>59</v>
      </c>
      <c r="C21" s="107" t="s">
        <v>140</v>
      </c>
      <c r="D21" s="107"/>
      <c r="E21" s="107"/>
      <c r="F21" s="107"/>
      <c r="G21" s="107"/>
      <c r="H21" s="107"/>
    </row>
    <row r="22" spans="2:8" ht="37.5" customHeight="1" x14ac:dyDescent="0.35">
      <c r="C22" s="107" t="s">
        <v>141</v>
      </c>
      <c r="D22" s="107"/>
      <c r="E22" s="107"/>
      <c r="F22" s="107"/>
      <c r="G22" s="107"/>
      <c r="H22" s="107"/>
    </row>
    <row r="23" spans="2:8" ht="23.25" customHeight="1" x14ac:dyDescent="0.35">
      <c r="B23" s="108" t="s">
        <v>72</v>
      </c>
      <c r="C23" s="108"/>
      <c r="D23" s="108"/>
      <c r="E23" s="108"/>
      <c r="F23" s="108"/>
      <c r="G23" s="108"/>
      <c r="H23" s="108"/>
    </row>
    <row r="24" spans="2:8" ht="36" customHeight="1" x14ac:dyDescent="0.35">
      <c r="B24" s="107" t="s">
        <v>91</v>
      </c>
      <c r="C24" s="107"/>
      <c r="D24" s="107"/>
      <c r="E24" s="107"/>
      <c r="F24" s="107"/>
      <c r="G24" s="107"/>
      <c r="H24" s="107"/>
    </row>
    <row r="25" spans="2:8" ht="19.5" customHeight="1" x14ac:dyDescent="0.35">
      <c r="B25" t="s">
        <v>65</v>
      </c>
      <c r="C25" s="107" t="s">
        <v>66</v>
      </c>
      <c r="D25" s="107"/>
      <c r="E25" s="107"/>
      <c r="F25" s="107"/>
      <c r="G25" s="107"/>
      <c r="H25" s="107"/>
    </row>
    <row r="26" spans="2:8" ht="19.5" customHeight="1" x14ac:dyDescent="0.35">
      <c r="B26" t="s">
        <v>65</v>
      </c>
      <c r="C26" s="107" t="s">
        <v>123</v>
      </c>
      <c r="D26" s="107"/>
      <c r="E26" s="107"/>
      <c r="F26" s="107"/>
      <c r="G26" s="107"/>
      <c r="H26" s="107"/>
    </row>
    <row r="27" spans="2:8" ht="20.25" customHeight="1" x14ac:dyDescent="0.35">
      <c r="B27" t="s">
        <v>65</v>
      </c>
      <c r="C27" s="107" t="s">
        <v>142</v>
      </c>
      <c r="D27" s="107"/>
      <c r="E27" s="107"/>
      <c r="F27" s="107"/>
      <c r="G27" s="107"/>
      <c r="H27" s="107"/>
    </row>
    <row r="28" spans="2:8" ht="30" customHeight="1" x14ac:dyDescent="0.35">
      <c r="B28" t="s">
        <v>65</v>
      </c>
      <c r="C28" s="107" t="s">
        <v>67</v>
      </c>
      <c r="D28" s="107"/>
      <c r="E28" s="107"/>
      <c r="F28" s="107"/>
      <c r="G28" s="107"/>
      <c r="H28" s="107"/>
    </row>
    <row r="29" spans="2:8" ht="23.25" customHeight="1" x14ac:dyDescent="0.35">
      <c r="B29" s="108" t="s">
        <v>69</v>
      </c>
      <c r="C29" s="108"/>
      <c r="D29" s="108"/>
      <c r="E29" s="108"/>
      <c r="F29" s="108"/>
      <c r="G29" s="108"/>
      <c r="H29" s="108"/>
    </row>
    <row r="30" spans="2:8" ht="67.5" customHeight="1" x14ac:dyDescent="0.35">
      <c r="B30" s="107" t="s">
        <v>143</v>
      </c>
      <c r="C30" s="107"/>
      <c r="D30" s="107"/>
      <c r="E30" s="107"/>
      <c r="F30" s="107"/>
      <c r="G30" s="107"/>
      <c r="H30" s="107"/>
    </row>
    <row r="31" spans="2:8" ht="33.75" customHeight="1" x14ac:dyDescent="0.35">
      <c r="B31" t="s">
        <v>65</v>
      </c>
      <c r="C31" s="107" t="s">
        <v>147</v>
      </c>
      <c r="D31" s="107"/>
      <c r="E31" s="107"/>
      <c r="F31" s="107"/>
      <c r="G31" s="107"/>
      <c r="H31" s="107"/>
    </row>
    <row r="32" spans="2:8" ht="23.25" customHeight="1" x14ac:dyDescent="0.35">
      <c r="C32" s="107" t="s">
        <v>144</v>
      </c>
      <c r="D32" s="107"/>
      <c r="E32" s="107"/>
      <c r="F32" s="107"/>
      <c r="G32" s="107"/>
      <c r="H32" s="107"/>
    </row>
    <row r="33" spans="2:8" ht="36.75" customHeight="1" x14ac:dyDescent="0.35">
      <c r="B33" t="s">
        <v>65</v>
      </c>
      <c r="C33" s="107" t="s">
        <v>148</v>
      </c>
      <c r="D33" s="107"/>
      <c r="E33" s="107"/>
      <c r="F33" s="107"/>
      <c r="G33" s="107"/>
      <c r="H33" s="107"/>
    </row>
    <row r="34" spans="2:8" ht="33" customHeight="1" x14ac:dyDescent="0.35">
      <c r="B34" t="s">
        <v>65</v>
      </c>
      <c r="C34" s="107" t="s">
        <v>145</v>
      </c>
      <c r="D34" s="107"/>
      <c r="E34" s="107"/>
      <c r="F34" s="107"/>
      <c r="G34" s="107"/>
      <c r="H34" s="107"/>
    </row>
    <row r="35" spans="2:8" ht="38.25" customHeight="1" x14ac:dyDescent="0.35">
      <c r="B35" s="59" t="s">
        <v>65</v>
      </c>
      <c r="C35" s="107" t="s">
        <v>146</v>
      </c>
      <c r="D35" s="107"/>
      <c r="E35" s="107"/>
      <c r="F35" s="107"/>
      <c r="G35" s="107"/>
      <c r="H35" s="107"/>
    </row>
    <row r="36" spans="2:8" ht="21.75" customHeight="1" x14ac:dyDescent="0.35">
      <c r="B36" s="11" t="s">
        <v>70</v>
      </c>
      <c r="C36" s="12"/>
      <c r="D36" s="13"/>
      <c r="E36" s="13"/>
      <c r="F36" s="13"/>
      <c r="G36" s="13"/>
      <c r="H36" s="13"/>
    </row>
    <row r="37" spans="2:8" ht="19.5" customHeight="1" x14ac:dyDescent="0.35">
      <c r="B37" s="60" t="s">
        <v>65</v>
      </c>
      <c r="C37" s="107" t="s">
        <v>73</v>
      </c>
      <c r="D37" s="107"/>
      <c r="E37" s="107"/>
      <c r="F37" s="107"/>
      <c r="G37" s="107"/>
      <c r="H37" s="107"/>
    </row>
    <row r="38" spans="2:8" ht="19.5" customHeight="1" x14ac:dyDescent="0.35">
      <c r="B38" s="60" t="s">
        <v>65</v>
      </c>
      <c r="C38" s="107" t="s">
        <v>71</v>
      </c>
      <c r="D38" s="107"/>
      <c r="E38" s="107"/>
      <c r="F38" s="107"/>
      <c r="G38" s="107"/>
      <c r="H38" s="107"/>
    </row>
    <row r="39" spans="2:8" ht="17.25" customHeight="1" x14ac:dyDescent="0.35">
      <c r="B39" s="60" t="s">
        <v>65</v>
      </c>
      <c r="C39" s="107" t="s">
        <v>149</v>
      </c>
      <c r="D39" s="107"/>
      <c r="E39" s="107"/>
      <c r="F39" s="107"/>
      <c r="G39" s="107"/>
      <c r="H39" s="107"/>
    </row>
    <row r="40" spans="2:8" ht="28.5" customHeight="1" x14ac:dyDescent="0.35">
      <c r="B40" s="60" t="s">
        <v>65</v>
      </c>
      <c r="C40" s="107" t="s">
        <v>150</v>
      </c>
      <c r="D40" s="107"/>
      <c r="E40" s="107"/>
      <c r="F40" s="107"/>
      <c r="G40" s="107"/>
      <c r="H40" s="107"/>
    </row>
  </sheetData>
  <mergeCells count="36">
    <mergeCell ref="C35:H35"/>
    <mergeCell ref="C40:H40"/>
    <mergeCell ref="C33:H33"/>
    <mergeCell ref="C39:H39"/>
    <mergeCell ref="B29:H29"/>
    <mergeCell ref="B30:H30"/>
    <mergeCell ref="C31:H31"/>
    <mergeCell ref="C34:H34"/>
    <mergeCell ref="C32:H32"/>
    <mergeCell ref="C38:H38"/>
    <mergeCell ref="C37:H37"/>
    <mergeCell ref="C26:H26"/>
    <mergeCell ref="C27:H27"/>
    <mergeCell ref="C28:H28"/>
    <mergeCell ref="C18:H18"/>
    <mergeCell ref="C20:H20"/>
    <mergeCell ref="B23:H23"/>
    <mergeCell ref="B24:H24"/>
    <mergeCell ref="C19:H19"/>
    <mergeCell ref="C21:H21"/>
    <mergeCell ref="C22:H22"/>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s>
  <hyperlinks>
    <hyperlink ref="C14:D14" r:id="rId1" location="_Toc261352312" display="Customize a document theme." xr:uid="{00000000-0004-0000-0400-000000000000}"/>
  </hyperlinks>
  <pageMargins left="0.7" right="0.7" top="0.75" bottom="0.75" header="0.3" footer="0.3"/>
  <pageSetup scale="81" fitToHeight="0" orientation="portrait" r:id="rId2"/>
  <ignoredErrors>
    <ignoredError sqref="B12 B15 B17 B19 B21 B10 B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4200"/>
    <pageSetUpPr autoPageBreaks="0" fitToPage="1"/>
  </sheetPr>
  <dimension ref="B1:I40"/>
  <sheetViews>
    <sheetView showGridLines="0" zoomScale="80" zoomScaleNormal="80" workbookViewId="0">
      <selection activeCell="X5" sqref="X5"/>
    </sheetView>
  </sheetViews>
  <sheetFormatPr defaultColWidth="8.83203125" defaultRowHeight="34" customHeight="1" x14ac:dyDescent="0.35"/>
  <cols>
    <col min="1" max="1" width="2.33203125" style="2" customWidth="1"/>
    <col min="2" max="2" width="2.75" style="43" customWidth="1"/>
    <col min="3" max="4" width="13.33203125" style="2" customWidth="1"/>
    <col min="5" max="5" width="30.5" style="2" customWidth="1"/>
    <col min="6" max="7" width="16.5" style="2" customWidth="1"/>
    <col min="8" max="8" width="15.08203125" style="2" bestFit="1" customWidth="1"/>
    <col min="9" max="9" width="16.5" style="2" customWidth="1"/>
    <col min="10" max="10" width="2.75" style="2" customWidth="1"/>
    <col min="11" max="11" width="11.25" style="2" customWidth="1"/>
    <col min="12" max="16384" width="8.83203125" style="2"/>
  </cols>
  <sheetData>
    <row r="1" spans="2:9" ht="51.75" customHeight="1" thickBot="1" x14ac:dyDescent="0.4">
      <c r="B1" s="66" t="s">
        <v>153</v>
      </c>
      <c r="C1" s="66"/>
      <c r="D1" s="66"/>
      <c r="E1" s="66"/>
      <c r="F1" s="66"/>
      <c r="G1" s="67"/>
      <c r="H1" s="68"/>
      <c r="I1" s="68"/>
    </row>
    <row r="2" spans="2:9" ht="24" customHeight="1" thickTop="1" x14ac:dyDescent="0.35">
      <c r="B2" s="111" t="s">
        <v>12</v>
      </c>
      <c r="C2" s="111"/>
      <c r="D2" s="80"/>
      <c r="E2" s="117" t="s">
        <v>125</v>
      </c>
      <c r="F2" s="117"/>
      <c r="G2" s="119" t="s">
        <v>159</v>
      </c>
      <c r="H2" s="119"/>
      <c r="I2" s="76"/>
    </row>
    <row r="3" spans="2:9" ht="31.5" customHeight="1" x14ac:dyDescent="0.35">
      <c r="B3" s="110" t="s">
        <v>161</v>
      </c>
      <c r="C3" s="110"/>
      <c r="D3" s="79"/>
      <c r="E3" s="118" t="s">
        <v>126</v>
      </c>
      <c r="F3" s="118"/>
      <c r="G3" s="120" t="s">
        <v>158</v>
      </c>
      <c r="H3" s="120"/>
      <c r="I3" s="76"/>
    </row>
    <row r="4" spans="2:9" s="14" customFormat="1" ht="24" customHeight="1" x14ac:dyDescent="0.35">
      <c r="B4" s="42"/>
      <c r="C4" s="49" t="s">
        <v>11</v>
      </c>
      <c r="D4" s="49"/>
      <c r="E4" s="50" t="str">
        <f>IFERROR(VLOOKUP(VLOOKUP(rngInvoice,#REF!,2,FALSE),CustomerList[],3,TRUE),"")</f>
        <v/>
      </c>
      <c r="F4" s="116" t="str">
        <f>"Phone: "&amp;IFERROR(VLOOKUP(VLOOKUP(rngInvoice,#REF!,2,FALSE),CustomerList[],9,FALSE),"")</f>
        <v xml:space="preserve">Phone: </v>
      </c>
      <c r="G4" s="116"/>
      <c r="H4" s="49" t="s">
        <v>163</v>
      </c>
      <c r="I4" s="91" t="s">
        <v>19</v>
      </c>
    </row>
    <row r="5" spans="2:9" s="14" customFormat="1" ht="20.149999999999999" customHeight="1" x14ac:dyDescent="0.35">
      <c r="B5" s="42"/>
      <c r="C5" s="49" t="s">
        <v>12</v>
      </c>
      <c r="D5" s="49"/>
      <c r="E5" s="50" t="str">
        <f>IFERROR(IF((VLOOKUP(VLOOKUP(rngInvoice,#REF!,2,FALSE),CustomerList[],5,FALSE))="","",(VLOOKUP(VLOOKUP(rngInvoice,#REF!,2,FALSE),CustomerList[],5,FALSE))),"")</f>
        <v/>
      </c>
      <c r="F5" s="116" t="str">
        <f>"Fax:     "&amp;IFERROR(VLOOKUP(VLOOKUP(rngInvoice,#REF!,2,FALSE),CustomerList[],11,FALSE),"")</f>
        <v xml:space="preserve">Fax:     </v>
      </c>
      <c r="G5" s="116"/>
      <c r="H5" s="49" t="s">
        <v>13</v>
      </c>
      <c r="I5" s="90">
        <v>45311</v>
      </c>
    </row>
    <row r="6" spans="2:9" s="14" customFormat="1" ht="20.149999999999999" customHeight="1" x14ac:dyDescent="0.35">
      <c r="B6" s="42"/>
      <c r="C6" s="51"/>
      <c r="D6" s="51"/>
      <c r="E6" s="50" t="str">
        <f>IFERROR(VLOOKUP(VLOOKUP(rngInvoice,#REF!,2,FALSE),CustomerList[],6,FALSE)&amp;", "&amp; VLOOKUP(VLOOKUP(I4,#REF!,2,FALSE),CustomerList[],7,FALSE)&amp;" "&amp;VLOOKUP(VLOOKUP(I4,#REF!,2,FALSE),CustomerList[],8,FALSE),"")</f>
        <v/>
      </c>
      <c r="F6" s="116" t="str">
        <f>"Email: "&amp;IFERROR(VLOOKUP(VLOOKUP(rngInvoice,#REF!,2,FALSE),CustomerList[],10,FALSE),"")</f>
        <v xml:space="preserve">Email: </v>
      </c>
      <c r="G6" s="116"/>
      <c r="H6" s="50"/>
      <c r="I6" s="15"/>
    </row>
    <row r="7" spans="2:9" ht="44.15" customHeight="1" x14ac:dyDescent="0.35">
      <c r="C7" s="69" t="str">
        <f>"Invoice For: "&amp;IFERROR(VLOOKUP(rngInvoice,#REF!,4),"")</f>
        <v xml:space="preserve">Invoice For: </v>
      </c>
      <c r="D7" s="69" t="s">
        <v>164</v>
      </c>
      <c r="E7" s="16"/>
      <c r="F7" s="16"/>
      <c r="G7" s="16"/>
      <c r="H7" s="16"/>
      <c r="I7" s="16"/>
    </row>
    <row r="8" spans="2:9" s="3" customFormat="1" ht="34" customHeight="1" x14ac:dyDescent="0.35">
      <c r="C8" s="78" t="s">
        <v>58</v>
      </c>
      <c r="D8" s="78" t="s">
        <v>165</v>
      </c>
      <c r="E8" s="78" t="s">
        <v>8</v>
      </c>
      <c r="F8" s="78" t="s">
        <v>28</v>
      </c>
      <c r="G8" s="78" t="s">
        <v>31</v>
      </c>
      <c r="H8" s="78" t="s">
        <v>30</v>
      </c>
      <c r="I8" s="104" t="s">
        <v>29</v>
      </c>
    </row>
    <row r="9" spans="2:9" s="3" customFormat="1" ht="34" customHeight="1" x14ac:dyDescent="0.35">
      <c r="C9" s="71">
        <v>1</v>
      </c>
      <c r="D9" s="71"/>
      <c r="E9" s="72">
        <f t="array" ref="E9">IFERROR(INDEX(InvoiceDetails[],SMALL(IF(InvoiceDetails[Customer Id]=rngInvoice,ROW(InvoiceDetails[])-ROW(InvoiceDetails[#Headers])), ROW(1:1)), MATCH($E$8, InvoiceDetails[#Headers], 0)),"")</f>
        <v>0</v>
      </c>
      <c r="F9" s="73">
        <v>15</v>
      </c>
      <c r="G9" s="74">
        <v>12</v>
      </c>
      <c r="H9" s="74"/>
      <c r="I9" s="19">
        <f>IFERROR((F9*G9)-H9,"")</f>
        <v>180</v>
      </c>
    </row>
    <row r="10" spans="2:9" s="3" customFormat="1" ht="34" customHeight="1" x14ac:dyDescent="0.35">
      <c r="C10" s="71">
        <v>2</v>
      </c>
      <c r="D10" s="71"/>
      <c r="E10" s="72"/>
      <c r="F10" s="73">
        <v>10</v>
      </c>
      <c r="G10" s="74">
        <v>13</v>
      </c>
      <c r="H10" s="74"/>
      <c r="I10" s="19">
        <f>IFERROR((F10*G10)-H10,"")</f>
        <v>130</v>
      </c>
    </row>
    <row r="11" spans="2:9" s="3" customFormat="1" ht="34" customHeight="1" x14ac:dyDescent="0.35">
      <c r="F11" s="9"/>
      <c r="G11" s="9"/>
      <c r="H11" s="70" t="s">
        <v>15</v>
      </c>
      <c r="I11" s="21">
        <f>SUM(ProjectInvoice[Price])</f>
        <v>310</v>
      </c>
    </row>
    <row r="12" spans="2:9" s="3" customFormat="1" ht="34" customHeight="1" x14ac:dyDescent="0.35">
      <c r="F12" s="9"/>
      <c r="G12" s="9"/>
      <c r="H12" s="24" t="s">
        <v>16</v>
      </c>
      <c r="I12" s="22">
        <f>VLOOKUP('Invoices - Main'!B4,InvoicesMain6[],6,FALSE)</f>
        <v>8.7499999999999994E-2</v>
      </c>
    </row>
    <row r="13" spans="2:9" s="3" customFormat="1" ht="34" customHeight="1" x14ac:dyDescent="0.35">
      <c r="F13" s="9"/>
      <c r="G13" s="9"/>
      <c r="H13" s="24" t="s">
        <v>17</v>
      </c>
      <c r="I13" s="23">
        <f>I11*I12</f>
        <v>27.125</v>
      </c>
    </row>
    <row r="14" spans="2:9" s="3" customFormat="1" ht="34" customHeight="1" x14ac:dyDescent="0.35">
      <c r="E14" s="10"/>
      <c r="H14" s="24" t="s">
        <v>18</v>
      </c>
      <c r="I14" s="100">
        <v>100</v>
      </c>
    </row>
    <row r="15" spans="2:9" s="3" customFormat="1" ht="34" customHeight="1" thickBot="1" x14ac:dyDescent="0.4">
      <c r="C15" s="114" t="str">
        <f>"Make all checks payable to "&amp;CompanyName&amp;"."</f>
        <v>Make all checks payable to          SITOG Global Links Limited.</v>
      </c>
      <c r="D15" s="114"/>
      <c r="E15" s="114"/>
      <c r="F15" s="114"/>
      <c r="G15" s="115"/>
      <c r="H15" s="25" t="s">
        <v>14</v>
      </c>
      <c r="I15" s="100">
        <v>100</v>
      </c>
    </row>
    <row r="16" spans="2:9" s="3" customFormat="1" ht="34" customHeight="1" thickTop="1" x14ac:dyDescent="0.35">
      <c r="C16" s="112" t="s">
        <v>127</v>
      </c>
      <c r="D16" s="112"/>
      <c r="E16" s="112"/>
      <c r="F16" s="112"/>
      <c r="G16" s="113"/>
      <c r="H16" s="20" t="s">
        <v>1</v>
      </c>
      <c r="I16" s="75">
        <f>(I11+I13+I14)-I15</f>
        <v>337.125</v>
      </c>
    </row>
    <row r="17" spans="3:9" s="3" customFormat="1" ht="34" customHeight="1" x14ac:dyDescent="0.35">
      <c r="C17" s="2"/>
      <c r="D17" s="2"/>
      <c r="E17" s="2"/>
      <c r="F17" s="2"/>
      <c r="G17" s="2"/>
      <c r="H17" s="2"/>
      <c r="I17" s="2"/>
    </row>
    <row r="18" spans="3:9" s="3" customFormat="1" ht="34" customHeight="1" x14ac:dyDescent="0.35">
      <c r="C18" s="2"/>
      <c r="D18" s="2"/>
      <c r="E18" s="2"/>
      <c r="F18" s="2"/>
      <c r="G18" s="2"/>
      <c r="H18" s="2"/>
      <c r="I18" s="2"/>
    </row>
    <row r="19" spans="3:9" s="3" customFormat="1" ht="34" customHeight="1" x14ac:dyDescent="0.35">
      <c r="C19" s="2"/>
      <c r="D19" s="2"/>
      <c r="E19" s="2"/>
      <c r="F19" s="2"/>
      <c r="G19" s="2"/>
      <c r="H19" s="2"/>
      <c r="I19" s="2"/>
    </row>
    <row r="20" spans="3:9" s="3" customFormat="1" ht="34" customHeight="1" x14ac:dyDescent="0.35">
      <c r="C20" s="2"/>
      <c r="D20" s="2"/>
      <c r="E20" s="2"/>
      <c r="F20" s="2"/>
      <c r="G20" s="2"/>
      <c r="H20" s="2"/>
      <c r="I20" s="2"/>
    </row>
    <row r="21" spans="3:9" s="3" customFormat="1" ht="34" customHeight="1" x14ac:dyDescent="0.35">
      <c r="C21" s="2"/>
      <c r="D21" s="2"/>
      <c r="E21" s="2"/>
      <c r="F21" s="2"/>
      <c r="G21" s="2"/>
      <c r="H21" s="2"/>
      <c r="I21" s="2"/>
    </row>
    <row r="22" spans="3:9" s="3" customFormat="1" ht="34" customHeight="1" x14ac:dyDescent="0.35">
      <c r="C22" s="2"/>
      <c r="D22" s="2"/>
      <c r="E22" s="2"/>
      <c r="F22" s="2"/>
      <c r="G22" s="2"/>
      <c r="H22" s="2"/>
      <c r="I22" s="2"/>
    </row>
    <row r="23" spans="3:9" s="3" customFormat="1" ht="34" customHeight="1" x14ac:dyDescent="0.35">
      <c r="C23" s="2"/>
      <c r="D23" s="2"/>
      <c r="E23" s="2"/>
      <c r="F23" s="2"/>
      <c r="G23" s="2"/>
      <c r="H23" s="2"/>
      <c r="I23" s="2"/>
    </row>
    <row r="24" spans="3:9" s="3" customFormat="1" ht="34" customHeight="1" x14ac:dyDescent="0.35">
      <c r="C24" s="2"/>
      <c r="D24" s="2"/>
      <c r="E24" s="2"/>
      <c r="F24" s="2"/>
      <c r="G24" s="2"/>
      <c r="H24" s="2"/>
      <c r="I24" s="2"/>
    </row>
    <row r="25" spans="3:9" s="3" customFormat="1" ht="34" customHeight="1" x14ac:dyDescent="0.35">
      <c r="C25" s="2"/>
      <c r="D25" s="2"/>
      <c r="E25" s="2"/>
      <c r="F25" s="2"/>
      <c r="G25" s="2"/>
      <c r="H25" s="2"/>
      <c r="I25" s="2"/>
    </row>
    <row r="26" spans="3:9" s="3" customFormat="1" ht="34" customHeight="1" x14ac:dyDescent="0.35">
      <c r="C26" s="2"/>
      <c r="D26" s="2"/>
      <c r="E26" s="2"/>
      <c r="F26" s="2"/>
      <c r="G26" s="2"/>
      <c r="H26" s="2"/>
      <c r="I26" s="2"/>
    </row>
    <row r="27" spans="3:9" s="3" customFormat="1" ht="34" customHeight="1" x14ac:dyDescent="0.35">
      <c r="C27" s="2"/>
      <c r="D27" s="2"/>
      <c r="E27" s="2"/>
      <c r="F27" s="2"/>
      <c r="G27" s="2"/>
      <c r="H27" s="2"/>
      <c r="I27" s="2"/>
    </row>
    <row r="28" spans="3:9" s="3" customFormat="1" ht="34" customHeight="1" x14ac:dyDescent="0.35">
      <c r="C28" s="2"/>
      <c r="D28" s="2"/>
      <c r="E28" s="2"/>
      <c r="F28" s="2"/>
      <c r="G28" s="2"/>
      <c r="H28" s="2"/>
      <c r="I28" s="2"/>
    </row>
    <row r="29" spans="3:9" s="3" customFormat="1" ht="34" customHeight="1" x14ac:dyDescent="0.35">
      <c r="C29" s="2"/>
      <c r="D29" s="2"/>
      <c r="E29" s="2"/>
      <c r="F29" s="2"/>
      <c r="G29" s="2"/>
      <c r="H29" s="2"/>
      <c r="I29" s="2"/>
    </row>
    <row r="30" spans="3:9" s="3" customFormat="1" ht="34" customHeight="1" x14ac:dyDescent="0.35">
      <c r="C30" s="2"/>
      <c r="D30" s="2"/>
      <c r="E30" s="2"/>
      <c r="F30" s="2"/>
      <c r="G30" s="2"/>
      <c r="H30" s="2"/>
      <c r="I30" s="2"/>
    </row>
    <row r="31" spans="3:9" s="3" customFormat="1" ht="34" customHeight="1" x14ac:dyDescent="0.35">
      <c r="C31" s="2"/>
      <c r="D31" s="2"/>
      <c r="E31" s="2"/>
      <c r="F31" s="2"/>
      <c r="G31" s="2"/>
      <c r="H31" s="2"/>
      <c r="I31" s="2"/>
    </row>
    <row r="32" spans="3:9" s="3" customFormat="1" ht="34" customHeight="1" x14ac:dyDescent="0.35">
      <c r="C32" s="2"/>
      <c r="D32" s="2"/>
      <c r="E32" s="2"/>
      <c r="F32" s="2"/>
      <c r="G32" s="2"/>
      <c r="H32" s="2"/>
      <c r="I32" s="2"/>
    </row>
    <row r="33" spans="3:9" s="3" customFormat="1" ht="34" customHeight="1" x14ac:dyDescent="0.35">
      <c r="C33" s="2"/>
      <c r="D33" s="2"/>
      <c r="E33" s="2"/>
      <c r="F33" s="2"/>
      <c r="G33" s="2"/>
      <c r="H33" s="2"/>
      <c r="I33" s="2"/>
    </row>
    <row r="34" spans="3:9" s="3" customFormat="1" ht="34" customHeight="1" x14ac:dyDescent="0.35">
      <c r="C34" s="2"/>
      <c r="D34" s="2"/>
      <c r="E34" s="2"/>
      <c r="F34" s="2"/>
      <c r="G34" s="2"/>
      <c r="H34" s="2"/>
      <c r="I34" s="2"/>
    </row>
    <row r="35" spans="3:9" s="3" customFormat="1" ht="34" customHeight="1" x14ac:dyDescent="0.35">
      <c r="C35" s="2"/>
      <c r="D35" s="2"/>
      <c r="E35" s="2"/>
      <c r="F35" s="2"/>
      <c r="G35" s="2"/>
      <c r="H35" s="2"/>
      <c r="I35" s="2"/>
    </row>
    <row r="36" spans="3:9" s="3" customFormat="1" ht="34" customHeight="1" x14ac:dyDescent="0.35">
      <c r="C36" s="2"/>
      <c r="D36" s="2"/>
      <c r="E36" s="2"/>
      <c r="F36" s="2"/>
      <c r="G36" s="2"/>
      <c r="H36" s="2"/>
      <c r="I36" s="2"/>
    </row>
    <row r="37" spans="3:9" s="3" customFormat="1" ht="34" customHeight="1" x14ac:dyDescent="0.35">
      <c r="C37" s="2"/>
      <c r="D37" s="2"/>
      <c r="E37" s="2"/>
      <c r="F37" s="2"/>
      <c r="G37" s="2"/>
      <c r="H37" s="2"/>
      <c r="I37" s="2"/>
    </row>
    <row r="38" spans="3:9" s="3" customFormat="1" ht="34" customHeight="1" x14ac:dyDescent="0.35">
      <c r="C38" s="2"/>
      <c r="D38" s="2"/>
      <c r="E38" s="2"/>
      <c r="F38" s="2"/>
      <c r="G38" s="2"/>
      <c r="H38" s="2"/>
      <c r="I38" s="2"/>
    </row>
    <row r="39" spans="3:9" s="3" customFormat="1" ht="34" customHeight="1" x14ac:dyDescent="0.35">
      <c r="C39" s="2"/>
      <c r="D39" s="2"/>
      <c r="E39" s="2"/>
      <c r="F39" s="2"/>
      <c r="G39" s="2"/>
      <c r="H39" s="2"/>
      <c r="I39" s="2"/>
    </row>
    <row r="40" spans="3:9" s="3" customFormat="1" ht="34" customHeight="1" x14ac:dyDescent="0.35">
      <c r="C40" s="2"/>
      <c r="D40" s="2"/>
      <c r="E40" s="2"/>
      <c r="F40" s="2"/>
      <c r="G40" s="2"/>
      <c r="H40" s="2"/>
      <c r="I40" s="2"/>
    </row>
  </sheetData>
  <sheetProtection formatCells="0" formatColumns="0" formatRows="0" insertColumns="0" insertRows="0" insertHyperlinks="0" deleteColumns="0" deleteRows="0" sort="0" autoFilter="0" pivotTables="0"/>
  <mergeCells count="11">
    <mergeCell ref="B3:C3"/>
    <mergeCell ref="B2:C2"/>
    <mergeCell ref="C16:G16"/>
    <mergeCell ref="C15:G15"/>
    <mergeCell ref="F4:G4"/>
    <mergeCell ref="F5:G5"/>
    <mergeCell ref="F6:G6"/>
    <mergeCell ref="E2:F2"/>
    <mergeCell ref="E3:F3"/>
    <mergeCell ref="G2:H2"/>
    <mergeCell ref="G3:H3"/>
  </mergeCells>
  <phoneticPr fontId="1" type="noConversion"/>
  <conditionalFormatting sqref="H11:H15 C9:H10">
    <cfRule type="expression" dxfId="9" priority="7">
      <formula>MOD(ROW(),2)=0</formula>
    </cfRule>
  </conditionalFormatting>
  <conditionalFormatting sqref="I9:I10">
    <cfRule type="expression" dxfId="8" priority="4">
      <formula>MOD(ROW(),2)=0</formula>
    </cfRule>
    <cfRule type="expression" dxfId="7" priority="5">
      <formula>MOD(ROW(),2)=1</formula>
    </cfRule>
  </conditionalFormatting>
  <conditionalFormatting sqref="I11:I15">
    <cfRule type="expression" dxfId="6" priority="1">
      <formula>MOD(ROW(),2)=1</formula>
    </cfRule>
    <cfRule type="expression" dxfId="5" priority="2">
      <formula>MOD(ROW(),2)=0</formula>
    </cfRule>
  </conditionalFormatting>
  <dataValidations count="1">
    <dataValidation showDropDown="1" showInputMessage="1" showErrorMessage="1" errorTitle="Invalid Data" error="Please select and Invoice number from this list. If your invoice isn't shown, check the worksheet named Invoices - Main." sqref="I4" xr:uid="{00000000-0002-0000-0000-000000000000}"/>
  </dataValidations>
  <printOptions horizontalCentered="1"/>
  <pageMargins left="0.7" right="0.7" top="1" bottom="1" header="0.3" footer="0.3"/>
  <pageSetup scale="69" orientation="portrait" horizontalDpi="300" verticalDpi="300" r:id="rId1"/>
  <headerFooter differentFirst="1" alignWithMargins="0">
    <oddFooter>Page &amp;P of &amp;N</oddFooter>
  </headerFooter>
  <ignoredErrors>
    <ignoredError sqref="E9" emptyCellReference="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M8"/>
  <sheetViews>
    <sheetView showGridLines="0" zoomScaleNormal="100" workbookViewId="0">
      <selection sqref="A1:XFD1048576"/>
    </sheetView>
  </sheetViews>
  <sheetFormatPr defaultColWidth="8.83203125" defaultRowHeight="34" customHeight="1" x14ac:dyDescent="0.35"/>
  <cols>
    <col min="1" max="1" width="2.75" style="30" customWidth="1"/>
    <col min="2" max="2" width="16.5" hidden="1" customWidth="1"/>
    <col min="3" max="3" width="16.5" customWidth="1"/>
    <col min="4" max="4" width="18.58203125" customWidth="1"/>
    <col min="5" max="5" width="24.58203125" style="28" customWidth="1"/>
    <col min="6" max="6" width="22.25" style="28" customWidth="1"/>
    <col min="7" max="7" width="26.5" style="28" customWidth="1"/>
    <col min="8" max="8" width="17.25" style="28" customWidth="1"/>
    <col min="9" max="9" width="11.75" style="32" customWidth="1"/>
    <col min="10" max="10" width="15.58203125" style="29" customWidth="1"/>
    <col min="11" max="11" width="14.58203125" style="30" customWidth="1"/>
    <col min="12" max="12" width="22.5" style="30" customWidth="1"/>
    <col min="13" max="13" width="15.25" style="31" customWidth="1"/>
    <col min="14" max="14" width="2.75" customWidth="1"/>
  </cols>
  <sheetData>
    <row r="1" spans="2:13" ht="31" customHeight="1" x14ac:dyDescent="0.35"/>
    <row r="2" spans="2:13" ht="29.15" customHeight="1" x14ac:dyDescent="0.35">
      <c r="D2" s="61" t="s">
        <v>52</v>
      </c>
    </row>
    <row r="3" spans="2:13" s="26" customFormat="1" ht="24" customHeight="1" x14ac:dyDescent="0.35">
      <c r="B3" s="27" t="s">
        <v>9</v>
      </c>
      <c r="C3" s="105" t="s">
        <v>194</v>
      </c>
      <c r="D3" s="62" t="s">
        <v>68</v>
      </c>
      <c r="E3" s="62" t="s">
        <v>2</v>
      </c>
      <c r="F3" s="62" t="s">
        <v>3</v>
      </c>
      <c r="G3" s="62" t="s">
        <v>4</v>
      </c>
      <c r="H3" s="62" t="s">
        <v>5</v>
      </c>
      <c r="I3" s="62" t="s">
        <v>6</v>
      </c>
      <c r="J3" s="62" t="s">
        <v>105</v>
      </c>
      <c r="K3" s="62" t="s">
        <v>0</v>
      </c>
      <c r="L3" s="77" t="s">
        <v>32</v>
      </c>
      <c r="M3" s="62" t="s">
        <v>10</v>
      </c>
    </row>
    <row r="4" spans="2:13" ht="34" customHeight="1" x14ac:dyDescent="0.35">
      <c r="B4" s="4" t="str">
        <f>D4&amp; " - "&amp;E4</f>
        <v>1 - Dangote Cement Plc</v>
      </c>
      <c r="C4" s="4"/>
      <c r="D4" s="37">
        <v>1</v>
      </c>
      <c r="E4" s="33" t="s">
        <v>164</v>
      </c>
      <c r="F4" s="34" t="s">
        <v>106</v>
      </c>
      <c r="G4" s="34" t="s">
        <v>108</v>
      </c>
      <c r="H4" s="34" t="s">
        <v>109</v>
      </c>
      <c r="I4" s="27" t="s">
        <v>110</v>
      </c>
      <c r="J4" s="5" t="s">
        <v>111</v>
      </c>
      <c r="K4" s="38" t="s">
        <v>119</v>
      </c>
      <c r="L4" s="39" t="s">
        <v>20</v>
      </c>
      <c r="M4" s="38" t="s">
        <v>121</v>
      </c>
    </row>
    <row r="5" spans="2:13" ht="34" customHeight="1" x14ac:dyDescent="0.35">
      <c r="B5" s="4" t="str">
        <f>D5&amp; " - "&amp;E5</f>
        <v>2 - Contoso, Ltd</v>
      </c>
      <c r="C5" s="4"/>
      <c r="D5" s="37">
        <v>2</v>
      </c>
      <c r="E5" s="34" t="s">
        <v>117</v>
      </c>
      <c r="F5" s="34" t="s">
        <v>107</v>
      </c>
      <c r="G5" s="34" t="s">
        <v>113</v>
      </c>
      <c r="H5" s="34" t="s">
        <v>114</v>
      </c>
      <c r="I5" s="27" t="s">
        <v>115</v>
      </c>
      <c r="J5" s="5" t="s">
        <v>112</v>
      </c>
      <c r="K5" s="38" t="s">
        <v>120</v>
      </c>
      <c r="L5" s="39" t="s">
        <v>20</v>
      </c>
      <c r="M5" s="38" t="s">
        <v>89</v>
      </c>
    </row>
    <row r="6" spans="2:13" ht="34" customHeight="1" x14ac:dyDescent="0.35">
      <c r="B6" s="4" t="str">
        <f>D6&amp; " - "&amp;E6</f>
        <v xml:space="preserve"> - </v>
      </c>
      <c r="C6" s="4"/>
      <c r="D6" s="37"/>
      <c r="E6" s="34"/>
      <c r="F6" s="34"/>
      <c r="G6" s="34"/>
      <c r="H6" s="34"/>
      <c r="I6" s="27"/>
      <c r="J6" s="5"/>
      <c r="K6" s="38"/>
      <c r="L6" s="39"/>
      <c r="M6" s="38"/>
    </row>
    <row r="7" spans="2:13" ht="34" customHeight="1" x14ac:dyDescent="0.35">
      <c r="B7" s="4" t="str">
        <f>D7&amp; " - "&amp;E7</f>
        <v xml:space="preserve"> - </v>
      </c>
      <c r="C7" s="4"/>
      <c r="D7" s="37"/>
      <c r="E7" s="34"/>
      <c r="F7" s="34"/>
      <c r="G7" s="34"/>
      <c r="H7" s="34"/>
      <c r="I7" s="27"/>
      <c r="J7" s="5"/>
      <c r="K7" s="38"/>
      <c r="L7" s="39"/>
      <c r="M7" s="38"/>
    </row>
    <row r="8" spans="2:13" ht="34" customHeight="1" x14ac:dyDescent="0.35">
      <c r="B8" s="44" t="s">
        <v>62</v>
      </c>
      <c r="C8" s="44"/>
      <c r="D8" s="52" t="str">
        <f>"Total Customers: "&amp;SUBTOTAL(103,CustomerList[Company])</f>
        <v>Total Customers: 2</v>
      </c>
      <c r="E8" s="45"/>
      <c r="F8" s="45"/>
      <c r="G8" s="45"/>
      <c r="H8" s="45"/>
      <c r="I8" s="46"/>
      <c r="J8" s="47"/>
      <c r="K8" s="48"/>
      <c r="L8" s="47"/>
      <c r="M8" s="48"/>
    </row>
  </sheetData>
  <sheetProtection formatCells="0" formatColumns="0" formatRows="0" insertColumns="0" insertRows="0" insertHyperlinks="0" deleteColumns="0" deleteRows="0" sort="0" autoFilter="0" pivotTables="0"/>
  <conditionalFormatting sqref="D4:D7">
    <cfRule type="duplicateValues" dxfId="4" priority="47"/>
  </conditionalFormatting>
  <conditionalFormatting sqref="E5:E7">
    <cfRule type="duplicateValues" dxfId="3" priority="48"/>
  </conditionalFormatting>
  <dataValidations count="1">
    <dataValidation allowBlank="1" showDropDown="1" showInputMessage="1" showErrorMessage="1" sqref="E4" xr:uid="{3BBADE06-DF2E-4410-83F1-7CFDCDAC8816}"/>
  </dataValidations>
  <hyperlinks>
    <hyperlink ref="L4" r:id="rId1" xr:uid="{00000000-0004-0000-0100-000000000000}"/>
    <hyperlink ref="L5" r:id="rId2" xr:uid="{00000000-0004-0000-0100-000001000000}"/>
  </hyperlinks>
  <printOptions horizontalCentered="1"/>
  <pageMargins left="0.25" right="0.25" top="0.75" bottom="0.75" header="0.3" footer="0.3"/>
  <pageSetup scale="63" fitToHeight="0" orientation="landscape" r:id="rId3"/>
  <headerFooter differentFirst="1">
    <oddFooter>Page &amp;P of &amp;N</oddFooter>
  </headerFooter>
  <ignoredErrors>
    <ignoredError sqref="J4:J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79109-C4D4-4DDA-A2F6-7B5B072BEDF5}">
  <sheetPr>
    <tabColor theme="4"/>
    <pageSetUpPr autoPageBreaks="0" fitToPage="1"/>
  </sheetPr>
  <dimension ref="A1:L6"/>
  <sheetViews>
    <sheetView showGridLines="0" zoomScaleNormal="100" workbookViewId="0">
      <selection sqref="A1:XFD1048576"/>
    </sheetView>
  </sheetViews>
  <sheetFormatPr defaultColWidth="8.83203125" defaultRowHeight="34" customHeight="1" x14ac:dyDescent="0.35"/>
  <cols>
    <col min="1" max="1" width="2.75" customWidth="1"/>
    <col min="2" max="2" width="14.75" customWidth="1"/>
    <col min="3" max="3" width="20.58203125" customWidth="1"/>
    <col min="4" max="5" width="18.75" customWidth="1"/>
    <col min="6" max="6" width="25.75" customWidth="1"/>
    <col min="7" max="7" width="14.5" style="1" customWidth="1"/>
    <col min="8" max="8" width="11.33203125" style="1" customWidth="1"/>
    <col min="9" max="9" width="13.5" style="1" customWidth="1"/>
    <col min="10" max="10" width="17.75" style="1" customWidth="1"/>
    <col min="11" max="11" width="18.5" style="1" customWidth="1"/>
    <col min="12" max="12" width="29.75" customWidth="1"/>
    <col min="13" max="13" width="2.75" customWidth="1"/>
  </cols>
  <sheetData>
    <row r="1" spans="1:12" ht="31" customHeight="1" x14ac:dyDescent="0.35">
      <c r="A1" s="30"/>
    </row>
    <row r="2" spans="1:12" ht="29.15" customHeight="1" x14ac:dyDescent="0.35">
      <c r="B2" s="61" t="s">
        <v>53</v>
      </c>
    </row>
    <row r="3" spans="1:12" ht="24" customHeight="1" x14ac:dyDescent="0.35">
      <c r="B3" s="62" t="s">
        <v>60</v>
      </c>
      <c r="C3" s="62" t="s">
        <v>68</v>
      </c>
      <c r="D3" s="62" t="s">
        <v>27</v>
      </c>
      <c r="E3" s="62" t="s">
        <v>162</v>
      </c>
      <c r="F3" s="62" t="s">
        <v>7</v>
      </c>
      <c r="G3" s="62" t="s">
        <v>16</v>
      </c>
      <c r="H3" s="62" t="s">
        <v>18</v>
      </c>
      <c r="I3" s="62" t="s">
        <v>90</v>
      </c>
      <c r="J3" s="62" t="s">
        <v>63</v>
      </c>
      <c r="K3" s="62" t="s">
        <v>61</v>
      </c>
      <c r="L3" s="62" t="s">
        <v>151</v>
      </c>
    </row>
    <row r="4" spans="1:12" ht="34" customHeight="1" x14ac:dyDescent="0.35">
      <c r="B4" s="41" t="s">
        <v>19</v>
      </c>
      <c r="C4" s="33" t="s">
        <v>164</v>
      </c>
      <c r="D4" s="6">
        <v>45311</v>
      </c>
      <c r="E4" s="33" t="s">
        <v>116</v>
      </c>
      <c r="F4" s="5" t="s">
        <v>157</v>
      </c>
      <c r="G4" s="35">
        <v>8.7499999999999994E-2</v>
      </c>
      <c r="H4" s="36">
        <v>100</v>
      </c>
      <c r="I4" s="36">
        <v>100</v>
      </c>
      <c r="J4" s="36">
        <f>SUMIF(InvoiceDetails[Customer Id],"="&amp;InvoicesMain6[[#This Row],[Invoice '#]],InvoiceDetails[Price])</f>
        <v>5204</v>
      </c>
      <c r="K4" s="36">
        <f>(InvoicesMain6[[#This Row],[Detail Total]]*(1+InvoicesMain6[[#This Row],[Tax Rate]]))+InvoicesMain6[[#This Row],[Other]]-InvoicesMain6[[#This Row],[Deposit]]</f>
        <v>5659.3499999999995</v>
      </c>
      <c r="L4" s="34"/>
    </row>
    <row r="5" spans="1:12" ht="34" customHeight="1" x14ac:dyDescent="0.35">
      <c r="B5" s="41" t="s">
        <v>76</v>
      </c>
      <c r="C5" s="33" t="s">
        <v>118</v>
      </c>
      <c r="D5" s="6">
        <v>45321</v>
      </c>
      <c r="E5" s="6"/>
      <c r="F5" s="5" t="s">
        <v>156</v>
      </c>
      <c r="G5" s="35">
        <v>8.7499999999999994E-2</v>
      </c>
      <c r="H5" s="36"/>
      <c r="I5" s="36"/>
      <c r="J5" s="36">
        <f>SUMIF(InvoiceDetails[Customer Id],"="&amp;InvoicesMain6[[#This Row],[Invoice '#]],InvoiceDetails[Price])</f>
        <v>2014</v>
      </c>
      <c r="K5" s="36">
        <f>(InvoicesMain6[[#This Row],[Detail Total]]*(1+InvoicesMain6[[#This Row],[Tax Rate]]))+InvoicesMain6[[#This Row],[Other]]-InvoicesMain6[[#This Row],[Deposit]]</f>
        <v>2190.2249999999999</v>
      </c>
      <c r="L5" s="34"/>
    </row>
    <row r="6" spans="1:12" ht="34" customHeight="1" x14ac:dyDescent="0.35">
      <c r="B6" s="53" t="s">
        <v>75</v>
      </c>
      <c r="C6" s="53" t="str">
        <f>"Total Invoices: "&amp;SUBTOTAL(103,InvoicesMain6[Invoice '#])</f>
        <v>Total Invoices: 2</v>
      </c>
      <c r="D6" s="54"/>
      <c r="E6" s="54"/>
      <c r="F6" s="55"/>
      <c r="G6" s="34"/>
      <c r="H6" s="56">
        <f>SUBTOTAL(109,InvoicesMain6[Other])</f>
        <v>100</v>
      </c>
      <c r="I6" s="56">
        <f>SUBTOTAL(109,InvoicesMain6[Deposit])</f>
        <v>100</v>
      </c>
      <c r="J6" s="56">
        <f>SUBTOTAL(109,InvoicesMain6[Detail Total])</f>
        <v>7218</v>
      </c>
      <c r="K6" s="56">
        <f>SUBTOTAL(109,InvoicesMain6[Invoice Total])</f>
        <v>7849.5749999999989</v>
      </c>
      <c r="L6" s="57"/>
    </row>
  </sheetData>
  <sheetProtection formatCells="0" formatColumns="0" formatRows="0" insertRows="0" insertHyperlinks="0" deleteRows="0" selectLockedCells="1" sort="0" autoFilter="0" pivotTables="0"/>
  <conditionalFormatting sqref="B4:B5">
    <cfRule type="duplicateValues" dxfId="2" priority="1"/>
  </conditionalFormatting>
  <dataValidations count="1">
    <dataValidation allowBlank="1" showDropDown="1" showInputMessage="1" showErrorMessage="1" sqref="C4:C5 E4" xr:uid="{55F73ADB-D7DA-49CD-9F1D-8B464DA82BB2}"/>
  </dataValidations>
  <printOptions horizontalCentered="1"/>
  <pageMargins left="0.25" right="0.25" top="0.75" bottom="0.75" header="0.3" footer="0.3"/>
  <pageSetup scale="69" fitToHeight="0" orientation="landscape" r:id="rId1"/>
  <headerFooter differentFirst="1">
    <oddFooter>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H40"/>
  <sheetViews>
    <sheetView showGridLines="0" zoomScaleNormal="100" workbookViewId="0">
      <selection sqref="A1:XFD1048576"/>
    </sheetView>
  </sheetViews>
  <sheetFormatPr defaultColWidth="8.83203125" defaultRowHeight="34" customHeight="1" x14ac:dyDescent="0.35"/>
  <cols>
    <col min="1" max="1" width="2.75" customWidth="1"/>
    <col min="2" max="3" width="14.75" customWidth="1"/>
    <col min="4" max="4" width="20.58203125" customWidth="1"/>
    <col min="5" max="5" width="18.75" customWidth="1"/>
    <col min="6" max="6" width="2.33203125" customWidth="1"/>
    <col min="7" max="7" width="25.75" customWidth="1"/>
    <col min="8" max="8" width="14.5" style="1" customWidth="1"/>
    <col min="9" max="9" width="2.75" customWidth="1"/>
  </cols>
  <sheetData>
    <row r="1" spans="1:8" ht="31" customHeight="1" x14ac:dyDescent="0.35">
      <c r="A1" s="30"/>
    </row>
    <row r="2" spans="1:8" ht="29.15" customHeight="1" x14ac:dyDescent="0.35">
      <c r="B2" s="85" t="s">
        <v>194</v>
      </c>
      <c r="C2" s="85" t="s">
        <v>165</v>
      </c>
      <c r="D2" s="85" t="s">
        <v>31</v>
      </c>
      <c r="E2" s="85" t="s">
        <v>154</v>
      </c>
      <c r="G2" s="121" t="s">
        <v>167</v>
      </c>
      <c r="H2" s="121"/>
    </row>
    <row r="3" spans="1:8" ht="24" customHeight="1" x14ac:dyDescent="0.35">
      <c r="B3" s="124"/>
      <c r="C3" s="83" t="s">
        <v>190</v>
      </c>
      <c r="D3" s="81">
        <v>1</v>
      </c>
      <c r="E3" s="86">
        <v>258</v>
      </c>
      <c r="G3" s="98" t="s">
        <v>168</v>
      </c>
      <c r="H3" s="95" t="s">
        <v>193</v>
      </c>
    </row>
    <row r="4" spans="1:8" ht="34" customHeight="1" x14ac:dyDescent="0.35">
      <c r="B4" s="83"/>
      <c r="C4" s="84" t="s">
        <v>186</v>
      </c>
      <c r="D4" s="82">
        <v>2</v>
      </c>
      <c r="E4" s="87">
        <v>50</v>
      </c>
      <c r="G4" s="98" t="s">
        <v>31</v>
      </c>
      <c r="H4" s="88">
        <f>VLOOKUP(H3,C3:E28,2,FALSE)</f>
        <v>3</v>
      </c>
    </row>
    <row r="5" spans="1:8" ht="34" customHeight="1" x14ac:dyDescent="0.35">
      <c r="B5" s="83"/>
      <c r="C5" s="83" t="s">
        <v>187</v>
      </c>
      <c r="D5" s="81">
        <v>3</v>
      </c>
      <c r="E5" s="86">
        <v>35</v>
      </c>
      <c r="G5" s="98" t="s">
        <v>166</v>
      </c>
      <c r="H5" s="99" t="str">
        <f>IF(VLOOKUP(H3,C3:E28,2,FALSE)=0,"Not Available","Available")</f>
        <v>Available</v>
      </c>
    </row>
    <row r="6" spans="1:8" ht="34" customHeight="1" x14ac:dyDescent="0.35">
      <c r="B6" s="83"/>
      <c r="C6" s="84" t="s">
        <v>185</v>
      </c>
      <c r="D6" s="82">
        <v>4</v>
      </c>
      <c r="E6" s="87">
        <v>40</v>
      </c>
      <c r="G6" s="98" t="s">
        <v>154</v>
      </c>
      <c r="H6" s="96">
        <f>VLOOKUP(H3,C3:E28,3,FALSE)</f>
        <v>35</v>
      </c>
    </row>
    <row r="7" spans="1:8" ht="34" customHeight="1" x14ac:dyDescent="0.35">
      <c r="B7" s="83"/>
      <c r="C7" s="83" t="s">
        <v>188</v>
      </c>
      <c r="D7" s="81">
        <v>5</v>
      </c>
      <c r="E7" s="86">
        <v>55</v>
      </c>
      <c r="H7"/>
    </row>
    <row r="8" spans="1:8" ht="34" customHeight="1" x14ac:dyDescent="0.35">
      <c r="B8" s="83"/>
      <c r="C8" s="84"/>
      <c r="D8" s="82">
        <v>6</v>
      </c>
      <c r="E8" s="87">
        <v>62</v>
      </c>
      <c r="H8"/>
    </row>
    <row r="9" spans="1:8" ht="34" customHeight="1" x14ac:dyDescent="0.35">
      <c r="B9" s="83"/>
      <c r="C9" s="83"/>
      <c r="D9" s="81">
        <v>7</v>
      </c>
      <c r="E9" s="86">
        <v>750</v>
      </c>
      <c r="H9"/>
    </row>
    <row r="10" spans="1:8" ht="34" customHeight="1" x14ac:dyDescent="0.35">
      <c r="B10" s="83"/>
      <c r="C10" s="84" t="s">
        <v>184</v>
      </c>
      <c r="D10" s="82">
        <v>8</v>
      </c>
      <c r="E10" s="87">
        <v>820</v>
      </c>
      <c r="G10" s="1"/>
    </row>
    <row r="11" spans="1:8" ht="34" customHeight="1" x14ac:dyDescent="0.35">
      <c r="B11" s="83"/>
      <c r="C11" s="83"/>
      <c r="D11" s="81">
        <v>9</v>
      </c>
      <c r="E11" s="86">
        <v>950</v>
      </c>
      <c r="G11" s="1"/>
    </row>
    <row r="12" spans="1:8" ht="34" customHeight="1" x14ac:dyDescent="0.35">
      <c r="B12" s="83"/>
      <c r="C12" s="84"/>
      <c r="D12" s="82">
        <v>10</v>
      </c>
      <c r="E12" s="87">
        <v>1000</v>
      </c>
      <c r="G12" s="1"/>
    </row>
    <row r="13" spans="1:8" ht="34" customHeight="1" x14ac:dyDescent="0.35">
      <c r="B13" s="83"/>
      <c r="C13" s="83"/>
      <c r="D13" s="81">
        <v>11</v>
      </c>
      <c r="E13" s="86">
        <v>110</v>
      </c>
      <c r="G13" s="1"/>
    </row>
    <row r="14" spans="1:8" ht="34" customHeight="1" x14ac:dyDescent="0.35">
      <c r="B14" s="83"/>
      <c r="C14" s="84"/>
      <c r="D14" s="82">
        <v>12</v>
      </c>
      <c r="E14" s="87">
        <v>125</v>
      </c>
      <c r="G14" s="1"/>
    </row>
    <row r="15" spans="1:8" ht="34" customHeight="1" x14ac:dyDescent="0.35">
      <c r="B15" s="83"/>
      <c r="C15" s="83"/>
      <c r="D15" s="81">
        <v>13</v>
      </c>
      <c r="E15" s="86">
        <v>132</v>
      </c>
      <c r="G15" s="1"/>
    </row>
    <row r="16" spans="1:8" ht="34" customHeight="1" x14ac:dyDescent="0.35">
      <c r="B16" s="83"/>
      <c r="C16" s="84"/>
      <c r="D16" s="82">
        <v>14</v>
      </c>
      <c r="E16" s="87">
        <v>1450</v>
      </c>
      <c r="G16" s="1"/>
    </row>
    <row r="17" spans="2:7" ht="34" customHeight="1" x14ac:dyDescent="0.35">
      <c r="B17" s="83"/>
      <c r="C17" s="83"/>
      <c r="D17" s="81">
        <v>15</v>
      </c>
      <c r="E17" s="86">
        <v>1500</v>
      </c>
      <c r="G17" s="1"/>
    </row>
    <row r="18" spans="2:7" ht="34" customHeight="1" x14ac:dyDescent="0.35">
      <c r="B18" s="83"/>
      <c r="C18" s="84"/>
      <c r="D18" s="82">
        <v>16</v>
      </c>
      <c r="E18" s="87">
        <v>162</v>
      </c>
      <c r="G18" s="1"/>
    </row>
    <row r="19" spans="2:7" ht="34" customHeight="1" x14ac:dyDescent="0.35">
      <c r="B19" s="83"/>
      <c r="C19" s="83"/>
      <c r="D19" s="81">
        <v>17</v>
      </c>
      <c r="E19" s="86">
        <v>173</v>
      </c>
      <c r="G19" s="1"/>
    </row>
    <row r="20" spans="2:7" ht="34" customHeight="1" x14ac:dyDescent="0.35">
      <c r="B20" s="83"/>
      <c r="C20" s="84"/>
      <c r="D20" s="82">
        <v>18</v>
      </c>
      <c r="E20" s="87">
        <v>183</v>
      </c>
      <c r="G20" s="1"/>
    </row>
    <row r="21" spans="2:7" ht="34" customHeight="1" x14ac:dyDescent="0.35">
      <c r="B21" s="83"/>
      <c r="C21" s="83"/>
      <c r="D21" s="81">
        <v>19</v>
      </c>
      <c r="E21" s="86">
        <v>195</v>
      </c>
      <c r="G21" s="1"/>
    </row>
    <row r="22" spans="2:7" ht="34" customHeight="1" x14ac:dyDescent="0.35">
      <c r="B22" s="83"/>
      <c r="C22" s="84" t="s">
        <v>189</v>
      </c>
      <c r="D22" s="82">
        <v>20</v>
      </c>
      <c r="E22" s="87">
        <v>2000</v>
      </c>
      <c r="G22" s="1"/>
    </row>
    <row r="23" spans="2:7" ht="34" customHeight="1" x14ac:dyDescent="0.35">
      <c r="B23" s="83"/>
      <c r="C23" s="83"/>
      <c r="D23" s="81">
        <v>21</v>
      </c>
      <c r="E23" s="86">
        <v>265</v>
      </c>
      <c r="G23" s="1"/>
    </row>
    <row r="24" spans="2:7" ht="34" customHeight="1" x14ac:dyDescent="0.35">
      <c r="B24" s="83"/>
      <c r="C24" s="84"/>
      <c r="D24" s="82">
        <v>22</v>
      </c>
      <c r="E24" s="87">
        <v>250</v>
      </c>
      <c r="G24" s="1"/>
    </row>
    <row r="25" spans="2:7" ht="34" customHeight="1" x14ac:dyDescent="0.35">
      <c r="B25" s="83"/>
      <c r="C25" s="83"/>
      <c r="D25" s="81">
        <v>23</v>
      </c>
      <c r="E25" s="86">
        <v>235</v>
      </c>
      <c r="G25" s="1"/>
    </row>
    <row r="26" spans="2:7" ht="34" customHeight="1" x14ac:dyDescent="0.35">
      <c r="B26" s="83"/>
      <c r="C26" s="84"/>
      <c r="D26" s="82">
        <v>24</v>
      </c>
      <c r="E26" s="87">
        <v>2400</v>
      </c>
      <c r="G26" s="1"/>
    </row>
    <row r="27" spans="2:7" ht="34" customHeight="1" x14ac:dyDescent="0.35">
      <c r="B27" s="83"/>
      <c r="C27" s="83" t="s">
        <v>192</v>
      </c>
      <c r="D27" s="81">
        <v>25</v>
      </c>
      <c r="E27" s="86">
        <v>250</v>
      </c>
      <c r="G27" s="1"/>
    </row>
    <row r="28" spans="2:7" ht="34" customHeight="1" x14ac:dyDescent="0.35">
      <c r="B28" s="92"/>
      <c r="C28" s="92" t="s">
        <v>191</v>
      </c>
      <c r="D28" s="93"/>
      <c r="E28" s="94"/>
      <c r="G28" s="1"/>
    </row>
    <row r="29" spans="2:7" ht="34" customHeight="1" x14ac:dyDescent="0.35">
      <c r="G29" s="1"/>
    </row>
    <row r="30" spans="2:7" ht="34" customHeight="1" x14ac:dyDescent="0.35">
      <c r="G30" s="1"/>
    </row>
    <row r="31" spans="2:7" ht="34" customHeight="1" x14ac:dyDescent="0.35">
      <c r="G31" s="1"/>
    </row>
    <row r="32" spans="2:7" ht="34" customHeight="1" x14ac:dyDescent="0.35">
      <c r="G32" s="1"/>
    </row>
    <row r="33" spans="7:7" ht="34" customHeight="1" x14ac:dyDescent="0.35">
      <c r="G33" s="1"/>
    </row>
    <row r="34" spans="7:7" ht="34" customHeight="1" x14ac:dyDescent="0.35">
      <c r="G34" s="1"/>
    </row>
    <row r="35" spans="7:7" ht="34" customHeight="1" x14ac:dyDescent="0.35">
      <c r="G35" s="1"/>
    </row>
    <row r="36" spans="7:7" ht="34" customHeight="1" x14ac:dyDescent="0.35">
      <c r="G36" s="1"/>
    </row>
    <row r="37" spans="7:7" ht="34" customHeight="1" x14ac:dyDescent="0.35">
      <c r="G37" s="1"/>
    </row>
    <row r="38" spans="7:7" ht="34" customHeight="1" x14ac:dyDescent="0.35">
      <c r="G38" s="1"/>
    </row>
    <row r="39" spans="7:7" ht="34" customHeight="1" x14ac:dyDescent="0.35">
      <c r="G39" s="1"/>
    </row>
    <row r="40" spans="7:7" ht="34" customHeight="1" x14ac:dyDescent="0.35">
      <c r="G40" s="1"/>
    </row>
  </sheetData>
  <sheetProtection formatCells="0" formatColumns="0" formatRows="0" insertColumns="0" insertRows="0" insertHyperlinks="0" deleteColumns="0" deleteRows="0" sort="0" autoFilter="0" pivotTables="0"/>
  <mergeCells count="1">
    <mergeCell ref="G2:H2"/>
  </mergeCells>
  <printOptions horizontalCentered="1"/>
  <pageMargins left="0.25" right="0.25" top="0.75" bottom="0.75" header="0.3" footer="0.3"/>
  <pageSetup scale="69" fitToHeight="0" orientation="landscape" r:id="rId1"/>
  <headerFooter differentFirst="1">
    <oddFooter>Page &amp;P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B1:AF42"/>
  <sheetViews>
    <sheetView showGridLines="0" tabSelected="1" topLeftCell="P33" zoomScale="90" zoomScaleNormal="90" workbookViewId="0">
      <selection activeCell="B5" sqref="B5:X42"/>
    </sheetView>
  </sheetViews>
  <sheetFormatPr defaultColWidth="8.83203125" defaultRowHeight="34" customHeight="1" x14ac:dyDescent="0.35"/>
  <cols>
    <col min="1" max="1" width="2.5" customWidth="1"/>
    <col min="2" max="5" width="24.58203125" customWidth="1"/>
    <col min="6" max="8" width="15.58203125" customWidth="1"/>
    <col min="9" max="11" width="15.33203125" customWidth="1"/>
    <col min="12" max="12" width="19.08203125" bestFit="1" customWidth="1"/>
    <col min="13" max="14" width="20.08203125" bestFit="1" customWidth="1"/>
    <col min="15" max="15" width="19.08203125" bestFit="1" customWidth="1"/>
    <col min="16" max="16" width="20.08203125" bestFit="1" customWidth="1"/>
    <col min="17" max="17" width="20" bestFit="1" customWidth="1"/>
    <col min="18" max="18" width="15.33203125" customWidth="1"/>
    <col min="19" max="19" width="20" bestFit="1" customWidth="1"/>
    <col min="20" max="21" width="20.08203125" bestFit="1" customWidth="1"/>
    <col min="22" max="22" width="15.33203125" customWidth="1"/>
    <col min="23" max="23" width="15.58203125" customWidth="1"/>
    <col min="24" max="24" width="12.75" customWidth="1"/>
  </cols>
  <sheetData>
    <row r="1" spans="2:32" ht="31" customHeight="1" x14ac:dyDescent="0.35"/>
    <row r="2" spans="2:32" ht="31" customHeight="1" x14ac:dyDescent="0.4">
      <c r="B2" s="122" t="s">
        <v>152</v>
      </c>
      <c r="C2" s="122"/>
      <c r="D2" s="122"/>
      <c r="E2" s="122"/>
      <c r="F2" s="122"/>
      <c r="G2" s="122"/>
      <c r="H2" s="122"/>
      <c r="I2" s="122"/>
      <c r="J2" s="122"/>
      <c r="K2" s="122"/>
      <c r="L2" s="122"/>
      <c r="M2" s="122"/>
      <c r="N2" s="122"/>
      <c r="O2" s="122"/>
      <c r="P2" s="122"/>
      <c r="Q2" s="122"/>
      <c r="R2" s="122"/>
      <c r="S2" s="122"/>
      <c r="T2" s="122"/>
      <c r="U2" s="122"/>
      <c r="V2" s="122"/>
      <c r="W2" s="122"/>
      <c r="X2" s="122"/>
    </row>
    <row r="3" spans="2:32" ht="28.5" customHeight="1" x14ac:dyDescent="0.45">
      <c r="B3" s="123" t="s">
        <v>171</v>
      </c>
      <c r="C3" s="123"/>
      <c r="D3" s="123"/>
      <c r="E3" s="123"/>
      <c r="F3" s="123"/>
      <c r="G3" s="123"/>
      <c r="H3" s="123"/>
      <c r="I3" s="123"/>
      <c r="J3" s="123"/>
      <c r="K3" s="123"/>
      <c r="L3" s="123"/>
      <c r="M3" s="123"/>
      <c r="N3" s="123"/>
      <c r="O3" s="123"/>
      <c r="P3" s="123"/>
      <c r="Q3" s="123"/>
      <c r="R3" s="123"/>
      <c r="S3" s="123"/>
      <c r="T3" s="123"/>
      <c r="U3" s="123"/>
      <c r="V3" s="123"/>
      <c r="W3" s="123"/>
      <c r="X3" s="123"/>
    </row>
    <row r="4" spans="2:32" s="63" customFormat="1" ht="29.15" customHeight="1" x14ac:dyDescent="0.45">
      <c r="B4" s="64"/>
      <c r="C4" s="64"/>
      <c r="D4" s="64"/>
      <c r="E4" s="64"/>
      <c r="G4" s="64"/>
      <c r="H4" s="64"/>
      <c r="I4" s="65"/>
      <c r="J4" s="65"/>
      <c r="K4" s="65"/>
      <c r="L4" s="65"/>
      <c r="M4" s="65"/>
      <c r="N4" s="65"/>
      <c r="O4" s="65"/>
      <c r="P4" s="65"/>
      <c r="Q4" s="65"/>
      <c r="R4" s="65"/>
      <c r="S4" s="65"/>
      <c r="T4" s="65"/>
      <c r="U4" s="65"/>
      <c r="V4" s="65"/>
      <c r="W4" s="65"/>
      <c r="X4" s="65"/>
      <c r="Y4" s="65"/>
      <c r="Z4" s="65"/>
      <c r="AA4" s="65"/>
      <c r="AB4" s="65"/>
      <c r="AC4" s="65"/>
      <c r="AD4" s="65"/>
      <c r="AE4" s="65"/>
      <c r="AF4" s="65"/>
    </row>
    <row r="5" spans="2:32" ht="24" customHeight="1" x14ac:dyDescent="0.35">
      <c r="B5" s="97" t="s">
        <v>181</v>
      </c>
      <c r="C5" s="106" t="s">
        <v>180</v>
      </c>
      <c r="D5" s="97" t="s">
        <v>168</v>
      </c>
      <c r="E5" s="97" t="s">
        <v>170</v>
      </c>
      <c r="F5" s="97" t="s">
        <v>155</v>
      </c>
      <c r="G5" s="97" t="s">
        <v>8</v>
      </c>
      <c r="H5" s="97" t="s">
        <v>160</v>
      </c>
      <c r="I5" s="97" t="s">
        <v>172</v>
      </c>
      <c r="J5" s="97" t="s">
        <v>173</v>
      </c>
      <c r="K5" s="97" t="s">
        <v>169</v>
      </c>
      <c r="L5" s="97" t="s">
        <v>177</v>
      </c>
      <c r="M5" s="97" t="s">
        <v>179</v>
      </c>
      <c r="N5" s="97" t="s">
        <v>176</v>
      </c>
      <c r="O5" s="97" t="s">
        <v>175</v>
      </c>
      <c r="P5" s="97" t="s">
        <v>174</v>
      </c>
      <c r="Q5" s="97" t="s">
        <v>178</v>
      </c>
      <c r="R5" s="97" t="s">
        <v>154</v>
      </c>
      <c r="S5" s="97" t="s">
        <v>182</v>
      </c>
      <c r="T5" s="97" t="s">
        <v>183</v>
      </c>
      <c r="U5" s="97" t="s">
        <v>31</v>
      </c>
      <c r="V5" s="97" t="s">
        <v>30</v>
      </c>
      <c r="W5" s="97" t="s">
        <v>29</v>
      </c>
      <c r="X5" s="97" t="s">
        <v>195</v>
      </c>
    </row>
    <row r="6" spans="2:32" ht="34" customHeight="1" x14ac:dyDescent="0.35">
      <c r="B6" s="5"/>
      <c r="C6" s="5"/>
      <c r="D6" s="101"/>
      <c r="E6" s="5" t="s">
        <v>21</v>
      </c>
      <c r="F6" s="5" t="s">
        <v>19</v>
      </c>
      <c r="G6" s="5"/>
      <c r="H6" s="102">
        <v>1</v>
      </c>
      <c r="I6" s="5"/>
      <c r="J6" s="5"/>
      <c r="K6" s="5"/>
      <c r="L6" s="5"/>
      <c r="M6" s="5"/>
      <c r="N6" s="5"/>
      <c r="O6" s="5"/>
      <c r="P6" s="5"/>
      <c r="Q6" s="5"/>
      <c r="R6" s="40">
        <v>5</v>
      </c>
      <c r="S6" s="102">
        <v>35</v>
      </c>
      <c r="T6" s="103">
        <v>50</v>
      </c>
      <c r="U6" s="36">
        <v>1</v>
      </c>
      <c r="V6" s="36">
        <v>1</v>
      </c>
      <c r="W6" s="36">
        <f>InvoiceDetails[[#This Row],[Quantity]]*InvoiceDetails[[#This Row],[Unit Price]]-InvoiceDetails[[#This Row],[Discount]]</f>
        <v>4</v>
      </c>
      <c r="X6" s="36">
        <f>(InvoiceDetails[[#This Row],[Selling Price Per Unit]]-InvoiceDetails[[#This Row],[ Cost Price Per Unit]]-InvoiceDetails[[#This Row],[Taxes]])</f>
        <v>15</v>
      </c>
    </row>
    <row r="7" spans="2:32" ht="34" customHeight="1" x14ac:dyDescent="0.35">
      <c r="B7" s="5"/>
      <c r="C7" s="5"/>
      <c r="D7" s="101"/>
      <c r="E7" s="5" t="s">
        <v>22</v>
      </c>
      <c r="F7" s="5" t="s">
        <v>19</v>
      </c>
      <c r="G7" s="5"/>
      <c r="H7" s="102">
        <v>2</v>
      </c>
      <c r="I7" s="5"/>
      <c r="J7" s="5"/>
      <c r="K7" s="5"/>
      <c r="L7" s="5"/>
      <c r="M7" s="5"/>
      <c r="N7" s="5"/>
      <c r="O7" s="5"/>
      <c r="P7" s="5"/>
      <c r="Q7" s="5"/>
      <c r="R7" s="40">
        <v>2</v>
      </c>
      <c r="S7" s="5"/>
      <c r="T7" s="89"/>
      <c r="U7" s="36">
        <v>2</v>
      </c>
      <c r="V7" s="36">
        <v>2</v>
      </c>
      <c r="W7" s="36">
        <f>InvoiceDetails[[#This Row],[Quantity]]*InvoiceDetails[[#This Row],[Unit Price]]-InvoiceDetails[[#This Row],[Discount]]</f>
        <v>2</v>
      </c>
      <c r="X7" s="36">
        <f>(InvoiceDetails[[#This Row],[Selling Price Per Unit]]-InvoiceDetails[[#This Row],[ Cost Price Per Unit]]-InvoiceDetails[[#This Row],[Taxes]])</f>
        <v>0</v>
      </c>
    </row>
    <row r="8" spans="2:32" ht="34" customHeight="1" x14ac:dyDescent="0.35">
      <c r="B8" s="5"/>
      <c r="C8" s="5"/>
      <c r="D8" s="101"/>
      <c r="E8" s="5" t="s">
        <v>23</v>
      </c>
      <c r="F8" s="5" t="s">
        <v>19</v>
      </c>
      <c r="G8" s="5"/>
      <c r="H8" s="102">
        <v>3</v>
      </c>
      <c r="I8" s="5"/>
      <c r="J8" s="5"/>
      <c r="K8" s="5"/>
      <c r="L8" s="5"/>
      <c r="M8" s="5"/>
      <c r="N8" s="5"/>
      <c r="O8" s="5"/>
      <c r="P8" s="5"/>
      <c r="Q8" s="5"/>
      <c r="R8" s="40">
        <v>3</v>
      </c>
      <c r="S8" s="5"/>
      <c r="T8" s="89"/>
      <c r="U8" s="36">
        <v>3</v>
      </c>
      <c r="V8" s="36">
        <v>3</v>
      </c>
      <c r="W8" s="36">
        <f>InvoiceDetails[[#This Row],[Quantity]]*InvoiceDetails[[#This Row],[Unit Price]]-InvoiceDetails[[#This Row],[Discount]]</f>
        <v>6</v>
      </c>
      <c r="X8" s="36">
        <f>(InvoiceDetails[[#This Row],[Selling Price Per Unit]]-InvoiceDetails[[#This Row],[ Cost Price Per Unit]]-InvoiceDetails[[#This Row],[Taxes]])</f>
        <v>0</v>
      </c>
    </row>
    <row r="9" spans="2:32" ht="34" customHeight="1" x14ac:dyDescent="0.35">
      <c r="B9" s="5"/>
      <c r="C9" s="5"/>
      <c r="D9" s="101"/>
      <c r="E9" s="5" t="s">
        <v>24</v>
      </c>
      <c r="F9" s="5" t="s">
        <v>19</v>
      </c>
      <c r="G9" s="5"/>
      <c r="H9" s="102">
        <v>4</v>
      </c>
      <c r="I9" s="5"/>
      <c r="J9" s="5"/>
      <c r="K9" s="5"/>
      <c r="L9" s="5"/>
      <c r="M9" s="5"/>
      <c r="N9" s="5"/>
      <c r="O9" s="5"/>
      <c r="P9" s="5"/>
      <c r="Q9" s="5"/>
      <c r="R9" s="40">
        <v>4</v>
      </c>
      <c r="S9" s="5"/>
      <c r="T9" s="89"/>
      <c r="U9" s="36">
        <v>4</v>
      </c>
      <c r="V9" s="36">
        <v>4</v>
      </c>
      <c r="W9" s="36">
        <f>InvoiceDetails[[#This Row],[Quantity]]*InvoiceDetails[[#This Row],[Unit Price]]-InvoiceDetails[[#This Row],[Discount]]</f>
        <v>12</v>
      </c>
      <c r="X9" s="36">
        <f>(InvoiceDetails[[#This Row],[Selling Price Per Unit]]-InvoiceDetails[[#This Row],[ Cost Price Per Unit]]-InvoiceDetails[[#This Row],[Taxes]])</f>
        <v>0</v>
      </c>
    </row>
    <row r="10" spans="2:32" ht="34" customHeight="1" x14ac:dyDescent="0.35">
      <c r="B10" s="5"/>
      <c r="C10" s="5"/>
      <c r="D10" s="101"/>
      <c r="E10" s="5" t="s">
        <v>25</v>
      </c>
      <c r="F10" s="5" t="s">
        <v>19</v>
      </c>
      <c r="G10" s="5"/>
      <c r="H10" s="102">
        <v>5</v>
      </c>
      <c r="I10" s="5"/>
      <c r="J10" s="5"/>
      <c r="K10" s="5"/>
      <c r="L10" s="5"/>
      <c r="M10" s="5"/>
      <c r="N10" s="5"/>
      <c r="O10" s="5"/>
      <c r="P10" s="5"/>
      <c r="Q10" s="5"/>
      <c r="R10" s="40">
        <v>5</v>
      </c>
      <c r="S10" s="5"/>
      <c r="T10" s="89"/>
      <c r="U10" s="36">
        <v>5</v>
      </c>
      <c r="V10" s="36">
        <v>5</v>
      </c>
      <c r="W10" s="36">
        <f>InvoiceDetails[[#This Row],[Quantity]]*InvoiceDetails[[#This Row],[Unit Price]]-InvoiceDetails[[#This Row],[Discount]]</f>
        <v>20</v>
      </c>
      <c r="X10" s="36">
        <f>(InvoiceDetails[[#This Row],[Selling Price Per Unit]]-InvoiceDetails[[#This Row],[ Cost Price Per Unit]]-InvoiceDetails[[#This Row],[Taxes]])</f>
        <v>0</v>
      </c>
    </row>
    <row r="11" spans="2:32" ht="34" customHeight="1" x14ac:dyDescent="0.35">
      <c r="B11" s="5"/>
      <c r="C11" s="5"/>
      <c r="D11" s="101"/>
      <c r="E11" s="5" t="s">
        <v>26</v>
      </c>
      <c r="F11" s="5" t="s">
        <v>19</v>
      </c>
      <c r="G11" s="5"/>
      <c r="H11" s="102">
        <v>6</v>
      </c>
      <c r="I11" s="5"/>
      <c r="J11" s="5"/>
      <c r="K11" s="5"/>
      <c r="L11" s="5"/>
      <c r="M11" s="5"/>
      <c r="N11" s="5"/>
      <c r="O11" s="5"/>
      <c r="P11" s="5"/>
      <c r="Q11" s="5"/>
      <c r="R11" s="40">
        <v>6</v>
      </c>
      <c r="S11" s="5"/>
      <c r="T11" s="89"/>
      <c r="U11" s="36">
        <v>6</v>
      </c>
      <c r="V11" s="36">
        <v>6</v>
      </c>
      <c r="W11" s="36">
        <f>InvoiceDetails[[#This Row],[Quantity]]*InvoiceDetails[[#This Row],[Unit Price]]-InvoiceDetails[[#This Row],[Discount]]</f>
        <v>30</v>
      </c>
      <c r="X11" s="36">
        <f>(InvoiceDetails[[#This Row],[Selling Price Per Unit]]-InvoiceDetails[[#This Row],[ Cost Price Per Unit]]-InvoiceDetails[[#This Row],[Taxes]])</f>
        <v>0</v>
      </c>
    </row>
    <row r="12" spans="2:32" ht="34" customHeight="1" x14ac:dyDescent="0.35">
      <c r="B12" s="5"/>
      <c r="C12" s="5"/>
      <c r="D12" s="101"/>
      <c r="E12" s="5" t="s">
        <v>33</v>
      </c>
      <c r="F12" s="5" t="s">
        <v>19</v>
      </c>
      <c r="G12" s="5"/>
      <c r="H12" s="102">
        <v>7</v>
      </c>
      <c r="I12" s="5"/>
      <c r="J12" s="5"/>
      <c r="K12" s="5"/>
      <c r="L12" s="5"/>
      <c r="M12" s="5"/>
      <c r="N12" s="5"/>
      <c r="O12" s="5"/>
      <c r="P12" s="5"/>
      <c r="Q12" s="5"/>
      <c r="R12" s="40">
        <v>7</v>
      </c>
      <c r="S12" s="5"/>
      <c r="T12" s="89"/>
      <c r="U12" s="36">
        <v>7</v>
      </c>
      <c r="V12" s="36">
        <v>7</v>
      </c>
      <c r="W12" s="36">
        <f>InvoiceDetails[[#This Row],[Quantity]]*InvoiceDetails[[#This Row],[Unit Price]]-InvoiceDetails[[#This Row],[Discount]]</f>
        <v>42</v>
      </c>
      <c r="X12" s="36">
        <f>(InvoiceDetails[[#This Row],[Selling Price Per Unit]]-InvoiceDetails[[#This Row],[ Cost Price Per Unit]]-InvoiceDetails[[#This Row],[Taxes]])</f>
        <v>0</v>
      </c>
    </row>
    <row r="13" spans="2:32" ht="34" customHeight="1" x14ac:dyDescent="0.35">
      <c r="B13" s="5"/>
      <c r="C13" s="5"/>
      <c r="D13" s="101"/>
      <c r="E13" s="5" t="s">
        <v>34</v>
      </c>
      <c r="F13" s="5" t="s">
        <v>19</v>
      </c>
      <c r="G13" s="5"/>
      <c r="H13" s="102">
        <v>8</v>
      </c>
      <c r="I13" s="5"/>
      <c r="J13" s="5"/>
      <c r="K13" s="5"/>
      <c r="L13" s="5"/>
      <c r="M13" s="5"/>
      <c r="N13" s="5"/>
      <c r="O13" s="5"/>
      <c r="P13" s="5"/>
      <c r="Q13" s="5"/>
      <c r="R13" s="40">
        <v>8</v>
      </c>
      <c r="S13" s="5"/>
      <c r="T13" s="89"/>
      <c r="U13" s="36">
        <v>8</v>
      </c>
      <c r="V13" s="36">
        <v>8</v>
      </c>
      <c r="W13" s="36">
        <f>InvoiceDetails[[#This Row],[Quantity]]*InvoiceDetails[[#This Row],[Unit Price]]-InvoiceDetails[[#This Row],[Discount]]</f>
        <v>56</v>
      </c>
      <c r="X13" s="36">
        <f>(InvoiceDetails[[#This Row],[Selling Price Per Unit]]-InvoiceDetails[[#This Row],[ Cost Price Per Unit]]-InvoiceDetails[[#This Row],[Taxes]])</f>
        <v>0</v>
      </c>
    </row>
    <row r="14" spans="2:32" ht="34" customHeight="1" x14ac:dyDescent="0.35">
      <c r="B14" s="5"/>
      <c r="C14" s="5"/>
      <c r="D14" s="101"/>
      <c r="E14" s="5" t="s">
        <v>35</v>
      </c>
      <c r="F14" s="5" t="s">
        <v>19</v>
      </c>
      <c r="G14" s="5"/>
      <c r="H14" s="102">
        <v>9</v>
      </c>
      <c r="I14" s="5"/>
      <c r="J14" s="5"/>
      <c r="K14" s="5"/>
      <c r="L14" s="5"/>
      <c r="M14" s="5"/>
      <c r="N14" s="5"/>
      <c r="O14" s="5"/>
      <c r="P14" s="5"/>
      <c r="Q14" s="5"/>
      <c r="R14" s="40">
        <v>9</v>
      </c>
      <c r="S14" s="5"/>
      <c r="T14" s="89"/>
      <c r="U14" s="36">
        <v>9</v>
      </c>
      <c r="V14" s="36">
        <v>9</v>
      </c>
      <c r="W14" s="36">
        <f>InvoiceDetails[[#This Row],[Quantity]]*InvoiceDetails[[#This Row],[Unit Price]]-InvoiceDetails[[#This Row],[Discount]]</f>
        <v>72</v>
      </c>
      <c r="X14" s="36">
        <f>(InvoiceDetails[[#This Row],[Selling Price Per Unit]]-InvoiceDetails[[#This Row],[ Cost Price Per Unit]]-InvoiceDetails[[#This Row],[Taxes]])</f>
        <v>0</v>
      </c>
    </row>
    <row r="15" spans="2:32" ht="34" customHeight="1" x14ac:dyDescent="0.35">
      <c r="B15" s="5"/>
      <c r="C15" s="5"/>
      <c r="D15" s="101"/>
      <c r="E15" s="5" t="s">
        <v>36</v>
      </c>
      <c r="F15" s="5" t="s">
        <v>19</v>
      </c>
      <c r="G15" s="5"/>
      <c r="H15" s="102">
        <v>10</v>
      </c>
      <c r="I15" s="5"/>
      <c r="J15" s="5"/>
      <c r="K15" s="5"/>
      <c r="L15" s="5"/>
      <c r="M15" s="5"/>
      <c r="N15" s="5"/>
      <c r="O15" s="5"/>
      <c r="P15" s="5"/>
      <c r="Q15" s="5"/>
      <c r="R15" s="40">
        <v>10</v>
      </c>
      <c r="S15" s="5"/>
      <c r="T15" s="89"/>
      <c r="U15" s="36">
        <v>10</v>
      </c>
      <c r="V15" s="36">
        <v>10</v>
      </c>
      <c r="W15" s="36">
        <f>InvoiceDetails[[#This Row],[Quantity]]*InvoiceDetails[[#This Row],[Unit Price]]-InvoiceDetails[[#This Row],[Discount]]</f>
        <v>90</v>
      </c>
      <c r="X15" s="36">
        <f>(InvoiceDetails[[#This Row],[Selling Price Per Unit]]-InvoiceDetails[[#This Row],[ Cost Price Per Unit]]-InvoiceDetails[[#This Row],[Taxes]])</f>
        <v>0</v>
      </c>
    </row>
    <row r="16" spans="2:32" ht="34" customHeight="1" x14ac:dyDescent="0.35">
      <c r="B16" s="5"/>
      <c r="C16" s="5"/>
      <c r="D16" s="101"/>
      <c r="E16" s="5" t="s">
        <v>37</v>
      </c>
      <c r="F16" s="5" t="s">
        <v>19</v>
      </c>
      <c r="G16" s="5"/>
      <c r="H16" s="102">
        <v>11</v>
      </c>
      <c r="I16" s="5"/>
      <c r="J16" s="5"/>
      <c r="K16" s="5"/>
      <c r="L16" s="5"/>
      <c r="M16" s="5"/>
      <c r="N16" s="5"/>
      <c r="O16" s="5"/>
      <c r="P16" s="5"/>
      <c r="Q16" s="5"/>
      <c r="R16" s="40">
        <v>11</v>
      </c>
      <c r="S16" s="5"/>
      <c r="T16" s="89"/>
      <c r="U16" s="36">
        <v>11</v>
      </c>
      <c r="V16" s="36">
        <v>11</v>
      </c>
      <c r="W16" s="36">
        <f>InvoiceDetails[[#This Row],[Quantity]]*InvoiceDetails[[#This Row],[Unit Price]]-InvoiceDetails[[#This Row],[Discount]]</f>
        <v>110</v>
      </c>
      <c r="X16" s="36">
        <f>(InvoiceDetails[[#This Row],[Selling Price Per Unit]]-InvoiceDetails[[#This Row],[ Cost Price Per Unit]]-InvoiceDetails[[#This Row],[Taxes]])</f>
        <v>0</v>
      </c>
    </row>
    <row r="17" spans="2:24" ht="34" customHeight="1" x14ac:dyDescent="0.35">
      <c r="B17" s="5"/>
      <c r="C17" s="5"/>
      <c r="D17" s="101"/>
      <c r="E17" s="5" t="s">
        <v>38</v>
      </c>
      <c r="F17" s="5" t="s">
        <v>19</v>
      </c>
      <c r="G17" s="5"/>
      <c r="H17" s="102">
        <v>12</v>
      </c>
      <c r="I17" s="5"/>
      <c r="J17" s="5"/>
      <c r="K17" s="5"/>
      <c r="L17" s="5"/>
      <c r="M17" s="5"/>
      <c r="N17" s="5"/>
      <c r="O17" s="5"/>
      <c r="P17" s="5"/>
      <c r="Q17" s="5"/>
      <c r="R17" s="40">
        <v>12</v>
      </c>
      <c r="S17" s="5"/>
      <c r="T17" s="89"/>
      <c r="U17" s="36">
        <v>12</v>
      </c>
      <c r="V17" s="36">
        <v>12</v>
      </c>
      <c r="W17" s="36">
        <f>InvoiceDetails[[#This Row],[Quantity]]*InvoiceDetails[[#This Row],[Unit Price]]-InvoiceDetails[[#This Row],[Discount]]</f>
        <v>132</v>
      </c>
      <c r="X17" s="36">
        <f>(InvoiceDetails[[#This Row],[Selling Price Per Unit]]-InvoiceDetails[[#This Row],[ Cost Price Per Unit]]-InvoiceDetails[[#This Row],[Taxes]])</f>
        <v>0</v>
      </c>
    </row>
    <row r="18" spans="2:24" ht="34" customHeight="1" x14ac:dyDescent="0.35">
      <c r="B18" s="5"/>
      <c r="C18" s="5"/>
      <c r="D18" s="101"/>
      <c r="E18" s="5" t="s">
        <v>39</v>
      </c>
      <c r="F18" s="5" t="s">
        <v>19</v>
      </c>
      <c r="G18" s="5"/>
      <c r="H18" s="102">
        <v>13</v>
      </c>
      <c r="I18" s="5"/>
      <c r="J18" s="5"/>
      <c r="K18" s="5"/>
      <c r="L18" s="5"/>
      <c r="M18" s="5"/>
      <c r="N18" s="5"/>
      <c r="O18" s="5"/>
      <c r="P18" s="5"/>
      <c r="Q18" s="5"/>
      <c r="R18" s="40">
        <v>13</v>
      </c>
      <c r="S18" s="5"/>
      <c r="T18" s="89"/>
      <c r="U18" s="36">
        <v>13</v>
      </c>
      <c r="V18" s="36">
        <v>13</v>
      </c>
      <c r="W18" s="36">
        <f>InvoiceDetails[[#This Row],[Quantity]]*InvoiceDetails[[#This Row],[Unit Price]]-InvoiceDetails[[#This Row],[Discount]]</f>
        <v>156</v>
      </c>
      <c r="X18" s="36">
        <f>(InvoiceDetails[[#This Row],[Selling Price Per Unit]]-InvoiceDetails[[#This Row],[ Cost Price Per Unit]]-InvoiceDetails[[#This Row],[Taxes]])</f>
        <v>0</v>
      </c>
    </row>
    <row r="19" spans="2:24" ht="34" customHeight="1" x14ac:dyDescent="0.35">
      <c r="B19" s="5"/>
      <c r="C19" s="5"/>
      <c r="D19" s="101"/>
      <c r="E19" s="5" t="s">
        <v>40</v>
      </c>
      <c r="F19" s="5" t="s">
        <v>19</v>
      </c>
      <c r="G19" s="5"/>
      <c r="H19" s="102">
        <v>14</v>
      </c>
      <c r="I19" s="5"/>
      <c r="J19" s="5"/>
      <c r="K19" s="5"/>
      <c r="L19" s="5"/>
      <c r="M19" s="5"/>
      <c r="N19" s="5"/>
      <c r="O19" s="5"/>
      <c r="P19" s="5"/>
      <c r="Q19" s="5"/>
      <c r="R19" s="40">
        <v>14</v>
      </c>
      <c r="S19" s="5"/>
      <c r="T19" s="89"/>
      <c r="U19" s="36">
        <v>14</v>
      </c>
      <c r="V19" s="36">
        <v>14</v>
      </c>
      <c r="W19" s="36">
        <f>InvoiceDetails[[#This Row],[Quantity]]*InvoiceDetails[[#This Row],[Unit Price]]-InvoiceDetails[[#This Row],[Discount]]</f>
        <v>182</v>
      </c>
      <c r="X19" s="36">
        <f>(InvoiceDetails[[#This Row],[Selling Price Per Unit]]-InvoiceDetails[[#This Row],[ Cost Price Per Unit]]-InvoiceDetails[[#This Row],[Taxes]])</f>
        <v>0</v>
      </c>
    </row>
    <row r="20" spans="2:24" ht="34" customHeight="1" x14ac:dyDescent="0.35">
      <c r="B20" s="5"/>
      <c r="C20" s="5"/>
      <c r="D20" s="101"/>
      <c r="E20" s="5" t="s">
        <v>41</v>
      </c>
      <c r="F20" s="5" t="s">
        <v>19</v>
      </c>
      <c r="G20" s="5"/>
      <c r="H20" s="102">
        <v>15</v>
      </c>
      <c r="I20" s="5"/>
      <c r="J20" s="5"/>
      <c r="K20" s="5"/>
      <c r="L20" s="5"/>
      <c r="M20" s="5"/>
      <c r="N20" s="5"/>
      <c r="O20" s="5"/>
      <c r="P20" s="5"/>
      <c r="Q20" s="5"/>
      <c r="R20" s="40">
        <v>15</v>
      </c>
      <c r="S20" s="5"/>
      <c r="T20" s="89"/>
      <c r="U20" s="36">
        <v>15</v>
      </c>
      <c r="V20" s="36">
        <v>15</v>
      </c>
      <c r="W20" s="36">
        <f>InvoiceDetails[[#This Row],[Quantity]]*InvoiceDetails[[#This Row],[Unit Price]]-InvoiceDetails[[#This Row],[Discount]]</f>
        <v>210</v>
      </c>
      <c r="X20" s="36">
        <f>(InvoiceDetails[[#This Row],[Selling Price Per Unit]]-InvoiceDetails[[#This Row],[ Cost Price Per Unit]]-InvoiceDetails[[#This Row],[Taxes]])</f>
        <v>0</v>
      </c>
    </row>
    <row r="21" spans="2:24" ht="34" customHeight="1" x14ac:dyDescent="0.35">
      <c r="B21" s="5"/>
      <c r="C21" s="5"/>
      <c r="D21" s="101"/>
      <c r="E21" s="5" t="s">
        <v>42</v>
      </c>
      <c r="F21" s="5" t="s">
        <v>19</v>
      </c>
      <c r="G21" s="5"/>
      <c r="H21" s="102">
        <v>16</v>
      </c>
      <c r="I21" s="5"/>
      <c r="J21" s="5"/>
      <c r="K21" s="5"/>
      <c r="L21" s="5"/>
      <c r="M21" s="5"/>
      <c r="N21" s="5"/>
      <c r="O21" s="5"/>
      <c r="P21" s="5"/>
      <c r="Q21" s="5"/>
      <c r="R21" s="40">
        <v>16</v>
      </c>
      <c r="S21" s="5"/>
      <c r="T21" s="89"/>
      <c r="U21" s="36">
        <v>16</v>
      </c>
      <c r="V21" s="36">
        <v>16</v>
      </c>
      <c r="W21" s="36">
        <f>InvoiceDetails[[#This Row],[Quantity]]*InvoiceDetails[[#This Row],[Unit Price]]-InvoiceDetails[[#This Row],[Discount]]</f>
        <v>240</v>
      </c>
      <c r="X21" s="36">
        <f>(InvoiceDetails[[#This Row],[Selling Price Per Unit]]-InvoiceDetails[[#This Row],[ Cost Price Per Unit]]-InvoiceDetails[[#This Row],[Taxes]])</f>
        <v>0</v>
      </c>
    </row>
    <row r="22" spans="2:24" ht="34" customHeight="1" x14ac:dyDescent="0.35">
      <c r="B22" s="5"/>
      <c r="C22" s="5"/>
      <c r="D22" s="101"/>
      <c r="E22" s="5" t="s">
        <v>43</v>
      </c>
      <c r="F22" s="5" t="s">
        <v>19</v>
      </c>
      <c r="G22" s="5"/>
      <c r="H22" s="102">
        <v>17</v>
      </c>
      <c r="I22" s="5"/>
      <c r="J22" s="5"/>
      <c r="K22" s="5"/>
      <c r="L22" s="5"/>
      <c r="M22" s="5"/>
      <c r="N22" s="5"/>
      <c r="O22" s="5"/>
      <c r="P22" s="5"/>
      <c r="Q22" s="5"/>
      <c r="R22" s="40">
        <v>17</v>
      </c>
      <c r="S22" s="5"/>
      <c r="T22" s="89"/>
      <c r="U22" s="36">
        <v>17</v>
      </c>
      <c r="V22" s="36">
        <v>17</v>
      </c>
      <c r="W22" s="36">
        <f>InvoiceDetails[[#This Row],[Quantity]]*InvoiceDetails[[#This Row],[Unit Price]]-InvoiceDetails[[#This Row],[Discount]]</f>
        <v>272</v>
      </c>
      <c r="X22" s="36">
        <f>(InvoiceDetails[[#This Row],[Selling Price Per Unit]]-InvoiceDetails[[#This Row],[ Cost Price Per Unit]]-InvoiceDetails[[#This Row],[Taxes]])</f>
        <v>0</v>
      </c>
    </row>
    <row r="23" spans="2:24" ht="34" customHeight="1" x14ac:dyDescent="0.35">
      <c r="B23" s="5"/>
      <c r="C23" s="5"/>
      <c r="D23" s="101"/>
      <c r="E23" s="5" t="s">
        <v>44</v>
      </c>
      <c r="F23" s="5" t="s">
        <v>19</v>
      </c>
      <c r="G23" s="5"/>
      <c r="H23" s="102">
        <v>18</v>
      </c>
      <c r="I23" s="5"/>
      <c r="J23" s="5"/>
      <c r="K23" s="5"/>
      <c r="L23" s="5"/>
      <c r="M23" s="5"/>
      <c r="N23" s="5"/>
      <c r="O23" s="5"/>
      <c r="P23" s="5"/>
      <c r="Q23" s="5"/>
      <c r="R23" s="40">
        <v>18</v>
      </c>
      <c r="S23" s="5"/>
      <c r="T23" s="89"/>
      <c r="U23" s="36">
        <v>18</v>
      </c>
      <c r="V23" s="36">
        <v>18</v>
      </c>
      <c r="W23" s="36">
        <f>InvoiceDetails[[#This Row],[Quantity]]*InvoiceDetails[[#This Row],[Unit Price]]-InvoiceDetails[[#This Row],[Discount]]</f>
        <v>306</v>
      </c>
      <c r="X23" s="36">
        <f>(InvoiceDetails[[#This Row],[Selling Price Per Unit]]-InvoiceDetails[[#This Row],[ Cost Price Per Unit]]-InvoiceDetails[[#This Row],[Taxes]])</f>
        <v>0</v>
      </c>
    </row>
    <row r="24" spans="2:24" ht="34" customHeight="1" x14ac:dyDescent="0.35">
      <c r="B24" s="5"/>
      <c r="C24" s="5"/>
      <c r="D24" s="101"/>
      <c r="E24" s="5" t="s">
        <v>45</v>
      </c>
      <c r="F24" s="5" t="s">
        <v>19</v>
      </c>
      <c r="G24" s="5"/>
      <c r="H24" s="102">
        <v>19</v>
      </c>
      <c r="I24" s="5"/>
      <c r="J24" s="5"/>
      <c r="K24" s="5"/>
      <c r="L24" s="5"/>
      <c r="M24" s="5"/>
      <c r="N24" s="5"/>
      <c r="O24" s="5"/>
      <c r="P24" s="5"/>
      <c r="Q24" s="5"/>
      <c r="R24" s="40">
        <v>19</v>
      </c>
      <c r="S24" s="5"/>
      <c r="T24" s="89"/>
      <c r="U24" s="36">
        <v>19</v>
      </c>
      <c r="V24" s="36">
        <v>19</v>
      </c>
      <c r="W24" s="36">
        <f>InvoiceDetails[[#This Row],[Quantity]]*InvoiceDetails[[#This Row],[Unit Price]]-InvoiceDetails[[#This Row],[Discount]]</f>
        <v>342</v>
      </c>
      <c r="X24" s="36">
        <f>(InvoiceDetails[[#This Row],[Selling Price Per Unit]]-InvoiceDetails[[#This Row],[ Cost Price Per Unit]]-InvoiceDetails[[#This Row],[Taxes]])</f>
        <v>0</v>
      </c>
    </row>
    <row r="25" spans="2:24" ht="34" customHeight="1" x14ac:dyDescent="0.35">
      <c r="B25" s="5"/>
      <c r="C25" s="5"/>
      <c r="D25" s="101"/>
      <c r="E25" s="5" t="s">
        <v>46</v>
      </c>
      <c r="F25" s="5" t="s">
        <v>19</v>
      </c>
      <c r="G25" s="5"/>
      <c r="H25" s="102">
        <v>20</v>
      </c>
      <c r="I25" s="5"/>
      <c r="J25" s="5"/>
      <c r="K25" s="5"/>
      <c r="L25" s="5"/>
      <c r="M25" s="5"/>
      <c r="N25" s="5"/>
      <c r="O25" s="5"/>
      <c r="P25" s="5"/>
      <c r="Q25" s="5"/>
      <c r="R25" s="40">
        <v>20</v>
      </c>
      <c r="S25" s="5"/>
      <c r="T25" s="89"/>
      <c r="U25" s="36">
        <v>20</v>
      </c>
      <c r="V25" s="36">
        <v>20</v>
      </c>
      <c r="W25" s="36">
        <f>InvoiceDetails[[#This Row],[Quantity]]*InvoiceDetails[[#This Row],[Unit Price]]-InvoiceDetails[[#This Row],[Discount]]</f>
        <v>380</v>
      </c>
      <c r="X25" s="36">
        <f>(InvoiceDetails[[#This Row],[Selling Price Per Unit]]-InvoiceDetails[[#This Row],[ Cost Price Per Unit]]-InvoiceDetails[[#This Row],[Taxes]])</f>
        <v>0</v>
      </c>
    </row>
    <row r="26" spans="2:24" ht="34" customHeight="1" x14ac:dyDescent="0.35">
      <c r="B26" s="5"/>
      <c r="C26" s="5"/>
      <c r="D26" s="101"/>
      <c r="E26" s="5" t="s">
        <v>47</v>
      </c>
      <c r="F26" s="5" t="s">
        <v>19</v>
      </c>
      <c r="G26" s="5"/>
      <c r="H26" s="102">
        <v>21</v>
      </c>
      <c r="I26" s="5"/>
      <c r="J26" s="5"/>
      <c r="K26" s="5"/>
      <c r="L26" s="5"/>
      <c r="M26" s="5"/>
      <c r="N26" s="5"/>
      <c r="O26" s="5"/>
      <c r="P26" s="5"/>
      <c r="Q26" s="5"/>
      <c r="R26" s="40">
        <v>21</v>
      </c>
      <c r="S26" s="5"/>
      <c r="T26" s="89"/>
      <c r="U26" s="36">
        <v>21</v>
      </c>
      <c r="V26" s="36">
        <v>21</v>
      </c>
      <c r="W26" s="36">
        <f>InvoiceDetails[[#This Row],[Quantity]]*InvoiceDetails[[#This Row],[Unit Price]]-InvoiceDetails[[#This Row],[Discount]]</f>
        <v>420</v>
      </c>
      <c r="X26" s="36">
        <f>(InvoiceDetails[[#This Row],[Selling Price Per Unit]]-InvoiceDetails[[#This Row],[ Cost Price Per Unit]]-InvoiceDetails[[#This Row],[Taxes]])</f>
        <v>0</v>
      </c>
    </row>
    <row r="27" spans="2:24" ht="34" customHeight="1" x14ac:dyDescent="0.35">
      <c r="B27" s="5"/>
      <c r="C27" s="5"/>
      <c r="D27" s="101"/>
      <c r="E27" s="5" t="s">
        <v>48</v>
      </c>
      <c r="F27" s="5" t="s">
        <v>19</v>
      </c>
      <c r="G27" s="5"/>
      <c r="H27" s="102">
        <v>22</v>
      </c>
      <c r="I27" s="5"/>
      <c r="J27" s="5"/>
      <c r="K27" s="5"/>
      <c r="L27" s="5"/>
      <c r="M27" s="5"/>
      <c r="N27" s="5"/>
      <c r="O27" s="5"/>
      <c r="P27" s="5"/>
      <c r="Q27" s="5"/>
      <c r="R27" s="40">
        <v>22</v>
      </c>
      <c r="S27" s="5"/>
      <c r="T27" s="89"/>
      <c r="U27" s="36">
        <v>22</v>
      </c>
      <c r="V27" s="36">
        <v>22</v>
      </c>
      <c r="W27" s="36">
        <f>InvoiceDetails[[#This Row],[Quantity]]*InvoiceDetails[[#This Row],[Unit Price]]-InvoiceDetails[[#This Row],[Discount]]</f>
        <v>462</v>
      </c>
      <c r="X27" s="36">
        <f>(InvoiceDetails[[#This Row],[Selling Price Per Unit]]-InvoiceDetails[[#This Row],[ Cost Price Per Unit]]-InvoiceDetails[[#This Row],[Taxes]])</f>
        <v>0</v>
      </c>
    </row>
    <row r="28" spans="2:24" ht="34" customHeight="1" x14ac:dyDescent="0.35">
      <c r="B28" s="5"/>
      <c r="C28" s="5"/>
      <c r="D28" s="101"/>
      <c r="E28" s="5" t="s">
        <v>49</v>
      </c>
      <c r="F28" s="5" t="s">
        <v>19</v>
      </c>
      <c r="G28" s="5"/>
      <c r="H28" s="102">
        <v>23</v>
      </c>
      <c r="I28" s="5"/>
      <c r="J28" s="5"/>
      <c r="K28" s="5"/>
      <c r="L28" s="5"/>
      <c r="M28" s="5"/>
      <c r="N28" s="5"/>
      <c r="O28" s="5"/>
      <c r="P28" s="5"/>
      <c r="Q28" s="5"/>
      <c r="R28" s="40">
        <v>23</v>
      </c>
      <c r="S28" s="5"/>
      <c r="T28" s="89"/>
      <c r="U28" s="36">
        <v>23</v>
      </c>
      <c r="V28" s="36">
        <v>23</v>
      </c>
      <c r="W28" s="36">
        <f>InvoiceDetails[[#This Row],[Quantity]]*InvoiceDetails[[#This Row],[Unit Price]]-InvoiceDetails[[#This Row],[Discount]]</f>
        <v>506</v>
      </c>
      <c r="X28" s="36">
        <f>(InvoiceDetails[[#This Row],[Selling Price Per Unit]]-InvoiceDetails[[#This Row],[ Cost Price Per Unit]]-InvoiceDetails[[#This Row],[Taxes]])</f>
        <v>0</v>
      </c>
    </row>
    <row r="29" spans="2:24" ht="34" customHeight="1" x14ac:dyDescent="0.35">
      <c r="B29" s="5"/>
      <c r="C29" s="5"/>
      <c r="D29" s="101"/>
      <c r="E29" s="5" t="s">
        <v>50</v>
      </c>
      <c r="F29" s="5" t="s">
        <v>19</v>
      </c>
      <c r="G29" s="5"/>
      <c r="H29" s="102">
        <v>24</v>
      </c>
      <c r="I29" s="5"/>
      <c r="J29" s="5"/>
      <c r="K29" s="5"/>
      <c r="L29" s="5"/>
      <c r="M29" s="5"/>
      <c r="N29" s="5"/>
      <c r="O29" s="5"/>
      <c r="P29" s="5"/>
      <c r="Q29" s="5"/>
      <c r="R29" s="40">
        <v>24</v>
      </c>
      <c r="S29" s="5"/>
      <c r="T29" s="89"/>
      <c r="U29" s="36">
        <v>24</v>
      </c>
      <c r="V29" s="36">
        <v>24</v>
      </c>
      <c r="W29" s="36">
        <f>InvoiceDetails[[#This Row],[Quantity]]*InvoiceDetails[[#This Row],[Unit Price]]-InvoiceDetails[[#This Row],[Discount]]</f>
        <v>552</v>
      </c>
      <c r="X29" s="36">
        <f>(InvoiceDetails[[#This Row],[Selling Price Per Unit]]-InvoiceDetails[[#This Row],[ Cost Price Per Unit]]-InvoiceDetails[[#This Row],[Taxes]])</f>
        <v>0</v>
      </c>
    </row>
    <row r="30" spans="2:24" ht="34" customHeight="1" x14ac:dyDescent="0.35">
      <c r="B30" s="5"/>
      <c r="C30" s="5"/>
      <c r="D30" s="101"/>
      <c r="E30" s="5" t="s">
        <v>51</v>
      </c>
      <c r="F30" s="5" t="s">
        <v>19</v>
      </c>
      <c r="G30" s="5"/>
      <c r="H30" s="102">
        <v>25</v>
      </c>
      <c r="I30" s="5"/>
      <c r="J30" s="5"/>
      <c r="K30" s="5"/>
      <c r="L30" s="5"/>
      <c r="M30" s="5"/>
      <c r="N30" s="5"/>
      <c r="O30" s="5"/>
      <c r="P30" s="5"/>
      <c r="Q30" s="5"/>
      <c r="R30" s="40">
        <v>25</v>
      </c>
      <c r="S30" s="5"/>
      <c r="T30" s="89"/>
      <c r="U30" s="36">
        <v>25</v>
      </c>
      <c r="V30" s="36">
        <v>25</v>
      </c>
      <c r="W30" s="36">
        <f>InvoiceDetails[[#This Row],[Quantity]]*InvoiceDetails[[#This Row],[Unit Price]]-InvoiceDetails[[#This Row],[Discount]]</f>
        <v>600</v>
      </c>
      <c r="X30" s="36">
        <f>(InvoiceDetails[[#This Row],[Selling Price Per Unit]]-InvoiceDetails[[#This Row],[ Cost Price Per Unit]]-InvoiceDetails[[#This Row],[Taxes]])</f>
        <v>0</v>
      </c>
    </row>
    <row r="31" spans="2:24" ht="34" customHeight="1" x14ac:dyDescent="0.35">
      <c r="B31" s="5"/>
      <c r="C31" s="5"/>
      <c r="D31" s="101"/>
      <c r="E31" s="5" t="s">
        <v>77</v>
      </c>
      <c r="F31" s="5" t="s">
        <v>76</v>
      </c>
      <c r="G31" s="5"/>
      <c r="H31" s="102" t="s">
        <v>93</v>
      </c>
      <c r="I31" s="5"/>
      <c r="J31" s="5"/>
      <c r="K31" s="5"/>
      <c r="L31" s="5"/>
      <c r="M31" s="5"/>
      <c r="N31" s="5"/>
      <c r="O31" s="5"/>
      <c r="P31" s="5"/>
      <c r="Q31" s="5"/>
      <c r="R31" s="40">
        <v>39</v>
      </c>
      <c r="S31" s="5"/>
      <c r="T31" s="89"/>
      <c r="U31" s="36">
        <v>5</v>
      </c>
      <c r="V31" s="36"/>
      <c r="W31" s="36">
        <f>InvoiceDetails[[#This Row],[Quantity]]*InvoiceDetails[[#This Row],[Unit Price]]-InvoiceDetails[[#This Row],[Discount]]</f>
        <v>195</v>
      </c>
      <c r="X31" s="36">
        <f>(InvoiceDetails[[#This Row],[Selling Price Per Unit]]-InvoiceDetails[[#This Row],[ Cost Price Per Unit]]-InvoiceDetails[[#This Row],[Taxes]])</f>
        <v>0</v>
      </c>
    </row>
    <row r="32" spans="2:24" ht="34" customHeight="1" x14ac:dyDescent="0.35">
      <c r="B32" s="5"/>
      <c r="C32" s="5"/>
      <c r="D32" s="101"/>
      <c r="E32" s="5" t="s">
        <v>78</v>
      </c>
      <c r="F32" s="5" t="s">
        <v>76</v>
      </c>
      <c r="G32" s="5"/>
      <c r="H32" s="102" t="s">
        <v>94</v>
      </c>
      <c r="I32" s="5"/>
      <c r="J32" s="5"/>
      <c r="K32" s="5"/>
      <c r="L32" s="5"/>
      <c r="M32" s="5"/>
      <c r="N32" s="5"/>
      <c r="O32" s="5"/>
      <c r="P32" s="5"/>
      <c r="Q32" s="5"/>
      <c r="R32" s="40">
        <v>40</v>
      </c>
      <c r="S32" s="5"/>
      <c r="T32" s="89"/>
      <c r="U32" s="36">
        <v>4</v>
      </c>
      <c r="V32" s="36">
        <v>5</v>
      </c>
      <c r="W32" s="36">
        <f>InvoiceDetails[[#This Row],[Quantity]]*InvoiceDetails[[#This Row],[Unit Price]]-InvoiceDetails[[#This Row],[Discount]]</f>
        <v>155</v>
      </c>
      <c r="X32" s="36">
        <f>(InvoiceDetails[[#This Row],[Selling Price Per Unit]]-InvoiceDetails[[#This Row],[ Cost Price Per Unit]]-InvoiceDetails[[#This Row],[Taxes]])</f>
        <v>0</v>
      </c>
    </row>
    <row r="33" spans="2:24" ht="34" customHeight="1" x14ac:dyDescent="0.35">
      <c r="B33" s="5"/>
      <c r="C33" s="5"/>
      <c r="D33" s="101"/>
      <c r="E33" s="5" t="s">
        <v>79</v>
      </c>
      <c r="F33" s="5" t="s">
        <v>76</v>
      </c>
      <c r="G33" s="5"/>
      <c r="H33" s="102" t="s">
        <v>95</v>
      </c>
      <c r="I33" s="5"/>
      <c r="J33" s="5"/>
      <c r="K33" s="5"/>
      <c r="L33" s="5"/>
      <c r="M33" s="5"/>
      <c r="N33" s="5"/>
      <c r="O33" s="5"/>
      <c r="P33" s="5"/>
      <c r="Q33" s="5"/>
      <c r="R33" s="40">
        <v>30</v>
      </c>
      <c r="S33" s="5"/>
      <c r="T33" s="89"/>
      <c r="U33" s="36">
        <v>6</v>
      </c>
      <c r="V33" s="36">
        <v>7</v>
      </c>
      <c r="W33" s="36">
        <f>InvoiceDetails[[#This Row],[Quantity]]*InvoiceDetails[[#This Row],[Unit Price]]-InvoiceDetails[[#This Row],[Discount]]</f>
        <v>173</v>
      </c>
      <c r="X33" s="36">
        <f>(InvoiceDetails[[#This Row],[Selling Price Per Unit]]-InvoiceDetails[[#This Row],[ Cost Price Per Unit]]-InvoiceDetails[[#This Row],[Taxes]])</f>
        <v>0</v>
      </c>
    </row>
    <row r="34" spans="2:24" ht="34" customHeight="1" x14ac:dyDescent="0.35">
      <c r="B34" s="5"/>
      <c r="C34" s="5"/>
      <c r="D34" s="101"/>
      <c r="E34" s="5" t="s">
        <v>80</v>
      </c>
      <c r="F34" s="5" t="s">
        <v>76</v>
      </c>
      <c r="G34" s="5"/>
      <c r="H34" s="102" t="s">
        <v>96</v>
      </c>
      <c r="I34" s="5"/>
      <c r="J34" s="5"/>
      <c r="K34" s="5"/>
      <c r="L34" s="5"/>
      <c r="M34" s="5"/>
      <c r="N34" s="5"/>
      <c r="O34" s="5"/>
      <c r="P34" s="5"/>
      <c r="Q34" s="5"/>
      <c r="R34" s="40">
        <v>40</v>
      </c>
      <c r="S34" s="5"/>
      <c r="T34" s="89"/>
      <c r="U34" s="36">
        <v>7</v>
      </c>
      <c r="V34" s="36"/>
      <c r="W34" s="36">
        <f>InvoiceDetails[[#This Row],[Quantity]]*InvoiceDetails[[#This Row],[Unit Price]]-InvoiceDetails[[#This Row],[Discount]]</f>
        <v>280</v>
      </c>
      <c r="X34" s="36">
        <f>(InvoiceDetails[[#This Row],[Selling Price Per Unit]]-InvoiceDetails[[#This Row],[ Cost Price Per Unit]]-InvoiceDetails[[#This Row],[Taxes]])</f>
        <v>0</v>
      </c>
    </row>
    <row r="35" spans="2:24" ht="34" customHeight="1" x14ac:dyDescent="0.35">
      <c r="B35" s="5"/>
      <c r="C35" s="5"/>
      <c r="D35" s="101"/>
      <c r="E35" s="5" t="s">
        <v>81</v>
      </c>
      <c r="F35" s="5" t="s">
        <v>76</v>
      </c>
      <c r="G35" s="5"/>
      <c r="H35" s="102" t="s">
        <v>97</v>
      </c>
      <c r="I35" s="5"/>
      <c r="J35" s="5"/>
      <c r="K35" s="5"/>
      <c r="L35" s="5"/>
      <c r="M35" s="5"/>
      <c r="N35" s="5"/>
      <c r="O35" s="5"/>
      <c r="P35" s="5"/>
      <c r="Q35" s="5"/>
      <c r="R35" s="40">
        <v>10</v>
      </c>
      <c r="S35" s="5"/>
      <c r="T35" s="89"/>
      <c r="U35" s="36">
        <v>4</v>
      </c>
      <c r="V35" s="36"/>
      <c r="W35" s="36">
        <f>InvoiceDetails[[#This Row],[Quantity]]*InvoiceDetails[[#This Row],[Unit Price]]-InvoiceDetails[[#This Row],[Discount]]</f>
        <v>40</v>
      </c>
      <c r="X35" s="36">
        <f>(InvoiceDetails[[#This Row],[Selling Price Per Unit]]-InvoiceDetails[[#This Row],[ Cost Price Per Unit]]-InvoiceDetails[[#This Row],[Taxes]])</f>
        <v>0</v>
      </c>
    </row>
    <row r="36" spans="2:24" ht="34" customHeight="1" x14ac:dyDescent="0.35">
      <c r="B36" s="5"/>
      <c r="C36" s="5"/>
      <c r="D36" s="101"/>
      <c r="E36" s="5" t="s">
        <v>82</v>
      </c>
      <c r="F36" s="5" t="s">
        <v>76</v>
      </c>
      <c r="G36" s="5"/>
      <c r="H36" s="102" t="s">
        <v>98</v>
      </c>
      <c r="I36" s="5"/>
      <c r="J36" s="5"/>
      <c r="K36" s="5"/>
      <c r="L36" s="5"/>
      <c r="M36" s="5"/>
      <c r="N36" s="5"/>
      <c r="O36" s="5"/>
      <c r="P36" s="5"/>
      <c r="Q36" s="5"/>
      <c r="R36" s="40">
        <v>5</v>
      </c>
      <c r="S36" s="5"/>
      <c r="T36" s="89"/>
      <c r="U36" s="36">
        <v>8</v>
      </c>
      <c r="V36" s="36"/>
      <c r="W36" s="36">
        <f>InvoiceDetails[[#This Row],[Quantity]]*InvoiceDetails[[#This Row],[Unit Price]]-InvoiceDetails[[#This Row],[Discount]]</f>
        <v>40</v>
      </c>
      <c r="X36" s="36">
        <f>(InvoiceDetails[[#This Row],[Selling Price Per Unit]]-InvoiceDetails[[#This Row],[ Cost Price Per Unit]]-InvoiceDetails[[#This Row],[Taxes]])</f>
        <v>0</v>
      </c>
    </row>
    <row r="37" spans="2:24" ht="34" customHeight="1" x14ac:dyDescent="0.35">
      <c r="B37" s="5"/>
      <c r="C37" s="5"/>
      <c r="D37" s="101"/>
      <c r="E37" s="5" t="s">
        <v>83</v>
      </c>
      <c r="F37" s="5" t="s">
        <v>76</v>
      </c>
      <c r="G37" s="5"/>
      <c r="H37" s="102" t="s">
        <v>99</v>
      </c>
      <c r="I37" s="5"/>
      <c r="J37" s="5"/>
      <c r="K37" s="5"/>
      <c r="L37" s="5"/>
      <c r="M37" s="5"/>
      <c r="N37" s="5"/>
      <c r="O37" s="5"/>
      <c r="P37" s="5"/>
      <c r="Q37" s="5"/>
      <c r="R37" s="40">
        <v>70</v>
      </c>
      <c r="S37" s="5"/>
      <c r="T37" s="89"/>
      <c r="U37" s="36">
        <v>6</v>
      </c>
      <c r="V37" s="36"/>
      <c r="W37" s="36">
        <f>InvoiceDetails[[#This Row],[Quantity]]*InvoiceDetails[[#This Row],[Unit Price]]-InvoiceDetails[[#This Row],[Discount]]</f>
        <v>420</v>
      </c>
      <c r="X37" s="36">
        <f>(InvoiceDetails[[#This Row],[Selling Price Per Unit]]-InvoiceDetails[[#This Row],[ Cost Price Per Unit]]-InvoiceDetails[[#This Row],[Taxes]])</f>
        <v>0</v>
      </c>
    </row>
    <row r="38" spans="2:24" ht="34" customHeight="1" x14ac:dyDescent="0.35">
      <c r="B38" s="5"/>
      <c r="C38" s="5"/>
      <c r="D38" s="101"/>
      <c r="E38" s="5" t="s">
        <v>84</v>
      </c>
      <c r="F38" s="5" t="s">
        <v>76</v>
      </c>
      <c r="G38" s="5"/>
      <c r="H38" s="102" t="s">
        <v>100</v>
      </c>
      <c r="I38" s="5"/>
      <c r="J38" s="5"/>
      <c r="K38" s="5"/>
      <c r="L38" s="5"/>
      <c r="M38" s="5"/>
      <c r="N38" s="5"/>
      <c r="O38" s="5"/>
      <c r="P38" s="5"/>
      <c r="Q38" s="5"/>
      <c r="R38" s="40">
        <v>25</v>
      </c>
      <c r="S38" s="5"/>
      <c r="T38" s="89"/>
      <c r="U38" s="36">
        <v>4</v>
      </c>
      <c r="V38" s="36"/>
      <c r="W38" s="36">
        <f>InvoiceDetails[[#This Row],[Quantity]]*InvoiceDetails[[#This Row],[Unit Price]]-InvoiceDetails[[#This Row],[Discount]]</f>
        <v>100</v>
      </c>
      <c r="X38" s="36">
        <f>(InvoiceDetails[[#This Row],[Selling Price Per Unit]]-InvoiceDetails[[#This Row],[ Cost Price Per Unit]]-InvoiceDetails[[#This Row],[Taxes]])</f>
        <v>0</v>
      </c>
    </row>
    <row r="39" spans="2:24" ht="34" customHeight="1" x14ac:dyDescent="0.35">
      <c r="B39" s="5"/>
      <c r="C39" s="5"/>
      <c r="D39" s="101"/>
      <c r="E39" s="5" t="s">
        <v>85</v>
      </c>
      <c r="F39" s="5" t="s">
        <v>76</v>
      </c>
      <c r="G39" s="5"/>
      <c r="H39" s="102" t="s">
        <v>101</v>
      </c>
      <c r="I39" s="5"/>
      <c r="J39" s="5"/>
      <c r="K39" s="5"/>
      <c r="L39" s="5"/>
      <c r="M39" s="5"/>
      <c r="N39" s="5"/>
      <c r="O39" s="5"/>
      <c r="P39" s="5"/>
      <c r="Q39" s="5"/>
      <c r="R39" s="40">
        <v>5</v>
      </c>
      <c r="S39" s="5"/>
      <c r="T39" s="89"/>
      <c r="U39" s="36">
        <v>7</v>
      </c>
      <c r="V39" s="36">
        <v>3</v>
      </c>
      <c r="W39" s="36">
        <f>InvoiceDetails[[#This Row],[Quantity]]*InvoiceDetails[[#This Row],[Unit Price]]-InvoiceDetails[[#This Row],[Discount]]</f>
        <v>32</v>
      </c>
      <c r="X39" s="36">
        <f>(InvoiceDetails[[#This Row],[Selling Price Per Unit]]-InvoiceDetails[[#This Row],[ Cost Price Per Unit]]-InvoiceDetails[[#This Row],[Taxes]])</f>
        <v>0</v>
      </c>
    </row>
    <row r="40" spans="2:24" ht="34" customHeight="1" x14ac:dyDescent="0.35">
      <c r="B40" s="5"/>
      <c r="C40" s="5"/>
      <c r="D40" s="101"/>
      <c r="E40" s="5" t="s">
        <v>86</v>
      </c>
      <c r="F40" s="5" t="s">
        <v>76</v>
      </c>
      <c r="G40" s="5"/>
      <c r="H40" s="102" t="s">
        <v>102</v>
      </c>
      <c r="I40" s="5"/>
      <c r="J40" s="5"/>
      <c r="K40" s="5"/>
      <c r="L40" s="5"/>
      <c r="M40" s="5"/>
      <c r="N40" s="5"/>
      <c r="O40" s="5"/>
      <c r="P40" s="5"/>
      <c r="Q40" s="5"/>
      <c r="R40" s="40">
        <v>80</v>
      </c>
      <c r="S40" s="5"/>
      <c r="T40" s="89"/>
      <c r="U40" s="36">
        <v>1</v>
      </c>
      <c r="V40" s="36"/>
      <c r="W40" s="36">
        <f>InvoiceDetails[[#This Row],[Quantity]]*InvoiceDetails[[#This Row],[Unit Price]]-InvoiceDetails[[#This Row],[Discount]]</f>
        <v>80</v>
      </c>
      <c r="X40" s="36">
        <f>(InvoiceDetails[[#This Row],[Selling Price Per Unit]]-InvoiceDetails[[#This Row],[ Cost Price Per Unit]]-InvoiceDetails[[#This Row],[Taxes]])</f>
        <v>0</v>
      </c>
    </row>
    <row r="41" spans="2:24" ht="34" customHeight="1" x14ac:dyDescent="0.35">
      <c r="B41" s="5"/>
      <c r="C41" s="5"/>
      <c r="D41" s="101"/>
      <c r="E41" s="5" t="s">
        <v>87</v>
      </c>
      <c r="F41" s="5" t="s">
        <v>76</v>
      </c>
      <c r="G41" s="5"/>
      <c r="H41" s="102" t="s">
        <v>103</v>
      </c>
      <c r="I41" s="5"/>
      <c r="J41" s="5"/>
      <c r="K41" s="5"/>
      <c r="L41" s="5"/>
      <c r="M41" s="5"/>
      <c r="N41" s="5"/>
      <c r="O41" s="5"/>
      <c r="P41" s="5"/>
      <c r="Q41" s="5"/>
      <c r="R41" s="40">
        <v>65</v>
      </c>
      <c r="S41" s="5"/>
      <c r="T41" s="89"/>
      <c r="U41" s="36">
        <v>7</v>
      </c>
      <c r="V41" s="36"/>
      <c r="W41" s="36">
        <f>InvoiceDetails[[#This Row],[Quantity]]*InvoiceDetails[[#This Row],[Unit Price]]-InvoiceDetails[[#This Row],[Discount]]</f>
        <v>455</v>
      </c>
      <c r="X41" s="36">
        <f>(InvoiceDetails[[#This Row],[Selling Price Per Unit]]-InvoiceDetails[[#This Row],[ Cost Price Per Unit]]-InvoiceDetails[[#This Row],[Taxes]])</f>
        <v>0</v>
      </c>
    </row>
    <row r="42" spans="2:24" ht="34" customHeight="1" x14ac:dyDescent="0.35">
      <c r="B42" s="5"/>
      <c r="C42" s="5"/>
      <c r="D42" s="101"/>
      <c r="E42" s="5" t="s">
        <v>88</v>
      </c>
      <c r="F42" s="5" t="s">
        <v>76</v>
      </c>
      <c r="G42" s="5"/>
      <c r="H42" s="102" t="s">
        <v>104</v>
      </c>
      <c r="I42" s="5"/>
      <c r="J42" s="5"/>
      <c r="K42" s="5"/>
      <c r="L42" s="5"/>
      <c r="M42" s="5"/>
      <c r="N42" s="5"/>
      <c r="O42" s="5"/>
      <c r="P42" s="5"/>
      <c r="Q42" s="5"/>
      <c r="R42" s="40">
        <v>44</v>
      </c>
      <c r="S42" s="5"/>
      <c r="T42" s="89"/>
      <c r="U42" s="36">
        <v>1</v>
      </c>
      <c r="V42" s="36"/>
      <c r="W42" s="36">
        <f>InvoiceDetails[[#This Row],[Quantity]]*InvoiceDetails[[#This Row],[Unit Price]]-InvoiceDetails[[#This Row],[Discount]]</f>
        <v>44</v>
      </c>
      <c r="X42" s="36">
        <f>(InvoiceDetails[[#This Row],[Selling Price Per Unit]]-InvoiceDetails[[#This Row],[ Cost Price Per Unit]]-InvoiceDetails[[#This Row],[Taxes]])</f>
        <v>0</v>
      </c>
    </row>
  </sheetData>
  <sheetProtection formatCells="0" formatColumns="0" formatRows="0" insertColumns="0" insertRows="0" insertHyperlinks="0" deleteColumns="0" deleteRows="0" selectLockedCells="1" sort="0" autoFilter="0" pivotTables="0"/>
  <mergeCells count="2">
    <mergeCell ref="B2:X2"/>
    <mergeCell ref="B3:X3"/>
  </mergeCells>
  <conditionalFormatting sqref="F6:G42">
    <cfRule type="expression" dxfId="1" priority="52">
      <formula>COUNTIF($F$6:$F$42,F6)&gt;25</formula>
    </cfRule>
  </conditionalFormatting>
  <dataValidations count="1">
    <dataValidation allowBlank="1" showInputMessage="1" showErrorMessage="1" errorTitle="Invalid Data" error="Please select an Invoice from this list. If your Invoice No. isn't shown, check the worksheet named Invoices - Main." sqref="F6:G42" xr:uid="{00000000-0002-0000-0300-000000000000}"/>
  </dataValidations>
  <printOptions horizontalCentered="1"/>
  <pageMargins left="0.25" right="0.25" top="0.75" bottom="0.75" header="0.3" footer="0.3"/>
  <pageSetup paperSize="9" scale="48" fitToHeight="0" orientation="portrait"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a754d229f0057affa62b555f2ac55d44">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c067517bd06b16cb9c9e315ad40fb255"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Status xmlns="71af3243-3dd4-4a8d-8c0d-dd76da1f02a5">Not started</Status>
  </documentManagement>
</p:properties>
</file>

<file path=customXml/itemProps1.xml><?xml version="1.0" encoding="utf-8"?>
<ds:datastoreItem xmlns:ds="http://schemas.openxmlformats.org/officeDocument/2006/customXml" ds:itemID="{088E6A8D-8506-4921-9AAC-35C577A39F76}">
  <ds:schemaRefs>
    <ds:schemaRef ds:uri="http://schemas.microsoft.com/sharepoint/v3/contenttype/forms"/>
  </ds:schemaRefs>
</ds:datastoreItem>
</file>

<file path=customXml/itemProps2.xml><?xml version="1.0" encoding="utf-8"?>
<ds:datastoreItem xmlns:ds="http://schemas.openxmlformats.org/officeDocument/2006/customXml" ds:itemID="{99F30CEA-6D05-4B1D-8ED8-16A4798C43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3A445B-6F4E-403F-A36E-68D87D4B8C1F}">
  <ds:schemaRefs>
    <ds:schemaRef ds:uri="16c05727-aa75-4e4a-9b5f-8a80a1165891"/>
    <ds:schemaRef ds:uri="http://www.w3.org/XML/1998/namespace"/>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71af3243-3dd4-4a8d-8c0d-dd76da1f02a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About This Invoice Tracker</vt:lpstr>
      <vt:lpstr>Invoice</vt:lpstr>
      <vt:lpstr>Customers</vt:lpstr>
      <vt:lpstr>Invoices - Main</vt:lpstr>
      <vt:lpstr>Stock Status</vt:lpstr>
      <vt:lpstr>Invoice Details</vt:lpstr>
      <vt:lpstr>CompanyName</vt:lpstr>
      <vt:lpstr>'Invoices - Main'!CustomerLookup</vt:lpstr>
      <vt:lpstr>CustomerLookup</vt:lpstr>
      <vt:lpstr>'Invoices - Main'!Invoice_No</vt:lpstr>
      <vt:lpstr>Customers!Print_Titles</vt:lpstr>
      <vt:lpstr>'Invoice Details'!Print_Titles</vt:lpstr>
      <vt:lpstr>'Invoices - Main'!Print_Titles</vt:lpstr>
      <vt:lpstr>'Stock Status'!Print_Titles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2019-07-08T21:21:18Z</dcterms:created>
  <dcterms:modified xsi:type="dcterms:W3CDTF">2024-02-14T18:30:51Z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