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C:\Users\DELL\Desktop\MY PROJECTS\"/>
    </mc:Choice>
  </mc:AlternateContent>
  <xr:revisionPtr revIDLastSave="0" documentId="13_ncr:1_{0DF2336A-1A2A-4593-9943-C9E457E6924A}" xr6:coauthVersionLast="47" xr6:coauthVersionMax="47" xr10:uidLastSave="{00000000-0000-0000-0000-000000000000}"/>
  <bookViews>
    <workbookView xWindow="-110" yWindow="-110" windowWidth="19420" windowHeight="11020" xr2:uid="{F2D5D597-916B-47A6-A4CD-7302311623FA}"/>
  </bookViews>
  <sheets>
    <sheet name="modified_financials" sheetId="3" r:id="rId1"/>
    <sheet name="Analysis" sheetId="1" r:id="rId2"/>
    <sheet name="dashboard" sheetId="2" r:id="rId3"/>
  </sheets>
  <definedNames>
    <definedName name="Slicer_Date_Hierarchy">#N/A</definedName>
    <definedName name="Slicer_Sales_Channel">#N/A</definedName>
    <definedName name="Slicer_Segment">#N/A</definedName>
  </definedNames>
  <calcPr calcId="191029"/>
  <pivotCaches>
    <pivotCache cacheId="213" r:id="rId4"/>
    <pivotCache cacheId="216" r:id="rId5"/>
    <pivotCache cacheId="219" r:id="rId6"/>
    <pivotCache cacheId="222" r:id="rId7"/>
    <pivotCache cacheId="225" r:id="rId8"/>
    <pivotCache cacheId="228" r:id="rId9"/>
    <pivotCache cacheId="229" r:id="rId10"/>
  </pivotCaches>
  <extLst>
    <ext xmlns:x14="http://schemas.microsoft.com/office/spreadsheetml/2009/9/main" uri="{876F7934-8845-4945-9796-88D515C7AA90}">
      <x14:pivotCaches>
        <pivotCache cacheId="212" r:id="rId11"/>
      </x14:pivotCaches>
    </ex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inancials_506ef558-ba4d-481f-acae-2843b0de570a" name="financials" connection="Text financials"/>
          <x15:modelTable id="product_8abb0549-e3be-4424-b86d-715dd5e4847f" name="product" connection="Text product"/>
          <x15:modelTable id="sales_channel_b2ce8ee2-c660-4d80-8a11-7ffd6e9d2c37" name="sales_channel" connection="Text sales_channel"/>
          <x15:modelTable id="segment_7800d6c5-3f5f-4426-9dce-91547cc7f861" name="segment" connection="Text segment"/>
          <x15:modelTable id="location_90bdd1d1-b443-46bf-9e1a-67949181d4db" name="location" connection="Text location"/>
          <x15:modelTable id="Calendar" name="Calendar" connection="Connection"/>
        </x15:modelTables>
        <x15:modelRelationships>
          <x15:modelRelationship fromTable="financials" fromColumn="Product ID" toTable="product" toColumn="Product ID"/>
          <x15:modelRelationship fromTable="financials" fromColumn="Location  ID" toTable="location" toColumn="Location ID"/>
          <x15:modelRelationship fromTable="financials" fromColumn="Segment ID" toTable="segment" toColumn="Segement  ID"/>
          <x15:modelRelationship fromTable="financials" fromColumn="Sales Channel ID" toTable="sales_channel" toColumn="Channel ID"/>
          <x15:modelRelationship fromTable="financials" fromColumn="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3" l="1"/>
  <c r="C2" i="3"/>
  <c r="I23" i="1"/>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P25" i="3"/>
  <c r="P57" i="3"/>
  <c r="Q57" i="3" s="1"/>
  <c r="P83" i="3"/>
  <c r="P105" i="3"/>
  <c r="P124" i="3"/>
  <c r="P147" i="3"/>
  <c r="P169" i="3"/>
  <c r="P188" i="3"/>
  <c r="P211" i="3"/>
  <c r="P233" i="3"/>
  <c r="P252" i="3"/>
  <c r="P275" i="3"/>
  <c r="P297" i="3"/>
  <c r="P316" i="3"/>
  <c r="P339" i="3"/>
  <c r="P361" i="3"/>
  <c r="P380" i="3"/>
  <c r="P403" i="3"/>
  <c r="P425" i="3"/>
  <c r="P443" i="3"/>
  <c r="P455" i="3"/>
  <c r="P476" i="3"/>
  <c r="P487" i="3"/>
  <c r="P508" i="3"/>
  <c r="P540" i="3"/>
  <c r="O3" i="3"/>
  <c r="O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P466" i="3" s="1"/>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P498" i="3" s="1"/>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P530" i="3" s="1"/>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P562" i="3" s="1"/>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680" i="3"/>
  <c r="O681" i="3"/>
  <c r="O682" i="3"/>
  <c r="O683" i="3"/>
  <c r="O684" i="3"/>
  <c r="O685" i="3"/>
  <c r="O686" i="3"/>
  <c r="O687" i="3"/>
  <c r="O688" i="3"/>
  <c r="O689" i="3"/>
  <c r="O690" i="3"/>
  <c r="O691" i="3"/>
  <c r="O692" i="3"/>
  <c r="O693" i="3"/>
  <c r="O694" i="3"/>
  <c r="O695" i="3"/>
  <c r="O696" i="3"/>
  <c r="O697" i="3"/>
  <c r="O698" i="3"/>
  <c r="O699" i="3"/>
  <c r="O700" i="3"/>
  <c r="O701" i="3"/>
  <c r="O2" i="3"/>
  <c r="N3" i="3"/>
  <c r="P3" i="3" s="1"/>
  <c r="N4" i="3"/>
  <c r="P4" i="3" s="1"/>
  <c r="N5" i="3"/>
  <c r="P5" i="3" s="1"/>
  <c r="N6" i="3"/>
  <c r="P6" i="3" s="1"/>
  <c r="N7" i="3"/>
  <c r="P7" i="3" s="1"/>
  <c r="N8" i="3"/>
  <c r="P8" i="3" s="1"/>
  <c r="N9" i="3"/>
  <c r="P9" i="3" s="1"/>
  <c r="N10" i="3"/>
  <c r="N11" i="3"/>
  <c r="P11" i="3" s="1"/>
  <c r="N12" i="3"/>
  <c r="P12" i="3" s="1"/>
  <c r="N13" i="3"/>
  <c r="P13" i="3" s="1"/>
  <c r="N14" i="3"/>
  <c r="P14" i="3" s="1"/>
  <c r="N15" i="3"/>
  <c r="P15" i="3" s="1"/>
  <c r="N16" i="3"/>
  <c r="P16" i="3" s="1"/>
  <c r="N17" i="3"/>
  <c r="P17" i="3" s="1"/>
  <c r="N18" i="3"/>
  <c r="N19" i="3"/>
  <c r="P19" i="3" s="1"/>
  <c r="N20" i="3"/>
  <c r="P20" i="3" s="1"/>
  <c r="N21" i="3"/>
  <c r="P21" i="3" s="1"/>
  <c r="N22" i="3"/>
  <c r="P22" i="3" s="1"/>
  <c r="N23" i="3"/>
  <c r="P23" i="3" s="1"/>
  <c r="N24" i="3"/>
  <c r="P24" i="3" s="1"/>
  <c r="N25" i="3"/>
  <c r="N26" i="3"/>
  <c r="N27" i="3"/>
  <c r="P27" i="3" s="1"/>
  <c r="N28" i="3"/>
  <c r="P28" i="3" s="1"/>
  <c r="N29" i="3"/>
  <c r="P29" i="3" s="1"/>
  <c r="N30" i="3"/>
  <c r="P30" i="3" s="1"/>
  <c r="N31" i="3"/>
  <c r="P31" i="3" s="1"/>
  <c r="N32" i="3"/>
  <c r="P32" i="3" s="1"/>
  <c r="N33" i="3"/>
  <c r="P33" i="3" s="1"/>
  <c r="N34" i="3"/>
  <c r="N35" i="3"/>
  <c r="P35" i="3" s="1"/>
  <c r="N36" i="3"/>
  <c r="P36" i="3" s="1"/>
  <c r="N37" i="3"/>
  <c r="P37" i="3" s="1"/>
  <c r="N38" i="3"/>
  <c r="P38" i="3" s="1"/>
  <c r="N39" i="3"/>
  <c r="P39" i="3" s="1"/>
  <c r="N40" i="3"/>
  <c r="P40" i="3" s="1"/>
  <c r="N41" i="3"/>
  <c r="P41" i="3" s="1"/>
  <c r="N42" i="3"/>
  <c r="N43" i="3"/>
  <c r="P43" i="3" s="1"/>
  <c r="N44" i="3"/>
  <c r="P44" i="3" s="1"/>
  <c r="N45" i="3"/>
  <c r="P45" i="3" s="1"/>
  <c r="N46" i="3"/>
  <c r="P46" i="3" s="1"/>
  <c r="N47" i="3"/>
  <c r="P47" i="3" s="1"/>
  <c r="N48" i="3"/>
  <c r="P48" i="3" s="1"/>
  <c r="N49" i="3"/>
  <c r="P49" i="3" s="1"/>
  <c r="N50" i="3"/>
  <c r="N51" i="3"/>
  <c r="P51" i="3" s="1"/>
  <c r="N52" i="3"/>
  <c r="P52" i="3" s="1"/>
  <c r="N53" i="3"/>
  <c r="P53" i="3" s="1"/>
  <c r="N54" i="3"/>
  <c r="P54" i="3" s="1"/>
  <c r="N55" i="3"/>
  <c r="P55" i="3" s="1"/>
  <c r="N56" i="3"/>
  <c r="P56" i="3" s="1"/>
  <c r="N57" i="3"/>
  <c r="N58" i="3"/>
  <c r="N59" i="3"/>
  <c r="P59" i="3" s="1"/>
  <c r="N60" i="3"/>
  <c r="P60" i="3" s="1"/>
  <c r="N61" i="3"/>
  <c r="P61" i="3" s="1"/>
  <c r="N62" i="3"/>
  <c r="P62" i="3" s="1"/>
  <c r="N63" i="3"/>
  <c r="P63" i="3" s="1"/>
  <c r="N64" i="3"/>
  <c r="P64" i="3" s="1"/>
  <c r="N65" i="3"/>
  <c r="P65" i="3" s="1"/>
  <c r="N66" i="3"/>
  <c r="N67" i="3"/>
  <c r="P67" i="3" s="1"/>
  <c r="N68" i="3"/>
  <c r="P68" i="3" s="1"/>
  <c r="N69" i="3"/>
  <c r="P69" i="3" s="1"/>
  <c r="N70" i="3"/>
  <c r="P70" i="3" s="1"/>
  <c r="N71" i="3"/>
  <c r="P71" i="3" s="1"/>
  <c r="N72" i="3"/>
  <c r="P72" i="3" s="1"/>
  <c r="N73" i="3"/>
  <c r="P73" i="3" s="1"/>
  <c r="N74" i="3"/>
  <c r="N75" i="3"/>
  <c r="P75" i="3" s="1"/>
  <c r="N76" i="3"/>
  <c r="P76" i="3" s="1"/>
  <c r="N77" i="3"/>
  <c r="P77" i="3" s="1"/>
  <c r="N78" i="3"/>
  <c r="P78" i="3" s="1"/>
  <c r="N79" i="3"/>
  <c r="P79" i="3" s="1"/>
  <c r="N80" i="3"/>
  <c r="P80" i="3" s="1"/>
  <c r="N81" i="3"/>
  <c r="P81" i="3" s="1"/>
  <c r="N82" i="3"/>
  <c r="N83" i="3"/>
  <c r="N84" i="3"/>
  <c r="P84" i="3" s="1"/>
  <c r="N85" i="3"/>
  <c r="P85" i="3" s="1"/>
  <c r="N86" i="3"/>
  <c r="P86" i="3" s="1"/>
  <c r="N87" i="3"/>
  <c r="P87" i="3" s="1"/>
  <c r="N88" i="3"/>
  <c r="P88" i="3" s="1"/>
  <c r="N89" i="3"/>
  <c r="P89" i="3" s="1"/>
  <c r="N90" i="3"/>
  <c r="N91" i="3"/>
  <c r="P91" i="3" s="1"/>
  <c r="N92" i="3"/>
  <c r="P92" i="3" s="1"/>
  <c r="N93" i="3"/>
  <c r="P93" i="3" s="1"/>
  <c r="N94" i="3"/>
  <c r="P94" i="3" s="1"/>
  <c r="N95" i="3"/>
  <c r="P95" i="3" s="1"/>
  <c r="N96" i="3"/>
  <c r="P96" i="3" s="1"/>
  <c r="N97" i="3"/>
  <c r="P97" i="3" s="1"/>
  <c r="Q97" i="3" s="1"/>
  <c r="N98" i="3"/>
  <c r="N99" i="3"/>
  <c r="P99" i="3" s="1"/>
  <c r="N100" i="3"/>
  <c r="P100" i="3" s="1"/>
  <c r="N101" i="3"/>
  <c r="P101" i="3" s="1"/>
  <c r="N102" i="3"/>
  <c r="P102" i="3" s="1"/>
  <c r="Q102" i="3" s="1"/>
  <c r="N103" i="3"/>
  <c r="P103" i="3" s="1"/>
  <c r="N104" i="3"/>
  <c r="P104" i="3" s="1"/>
  <c r="N105" i="3"/>
  <c r="N106" i="3"/>
  <c r="N107" i="3"/>
  <c r="P107" i="3" s="1"/>
  <c r="N108" i="3"/>
  <c r="P108" i="3" s="1"/>
  <c r="N109" i="3"/>
  <c r="P109" i="3" s="1"/>
  <c r="N110" i="3"/>
  <c r="P110" i="3" s="1"/>
  <c r="N111" i="3"/>
  <c r="P111" i="3" s="1"/>
  <c r="N112" i="3"/>
  <c r="P112" i="3" s="1"/>
  <c r="N113" i="3"/>
  <c r="P113" i="3" s="1"/>
  <c r="N114" i="3"/>
  <c r="N115" i="3"/>
  <c r="P115" i="3" s="1"/>
  <c r="N116" i="3"/>
  <c r="P116" i="3" s="1"/>
  <c r="N117" i="3"/>
  <c r="P117" i="3" s="1"/>
  <c r="N118" i="3"/>
  <c r="P118" i="3" s="1"/>
  <c r="N119" i="3"/>
  <c r="P119" i="3" s="1"/>
  <c r="N120" i="3"/>
  <c r="P120" i="3" s="1"/>
  <c r="N121" i="3"/>
  <c r="P121" i="3" s="1"/>
  <c r="N122" i="3"/>
  <c r="N123" i="3"/>
  <c r="P123" i="3" s="1"/>
  <c r="N124" i="3"/>
  <c r="N125" i="3"/>
  <c r="P125" i="3" s="1"/>
  <c r="N126" i="3"/>
  <c r="P126" i="3" s="1"/>
  <c r="N127" i="3"/>
  <c r="P127" i="3" s="1"/>
  <c r="N128" i="3"/>
  <c r="P128" i="3" s="1"/>
  <c r="N129" i="3"/>
  <c r="P129" i="3" s="1"/>
  <c r="N130" i="3"/>
  <c r="N131" i="3"/>
  <c r="P131" i="3" s="1"/>
  <c r="N132" i="3"/>
  <c r="P132" i="3" s="1"/>
  <c r="Q132" i="3" s="1"/>
  <c r="N133" i="3"/>
  <c r="P133" i="3" s="1"/>
  <c r="N134" i="3"/>
  <c r="P134" i="3" s="1"/>
  <c r="N135" i="3"/>
  <c r="P135" i="3" s="1"/>
  <c r="N136" i="3"/>
  <c r="P136" i="3" s="1"/>
  <c r="N137" i="3"/>
  <c r="P137" i="3" s="1"/>
  <c r="N138" i="3"/>
  <c r="N139" i="3"/>
  <c r="P139" i="3" s="1"/>
  <c r="N140" i="3"/>
  <c r="P140" i="3" s="1"/>
  <c r="N141" i="3"/>
  <c r="P141" i="3" s="1"/>
  <c r="N142" i="3"/>
  <c r="P142" i="3" s="1"/>
  <c r="N143" i="3"/>
  <c r="P143" i="3" s="1"/>
  <c r="N144" i="3"/>
  <c r="P144" i="3" s="1"/>
  <c r="Q144" i="3" s="1"/>
  <c r="N145" i="3"/>
  <c r="P145" i="3" s="1"/>
  <c r="N146" i="3"/>
  <c r="N147" i="3"/>
  <c r="N148" i="3"/>
  <c r="P148" i="3" s="1"/>
  <c r="N149" i="3"/>
  <c r="P149" i="3" s="1"/>
  <c r="N150" i="3"/>
  <c r="P150" i="3" s="1"/>
  <c r="N151" i="3"/>
  <c r="P151" i="3" s="1"/>
  <c r="N152" i="3"/>
  <c r="P152" i="3" s="1"/>
  <c r="N153" i="3"/>
  <c r="P153" i="3" s="1"/>
  <c r="N154" i="3"/>
  <c r="N155" i="3"/>
  <c r="P155" i="3" s="1"/>
  <c r="N156" i="3"/>
  <c r="P156" i="3" s="1"/>
  <c r="N157" i="3"/>
  <c r="P157" i="3" s="1"/>
  <c r="N158" i="3"/>
  <c r="P158" i="3" s="1"/>
  <c r="N159" i="3"/>
  <c r="P159" i="3" s="1"/>
  <c r="N160" i="3"/>
  <c r="P160" i="3" s="1"/>
  <c r="N161" i="3"/>
  <c r="P161" i="3" s="1"/>
  <c r="N162" i="3"/>
  <c r="N163" i="3"/>
  <c r="P163" i="3" s="1"/>
  <c r="N164" i="3"/>
  <c r="P164" i="3" s="1"/>
  <c r="Q164" i="3" s="1"/>
  <c r="N165" i="3"/>
  <c r="P165" i="3" s="1"/>
  <c r="N166" i="3"/>
  <c r="P166" i="3" s="1"/>
  <c r="N167" i="3"/>
  <c r="P167" i="3" s="1"/>
  <c r="N168" i="3"/>
  <c r="P168" i="3" s="1"/>
  <c r="N169" i="3"/>
  <c r="N170" i="3"/>
  <c r="N171" i="3"/>
  <c r="P171" i="3" s="1"/>
  <c r="N172" i="3"/>
  <c r="P172" i="3" s="1"/>
  <c r="N173" i="3"/>
  <c r="P173" i="3" s="1"/>
  <c r="N174" i="3"/>
  <c r="P174" i="3" s="1"/>
  <c r="N175" i="3"/>
  <c r="P175" i="3" s="1"/>
  <c r="N176" i="3"/>
  <c r="P176" i="3" s="1"/>
  <c r="N177" i="3"/>
  <c r="P177" i="3" s="1"/>
  <c r="N178" i="3"/>
  <c r="N179" i="3"/>
  <c r="P179" i="3" s="1"/>
  <c r="N180" i="3"/>
  <c r="P180" i="3" s="1"/>
  <c r="N181" i="3"/>
  <c r="P181" i="3" s="1"/>
  <c r="N182" i="3"/>
  <c r="P182" i="3" s="1"/>
  <c r="Q182" i="3" s="1"/>
  <c r="N183" i="3"/>
  <c r="P183" i="3" s="1"/>
  <c r="N184" i="3"/>
  <c r="P184" i="3" s="1"/>
  <c r="N185" i="3"/>
  <c r="P185" i="3" s="1"/>
  <c r="N186" i="3"/>
  <c r="N187" i="3"/>
  <c r="P187" i="3" s="1"/>
  <c r="N188" i="3"/>
  <c r="N189" i="3"/>
  <c r="P189" i="3" s="1"/>
  <c r="N190" i="3"/>
  <c r="P190" i="3" s="1"/>
  <c r="N191" i="3"/>
  <c r="P191" i="3" s="1"/>
  <c r="N192" i="3"/>
  <c r="P192" i="3" s="1"/>
  <c r="Q192" i="3" s="1"/>
  <c r="N193" i="3"/>
  <c r="P193" i="3" s="1"/>
  <c r="Q193" i="3" s="1"/>
  <c r="N194" i="3"/>
  <c r="N195" i="3"/>
  <c r="P195" i="3" s="1"/>
  <c r="N196" i="3"/>
  <c r="P196" i="3" s="1"/>
  <c r="N197" i="3"/>
  <c r="P197" i="3" s="1"/>
  <c r="N198" i="3"/>
  <c r="P198" i="3" s="1"/>
  <c r="N199" i="3"/>
  <c r="P199" i="3" s="1"/>
  <c r="Q199" i="3" s="1"/>
  <c r="N200" i="3"/>
  <c r="P200" i="3" s="1"/>
  <c r="N201" i="3"/>
  <c r="P201" i="3" s="1"/>
  <c r="N202" i="3"/>
  <c r="N203" i="3"/>
  <c r="P203" i="3" s="1"/>
  <c r="N204" i="3"/>
  <c r="P204" i="3" s="1"/>
  <c r="Q204" i="3" s="1"/>
  <c r="N205" i="3"/>
  <c r="P205" i="3" s="1"/>
  <c r="N206" i="3"/>
  <c r="P206" i="3" s="1"/>
  <c r="Q206" i="3" s="1"/>
  <c r="N207" i="3"/>
  <c r="P207" i="3" s="1"/>
  <c r="N208" i="3"/>
  <c r="P208" i="3" s="1"/>
  <c r="N209" i="3"/>
  <c r="P209" i="3" s="1"/>
  <c r="N210" i="3"/>
  <c r="N211" i="3"/>
  <c r="N212" i="3"/>
  <c r="P212" i="3" s="1"/>
  <c r="N213" i="3"/>
  <c r="P213" i="3" s="1"/>
  <c r="N214" i="3"/>
  <c r="P214" i="3" s="1"/>
  <c r="N215" i="3"/>
  <c r="P215" i="3" s="1"/>
  <c r="N216" i="3"/>
  <c r="P216" i="3" s="1"/>
  <c r="N217" i="3"/>
  <c r="P217" i="3" s="1"/>
  <c r="N218" i="3"/>
  <c r="N219" i="3"/>
  <c r="P219" i="3" s="1"/>
  <c r="N220" i="3"/>
  <c r="P220" i="3" s="1"/>
  <c r="N221" i="3"/>
  <c r="P221" i="3" s="1"/>
  <c r="N222" i="3"/>
  <c r="P222" i="3" s="1"/>
  <c r="N223" i="3"/>
  <c r="P223" i="3" s="1"/>
  <c r="N224" i="3"/>
  <c r="P224" i="3" s="1"/>
  <c r="N225" i="3"/>
  <c r="P225" i="3" s="1"/>
  <c r="N226" i="3"/>
  <c r="N227" i="3"/>
  <c r="P227" i="3" s="1"/>
  <c r="N228" i="3"/>
  <c r="P228" i="3" s="1"/>
  <c r="N229" i="3"/>
  <c r="P229" i="3" s="1"/>
  <c r="N230" i="3"/>
  <c r="P230" i="3" s="1"/>
  <c r="Q230" i="3" s="1"/>
  <c r="N231" i="3"/>
  <c r="P231" i="3" s="1"/>
  <c r="N232" i="3"/>
  <c r="P232" i="3" s="1"/>
  <c r="N233" i="3"/>
  <c r="N234" i="3"/>
  <c r="N235" i="3"/>
  <c r="P235" i="3" s="1"/>
  <c r="N236" i="3"/>
  <c r="P236" i="3" s="1"/>
  <c r="N237" i="3"/>
  <c r="P237" i="3" s="1"/>
  <c r="N238" i="3"/>
  <c r="P238" i="3" s="1"/>
  <c r="N239" i="3"/>
  <c r="P239" i="3" s="1"/>
  <c r="N240" i="3"/>
  <c r="P240" i="3" s="1"/>
  <c r="N241" i="3"/>
  <c r="P241" i="3" s="1"/>
  <c r="N242" i="3"/>
  <c r="N243" i="3"/>
  <c r="P243" i="3" s="1"/>
  <c r="N244" i="3"/>
  <c r="P244" i="3" s="1"/>
  <c r="N245" i="3"/>
  <c r="P245" i="3" s="1"/>
  <c r="N246" i="3"/>
  <c r="P246" i="3" s="1"/>
  <c r="N247" i="3"/>
  <c r="P247" i="3" s="1"/>
  <c r="N248" i="3"/>
  <c r="P248" i="3" s="1"/>
  <c r="N249" i="3"/>
  <c r="P249" i="3" s="1"/>
  <c r="N250" i="3"/>
  <c r="N251" i="3"/>
  <c r="P251" i="3" s="1"/>
  <c r="N252" i="3"/>
  <c r="N253" i="3"/>
  <c r="P253" i="3" s="1"/>
  <c r="N254" i="3"/>
  <c r="P254" i="3" s="1"/>
  <c r="N255" i="3"/>
  <c r="P255" i="3" s="1"/>
  <c r="N256" i="3"/>
  <c r="P256" i="3" s="1"/>
  <c r="N257" i="3"/>
  <c r="P257" i="3" s="1"/>
  <c r="N258" i="3"/>
  <c r="N259" i="3"/>
  <c r="P259" i="3" s="1"/>
  <c r="N260" i="3"/>
  <c r="P260" i="3" s="1"/>
  <c r="N261" i="3"/>
  <c r="P261" i="3" s="1"/>
  <c r="N262" i="3"/>
  <c r="P262" i="3" s="1"/>
  <c r="N263" i="3"/>
  <c r="P263" i="3" s="1"/>
  <c r="N264" i="3"/>
  <c r="P264" i="3" s="1"/>
  <c r="N265" i="3"/>
  <c r="P265" i="3" s="1"/>
  <c r="N266" i="3"/>
  <c r="N267" i="3"/>
  <c r="P267" i="3" s="1"/>
  <c r="N268" i="3"/>
  <c r="P268" i="3" s="1"/>
  <c r="N269" i="3"/>
  <c r="P269" i="3" s="1"/>
  <c r="N270" i="3"/>
  <c r="P270" i="3" s="1"/>
  <c r="N271" i="3"/>
  <c r="P271" i="3" s="1"/>
  <c r="N272" i="3"/>
  <c r="P272" i="3" s="1"/>
  <c r="N273" i="3"/>
  <c r="P273" i="3" s="1"/>
  <c r="N274" i="3"/>
  <c r="N275" i="3"/>
  <c r="N276" i="3"/>
  <c r="P276" i="3" s="1"/>
  <c r="N277" i="3"/>
  <c r="P277" i="3" s="1"/>
  <c r="Q277" i="3" s="1"/>
  <c r="N278" i="3"/>
  <c r="P278" i="3" s="1"/>
  <c r="N279" i="3"/>
  <c r="P279" i="3" s="1"/>
  <c r="N280" i="3"/>
  <c r="P280" i="3" s="1"/>
  <c r="N281" i="3"/>
  <c r="P281" i="3" s="1"/>
  <c r="N282" i="3"/>
  <c r="N283" i="3"/>
  <c r="P283" i="3" s="1"/>
  <c r="N284" i="3"/>
  <c r="P284" i="3" s="1"/>
  <c r="Q284" i="3" s="1"/>
  <c r="N285" i="3"/>
  <c r="P285" i="3" s="1"/>
  <c r="N286" i="3"/>
  <c r="P286" i="3" s="1"/>
  <c r="N287" i="3"/>
  <c r="P287" i="3" s="1"/>
  <c r="N288" i="3"/>
  <c r="P288" i="3" s="1"/>
  <c r="N289" i="3"/>
  <c r="P289" i="3" s="1"/>
  <c r="N290" i="3"/>
  <c r="N291" i="3"/>
  <c r="P291" i="3" s="1"/>
  <c r="N292" i="3"/>
  <c r="P292" i="3" s="1"/>
  <c r="N293" i="3"/>
  <c r="P293" i="3" s="1"/>
  <c r="N294" i="3"/>
  <c r="P294" i="3" s="1"/>
  <c r="N295" i="3"/>
  <c r="P295" i="3" s="1"/>
  <c r="N296" i="3"/>
  <c r="P296" i="3" s="1"/>
  <c r="N297" i="3"/>
  <c r="N298" i="3"/>
  <c r="N299" i="3"/>
  <c r="P299" i="3" s="1"/>
  <c r="N300" i="3"/>
  <c r="P300" i="3" s="1"/>
  <c r="N301" i="3"/>
  <c r="P301" i="3" s="1"/>
  <c r="N302" i="3"/>
  <c r="P302" i="3" s="1"/>
  <c r="N303" i="3"/>
  <c r="P303" i="3" s="1"/>
  <c r="N304" i="3"/>
  <c r="P304" i="3" s="1"/>
  <c r="N305" i="3"/>
  <c r="P305" i="3" s="1"/>
  <c r="N306" i="3"/>
  <c r="N307" i="3"/>
  <c r="P307" i="3" s="1"/>
  <c r="N308" i="3"/>
  <c r="P308" i="3" s="1"/>
  <c r="Q308" i="3" s="1"/>
  <c r="N309" i="3"/>
  <c r="P309" i="3" s="1"/>
  <c r="N310" i="3"/>
  <c r="P310" i="3" s="1"/>
  <c r="N311" i="3"/>
  <c r="P311" i="3" s="1"/>
  <c r="N312" i="3"/>
  <c r="P312" i="3" s="1"/>
  <c r="N313" i="3"/>
  <c r="P313" i="3" s="1"/>
  <c r="N314" i="3"/>
  <c r="N315" i="3"/>
  <c r="P315" i="3" s="1"/>
  <c r="N316" i="3"/>
  <c r="N317" i="3"/>
  <c r="P317" i="3" s="1"/>
  <c r="N318" i="3"/>
  <c r="P318" i="3" s="1"/>
  <c r="N319" i="3"/>
  <c r="P319" i="3" s="1"/>
  <c r="N320" i="3"/>
  <c r="P320" i="3" s="1"/>
  <c r="N321" i="3"/>
  <c r="P321" i="3" s="1"/>
  <c r="N322" i="3"/>
  <c r="N323" i="3"/>
  <c r="P323" i="3" s="1"/>
  <c r="N324" i="3"/>
  <c r="P324" i="3" s="1"/>
  <c r="N325" i="3"/>
  <c r="P325" i="3" s="1"/>
  <c r="N326" i="3"/>
  <c r="P326" i="3" s="1"/>
  <c r="N327" i="3"/>
  <c r="P327" i="3" s="1"/>
  <c r="N328" i="3"/>
  <c r="P328" i="3" s="1"/>
  <c r="N329" i="3"/>
  <c r="P329" i="3" s="1"/>
  <c r="Q329" i="3" s="1"/>
  <c r="N330" i="3"/>
  <c r="N331" i="3"/>
  <c r="P331" i="3" s="1"/>
  <c r="N332" i="3"/>
  <c r="P332" i="3" s="1"/>
  <c r="N333" i="3"/>
  <c r="P333" i="3" s="1"/>
  <c r="N334" i="3"/>
  <c r="P334" i="3" s="1"/>
  <c r="N335" i="3"/>
  <c r="P335" i="3" s="1"/>
  <c r="N336" i="3"/>
  <c r="P336" i="3" s="1"/>
  <c r="N337" i="3"/>
  <c r="P337" i="3" s="1"/>
  <c r="N338" i="3"/>
  <c r="N339" i="3"/>
  <c r="N340" i="3"/>
  <c r="P340" i="3" s="1"/>
  <c r="Q340" i="3" s="1"/>
  <c r="N341" i="3"/>
  <c r="P341" i="3" s="1"/>
  <c r="N342" i="3"/>
  <c r="P342" i="3" s="1"/>
  <c r="Q342" i="3" s="1"/>
  <c r="N343" i="3"/>
  <c r="P343" i="3" s="1"/>
  <c r="N344" i="3"/>
  <c r="P344" i="3" s="1"/>
  <c r="N345" i="3"/>
  <c r="P345" i="3" s="1"/>
  <c r="N346" i="3"/>
  <c r="N347" i="3"/>
  <c r="P347" i="3" s="1"/>
  <c r="N348" i="3"/>
  <c r="P348" i="3" s="1"/>
  <c r="N349" i="3"/>
  <c r="P349" i="3" s="1"/>
  <c r="Q349" i="3" s="1"/>
  <c r="N350" i="3"/>
  <c r="P350" i="3" s="1"/>
  <c r="N351" i="3"/>
  <c r="P351" i="3" s="1"/>
  <c r="N352" i="3"/>
  <c r="P352" i="3" s="1"/>
  <c r="Q352" i="3" s="1"/>
  <c r="N353" i="3"/>
  <c r="P353" i="3" s="1"/>
  <c r="N354" i="3"/>
  <c r="N355" i="3"/>
  <c r="P355" i="3" s="1"/>
  <c r="N356" i="3"/>
  <c r="P356" i="3" s="1"/>
  <c r="N357" i="3"/>
  <c r="P357" i="3" s="1"/>
  <c r="N358" i="3"/>
  <c r="P358" i="3" s="1"/>
  <c r="N359" i="3"/>
  <c r="P359" i="3" s="1"/>
  <c r="N360" i="3"/>
  <c r="P360" i="3" s="1"/>
  <c r="N361" i="3"/>
  <c r="N362" i="3"/>
  <c r="N363" i="3"/>
  <c r="P363" i="3" s="1"/>
  <c r="N364" i="3"/>
  <c r="P364" i="3" s="1"/>
  <c r="Q364" i="3" s="1"/>
  <c r="N365" i="3"/>
  <c r="P365" i="3" s="1"/>
  <c r="N366" i="3"/>
  <c r="P366" i="3" s="1"/>
  <c r="N367" i="3"/>
  <c r="P367" i="3" s="1"/>
  <c r="N368" i="3"/>
  <c r="P368" i="3" s="1"/>
  <c r="N369" i="3"/>
  <c r="P369" i="3" s="1"/>
  <c r="N370" i="3"/>
  <c r="N371" i="3"/>
  <c r="P371" i="3" s="1"/>
  <c r="N372" i="3"/>
  <c r="P372" i="3" s="1"/>
  <c r="N373" i="3"/>
  <c r="P373" i="3" s="1"/>
  <c r="N374" i="3"/>
  <c r="P374" i="3" s="1"/>
  <c r="Q374" i="3" s="1"/>
  <c r="N375" i="3"/>
  <c r="P375" i="3" s="1"/>
  <c r="N376" i="3"/>
  <c r="P376" i="3" s="1"/>
  <c r="N377" i="3"/>
  <c r="P377" i="3" s="1"/>
  <c r="N378" i="3"/>
  <c r="N379" i="3"/>
  <c r="P379" i="3" s="1"/>
  <c r="N380" i="3"/>
  <c r="N381" i="3"/>
  <c r="P381" i="3" s="1"/>
  <c r="N382" i="3"/>
  <c r="P382" i="3" s="1"/>
  <c r="N383" i="3"/>
  <c r="P383" i="3" s="1"/>
  <c r="N384" i="3"/>
  <c r="P384" i="3" s="1"/>
  <c r="N385" i="3"/>
  <c r="P385" i="3" s="1"/>
  <c r="Q385" i="3" s="1"/>
  <c r="N386" i="3"/>
  <c r="N387" i="3"/>
  <c r="P387" i="3" s="1"/>
  <c r="N388" i="3"/>
  <c r="P388" i="3" s="1"/>
  <c r="N389" i="3"/>
  <c r="P389" i="3" s="1"/>
  <c r="N390" i="3"/>
  <c r="P390" i="3" s="1"/>
  <c r="N391" i="3"/>
  <c r="P391" i="3" s="1"/>
  <c r="N392" i="3"/>
  <c r="P392" i="3" s="1"/>
  <c r="N393" i="3"/>
  <c r="P393" i="3" s="1"/>
  <c r="N394" i="3"/>
  <c r="N395" i="3"/>
  <c r="P395" i="3" s="1"/>
  <c r="N396" i="3"/>
  <c r="P396" i="3" s="1"/>
  <c r="N397" i="3"/>
  <c r="P397" i="3" s="1"/>
  <c r="N398" i="3"/>
  <c r="P398" i="3" s="1"/>
  <c r="N399" i="3"/>
  <c r="P399" i="3" s="1"/>
  <c r="N400" i="3"/>
  <c r="P400" i="3" s="1"/>
  <c r="N401" i="3"/>
  <c r="P401" i="3" s="1"/>
  <c r="N402" i="3"/>
  <c r="N403" i="3"/>
  <c r="N404" i="3"/>
  <c r="P404" i="3" s="1"/>
  <c r="Q404" i="3" s="1"/>
  <c r="N405" i="3"/>
  <c r="P405" i="3" s="1"/>
  <c r="N406" i="3"/>
  <c r="P406" i="3" s="1"/>
  <c r="N407" i="3"/>
  <c r="P407" i="3" s="1"/>
  <c r="N408" i="3"/>
  <c r="P408" i="3" s="1"/>
  <c r="Q408" i="3" s="1"/>
  <c r="N409" i="3"/>
  <c r="P409" i="3" s="1"/>
  <c r="N410" i="3"/>
  <c r="N411" i="3"/>
  <c r="P411" i="3" s="1"/>
  <c r="N412" i="3"/>
  <c r="P412" i="3" s="1"/>
  <c r="N413" i="3"/>
  <c r="P413" i="3" s="1"/>
  <c r="Q413" i="3" s="1"/>
  <c r="N414" i="3"/>
  <c r="P414" i="3" s="1"/>
  <c r="N415" i="3"/>
  <c r="P415" i="3" s="1"/>
  <c r="N416" i="3"/>
  <c r="P416" i="3" s="1"/>
  <c r="N417" i="3"/>
  <c r="P417" i="3" s="1"/>
  <c r="N418" i="3"/>
  <c r="N419" i="3"/>
  <c r="P419" i="3" s="1"/>
  <c r="N420" i="3"/>
  <c r="P420" i="3" s="1"/>
  <c r="Q420" i="3" s="1"/>
  <c r="N421" i="3"/>
  <c r="P421" i="3" s="1"/>
  <c r="N422" i="3"/>
  <c r="P422" i="3" s="1"/>
  <c r="N423" i="3"/>
  <c r="P423" i="3" s="1"/>
  <c r="N424" i="3"/>
  <c r="P424" i="3" s="1"/>
  <c r="N425" i="3"/>
  <c r="N426" i="3"/>
  <c r="N427" i="3"/>
  <c r="P427" i="3" s="1"/>
  <c r="N428" i="3"/>
  <c r="P428" i="3" s="1"/>
  <c r="N429" i="3"/>
  <c r="P429" i="3" s="1"/>
  <c r="N430" i="3"/>
  <c r="P430" i="3" s="1"/>
  <c r="N431" i="3"/>
  <c r="P431" i="3" s="1"/>
  <c r="Q431" i="3" s="1"/>
  <c r="N432" i="3"/>
  <c r="P432" i="3" s="1"/>
  <c r="Q432" i="3" s="1"/>
  <c r="N433" i="3"/>
  <c r="P433" i="3" s="1"/>
  <c r="N434" i="3"/>
  <c r="N435" i="3"/>
  <c r="P435" i="3" s="1"/>
  <c r="N436" i="3"/>
  <c r="P436" i="3" s="1"/>
  <c r="N437" i="3"/>
  <c r="P437" i="3" s="1"/>
  <c r="N438" i="3"/>
  <c r="P438" i="3" s="1"/>
  <c r="Q438" i="3" s="1"/>
  <c r="N439" i="3"/>
  <c r="P439" i="3" s="1"/>
  <c r="N440" i="3"/>
  <c r="P440" i="3" s="1"/>
  <c r="N441" i="3"/>
  <c r="P441" i="3" s="1"/>
  <c r="N442" i="3"/>
  <c r="N443" i="3"/>
  <c r="N444" i="3"/>
  <c r="P444" i="3" s="1"/>
  <c r="N445" i="3"/>
  <c r="P445" i="3" s="1"/>
  <c r="N446" i="3"/>
  <c r="P446" i="3" s="1"/>
  <c r="N447" i="3"/>
  <c r="P447" i="3" s="1"/>
  <c r="N448" i="3"/>
  <c r="P448" i="3" s="1"/>
  <c r="N449" i="3"/>
  <c r="P449" i="3" s="1"/>
  <c r="Q449" i="3" s="1"/>
  <c r="N450" i="3"/>
  <c r="N451" i="3"/>
  <c r="P451" i="3" s="1"/>
  <c r="N452" i="3"/>
  <c r="P452" i="3" s="1"/>
  <c r="N453" i="3"/>
  <c r="P453" i="3" s="1"/>
  <c r="N454" i="3"/>
  <c r="P454" i="3" s="1"/>
  <c r="Q454" i="3" s="1"/>
  <c r="N455" i="3"/>
  <c r="N456" i="3"/>
  <c r="P456" i="3" s="1"/>
  <c r="N457" i="3"/>
  <c r="P457" i="3" s="1"/>
  <c r="N458" i="3"/>
  <c r="N459" i="3"/>
  <c r="P459" i="3" s="1"/>
  <c r="N460" i="3"/>
  <c r="P460" i="3" s="1"/>
  <c r="N461" i="3"/>
  <c r="P461" i="3" s="1"/>
  <c r="N462" i="3"/>
  <c r="P462" i="3" s="1"/>
  <c r="Q462" i="3" s="1"/>
  <c r="N463" i="3"/>
  <c r="P463" i="3" s="1"/>
  <c r="N464" i="3"/>
  <c r="P464" i="3" s="1"/>
  <c r="N465" i="3"/>
  <c r="P465" i="3" s="1"/>
  <c r="N466" i="3"/>
  <c r="N467" i="3"/>
  <c r="P467" i="3" s="1"/>
  <c r="Q467" i="3" s="1"/>
  <c r="N468" i="3"/>
  <c r="P468" i="3" s="1"/>
  <c r="N469" i="3"/>
  <c r="P469" i="3" s="1"/>
  <c r="N470" i="3"/>
  <c r="P470" i="3" s="1"/>
  <c r="N471" i="3"/>
  <c r="P471" i="3" s="1"/>
  <c r="N472" i="3"/>
  <c r="P472" i="3" s="1"/>
  <c r="N473" i="3"/>
  <c r="P473" i="3" s="1"/>
  <c r="N474" i="3"/>
  <c r="N475" i="3"/>
  <c r="P475" i="3" s="1"/>
  <c r="N476" i="3"/>
  <c r="N477" i="3"/>
  <c r="P477" i="3" s="1"/>
  <c r="Q477" i="3" s="1"/>
  <c r="N478" i="3"/>
  <c r="P478" i="3" s="1"/>
  <c r="Q478" i="3" s="1"/>
  <c r="N479" i="3"/>
  <c r="P479" i="3" s="1"/>
  <c r="N480" i="3"/>
  <c r="P480" i="3" s="1"/>
  <c r="N481" i="3"/>
  <c r="P481" i="3" s="1"/>
  <c r="N482" i="3"/>
  <c r="N483" i="3"/>
  <c r="P483" i="3" s="1"/>
  <c r="N484" i="3"/>
  <c r="P484" i="3" s="1"/>
  <c r="N485" i="3"/>
  <c r="P485" i="3" s="1"/>
  <c r="N486" i="3"/>
  <c r="P486" i="3" s="1"/>
  <c r="N487" i="3"/>
  <c r="N488" i="3"/>
  <c r="P488" i="3" s="1"/>
  <c r="Q488" i="3" s="1"/>
  <c r="N489" i="3"/>
  <c r="P489" i="3" s="1"/>
  <c r="N490" i="3"/>
  <c r="N491" i="3"/>
  <c r="P491" i="3" s="1"/>
  <c r="N492" i="3"/>
  <c r="P492" i="3" s="1"/>
  <c r="N493" i="3"/>
  <c r="P493" i="3" s="1"/>
  <c r="N494" i="3"/>
  <c r="P494" i="3" s="1"/>
  <c r="N495" i="3"/>
  <c r="P495" i="3" s="1"/>
  <c r="Q495" i="3" s="1"/>
  <c r="N496" i="3"/>
  <c r="P496" i="3" s="1"/>
  <c r="N497" i="3"/>
  <c r="P497" i="3" s="1"/>
  <c r="N498" i="3"/>
  <c r="N499" i="3"/>
  <c r="P499" i="3" s="1"/>
  <c r="N500" i="3"/>
  <c r="P500" i="3" s="1"/>
  <c r="N501" i="3"/>
  <c r="P501" i="3" s="1"/>
  <c r="Q501" i="3" s="1"/>
  <c r="N502" i="3"/>
  <c r="P502" i="3" s="1"/>
  <c r="Q502" i="3" s="1"/>
  <c r="N503" i="3"/>
  <c r="P503" i="3" s="1"/>
  <c r="N504" i="3"/>
  <c r="P504" i="3" s="1"/>
  <c r="N505" i="3"/>
  <c r="P505" i="3" s="1"/>
  <c r="N506" i="3"/>
  <c r="N507" i="3"/>
  <c r="P507" i="3" s="1"/>
  <c r="N508" i="3"/>
  <c r="N509" i="3"/>
  <c r="P509" i="3" s="1"/>
  <c r="N510" i="3"/>
  <c r="P510" i="3" s="1"/>
  <c r="N511" i="3"/>
  <c r="P511" i="3" s="1"/>
  <c r="N512" i="3"/>
  <c r="P512" i="3" s="1"/>
  <c r="Q512" i="3" s="1"/>
  <c r="N513" i="3"/>
  <c r="P513" i="3" s="1"/>
  <c r="Q513" i="3" s="1"/>
  <c r="N514" i="3"/>
  <c r="N515" i="3"/>
  <c r="P515" i="3" s="1"/>
  <c r="N516" i="3"/>
  <c r="P516" i="3" s="1"/>
  <c r="N517" i="3"/>
  <c r="P517" i="3" s="1"/>
  <c r="N518" i="3"/>
  <c r="P518" i="3" s="1"/>
  <c r="N519" i="3"/>
  <c r="P519" i="3" s="1"/>
  <c r="N520" i="3"/>
  <c r="P520" i="3" s="1"/>
  <c r="N521" i="3"/>
  <c r="P521" i="3" s="1"/>
  <c r="N522" i="3"/>
  <c r="N523" i="3"/>
  <c r="P523" i="3" s="1"/>
  <c r="N524" i="3"/>
  <c r="P524" i="3" s="1"/>
  <c r="N525" i="3"/>
  <c r="P525" i="3" s="1"/>
  <c r="N526" i="3"/>
  <c r="P526" i="3" s="1"/>
  <c r="Q526" i="3" s="1"/>
  <c r="N527" i="3"/>
  <c r="P527" i="3" s="1"/>
  <c r="N528" i="3"/>
  <c r="P528" i="3" s="1"/>
  <c r="N529" i="3"/>
  <c r="P529" i="3" s="1"/>
  <c r="N530" i="3"/>
  <c r="N531" i="3"/>
  <c r="P531" i="3" s="1"/>
  <c r="N532" i="3"/>
  <c r="P532" i="3" s="1"/>
  <c r="N533" i="3"/>
  <c r="P533" i="3" s="1"/>
  <c r="N534" i="3"/>
  <c r="P534" i="3" s="1"/>
  <c r="Q534" i="3" s="1"/>
  <c r="N535" i="3"/>
  <c r="P535" i="3" s="1"/>
  <c r="N536" i="3"/>
  <c r="P536" i="3" s="1"/>
  <c r="Q536" i="3" s="1"/>
  <c r="N537" i="3"/>
  <c r="P537" i="3" s="1"/>
  <c r="N538" i="3"/>
  <c r="N539" i="3"/>
  <c r="P539" i="3" s="1"/>
  <c r="N540" i="3"/>
  <c r="N541" i="3"/>
  <c r="P541" i="3" s="1"/>
  <c r="Q541" i="3" s="1"/>
  <c r="N542" i="3"/>
  <c r="P542" i="3" s="1"/>
  <c r="N543" i="3"/>
  <c r="P543" i="3" s="1"/>
  <c r="N544" i="3"/>
  <c r="P544" i="3" s="1"/>
  <c r="N545" i="3"/>
  <c r="P545" i="3" s="1"/>
  <c r="N546" i="3"/>
  <c r="N547" i="3"/>
  <c r="P547" i="3" s="1"/>
  <c r="N548" i="3"/>
  <c r="P548" i="3" s="1"/>
  <c r="N549" i="3"/>
  <c r="P549" i="3" s="1"/>
  <c r="N550" i="3"/>
  <c r="P550" i="3" s="1"/>
  <c r="N551" i="3"/>
  <c r="P551" i="3" s="1"/>
  <c r="N552" i="3"/>
  <c r="P552" i="3" s="1"/>
  <c r="N553" i="3"/>
  <c r="P553" i="3" s="1"/>
  <c r="N554" i="3"/>
  <c r="N555" i="3"/>
  <c r="P555" i="3" s="1"/>
  <c r="N556" i="3"/>
  <c r="P556" i="3" s="1"/>
  <c r="N557" i="3"/>
  <c r="P557" i="3" s="1"/>
  <c r="N558" i="3"/>
  <c r="P558" i="3" s="1"/>
  <c r="N559" i="3"/>
  <c r="P559" i="3" s="1"/>
  <c r="Q559" i="3" s="1"/>
  <c r="N560" i="3"/>
  <c r="P560" i="3" s="1"/>
  <c r="Q560" i="3" s="1"/>
  <c r="N561" i="3"/>
  <c r="P561" i="3" s="1"/>
  <c r="N562" i="3"/>
  <c r="N563" i="3"/>
  <c r="P563" i="3" s="1"/>
  <c r="N564" i="3"/>
  <c r="P564" i="3" s="1"/>
  <c r="N565" i="3"/>
  <c r="P565" i="3" s="1"/>
  <c r="N566" i="3"/>
  <c r="P566" i="3" s="1"/>
  <c r="N567" i="3"/>
  <c r="P567" i="3" s="1"/>
  <c r="N568" i="3"/>
  <c r="P568" i="3" s="1"/>
  <c r="N569" i="3"/>
  <c r="P569" i="3" s="1"/>
  <c r="N570" i="3"/>
  <c r="N571" i="3"/>
  <c r="P571" i="3" s="1"/>
  <c r="N572" i="3"/>
  <c r="P572" i="3" s="1"/>
  <c r="N573" i="3"/>
  <c r="P573" i="3" s="1"/>
  <c r="N574" i="3"/>
  <c r="P574" i="3" s="1"/>
  <c r="N575" i="3"/>
  <c r="P575" i="3" s="1"/>
  <c r="N576" i="3"/>
  <c r="P576" i="3" s="1"/>
  <c r="N577" i="3"/>
  <c r="P577" i="3" s="1"/>
  <c r="Q577" i="3" s="1"/>
  <c r="N578" i="3"/>
  <c r="N579" i="3"/>
  <c r="P579" i="3" s="1"/>
  <c r="N580" i="3"/>
  <c r="P580" i="3" s="1"/>
  <c r="N581" i="3"/>
  <c r="P581" i="3" s="1"/>
  <c r="N582" i="3"/>
  <c r="P582" i="3" s="1"/>
  <c r="N583" i="3"/>
  <c r="P583" i="3" s="1"/>
  <c r="N584" i="3"/>
  <c r="P584" i="3" s="1"/>
  <c r="Q584" i="3" s="1"/>
  <c r="N585" i="3"/>
  <c r="P585" i="3" s="1"/>
  <c r="N586" i="3"/>
  <c r="N587" i="3"/>
  <c r="P587" i="3" s="1"/>
  <c r="N588" i="3"/>
  <c r="P588" i="3" s="1"/>
  <c r="N589" i="3"/>
  <c r="P589" i="3" s="1"/>
  <c r="N590" i="3"/>
  <c r="P590" i="3" s="1"/>
  <c r="N591" i="3"/>
  <c r="P591" i="3" s="1"/>
  <c r="N592" i="3"/>
  <c r="P592" i="3" s="1"/>
  <c r="N593" i="3"/>
  <c r="P593" i="3" s="1"/>
  <c r="N594" i="3"/>
  <c r="N595" i="3"/>
  <c r="P595" i="3" s="1"/>
  <c r="N596" i="3"/>
  <c r="P596" i="3" s="1"/>
  <c r="N597" i="3"/>
  <c r="P597" i="3" s="1"/>
  <c r="N598" i="3"/>
  <c r="P598" i="3" s="1"/>
  <c r="N599" i="3"/>
  <c r="P599" i="3" s="1"/>
  <c r="N600" i="3"/>
  <c r="P600" i="3" s="1"/>
  <c r="N601" i="3"/>
  <c r="P601" i="3" s="1"/>
  <c r="N602" i="3"/>
  <c r="N603" i="3"/>
  <c r="P603" i="3" s="1"/>
  <c r="N604" i="3"/>
  <c r="P604" i="3" s="1"/>
  <c r="N605" i="3"/>
  <c r="P605" i="3" s="1"/>
  <c r="N606" i="3"/>
  <c r="P606" i="3" s="1"/>
  <c r="N607" i="3"/>
  <c r="P607" i="3" s="1"/>
  <c r="N608" i="3"/>
  <c r="P608" i="3" s="1"/>
  <c r="N609" i="3"/>
  <c r="P609" i="3" s="1"/>
  <c r="N610" i="3"/>
  <c r="N611" i="3"/>
  <c r="P611" i="3" s="1"/>
  <c r="N612" i="3"/>
  <c r="P612" i="3" s="1"/>
  <c r="Q612" i="3" s="1"/>
  <c r="N613" i="3"/>
  <c r="P613" i="3" s="1"/>
  <c r="N614" i="3"/>
  <c r="P614" i="3" s="1"/>
  <c r="N615" i="3"/>
  <c r="P615" i="3" s="1"/>
  <c r="N616" i="3"/>
  <c r="P616" i="3" s="1"/>
  <c r="N617" i="3"/>
  <c r="P617" i="3" s="1"/>
  <c r="N618" i="3"/>
  <c r="N619" i="3"/>
  <c r="P619" i="3" s="1"/>
  <c r="N620" i="3"/>
  <c r="P620" i="3" s="1"/>
  <c r="N621" i="3"/>
  <c r="P621" i="3" s="1"/>
  <c r="N622" i="3"/>
  <c r="P622" i="3" s="1"/>
  <c r="N623" i="3"/>
  <c r="P623" i="3" s="1"/>
  <c r="Q623" i="3" s="1"/>
  <c r="N624" i="3"/>
  <c r="P624" i="3" s="1"/>
  <c r="N625" i="3"/>
  <c r="P625" i="3" s="1"/>
  <c r="N626" i="3"/>
  <c r="N627" i="3"/>
  <c r="P627" i="3" s="1"/>
  <c r="N628" i="3"/>
  <c r="P628" i="3" s="1"/>
  <c r="N629" i="3"/>
  <c r="P629" i="3" s="1"/>
  <c r="N630" i="3"/>
  <c r="P630" i="3" s="1"/>
  <c r="N631" i="3"/>
  <c r="P631" i="3" s="1"/>
  <c r="N632" i="3"/>
  <c r="P632" i="3" s="1"/>
  <c r="N633" i="3"/>
  <c r="P633" i="3" s="1"/>
  <c r="N634" i="3"/>
  <c r="N635" i="3"/>
  <c r="P635" i="3" s="1"/>
  <c r="N636" i="3"/>
  <c r="P636" i="3" s="1"/>
  <c r="Q636" i="3" s="1"/>
  <c r="N637" i="3"/>
  <c r="P637" i="3" s="1"/>
  <c r="N638" i="3"/>
  <c r="P638" i="3" s="1"/>
  <c r="N639" i="3"/>
  <c r="P639" i="3" s="1"/>
  <c r="N640" i="3"/>
  <c r="P640" i="3" s="1"/>
  <c r="N641" i="3"/>
  <c r="P641" i="3" s="1"/>
  <c r="Q641" i="3" s="1"/>
  <c r="N642" i="3"/>
  <c r="N643" i="3"/>
  <c r="P643" i="3" s="1"/>
  <c r="N644" i="3"/>
  <c r="P644" i="3" s="1"/>
  <c r="Q644" i="3" s="1"/>
  <c r="N645" i="3"/>
  <c r="P645" i="3" s="1"/>
  <c r="N646" i="3"/>
  <c r="P646" i="3" s="1"/>
  <c r="N647" i="3"/>
  <c r="P647" i="3" s="1"/>
  <c r="N648" i="3"/>
  <c r="P648" i="3" s="1"/>
  <c r="N649" i="3"/>
  <c r="P649" i="3" s="1"/>
  <c r="N650" i="3"/>
  <c r="N651" i="3"/>
  <c r="P651" i="3" s="1"/>
  <c r="N652" i="3"/>
  <c r="P652" i="3" s="1"/>
  <c r="N653" i="3"/>
  <c r="P653" i="3" s="1"/>
  <c r="N654" i="3"/>
  <c r="P654" i="3" s="1"/>
  <c r="Q654" i="3" s="1"/>
  <c r="N655" i="3"/>
  <c r="P655" i="3" s="1"/>
  <c r="N656" i="3"/>
  <c r="P656" i="3" s="1"/>
  <c r="N657" i="3"/>
  <c r="P657" i="3" s="1"/>
  <c r="N658" i="3"/>
  <c r="N659" i="3"/>
  <c r="P659" i="3" s="1"/>
  <c r="N660" i="3"/>
  <c r="P660" i="3" s="1"/>
  <c r="N661" i="3"/>
  <c r="P661" i="3" s="1"/>
  <c r="N662" i="3"/>
  <c r="P662" i="3" s="1"/>
  <c r="Q662" i="3" s="1"/>
  <c r="N663" i="3"/>
  <c r="P663" i="3" s="1"/>
  <c r="N664" i="3"/>
  <c r="P664" i="3" s="1"/>
  <c r="Q664" i="3" s="1"/>
  <c r="N665" i="3"/>
  <c r="P665" i="3" s="1"/>
  <c r="N666" i="3"/>
  <c r="N667" i="3"/>
  <c r="P667" i="3" s="1"/>
  <c r="N668" i="3"/>
  <c r="P668" i="3" s="1"/>
  <c r="N669" i="3"/>
  <c r="P669" i="3" s="1"/>
  <c r="N670" i="3"/>
  <c r="P670" i="3" s="1"/>
  <c r="N671" i="3"/>
  <c r="P671" i="3" s="1"/>
  <c r="N672" i="3"/>
  <c r="P672" i="3" s="1"/>
  <c r="N673" i="3"/>
  <c r="P673" i="3" s="1"/>
  <c r="N674" i="3"/>
  <c r="N675" i="3"/>
  <c r="P675" i="3" s="1"/>
  <c r="N676" i="3"/>
  <c r="P676" i="3" s="1"/>
  <c r="N677" i="3"/>
  <c r="P677" i="3" s="1"/>
  <c r="N678" i="3"/>
  <c r="P678" i="3" s="1"/>
  <c r="N679" i="3"/>
  <c r="P679" i="3" s="1"/>
  <c r="N680" i="3"/>
  <c r="P680" i="3" s="1"/>
  <c r="N681" i="3"/>
  <c r="P681" i="3" s="1"/>
  <c r="N682" i="3"/>
  <c r="N683" i="3"/>
  <c r="P683" i="3" s="1"/>
  <c r="N684" i="3"/>
  <c r="P684" i="3" s="1"/>
  <c r="N685" i="3"/>
  <c r="P685" i="3" s="1"/>
  <c r="N686" i="3"/>
  <c r="P686" i="3" s="1"/>
  <c r="N687" i="3"/>
  <c r="P687" i="3" s="1"/>
  <c r="Q687" i="3" s="1"/>
  <c r="N688" i="3"/>
  <c r="P688" i="3" s="1"/>
  <c r="Q688" i="3" s="1"/>
  <c r="N689" i="3"/>
  <c r="P689" i="3" s="1"/>
  <c r="N690" i="3"/>
  <c r="N691" i="3"/>
  <c r="P691" i="3" s="1"/>
  <c r="N692" i="3"/>
  <c r="P692" i="3" s="1"/>
  <c r="N693" i="3"/>
  <c r="P693" i="3" s="1"/>
  <c r="N694" i="3"/>
  <c r="P694" i="3" s="1"/>
  <c r="N695" i="3"/>
  <c r="P695" i="3" s="1"/>
  <c r="N696" i="3"/>
  <c r="P696" i="3" s="1"/>
  <c r="N697" i="3"/>
  <c r="P697" i="3" s="1"/>
  <c r="N698" i="3"/>
  <c r="N699" i="3"/>
  <c r="P699" i="3" s="1"/>
  <c r="N700" i="3"/>
  <c r="P700" i="3" s="1"/>
  <c r="N701" i="3"/>
  <c r="P701" i="3" s="1"/>
  <c r="N2" i="3"/>
  <c r="Q4" i="3"/>
  <c r="Q5" i="3"/>
  <c r="Q7" i="3"/>
  <c r="Q8" i="3"/>
  <c r="Q9" i="3"/>
  <c r="Q12" i="3"/>
  <c r="Q13" i="3"/>
  <c r="Q15" i="3"/>
  <c r="Q16" i="3"/>
  <c r="Q17" i="3"/>
  <c r="Q20" i="3"/>
  <c r="Q21" i="3"/>
  <c r="Q23" i="3"/>
  <c r="Q24" i="3"/>
  <c r="Q28" i="3"/>
  <c r="Q29" i="3"/>
  <c r="Q30" i="3"/>
  <c r="Q31" i="3"/>
  <c r="Q32" i="3"/>
  <c r="Q33" i="3"/>
  <c r="Q36" i="3"/>
  <c r="Q37" i="3"/>
  <c r="Q38" i="3"/>
  <c r="Q39" i="3"/>
  <c r="Q40" i="3"/>
  <c r="Q44" i="3"/>
  <c r="Q45" i="3"/>
  <c r="Q47" i="3"/>
  <c r="Q48" i="3"/>
  <c r="Q49" i="3"/>
  <c r="Q52" i="3"/>
  <c r="Q53" i="3"/>
  <c r="Q55" i="3"/>
  <c r="Q56" i="3"/>
  <c r="Q60" i="3"/>
  <c r="Q61" i="3"/>
  <c r="Q63" i="3"/>
  <c r="Q64" i="3"/>
  <c r="Q65" i="3"/>
  <c r="Q68" i="3"/>
  <c r="Q69" i="3"/>
  <c r="Q70" i="3"/>
  <c r="Q71" i="3"/>
  <c r="Q72" i="3"/>
  <c r="Q73" i="3"/>
  <c r="Q76" i="3"/>
  <c r="Q77" i="3"/>
  <c r="Q79" i="3"/>
  <c r="Q80" i="3"/>
  <c r="Q81" i="3"/>
  <c r="Q83" i="3"/>
  <c r="Q84" i="3"/>
  <c r="Q85" i="3"/>
  <c r="Q87" i="3"/>
  <c r="Q88" i="3"/>
  <c r="Q91" i="3"/>
  <c r="Q92" i="3"/>
  <c r="Q93" i="3"/>
  <c r="Q95" i="3"/>
  <c r="Q96" i="3"/>
  <c r="Q100" i="3"/>
  <c r="Q101" i="3"/>
  <c r="Q103" i="3"/>
  <c r="Q104" i="3"/>
  <c r="Q109" i="3"/>
  <c r="Q111" i="3"/>
  <c r="Q112" i="3"/>
  <c r="Q113" i="3"/>
  <c r="Q116" i="3"/>
  <c r="Q117" i="3"/>
  <c r="Q118" i="3"/>
  <c r="Q119" i="3"/>
  <c r="Q120" i="3"/>
  <c r="Q121" i="3"/>
  <c r="Q125" i="3"/>
  <c r="Q127" i="3"/>
  <c r="Q128" i="3"/>
  <c r="Q129" i="3"/>
  <c r="Q133" i="3"/>
  <c r="Q134" i="3"/>
  <c r="Q135" i="3"/>
  <c r="Q136" i="3"/>
  <c r="Q137" i="3"/>
  <c r="Q139" i="3"/>
  <c r="Q140" i="3"/>
  <c r="Q141" i="3"/>
  <c r="Q143" i="3"/>
  <c r="Q145" i="3"/>
  <c r="Q147" i="3"/>
  <c r="Q148" i="3"/>
  <c r="Q149" i="3"/>
  <c r="Q150" i="3"/>
  <c r="Q151" i="3"/>
  <c r="Q152" i="3"/>
  <c r="Q156" i="3"/>
  <c r="Q157" i="3"/>
  <c r="Q158" i="3"/>
  <c r="Q159" i="3"/>
  <c r="Q160" i="3"/>
  <c r="Q161" i="3"/>
  <c r="Q165" i="3"/>
  <c r="Q166" i="3"/>
  <c r="Q167" i="3"/>
  <c r="Q168" i="3"/>
  <c r="Q169" i="3"/>
  <c r="Q173" i="3"/>
  <c r="Q175" i="3"/>
  <c r="Q176" i="3"/>
  <c r="Q177" i="3"/>
  <c r="Q180" i="3"/>
  <c r="Q181" i="3"/>
  <c r="Q183" i="3"/>
  <c r="Q184" i="3"/>
  <c r="Q185" i="3"/>
  <c r="Q188" i="3"/>
  <c r="Q189" i="3"/>
  <c r="Q191" i="3"/>
  <c r="Q195" i="3"/>
  <c r="Q196" i="3"/>
  <c r="Q197" i="3"/>
  <c r="Q198" i="3"/>
  <c r="Q201" i="3"/>
  <c r="Q205" i="3"/>
  <c r="Q207" i="3"/>
  <c r="Q209" i="3"/>
  <c r="Q211" i="3"/>
  <c r="Q212" i="3"/>
  <c r="Q213" i="3"/>
  <c r="Q215" i="3"/>
  <c r="Q216" i="3"/>
  <c r="Q220" i="3"/>
  <c r="Q221" i="3"/>
  <c r="Q223" i="3"/>
  <c r="Q225" i="3"/>
  <c r="Q228" i="3"/>
  <c r="Q229" i="3"/>
  <c r="Q231" i="3"/>
  <c r="Q232" i="3"/>
  <c r="Q233" i="3"/>
  <c r="Q237" i="3"/>
  <c r="Q238" i="3"/>
  <c r="Q239" i="3"/>
  <c r="Q240" i="3"/>
  <c r="Q241" i="3"/>
  <c r="Q243" i="3"/>
  <c r="Q244" i="3"/>
  <c r="Q247" i="3"/>
  <c r="Q248" i="3"/>
  <c r="Q249" i="3"/>
  <c r="Q252" i="3"/>
  <c r="Q253" i="3"/>
  <c r="Q255" i="3"/>
  <c r="Q257" i="3"/>
  <c r="Q260" i="3"/>
  <c r="Q261" i="3"/>
  <c r="Q264" i="3"/>
  <c r="Q265" i="3"/>
  <c r="Q268" i="3"/>
  <c r="Q269" i="3"/>
  <c r="Q270" i="3"/>
  <c r="Q271" i="3"/>
  <c r="Q273" i="3"/>
  <c r="Q275" i="3"/>
  <c r="Q276" i="3"/>
  <c r="Q278" i="3"/>
  <c r="Q279" i="3"/>
  <c r="Q280" i="3"/>
  <c r="Q285" i="3"/>
  <c r="Q286" i="3"/>
  <c r="Q287" i="3"/>
  <c r="Q288" i="3"/>
  <c r="Q289" i="3"/>
  <c r="Q292" i="3"/>
  <c r="Q293" i="3"/>
  <c r="Q295" i="3"/>
  <c r="Q301" i="3"/>
  <c r="Q302" i="3"/>
  <c r="Q303" i="3"/>
  <c r="Q305" i="3"/>
  <c r="Q307" i="3"/>
  <c r="Q310" i="3"/>
  <c r="Q311" i="3"/>
  <c r="Q312" i="3"/>
  <c r="Q313" i="3"/>
  <c r="Q316" i="3"/>
  <c r="Q317" i="3"/>
  <c r="Q319" i="3"/>
  <c r="Q320" i="3"/>
  <c r="Q321" i="3"/>
  <c r="Q324" i="3"/>
  <c r="Q325" i="3"/>
  <c r="Q326" i="3"/>
  <c r="Q328" i="3"/>
  <c r="Q332" i="3"/>
  <c r="Q333" i="3"/>
  <c r="Q335" i="3"/>
  <c r="Q337" i="3"/>
  <c r="Q339" i="3"/>
  <c r="Q341" i="3"/>
  <c r="Q343" i="3"/>
  <c r="Q345" i="3"/>
  <c r="Q348" i="3"/>
  <c r="Q350" i="3"/>
  <c r="Q351" i="3"/>
  <c r="Q353" i="3"/>
  <c r="Q356" i="3"/>
  <c r="Q357" i="3"/>
  <c r="Q359" i="3"/>
  <c r="Q361" i="3"/>
  <c r="Q365" i="3"/>
  <c r="Q366" i="3"/>
  <c r="Q367" i="3"/>
  <c r="Q369" i="3"/>
  <c r="Q372" i="3"/>
  <c r="Q373" i="3"/>
  <c r="Q375" i="3"/>
  <c r="Q377" i="3"/>
  <c r="Q380" i="3"/>
  <c r="Q381" i="3"/>
  <c r="Q383" i="3"/>
  <c r="Q384" i="3"/>
  <c r="Q388" i="3"/>
  <c r="Q389" i="3"/>
  <c r="Q391" i="3"/>
  <c r="Q393" i="3"/>
  <c r="Q396" i="3"/>
  <c r="Q397" i="3"/>
  <c r="Q398" i="3"/>
  <c r="Q399" i="3"/>
  <c r="Q401" i="3"/>
  <c r="Q403" i="3"/>
  <c r="Q405" i="3"/>
  <c r="Q406" i="3"/>
  <c r="Q407" i="3"/>
  <c r="Q409" i="3"/>
  <c r="Q412" i="3"/>
  <c r="Q414" i="3"/>
  <c r="Q415" i="3"/>
  <c r="Q416" i="3"/>
  <c r="Q417" i="3"/>
  <c r="Q421" i="3"/>
  <c r="Q423" i="3"/>
  <c r="Q425" i="3"/>
  <c r="Q429" i="3"/>
  <c r="Q430" i="3"/>
  <c r="Q433" i="3"/>
  <c r="Q436" i="3"/>
  <c r="Q437" i="3"/>
  <c r="Q439" i="3"/>
  <c r="Q441" i="3"/>
  <c r="Q443" i="3"/>
  <c r="Q444" i="3"/>
  <c r="Q445" i="3"/>
  <c r="Q447" i="3"/>
  <c r="Q448" i="3"/>
  <c r="Q452" i="3"/>
  <c r="Q453" i="3"/>
  <c r="Q456" i="3"/>
  <c r="Q457" i="3"/>
  <c r="Q460" i="3"/>
  <c r="Q461" i="3"/>
  <c r="Q463" i="3"/>
  <c r="Q465" i="3"/>
  <c r="Q469" i="3"/>
  <c r="Q470" i="3"/>
  <c r="Q471" i="3"/>
  <c r="Q472" i="3"/>
  <c r="Q473" i="3"/>
  <c r="Q476" i="3"/>
  <c r="Q479" i="3"/>
  <c r="Q481" i="3"/>
  <c r="Q484" i="3"/>
  <c r="Q485" i="3"/>
  <c r="Q487" i="3"/>
  <c r="Q489" i="3"/>
  <c r="Q491" i="3"/>
  <c r="Q493" i="3"/>
  <c r="Q496" i="3"/>
  <c r="Q497" i="3"/>
  <c r="Q500" i="3"/>
  <c r="Q503" i="3"/>
  <c r="Q505" i="3"/>
  <c r="Q508" i="3"/>
  <c r="Q509" i="3"/>
  <c r="Q511" i="3"/>
  <c r="Q516" i="3"/>
  <c r="Q517" i="3"/>
  <c r="Q520" i="3"/>
  <c r="Q521" i="3"/>
  <c r="Q524" i="3"/>
  <c r="Q525" i="3"/>
  <c r="Q527" i="3"/>
  <c r="Q529" i="3"/>
  <c r="Q533" i="3"/>
  <c r="Q535" i="3"/>
  <c r="Q537" i="3"/>
  <c r="Q539" i="3"/>
  <c r="Q540" i="3"/>
  <c r="Q543" i="3"/>
  <c r="Q545" i="3"/>
  <c r="Q548" i="3"/>
  <c r="Q549" i="3"/>
  <c r="Q551" i="3"/>
  <c r="Q553" i="3"/>
  <c r="Q557" i="3"/>
  <c r="Q558" i="3"/>
  <c r="Q561" i="3"/>
  <c r="Q563" i="3"/>
  <c r="Q564" i="3"/>
  <c r="Q567" i="3"/>
  <c r="Q569" i="3"/>
  <c r="Q572" i="3"/>
  <c r="Q573" i="3"/>
  <c r="Q575" i="3"/>
  <c r="Q580" i="3"/>
  <c r="Q581" i="3"/>
  <c r="Q582" i="3"/>
  <c r="Q583" i="3"/>
  <c r="Q585" i="3"/>
  <c r="Q588" i="3"/>
  <c r="Q589" i="3"/>
  <c r="Q590" i="3"/>
  <c r="Q591" i="3"/>
  <c r="Q593" i="3"/>
  <c r="Q597" i="3"/>
  <c r="Q598" i="3"/>
  <c r="Q599" i="3"/>
  <c r="Q601" i="3"/>
  <c r="Q604" i="3"/>
  <c r="Q606" i="3"/>
  <c r="Q607" i="3"/>
  <c r="Q608" i="3"/>
  <c r="Q609" i="3"/>
  <c r="Q613" i="3"/>
  <c r="Q615" i="3"/>
  <c r="Q616" i="3"/>
  <c r="Q617" i="3"/>
  <c r="Q621" i="3"/>
  <c r="Q622" i="3"/>
  <c r="Q625" i="3"/>
  <c r="Q628" i="3"/>
  <c r="Q630" i="3"/>
  <c r="Q631" i="3"/>
  <c r="Q633" i="3"/>
  <c r="Q637" i="3"/>
  <c r="Q639" i="3"/>
  <c r="Q640" i="3"/>
  <c r="Q645" i="3"/>
  <c r="Q646" i="3"/>
  <c r="Q647" i="3"/>
  <c r="Q649" i="3"/>
  <c r="Q652" i="3"/>
  <c r="Q653" i="3"/>
  <c r="Q655" i="3"/>
  <c r="Q657" i="3"/>
  <c r="Q661" i="3"/>
  <c r="Q663" i="3"/>
  <c r="Q665" i="3"/>
  <c r="Q667" i="3"/>
  <c r="Q668" i="3"/>
  <c r="Q671" i="3"/>
  <c r="Q673" i="3"/>
  <c r="Q676" i="3"/>
  <c r="Q677" i="3"/>
  <c r="Q679" i="3"/>
  <c r="Q681" i="3"/>
  <c r="Q685" i="3"/>
  <c r="Q686" i="3"/>
  <c r="Q689" i="3"/>
  <c r="Q691" i="3"/>
  <c r="Q692" i="3"/>
  <c r="Q695" i="3"/>
  <c r="Q697" i="3"/>
  <c r="Q700" i="3"/>
  <c r="Q701" i="3"/>
  <c r="F64" i="3"/>
  <c r="F400" i="3"/>
  <c r="F640"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2" i="3"/>
  <c r="C3" i="3"/>
  <c r="F3" i="3" s="1"/>
  <c r="C4" i="3"/>
  <c r="F4" i="3" s="1"/>
  <c r="C5" i="3"/>
  <c r="F5" i="3" s="1"/>
  <c r="C6" i="3"/>
  <c r="F6" i="3" s="1"/>
  <c r="C7" i="3"/>
  <c r="F7" i="3" s="1"/>
  <c r="C8" i="3"/>
  <c r="F8" i="3" s="1"/>
  <c r="C9" i="3"/>
  <c r="F9" i="3" s="1"/>
  <c r="C10" i="3"/>
  <c r="F10" i="3" s="1"/>
  <c r="C11" i="3"/>
  <c r="F11" i="3" s="1"/>
  <c r="C12" i="3"/>
  <c r="F12" i="3" s="1"/>
  <c r="C13" i="3"/>
  <c r="F13" i="3" s="1"/>
  <c r="C14" i="3"/>
  <c r="F14" i="3" s="1"/>
  <c r="C15" i="3"/>
  <c r="F15" i="3" s="1"/>
  <c r="C16" i="3"/>
  <c r="F16" i="3" s="1"/>
  <c r="C17" i="3"/>
  <c r="F17" i="3" s="1"/>
  <c r="C18" i="3"/>
  <c r="F18" i="3" s="1"/>
  <c r="C19" i="3"/>
  <c r="F19" i="3" s="1"/>
  <c r="C20" i="3"/>
  <c r="F20" i="3" s="1"/>
  <c r="C21" i="3"/>
  <c r="F21" i="3" s="1"/>
  <c r="C22" i="3"/>
  <c r="F22" i="3" s="1"/>
  <c r="C23" i="3"/>
  <c r="F23" i="3" s="1"/>
  <c r="C24" i="3"/>
  <c r="F24" i="3" s="1"/>
  <c r="C25" i="3"/>
  <c r="F25" i="3" s="1"/>
  <c r="C26" i="3"/>
  <c r="F26" i="3" s="1"/>
  <c r="C27" i="3"/>
  <c r="F27" i="3" s="1"/>
  <c r="C28" i="3"/>
  <c r="F28" i="3" s="1"/>
  <c r="C29" i="3"/>
  <c r="F29" i="3" s="1"/>
  <c r="C30" i="3"/>
  <c r="F30" i="3" s="1"/>
  <c r="C31" i="3"/>
  <c r="F31" i="3" s="1"/>
  <c r="C32" i="3"/>
  <c r="F32" i="3" s="1"/>
  <c r="C33" i="3"/>
  <c r="F33" i="3" s="1"/>
  <c r="C34" i="3"/>
  <c r="F34" i="3" s="1"/>
  <c r="C35" i="3"/>
  <c r="F35" i="3" s="1"/>
  <c r="C36" i="3"/>
  <c r="F36" i="3" s="1"/>
  <c r="C37" i="3"/>
  <c r="F37" i="3" s="1"/>
  <c r="C38" i="3"/>
  <c r="F38" i="3" s="1"/>
  <c r="C39" i="3"/>
  <c r="F39" i="3" s="1"/>
  <c r="C40" i="3"/>
  <c r="F40" i="3" s="1"/>
  <c r="C41" i="3"/>
  <c r="F41" i="3" s="1"/>
  <c r="C42" i="3"/>
  <c r="F42" i="3" s="1"/>
  <c r="C43" i="3"/>
  <c r="F43" i="3" s="1"/>
  <c r="C44" i="3"/>
  <c r="F44" i="3" s="1"/>
  <c r="C45" i="3"/>
  <c r="F45" i="3" s="1"/>
  <c r="C46" i="3"/>
  <c r="F46" i="3" s="1"/>
  <c r="C47" i="3"/>
  <c r="F47" i="3" s="1"/>
  <c r="C48" i="3"/>
  <c r="F48" i="3" s="1"/>
  <c r="C49" i="3"/>
  <c r="F49" i="3" s="1"/>
  <c r="C50" i="3"/>
  <c r="F50" i="3" s="1"/>
  <c r="C51" i="3"/>
  <c r="F51" i="3" s="1"/>
  <c r="C52" i="3"/>
  <c r="F52" i="3" s="1"/>
  <c r="C53" i="3"/>
  <c r="F53" i="3" s="1"/>
  <c r="C54" i="3"/>
  <c r="F54" i="3" s="1"/>
  <c r="C55" i="3"/>
  <c r="F55" i="3" s="1"/>
  <c r="C56" i="3"/>
  <c r="F56" i="3" s="1"/>
  <c r="C57" i="3"/>
  <c r="F57" i="3" s="1"/>
  <c r="C58" i="3"/>
  <c r="F58" i="3" s="1"/>
  <c r="C59" i="3"/>
  <c r="F59" i="3" s="1"/>
  <c r="C60" i="3"/>
  <c r="F60" i="3" s="1"/>
  <c r="C61" i="3"/>
  <c r="F61" i="3" s="1"/>
  <c r="C62" i="3"/>
  <c r="F62" i="3" s="1"/>
  <c r="C63" i="3"/>
  <c r="F63" i="3" s="1"/>
  <c r="C64" i="3"/>
  <c r="C65" i="3"/>
  <c r="F65" i="3" s="1"/>
  <c r="C66" i="3"/>
  <c r="F66" i="3" s="1"/>
  <c r="C67" i="3"/>
  <c r="F67" i="3" s="1"/>
  <c r="C68" i="3"/>
  <c r="F68" i="3" s="1"/>
  <c r="C69" i="3"/>
  <c r="F69" i="3" s="1"/>
  <c r="C70" i="3"/>
  <c r="F70" i="3" s="1"/>
  <c r="C71" i="3"/>
  <c r="F71" i="3" s="1"/>
  <c r="C72" i="3"/>
  <c r="F72" i="3" s="1"/>
  <c r="C73" i="3"/>
  <c r="F73" i="3" s="1"/>
  <c r="C74" i="3"/>
  <c r="F74" i="3" s="1"/>
  <c r="C75" i="3"/>
  <c r="F75" i="3" s="1"/>
  <c r="C76" i="3"/>
  <c r="F76" i="3" s="1"/>
  <c r="C77" i="3"/>
  <c r="F77" i="3" s="1"/>
  <c r="C78" i="3"/>
  <c r="F78" i="3" s="1"/>
  <c r="C79" i="3"/>
  <c r="F79" i="3" s="1"/>
  <c r="C80" i="3"/>
  <c r="F80" i="3" s="1"/>
  <c r="C81" i="3"/>
  <c r="F81" i="3" s="1"/>
  <c r="C82" i="3"/>
  <c r="F82" i="3" s="1"/>
  <c r="C83" i="3"/>
  <c r="F83" i="3" s="1"/>
  <c r="C84" i="3"/>
  <c r="F84" i="3" s="1"/>
  <c r="C85" i="3"/>
  <c r="F85" i="3" s="1"/>
  <c r="C86" i="3"/>
  <c r="F86" i="3" s="1"/>
  <c r="C87" i="3"/>
  <c r="F87" i="3" s="1"/>
  <c r="C88" i="3"/>
  <c r="F88" i="3" s="1"/>
  <c r="C89" i="3"/>
  <c r="F89" i="3" s="1"/>
  <c r="C90" i="3"/>
  <c r="F90" i="3" s="1"/>
  <c r="C91" i="3"/>
  <c r="F91" i="3" s="1"/>
  <c r="C92" i="3"/>
  <c r="F92" i="3" s="1"/>
  <c r="C93" i="3"/>
  <c r="F93" i="3" s="1"/>
  <c r="C94" i="3"/>
  <c r="F94" i="3" s="1"/>
  <c r="C95" i="3"/>
  <c r="F95" i="3" s="1"/>
  <c r="C96" i="3"/>
  <c r="F96" i="3" s="1"/>
  <c r="C97" i="3"/>
  <c r="F97" i="3" s="1"/>
  <c r="C98" i="3"/>
  <c r="F98" i="3" s="1"/>
  <c r="C99" i="3"/>
  <c r="F99" i="3" s="1"/>
  <c r="C100" i="3"/>
  <c r="F100" i="3" s="1"/>
  <c r="C101" i="3"/>
  <c r="F101" i="3" s="1"/>
  <c r="C102" i="3"/>
  <c r="F102" i="3" s="1"/>
  <c r="C103" i="3"/>
  <c r="F103" i="3" s="1"/>
  <c r="C104" i="3"/>
  <c r="F104" i="3" s="1"/>
  <c r="C105" i="3"/>
  <c r="F105" i="3" s="1"/>
  <c r="C106" i="3"/>
  <c r="F106" i="3" s="1"/>
  <c r="C107" i="3"/>
  <c r="F107" i="3" s="1"/>
  <c r="C108" i="3"/>
  <c r="F108" i="3" s="1"/>
  <c r="C109" i="3"/>
  <c r="F109" i="3" s="1"/>
  <c r="C110" i="3"/>
  <c r="F110" i="3" s="1"/>
  <c r="C111" i="3"/>
  <c r="F111" i="3" s="1"/>
  <c r="C112" i="3"/>
  <c r="F112" i="3" s="1"/>
  <c r="C113" i="3"/>
  <c r="F113" i="3" s="1"/>
  <c r="C114" i="3"/>
  <c r="F114" i="3" s="1"/>
  <c r="C115" i="3"/>
  <c r="F115" i="3" s="1"/>
  <c r="C116" i="3"/>
  <c r="F116" i="3" s="1"/>
  <c r="C117" i="3"/>
  <c r="F117" i="3" s="1"/>
  <c r="C118" i="3"/>
  <c r="F118" i="3" s="1"/>
  <c r="C119" i="3"/>
  <c r="F119" i="3" s="1"/>
  <c r="C120" i="3"/>
  <c r="F120" i="3" s="1"/>
  <c r="C121" i="3"/>
  <c r="F121" i="3" s="1"/>
  <c r="C122" i="3"/>
  <c r="F122" i="3" s="1"/>
  <c r="C123" i="3"/>
  <c r="F123" i="3" s="1"/>
  <c r="C124" i="3"/>
  <c r="F124" i="3" s="1"/>
  <c r="C125" i="3"/>
  <c r="F125" i="3" s="1"/>
  <c r="C126" i="3"/>
  <c r="F126" i="3" s="1"/>
  <c r="C127" i="3"/>
  <c r="F127" i="3" s="1"/>
  <c r="C128" i="3"/>
  <c r="F128" i="3" s="1"/>
  <c r="C129" i="3"/>
  <c r="F129" i="3" s="1"/>
  <c r="C130" i="3"/>
  <c r="F130" i="3" s="1"/>
  <c r="C131" i="3"/>
  <c r="F131" i="3" s="1"/>
  <c r="C132" i="3"/>
  <c r="F132" i="3" s="1"/>
  <c r="C133" i="3"/>
  <c r="F133" i="3" s="1"/>
  <c r="C134" i="3"/>
  <c r="F134" i="3" s="1"/>
  <c r="C135" i="3"/>
  <c r="F135" i="3" s="1"/>
  <c r="C136" i="3"/>
  <c r="F136" i="3" s="1"/>
  <c r="C137" i="3"/>
  <c r="F137" i="3" s="1"/>
  <c r="C138" i="3"/>
  <c r="F138" i="3" s="1"/>
  <c r="C139" i="3"/>
  <c r="F139" i="3" s="1"/>
  <c r="C140" i="3"/>
  <c r="F140" i="3" s="1"/>
  <c r="C141" i="3"/>
  <c r="F141" i="3" s="1"/>
  <c r="C142" i="3"/>
  <c r="F142" i="3" s="1"/>
  <c r="C143" i="3"/>
  <c r="F143" i="3" s="1"/>
  <c r="C144" i="3"/>
  <c r="F144" i="3" s="1"/>
  <c r="C145" i="3"/>
  <c r="F145" i="3" s="1"/>
  <c r="C146" i="3"/>
  <c r="F146" i="3" s="1"/>
  <c r="C147" i="3"/>
  <c r="F147" i="3" s="1"/>
  <c r="C148" i="3"/>
  <c r="F148" i="3" s="1"/>
  <c r="C149" i="3"/>
  <c r="F149" i="3" s="1"/>
  <c r="C150" i="3"/>
  <c r="F150" i="3" s="1"/>
  <c r="C151" i="3"/>
  <c r="F151" i="3" s="1"/>
  <c r="C152" i="3"/>
  <c r="F152" i="3" s="1"/>
  <c r="C153" i="3"/>
  <c r="F153" i="3" s="1"/>
  <c r="C154" i="3"/>
  <c r="F154" i="3" s="1"/>
  <c r="C155" i="3"/>
  <c r="F155" i="3" s="1"/>
  <c r="C156" i="3"/>
  <c r="F156" i="3" s="1"/>
  <c r="C157" i="3"/>
  <c r="F157" i="3" s="1"/>
  <c r="C158" i="3"/>
  <c r="F158" i="3" s="1"/>
  <c r="C159" i="3"/>
  <c r="F159" i="3" s="1"/>
  <c r="C160" i="3"/>
  <c r="F160" i="3" s="1"/>
  <c r="C161" i="3"/>
  <c r="F161" i="3" s="1"/>
  <c r="C162" i="3"/>
  <c r="F162" i="3" s="1"/>
  <c r="C163" i="3"/>
  <c r="F163" i="3" s="1"/>
  <c r="C164" i="3"/>
  <c r="F164" i="3" s="1"/>
  <c r="C165" i="3"/>
  <c r="F165" i="3" s="1"/>
  <c r="C166" i="3"/>
  <c r="F166" i="3" s="1"/>
  <c r="C167" i="3"/>
  <c r="F167" i="3" s="1"/>
  <c r="C168" i="3"/>
  <c r="F168" i="3" s="1"/>
  <c r="C169" i="3"/>
  <c r="F169" i="3" s="1"/>
  <c r="C170" i="3"/>
  <c r="F170" i="3" s="1"/>
  <c r="C171" i="3"/>
  <c r="F171" i="3" s="1"/>
  <c r="C172" i="3"/>
  <c r="F172" i="3" s="1"/>
  <c r="C173" i="3"/>
  <c r="F173" i="3" s="1"/>
  <c r="C174" i="3"/>
  <c r="F174" i="3" s="1"/>
  <c r="C175" i="3"/>
  <c r="F175" i="3" s="1"/>
  <c r="C176" i="3"/>
  <c r="F176" i="3" s="1"/>
  <c r="C177" i="3"/>
  <c r="F177" i="3" s="1"/>
  <c r="C178" i="3"/>
  <c r="F178" i="3" s="1"/>
  <c r="C179" i="3"/>
  <c r="F179" i="3" s="1"/>
  <c r="C180" i="3"/>
  <c r="F180" i="3" s="1"/>
  <c r="C181" i="3"/>
  <c r="F181" i="3" s="1"/>
  <c r="C182" i="3"/>
  <c r="F182" i="3" s="1"/>
  <c r="C183" i="3"/>
  <c r="F183" i="3" s="1"/>
  <c r="C184" i="3"/>
  <c r="F184" i="3" s="1"/>
  <c r="C185" i="3"/>
  <c r="F185" i="3" s="1"/>
  <c r="C186" i="3"/>
  <c r="F186" i="3" s="1"/>
  <c r="C187" i="3"/>
  <c r="F187" i="3" s="1"/>
  <c r="C188" i="3"/>
  <c r="F188" i="3" s="1"/>
  <c r="C189" i="3"/>
  <c r="F189" i="3" s="1"/>
  <c r="C190" i="3"/>
  <c r="F190" i="3" s="1"/>
  <c r="C191" i="3"/>
  <c r="F191" i="3" s="1"/>
  <c r="C192" i="3"/>
  <c r="F192" i="3" s="1"/>
  <c r="C193" i="3"/>
  <c r="F193" i="3" s="1"/>
  <c r="C194" i="3"/>
  <c r="F194" i="3" s="1"/>
  <c r="C195" i="3"/>
  <c r="F195" i="3" s="1"/>
  <c r="C196" i="3"/>
  <c r="F196" i="3" s="1"/>
  <c r="C197" i="3"/>
  <c r="F197" i="3" s="1"/>
  <c r="C198" i="3"/>
  <c r="F198" i="3" s="1"/>
  <c r="C199" i="3"/>
  <c r="F199" i="3" s="1"/>
  <c r="C200" i="3"/>
  <c r="F200" i="3" s="1"/>
  <c r="C201" i="3"/>
  <c r="F201" i="3" s="1"/>
  <c r="C202" i="3"/>
  <c r="F202" i="3" s="1"/>
  <c r="C203" i="3"/>
  <c r="F203" i="3" s="1"/>
  <c r="C204" i="3"/>
  <c r="F204" i="3" s="1"/>
  <c r="C205" i="3"/>
  <c r="F205" i="3" s="1"/>
  <c r="C206" i="3"/>
  <c r="F206" i="3" s="1"/>
  <c r="C207" i="3"/>
  <c r="F207" i="3" s="1"/>
  <c r="C208" i="3"/>
  <c r="F208" i="3" s="1"/>
  <c r="C209" i="3"/>
  <c r="F209" i="3" s="1"/>
  <c r="C210" i="3"/>
  <c r="F210" i="3" s="1"/>
  <c r="C211" i="3"/>
  <c r="F211" i="3" s="1"/>
  <c r="C212" i="3"/>
  <c r="F212" i="3" s="1"/>
  <c r="C213" i="3"/>
  <c r="F213" i="3" s="1"/>
  <c r="C214" i="3"/>
  <c r="F214" i="3" s="1"/>
  <c r="C215" i="3"/>
  <c r="F215" i="3" s="1"/>
  <c r="C216" i="3"/>
  <c r="F216" i="3" s="1"/>
  <c r="C217" i="3"/>
  <c r="F217" i="3" s="1"/>
  <c r="C218" i="3"/>
  <c r="F218" i="3" s="1"/>
  <c r="C219" i="3"/>
  <c r="F219" i="3" s="1"/>
  <c r="C220" i="3"/>
  <c r="F220" i="3" s="1"/>
  <c r="C221" i="3"/>
  <c r="F221" i="3" s="1"/>
  <c r="C222" i="3"/>
  <c r="F222" i="3" s="1"/>
  <c r="C223" i="3"/>
  <c r="F223" i="3" s="1"/>
  <c r="C224" i="3"/>
  <c r="F224" i="3" s="1"/>
  <c r="C225" i="3"/>
  <c r="F225" i="3" s="1"/>
  <c r="C226" i="3"/>
  <c r="F226" i="3" s="1"/>
  <c r="C227" i="3"/>
  <c r="F227" i="3" s="1"/>
  <c r="C228" i="3"/>
  <c r="F228" i="3" s="1"/>
  <c r="C229" i="3"/>
  <c r="F229" i="3" s="1"/>
  <c r="C230" i="3"/>
  <c r="F230" i="3" s="1"/>
  <c r="C231" i="3"/>
  <c r="F231" i="3" s="1"/>
  <c r="C232" i="3"/>
  <c r="F232" i="3" s="1"/>
  <c r="C233" i="3"/>
  <c r="F233" i="3" s="1"/>
  <c r="C234" i="3"/>
  <c r="F234" i="3" s="1"/>
  <c r="C235" i="3"/>
  <c r="F235" i="3" s="1"/>
  <c r="C236" i="3"/>
  <c r="F236" i="3" s="1"/>
  <c r="C237" i="3"/>
  <c r="F237" i="3" s="1"/>
  <c r="C238" i="3"/>
  <c r="F238" i="3" s="1"/>
  <c r="C239" i="3"/>
  <c r="F239" i="3" s="1"/>
  <c r="C240" i="3"/>
  <c r="F240" i="3" s="1"/>
  <c r="C241" i="3"/>
  <c r="F241" i="3" s="1"/>
  <c r="C242" i="3"/>
  <c r="F242" i="3" s="1"/>
  <c r="C243" i="3"/>
  <c r="F243" i="3" s="1"/>
  <c r="C244" i="3"/>
  <c r="F244" i="3" s="1"/>
  <c r="C245" i="3"/>
  <c r="F245" i="3" s="1"/>
  <c r="C246" i="3"/>
  <c r="F246" i="3" s="1"/>
  <c r="C247" i="3"/>
  <c r="F247" i="3" s="1"/>
  <c r="C248" i="3"/>
  <c r="F248" i="3" s="1"/>
  <c r="C249" i="3"/>
  <c r="F249" i="3" s="1"/>
  <c r="C250" i="3"/>
  <c r="F250" i="3" s="1"/>
  <c r="C251" i="3"/>
  <c r="F251" i="3" s="1"/>
  <c r="C252" i="3"/>
  <c r="F252" i="3" s="1"/>
  <c r="C253" i="3"/>
  <c r="F253" i="3" s="1"/>
  <c r="C254" i="3"/>
  <c r="F254" i="3" s="1"/>
  <c r="C255" i="3"/>
  <c r="F255" i="3" s="1"/>
  <c r="C256" i="3"/>
  <c r="F256" i="3" s="1"/>
  <c r="C257" i="3"/>
  <c r="F257" i="3" s="1"/>
  <c r="C258" i="3"/>
  <c r="F258" i="3" s="1"/>
  <c r="C259" i="3"/>
  <c r="F259" i="3" s="1"/>
  <c r="C260" i="3"/>
  <c r="F260" i="3" s="1"/>
  <c r="C261" i="3"/>
  <c r="F261" i="3" s="1"/>
  <c r="C262" i="3"/>
  <c r="F262" i="3" s="1"/>
  <c r="C263" i="3"/>
  <c r="F263" i="3" s="1"/>
  <c r="C264" i="3"/>
  <c r="F264" i="3" s="1"/>
  <c r="C265" i="3"/>
  <c r="F265" i="3" s="1"/>
  <c r="C266" i="3"/>
  <c r="F266" i="3" s="1"/>
  <c r="C267" i="3"/>
  <c r="F267" i="3" s="1"/>
  <c r="C268" i="3"/>
  <c r="F268" i="3" s="1"/>
  <c r="C269" i="3"/>
  <c r="F269" i="3" s="1"/>
  <c r="C270" i="3"/>
  <c r="F270" i="3" s="1"/>
  <c r="C271" i="3"/>
  <c r="F271" i="3" s="1"/>
  <c r="C272" i="3"/>
  <c r="F272" i="3" s="1"/>
  <c r="C273" i="3"/>
  <c r="F273" i="3" s="1"/>
  <c r="C274" i="3"/>
  <c r="F274" i="3" s="1"/>
  <c r="C275" i="3"/>
  <c r="F275" i="3" s="1"/>
  <c r="C276" i="3"/>
  <c r="F276" i="3" s="1"/>
  <c r="C277" i="3"/>
  <c r="F277" i="3" s="1"/>
  <c r="C278" i="3"/>
  <c r="F278" i="3" s="1"/>
  <c r="C279" i="3"/>
  <c r="F279" i="3" s="1"/>
  <c r="C280" i="3"/>
  <c r="F280" i="3" s="1"/>
  <c r="C281" i="3"/>
  <c r="F281" i="3" s="1"/>
  <c r="C282" i="3"/>
  <c r="F282" i="3" s="1"/>
  <c r="C283" i="3"/>
  <c r="F283" i="3" s="1"/>
  <c r="C284" i="3"/>
  <c r="F284" i="3" s="1"/>
  <c r="C285" i="3"/>
  <c r="F285" i="3" s="1"/>
  <c r="C286" i="3"/>
  <c r="F286" i="3" s="1"/>
  <c r="C287" i="3"/>
  <c r="F287" i="3" s="1"/>
  <c r="C288" i="3"/>
  <c r="F288" i="3" s="1"/>
  <c r="C289" i="3"/>
  <c r="F289" i="3" s="1"/>
  <c r="C290" i="3"/>
  <c r="F290" i="3" s="1"/>
  <c r="C291" i="3"/>
  <c r="F291" i="3" s="1"/>
  <c r="C292" i="3"/>
  <c r="F292" i="3" s="1"/>
  <c r="C293" i="3"/>
  <c r="F293" i="3" s="1"/>
  <c r="C294" i="3"/>
  <c r="F294" i="3" s="1"/>
  <c r="C295" i="3"/>
  <c r="F295" i="3" s="1"/>
  <c r="C296" i="3"/>
  <c r="F296" i="3" s="1"/>
  <c r="C297" i="3"/>
  <c r="F297" i="3" s="1"/>
  <c r="C298" i="3"/>
  <c r="F298" i="3" s="1"/>
  <c r="C299" i="3"/>
  <c r="F299" i="3" s="1"/>
  <c r="C300" i="3"/>
  <c r="F300" i="3" s="1"/>
  <c r="C301" i="3"/>
  <c r="F301" i="3" s="1"/>
  <c r="C302" i="3"/>
  <c r="F302" i="3" s="1"/>
  <c r="C303" i="3"/>
  <c r="F303" i="3" s="1"/>
  <c r="C304" i="3"/>
  <c r="F304" i="3" s="1"/>
  <c r="C305" i="3"/>
  <c r="F305" i="3" s="1"/>
  <c r="C306" i="3"/>
  <c r="F306" i="3" s="1"/>
  <c r="C307" i="3"/>
  <c r="F307" i="3" s="1"/>
  <c r="C308" i="3"/>
  <c r="F308" i="3" s="1"/>
  <c r="C309" i="3"/>
  <c r="F309" i="3" s="1"/>
  <c r="C310" i="3"/>
  <c r="F310" i="3" s="1"/>
  <c r="C311" i="3"/>
  <c r="F311" i="3" s="1"/>
  <c r="C312" i="3"/>
  <c r="F312" i="3" s="1"/>
  <c r="C313" i="3"/>
  <c r="F313" i="3" s="1"/>
  <c r="C314" i="3"/>
  <c r="F314" i="3" s="1"/>
  <c r="C315" i="3"/>
  <c r="F315" i="3" s="1"/>
  <c r="C316" i="3"/>
  <c r="F316" i="3" s="1"/>
  <c r="C317" i="3"/>
  <c r="F317" i="3" s="1"/>
  <c r="C318" i="3"/>
  <c r="F318" i="3" s="1"/>
  <c r="C319" i="3"/>
  <c r="F319" i="3" s="1"/>
  <c r="C320" i="3"/>
  <c r="F320" i="3" s="1"/>
  <c r="C321" i="3"/>
  <c r="F321" i="3" s="1"/>
  <c r="C322" i="3"/>
  <c r="F322" i="3" s="1"/>
  <c r="C323" i="3"/>
  <c r="F323" i="3" s="1"/>
  <c r="C324" i="3"/>
  <c r="F324" i="3" s="1"/>
  <c r="C325" i="3"/>
  <c r="F325" i="3" s="1"/>
  <c r="C326" i="3"/>
  <c r="F326" i="3" s="1"/>
  <c r="C327" i="3"/>
  <c r="F327" i="3" s="1"/>
  <c r="C328" i="3"/>
  <c r="F328" i="3" s="1"/>
  <c r="C329" i="3"/>
  <c r="F329" i="3" s="1"/>
  <c r="C330" i="3"/>
  <c r="F330" i="3" s="1"/>
  <c r="C331" i="3"/>
  <c r="F331" i="3" s="1"/>
  <c r="C332" i="3"/>
  <c r="F332" i="3" s="1"/>
  <c r="C333" i="3"/>
  <c r="F333" i="3" s="1"/>
  <c r="C334" i="3"/>
  <c r="F334" i="3" s="1"/>
  <c r="C335" i="3"/>
  <c r="F335" i="3" s="1"/>
  <c r="C336" i="3"/>
  <c r="F336" i="3" s="1"/>
  <c r="C337" i="3"/>
  <c r="F337" i="3" s="1"/>
  <c r="C338" i="3"/>
  <c r="F338" i="3" s="1"/>
  <c r="C339" i="3"/>
  <c r="F339" i="3" s="1"/>
  <c r="C340" i="3"/>
  <c r="F340" i="3" s="1"/>
  <c r="C341" i="3"/>
  <c r="F341" i="3" s="1"/>
  <c r="C342" i="3"/>
  <c r="F342" i="3" s="1"/>
  <c r="C343" i="3"/>
  <c r="F343" i="3" s="1"/>
  <c r="C344" i="3"/>
  <c r="F344" i="3" s="1"/>
  <c r="C345" i="3"/>
  <c r="F345" i="3" s="1"/>
  <c r="C346" i="3"/>
  <c r="F346" i="3" s="1"/>
  <c r="C347" i="3"/>
  <c r="F347" i="3" s="1"/>
  <c r="C348" i="3"/>
  <c r="F348" i="3" s="1"/>
  <c r="C349" i="3"/>
  <c r="F349" i="3" s="1"/>
  <c r="C350" i="3"/>
  <c r="F350" i="3" s="1"/>
  <c r="C351" i="3"/>
  <c r="F351" i="3" s="1"/>
  <c r="C352" i="3"/>
  <c r="F352" i="3" s="1"/>
  <c r="C353" i="3"/>
  <c r="F353" i="3" s="1"/>
  <c r="C354" i="3"/>
  <c r="F354" i="3" s="1"/>
  <c r="C355" i="3"/>
  <c r="F355" i="3" s="1"/>
  <c r="C356" i="3"/>
  <c r="F356" i="3" s="1"/>
  <c r="C357" i="3"/>
  <c r="F357" i="3" s="1"/>
  <c r="C358" i="3"/>
  <c r="F358" i="3" s="1"/>
  <c r="C359" i="3"/>
  <c r="F359" i="3" s="1"/>
  <c r="C360" i="3"/>
  <c r="F360" i="3" s="1"/>
  <c r="C361" i="3"/>
  <c r="F361" i="3" s="1"/>
  <c r="C362" i="3"/>
  <c r="F362" i="3" s="1"/>
  <c r="C363" i="3"/>
  <c r="F363" i="3" s="1"/>
  <c r="C364" i="3"/>
  <c r="F364" i="3" s="1"/>
  <c r="C365" i="3"/>
  <c r="F365" i="3" s="1"/>
  <c r="C366" i="3"/>
  <c r="F366" i="3" s="1"/>
  <c r="C367" i="3"/>
  <c r="F367" i="3" s="1"/>
  <c r="C368" i="3"/>
  <c r="F368" i="3" s="1"/>
  <c r="C369" i="3"/>
  <c r="F369" i="3" s="1"/>
  <c r="C370" i="3"/>
  <c r="F370" i="3" s="1"/>
  <c r="C371" i="3"/>
  <c r="F371" i="3" s="1"/>
  <c r="C372" i="3"/>
  <c r="F372" i="3" s="1"/>
  <c r="C373" i="3"/>
  <c r="F373" i="3" s="1"/>
  <c r="C374" i="3"/>
  <c r="F374" i="3" s="1"/>
  <c r="C375" i="3"/>
  <c r="F375" i="3" s="1"/>
  <c r="C376" i="3"/>
  <c r="F376" i="3" s="1"/>
  <c r="C377" i="3"/>
  <c r="F377" i="3" s="1"/>
  <c r="C378" i="3"/>
  <c r="F378" i="3" s="1"/>
  <c r="C379" i="3"/>
  <c r="F379" i="3" s="1"/>
  <c r="C380" i="3"/>
  <c r="F380" i="3" s="1"/>
  <c r="C381" i="3"/>
  <c r="F381" i="3" s="1"/>
  <c r="C382" i="3"/>
  <c r="F382" i="3" s="1"/>
  <c r="C383" i="3"/>
  <c r="F383" i="3" s="1"/>
  <c r="C384" i="3"/>
  <c r="F384" i="3" s="1"/>
  <c r="C385" i="3"/>
  <c r="F385" i="3" s="1"/>
  <c r="C386" i="3"/>
  <c r="F386" i="3" s="1"/>
  <c r="C387" i="3"/>
  <c r="F387" i="3" s="1"/>
  <c r="C388" i="3"/>
  <c r="F388" i="3" s="1"/>
  <c r="C389" i="3"/>
  <c r="F389" i="3" s="1"/>
  <c r="C390" i="3"/>
  <c r="F390" i="3" s="1"/>
  <c r="C391" i="3"/>
  <c r="F391" i="3" s="1"/>
  <c r="C392" i="3"/>
  <c r="F392" i="3" s="1"/>
  <c r="C393" i="3"/>
  <c r="F393" i="3" s="1"/>
  <c r="C394" i="3"/>
  <c r="F394" i="3" s="1"/>
  <c r="C395" i="3"/>
  <c r="F395" i="3" s="1"/>
  <c r="C396" i="3"/>
  <c r="F396" i="3" s="1"/>
  <c r="C397" i="3"/>
  <c r="F397" i="3" s="1"/>
  <c r="C398" i="3"/>
  <c r="F398" i="3" s="1"/>
  <c r="C399" i="3"/>
  <c r="F399" i="3" s="1"/>
  <c r="C400" i="3"/>
  <c r="C401" i="3"/>
  <c r="F401" i="3" s="1"/>
  <c r="C402" i="3"/>
  <c r="F402" i="3" s="1"/>
  <c r="C403" i="3"/>
  <c r="F403" i="3" s="1"/>
  <c r="C404" i="3"/>
  <c r="F404" i="3" s="1"/>
  <c r="C405" i="3"/>
  <c r="F405" i="3" s="1"/>
  <c r="C406" i="3"/>
  <c r="F406" i="3" s="1"/>
  <c r="C407" i="3"/>
  <c r="F407" i="3" s="1"/>
  <c r="C408" i="3"/>
  <c r="F408" i="3" s="1"/>
  <c r="C409" i="3"/>
  <c r="F409" i="3" s="1"/>
  <c r="C410" i="3"/>
  <c r="F410" i="3" s="1"/>
  <c r="C411" i="3"/>
  <c r="F411" i="3" s="1"/>
  <c r="C412" i="3"/>
  <c r="F412" i="3" s="1"/>
  <c r="C413" i="3"/>
  <c r="F413" i="3" s="1"/>
  <c r="C414" i="3"/>
  <c r="F414" i="3" s="1"/>
  <c r="C415" i="3"/>
  <c r="F415" i="3" s="1"/>
  <c r="C416" i="3"/>
  <c r="F416" i="3" s="1"/>
  <c r="C417" i="3"/>
  <c r="F417" i="3" s="1"/>
  <c r="C418" i="3"/>
  <c r="F418" i="3" s="1"/>
  <c r="C419" i="3"/>
  <c r="F419" i="3" s="1"/>
  <c r="C420" i="3"/>
  <c r="F420" i="3" s="1"/>
  <c r="C421" i="3"/>
  <c r="F421" i="3" s="1"/>
  <c r="C422" i="3"/>
  <c r="F422" i="3" s="1"/>
  <c r="C423" i="3"/>
  <c r="F423" i="3" s="1"/>
  <c r="C424" i="3"/>
  <c r="F424" i="3" s="1"/>
  <c r="C425" i="3"/>
  <c r="F425" i="3" s="1"/>
  <c r="C426" i="3"/>
  <c r="F426" i="3" s="1"/>
  <c r="C427" i="3"/>
  <c r="F427" i="3" s="1"/>
  <c r="C428" i="3"/>
  <c r="F428" i="3" s="1"/>
  <c r="C429" i="3"/>
  <c r="F429" i="3" s="1"/>
  <c r="C430" i="3"/>
  <c r="F430" i="3" s="1"/>
  <c r="C431" i="3"/>
  <c r="F431" i="3" s="1"/>
  <c r="C432" i="3"/>
  <c r="F432" i="3" s="1"/>
  <c r="C433" i="3"/>
  <c r="F433" i="3" s="1"/>
  <c r="C434" i="3"/>
  <c r="F434" i="3" s="1"/>
  <c r="C435" i="3"/>
  <c r="F435" i="3" s="1"/>
  <c r="C436" i="3"/>
  <c r="F436" i="3" s="1"/>
  <c r="C437" i="3"/>
  <c r="F437" i="3" s="1"/>
  <c r="C438" i="3"/>
  <c r="F438" i="3" s="1"/>
  <c r="C439" i="3"/>
  <c r="F439" i="3" s="1"/>
  <c r="C440" i="3"/>
  <c r="F440" i="3" s="1"/>
  <c r="C441" i="3"/>
  <c r="F441" i="3" s="1"/>
  <c r="C442" i="3"/>
  <c r="F442" i="3" s="1"/>
  <c r="C443" i="3"/>
  <c r="F443" i="3" s="1"/>
  <c r="C444" i="3"/>
  <c r="F444" i="3" s="1"/>
  <c r="C445" i="3"/>
  <c r="F445" i="3" s="1"/>
  <c r="C446" i="3"/>
  <c r="F446" i="3" s="1"/>
  <c r="C447" i="3"/>
  <c r="F447" i="3" s="1"/>
  <c r="C448" i="3"/>
  <c r="F448" i="3" s="1"/>
  <c r="C449" i="3"/>
  <c r="F449" i="3" s="1"/>
  <c r="C450" i="3"/>
  <c r="F450" i="3" s="1"/>
  <c r="C451" i="3"/>
  <c r="F451" i="3" s="1"/>
  <c r="C452" i="3"/>
  <c r="F452" i="3" s="1"/>
  <c r="C453" i="3"/>
  <c r="F453" i="3" s="1"/>
  <c r="C454" i="3"/>
  <c r="F454" i="3" s="1"/>
  <c r="C455" i="3"/>
  <c r="F455" i="3" s="1"/>
  <c r="C456" i="3"/>
  <c r="F456" i="3" s="1"/>
  <c r="C457" i="3"/>
  <c r="F457" i="3" s="1"/>
  <c r="C458" i="3"/>
  <c r="F458" i="3" s="1"/>
  <c r="C459" i="3"/>
  <c r="F459" i="3" s="1"/>
  <c r="C460" i="3"/>
  <c r="F460" i="3" s="1"/>
  <c r="C461" i="3"/>
  <c r="F461" i="3" s="1"/>
  <c r="C462" i="3"/>
  <c r="F462" i="3" s="1"/>
  <c r="C463" i="3"/>
  <c r="F463" i="3" s="1"/>
  <c r="C464" i="3"/>
  <c r="F464" i="3" s="1"/>
  <c r="C465" i="3"/>
  <c r="F465" i="3" s="1"/>
  <c r="C466" i="3"/>
  <c r="F466" i="3" s="1"/>
  <c r="C467" i="3"/>
  <c r="F467" i="3" s="1"/>
  <c r="C468" i="3"/>
  <c r="F468" i="3" s="1"/>
  <c r="C469" i="3"/>
  <c r="F469" i="3" s="1"/>
  <c r="C470" i="3"/>
  <c r="F470" i="3" s="1"/>
  <c r="C471" i="3"/>
  <c r="F471" i="3" s="1"/>
  <c r="C472" i="3"/>
  <c r="F472" i="3" s="1"/>
  <c r="C473" i="3"/>
  <c r="F473" i="3" s="1"/>
  <c r="C474" i="3"/>
  <c r="F474" i="3" s="1"/>
  <c r="C475" i="3"/>
  <c r="F475" i="3" s="1"/>
  <c r="C476" i="3"/>
  <c r="F476" i="3" s="1"/>
  <c r="C477" i="3"/>
  <c r="F477" i="3" s="1"/>
  <c r="C478" i="3"/>
  <c r="F478" i="3" s="1"/>
  <c r="C479" i="3"/>
  <c r="F479" i="3" s="1"/>
  <c r="C480" i="3"/>
  <c r="F480" i="3" s="1"/>
  <c r="C481" i="3"/>
  <c r="F481" i="3" s="1"/>
  <c r="C482" i="3"/>
  <c r="F482" i="3" s="1"/>
  <c r="C483" i="3"/>
  <c r="F483" i="3" s="1"/>
  <c r="C484" i="3"/>
  <c r="F484" i="3" s="1"/>
  <c r="C485" i="3"/>
  <c r="F485" i="3" s="1"/>
  <c r="C486" i="3"/>
  <c r="F486" i="3" s="1"/>
  <c r="C487" i="3"/>
  <c r="F487" i="3" s="1"/>
  <c r="C488" i="3"/>
  <c r="F488" i="3" s="1"/>
  <c r="C489" i="3"/>
  <c r="F489" i="3" s="1"/>
  <c r="C490" i="3"/>
  <c r="F490" i="3" s="1"/>
  <c r="C491" i="3"/>
  <c r="F491" i="3" s="1"/>
  <c r="C492" i="3"/>
  <c r="F492" i="3" s="1"/>
  <c r="C493" i="3"/>
  <c r="F493" i="3" s="1"/>
  <c r="C494" i="3"/>
  <c r="F494" i="3" s="1"/>
  <c r="C495" i="3"/>
  <c r="F495" i="3" s="1"/>
  <c r="C496" i="3"/>
  <c r="F496" i="3" s="1"/>
  <c r="C497" i="3"/>
  <c r="F497" i="3" s="1"/>
  <c r="C498" i="3"/>
  <c r="F498" i="3" s="1"/>
  <c r="C499" i="3"/>
  <c r="F499" i="3" s="1"/>
  <c r="C500" i="3"/>
  <c r="F500" i="3" s="1"/>
  <c r="C501" i="3"/>
  <c r="F501" i="3" s="1"/>
  <c r="C502" i="3"/>
  <c r="F502" i="3" s="1"/>
  <c r="C503" i="3"/>
  <c r="F503" i="3" s="1"/>
  <c r="C504" i="3"/>
  <c r="F504" i="3" s="1"/>
  <c r="C505" i="3"/>
  <c r="F505" i="3" s="1"/>
  <c r="C506" i="3"/>
  <c r="F506" i="3" s="1"/>
  <c r="C507" i="3"/>
  <c r="F507" i="3" s="1"/>
  <c r="C508" i="3"/>
  <c r="F508" i="3" s="1"/>
  <c r="C509" i="3"/>
  <c r="F509" i="3" s="1"/>
  <c r="C510" i="3"/>
  <c r="F510" i="3" s="1"/>
  <c r="C511" i="3"/>
  <c r="F511" i="3" s="1"/>
  <c r="C512" i="3"/>
  <c r="F512" i="3" s="1"/>
  <c r="C513" i="3"/>
  <c r="F513" i="3" s="1"/>
  <c r="C514" i="3"/>
  <c r="F514" i="3" s="1"/>
  <c r="C515" i="3"/>
  <c r="F515" i="3" s="1"/>
  <c r="C516" i="3"/>
  <c r="F516" i="3" s="1"/>
  <c r="C517" i="3"/>
  <c r="F517" i="3" s="1"/>
  <c r="C518" i="3"/>
  <c r="F518" i="3" s="1"/>
  <c r="C519" i="3"/>
  <c r="F519" i="3" s="1"/>
  <c r="C520" i="3"/>
  <c r="F520" i="3" s="1"/>
  <c r="C521" i="3"/>
  <c r="F521" i="3" s="1"/>
  <c r="C522" i="3"/>
  <c r="F522" i="3" s="1"/>
  <c r="C523" i="3"/>
  <c r="F523" i="3" s="1"/>
  <c r="C524" i="3"/>
  <c r="F524" i="3" s="1"/>
  <c r="C525" i="3"/>
  <c r="F525" i="3" s="1"/>
  <c r="C526" i="3"/>
  <c r="F526" i="3" s="1"/>
  <c r="C527" i="3"/>
  <c r="F527" i="3" s="1"/>
  <c r="C528" i="3"/>
  <c r="F528" i="3" s="1"/>
  <c r="C529" i="3"/>
  <c r="F529" i="3" s="1"/>
  <c r="C530" i="3"/>
  <c r="F530" i="3" s="1"/>
  <c r="C531" i="3"/>
  <c r="F531" i="3" s="1"/>
  <c r="C532" i="3"/>
  <c r="F532" i="3" s="1"/>
  <c r="C533" i="3"/>
  <c r="F533" i="3" s="1"/>
  <c r="C534" i="3"/>
  <c r="F534" i="3" s="1"/>
  <c r="C535" i="3"/>
  <c r="F535" i="3" s="1"/>
  <c r="C536" i="3"/>
  <c r="F536" i="3" s="1"/>
  <c r="C537" i="3"/>
  <c r="F537" i="3" s="1"/>
  <c r="C538" i="3"/>
  <c r="F538" i="3" s="1"/>
  <c r="C539" i="3"/>
  <c r="F539" i="3" s="1"/>
  <c r="C540" i="3"/>
  <c r="F540" i="3" s="1"/>
  <c r="C541" i="3"/>
  <c r="F541" i="3" s="1"/>
  <c r="C542" i="3"/>
  <c r="F542" i="3" s="1"/>
  <c r="C543" i="3"/>
  <c r="F543" i="3" s="1"/>
  <c r="C544" i="3"/>
  <c r="F544" i="3" s="1"/>
  <c r="C545" i="3"/>
  <c r="F545" i="3" s="1"/>
  <c r="C546" i="3"/>
  <c r="F546" i="3" s="1"/>
  <c r="C547" i="3"/>
  <c r="F547" i="3" s="1"/>
  <c r="C548" i="3"/>
  <c r="F548" i="3" s="1"/>
  <c r="C549" i="3"/>
  <c r="F549" i="3" s="1"/>
  <c r="C550" i="3"/>
  <c r="F550" i="3" s="1"/>
  <c r="C551" i="3"/>
  <c r="F551" i="3" s="1"/>
  <c r="C552" i="3"/>
  <c r="F552" i="3" s="1"/>
  <c r="C553" i="3"/>
  <c r="F553" i="3" s="1"/>
  <c r="C554" i="3"/>
  <c r="F554" i="3" s="1"/>
  <c r="C555" i="3"/>
  <c r="F555" i="3" s="1"/>
  <c r="C556" i="3"/>
  <c r="F556" i="3" s="1"/>
  <c r="C557" i="3"/>
  <c r="F557" i="3" s="1"/>
  <c r="C558" i="3"/>
  <c r="F558" i="3" s="1"/>
  <c r="C559" i="3"/>
  <c r="F559" i="3" s="1"/>
  <c r="C560" i="3"/>
  <c r="F560" i="3" s="1"/>
  <c r="C561" i="3"/>
  <c r="F561" i="3" s="1"/>
  <c r="C562" i="3"/>
  <c r="F562" i="3" s="1"/>
  <c r="C563" i="3"/>
  <c r="F563" i="3" s="1"/>
  <c r="C564" i="3"/>
  <c r="F564" i="3" s="1"/>
  <c r="C565" i="3"/>
  <c r="F565" i="3" s="1"/>
  <c r="C566" i="3"/>
  <c r="F566" i="3" s="1"/>
  <c r="C567" i="3"/>
  <c r="F567" i="3" s="1"/>
  <c r="C568" i="3"/>
  <c r="F568" i="3" s="1"/>
  <c r="C569" i="3"/>
  <c r="F569" i="3" s="1"/>
  <c r="C570" i="3"/>
  <c r="F570" i="3" s="1"/>
  <c r="C571" i="3"/>
  <c r="F571" i="3" s="1"/>
  <c r="C572" i="3"/>
  <c r="F572" i="3" s="1"/>
  <c r="C573" i="3"/>
  <c r="F573" i="3" s="1"/>
  <c r="C574" i="3"/>
  <c r="F574" i="3" s="1"/>
  <c r="C575" i="3"/>
  <c r="F575" i="3" s="1"/>
  <c r="C576" i="3"/>
  <c r="F576" i="3" s="1"/>
  <c r="C577" i="3"/>
  <c r="F577" i="3" s="1"/>
  <c r="C578" i="3"/>
  <c r="F578" i="3" s="1"/>
  <c r="C579" i="3"/>
  <c r="F579" i="3" s="1"/>
  <c r="C580" i="3"/>
  <c r="F580" i="3" s="1"/>
  <c r="C581" i="3"/>
  <c r="F581" i="3" s="1"/>
  <c r="C582" i="3"/>
  <c r="F582" i="3" s="1"/>
  <c r="C583" i="3"/>
  <c r="F583" i="3" s="1"/>
  <c r="C584" i="3"/>
  <c r="F584" i="3" s="1"/>
  <c r="C585" i="3"/>
  <c r="F585" i="3" s="1"/>
  <c r="C586" i="3"/>
  <c r="F586" i="3" s="1"/>
  <c r="C587" i="3"/>
  <c r="F587" i="3" s="1"/>
  <c r="C588" i="3"/>
  <c r="F588" i="3" s="1"/>
  <c r="C589" i="3"/>
  <c r="F589" i="3" s="1"/>
  <c r="C590" i="3"/>
  <c r="F590" i="3" s="1"/>
  <c r="C591" i="3"/>
  <c r="F591" i="3" s="1"/>
  <c r="C592" i="3"/>
  <c r="F592" i="3" s="1"/>
  <c r="C593" i="3"/>
  <c r="F593" i="3" s="1"/>
  <c r="C594" i="3"/>
  <c r="F594" i="3" s="1"/>
  <c r="C595" i="3"/>
  <c r="F595" i="3" s="1"/>
  <c r="C596" i="3"/>
  <c r="F596" i="3" s="1"/>
  <c r="C597" i="3"/>
  <c r="F597" i="3" s="1"/>
  <c r="C598" i="3"/>
  <c r="F598" i="3" s="1"/>
  <c r="C599" i="3"/>
  <c r="F599" i="3" s="1"/>
  <c r="C600" i="3"/>
  <c r="F600" i="3" s="1"/>
  <c r="C601" i="3"/>
  <c r="F601" i="3" s="1"/>
  <c r="C602" i="3"/>
  <c r="F602" i="3" s="1"/>
  <c r="C603" i="3"/>
  <c r="F603" i="3" s="1"/>
  <c r="C604" i="3"/>
  <c r="F604" i="3" s="1"/>
  <c r="C605" i="3"/>
  <c r="F605" i="3" s="1"/>
  <c r="C606" i="3"/>
  <c r="F606" i="3" s="1"/>
  <c r="C607" i="3"/>
  <c r="F607" i="3" s="1"/>
  <c r="C608" i="3"/>
  <c r="F608" i="3" s="1"/>
  <c r="C609" i="3"/>
  <c r="F609" i="3" s="1"/>
  <c r="C610" i="3"/>
  <c r="F610" i="3" s="1"/>
  <c r="C611" i="3"/>
  <c r="F611" i="3" s="1"/>
  <c r="C612" i="3"/>
  <c r="F612" i="3" s="1"/>
  <c r="C613" i="3"/>
  <c r="F613" i="3" s="1"/>
  <c r="C614" i="3"/>
  <c r="F614" i="3" s="1"/>
  <c r="C615" i="3"/>
  <c r="F615" i="3" s="1"/>
  <c r="C616" i="3"/>
  <c r="F616" i="3" s="1"/>
  <c r="C617" i="3"/>
  <c r="F617" i="3" s="1"/>
  <c r="C618" i="3"/>
  <c r="F618" i="3" s="1"/>
  <c r="C619" i="3"/>
  <c r="F619" i="3" s="1"/>
  <c r="C620" i="3"/>
  <c r="F620" i="3" s="1"/>
  <c r="C621" i="3"/>
  <c r="F621" i="3" s="1"/>
  <c r="C622" i="3"/>
  <c r="F622" i="3" s="1"/>
  <c r="C623" i="3"/>
  <c r="F623" i="3" s="1"/>
  <c r="C624" i="3"/>
  <c r="F624" i="3" s="1"/>
  <c r="C625" i="3"/>
  <c r="F625" i="3" s="1"/>
  <c r="C626" i="3"/>
  <c r="F626" i="3" s="1"/>
  <c r="C627" i="3"/>
  <c r="F627" i="3" s="1"/>
  <c r="C628" i="3"/>
  <c r="F628" i="3" s="1"/>
  <c r="C629" i="3"/>
  <c r="F629" i="3" s="1"/>
  <c r="C630" i="3"/>
  <c r="F630" i="3" s="1"/>
  <c r="C631" i="3"/>
  <c r="F631" i="3" s="1"/>
  <c r="C632" i="3"/>
  <c r="F632" i="3" s="1"/>
  <c r="C633" i="3"/>
  <c r="F633" i="3" s="1"/>
  <c r="C634" i="3"/>
  <c r="F634" i="3" s="1"/>
  <c r="C635" i="3"/>
  <c r="F635" i="3" s="1"/>
  <c r="C636" i="3"/>
  <c r="F636" i="3" s="1"/>
  <c r="C637" i="3"/>
  <c r="F637" i="3" s="1"/>
  <c r="C638" i="3"/>
  <c r="F638" i="3" s="1"/>
  <c r="C639" i="3"/>
  <c r="F639" i="3" s="1"/>
  <c r="C640" i="3"/>
  <c r="C641" i="3"/>
  <c r="F641" i="3" s="1"/>
  <c r="C642" i="3"/>
  <c r="F642" i="3" s="1"/>
  <c r="C643" i="3"/>
  <c r="F643" i="3" s="1"/>
  <c r="C644" i="3"/>
  <c r="F644" i="3" s="1"/>
  <c r="C645" i="3"/>
  <c r="F645" i="3" s="1"/>
  <c r="C646" i="3"/>
  <c r="F646" i="3" s="1"/>
  <c r="C647" i="3"/>
  <c r="F647" i="3" s="1"/>
  <c r="C648" i="3"/>
  <c r="F648" i="3" s="1"/>
  <c r="C649" i="3"/>
  <c r="F649" i="3" s="1"/>
  <c r="C650" i="3"/>
  <c r="F650" i="3" s="1"/>
  <c r="C651" i="3"/>
  <c r="F651" i="3" s="1"/>
  <c r="C652" i="3"/>
  <c r="F652" i="3" s="1"/>
  <c r="C653" i="3"/>
  <c r="F653" i="3" s="1"/>
  <c r="C654" i="3"/>
  <c r="F654" i="3" s="1"/>
  <c r="C655" i="3"/>
  <c r="F655" i="3" s="1"/>
  <c r="C656" i="3"/>
  <c r="F656" i="3" s="1"/>
  <c r="C657" i="3"/>
  <c r="F657" i="3" s="1"/>
  <c r="C658" i="3"/>
  <c r="F658" i="3" s="1"/>
  <c r="C659" i="3"/>
  <c r="F659" i="3" s="1"/>
  <c r="C660" i="3"/>
  <c r="F660" i="3" s="1"/>
  <c r="C661" i="3"/>
  <c r="F661" i="3" s="1"/>
  <c r="C662" i="3"/>
  <c r="F662" i="3" s="1"/>
  <c r="C663" i="3"/>
  <c r="F663" i="3" s="1"/>
  <c r="C664" i="3"/>
  <c r="F664" i="3" s="1"/>
  <c r="C665" i="3"/>
  <c r="F665" i="3" s="1"/>
  <c r="C666" i="3"/>
  <c r="F666" i="3" s="1"/>
  <c r="C667" i="3"/>
  <c r="F667" i="3" s="1"/>
  <c r="C668" i="3"/>
  <c r="F668" i="3" s="1"/>
  <c r="C669" i="3"/>
  <c r="F669" i="3" s="1"/>
  <c r="C670" i="3"/>
  <c r="F670" i="3" s="1"/>
  <c r="C671" i="3"/>
  <c r="F671" i="3" s="1"/>
  <c r="C672" i="3"/>
  <c r="F672" i="3" s="1"/>
  <c r="C673" i="3"/>
  <c r="F673" i="3" s="1"/>
  <c r="C674" i="3"/>
  <c r="F674" i="3" s="1"/>
  <c r="C675" i="3"/>
  <c r="F675" i="3" s="1"/>
  <c r="C676" i="3"/>
  <c r="F676" i="3" s="1"/>
  <c r="C677" i="3"/>
  <c r="F677" i="3" s="1"/>
  <c r="C678" i="3"/>
  <c r="F678" i="3" s="1"/>
  <c r="C679" i="3"/>
  <c r="F679" i="3" s="1"/>
  <c r="C680" i="3"/>
  <c r="F680" i="3" s="1"/>
  <c r="C681" i="3"/>
  <c r="F681" i="3" s="1"/>
  <c r="C682" i="3"/>
  <c r="F682" i="3" s="1"/>
  <c r="C683" i="3"/>
  <c r="F683" i="3" s="1"/>
  <c r="C684" i="3"/>
  <c r="F684" i="3" s="1"/>
  <c r="C685" i="3"/>
  <c r="F685" i="3" s="1"/>
  <c r="C686" i="3"/>
  <c r="F686" i="3" s="1"/>
  <c r="C687" i="3"/>
  <c r="F687" i="3" s="1"/>
  <c r="C688" i="3"/>
  <c r="F688" i="3" s="1"/>
  <c r="C689" i="3"/>
  <c r="F689" i="3" s="1"/>
  <c r="C690" i="3"/>
  <c r="F690" i="3" s="1"/>
  <c r="C691" i="3"/>
  <c r="F691" i="3" s="1"/>
  <c r="C692" i="3"/>
  <c r="F692" i="3" s="1"/>
  <c r="C693" i="3"/>
  <c r="F693" i="3" s="1"/>
  <c r="C694" i="3"/>
  <c r="F694" i="3" s="1"/>
  <c r="C695" i="3"/>
  <c r="F695" i="3" s="1"/>
  <c r="C696" i="3"/>
  <c r="F696" i="3" s="1"/>
  <c r="C697" i="3"/>
  <c r="F697" i="3" s="1"/>
  <c r="C698" i="3"/>
  <c r="F698" i="3" s="1"/>
  <c r="C699" i="3"/>
  <c r="F699" i="3" s="1"/>
  <c r="C700" i="3"/>
  <c r="F700" i="3" s="1"/>
  <c r="C701" i="3"/>
  <c r="F701" i="3" s="1"/>
  <c r="F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2" i="3"/>
  <c r="I5" i="1"/>
  <c r="I4" i="1"/>
  <c r="I3" i="1"/>
  <c r="I10" i="1"/>
  <c r="I9" i="1"/>
  <c r="I8" i="1"/>
  <c r="I7" i="1"/>
  <c r="I6" i="1"/>
  <c r="Q614" i="3" l="1"/>
  <c r="Q678" i="3"/>
  <c r="Q675" i="3"/>
  <c r="Q651" i="3"/>
  <c r="Q611" i="3"/>
  <c r="Q587" i="3"/>
  <c r="Q547" i="3"/>
  <c r="Q523" i="3"/>
  <c r="Q419" i="3"/>
  <c r="Q395" i="3"/>
  <c r="Q355" i="3"/>
  <c r="Q315" i="3"/>
  <c r="Q291" i="3"/>
  <c r="Q267" i="3"/>
  <c r="Q235" i="3"/>
  <c r="Q227" i="3"/>
  <c r="Q163" i="3"/>
  <c r="Q115" i="3"/>
  <c r="Q99" i="3"/>
  <c r="Q67" i="3"/>
  <c r="Q51" i="3"/>
  <c r="Q35" i="3"/>
  <c r="Q27" i="3"/>
  <c r="Q3" i="3"/>
  <c r="Q619" i="3"/>
  <c r="Q515" i="3"/>
  <c r="Q387" i="3"/>
  <c r="Q331" i="3"/>
  <c r="Q219" i="3"/>
  <c r="Q171" i="3"/>
  <c r="Q43" i="3"/>
  <c r="Q19" i="3"/>
  <c r="Q643" i="3"/>
  <c r="Q595" i="3"/>
  <c r="Q363" i="3"/>
  <c r="Q459" i="3"/>
  <c r="Q699" i="3"/>
  <c r="Q571" i="3"/>
  <c r="Q499" i="3"/>
  <c r="Q475" i="3"/>
  <c r="Q251" i="3"/>
  <c r="Q203" i="3"/>
  <c r="Q123" i="3"/>
  <c r="Q75" i="3"/>
  <c r="Q696" i="3"/>
  <c r="Q656" i="3"/>
  <c r="Q632" i="3"/>
  <c r="Q592" i="3"/>
  <c r="Q568" i="3"/>
  <c r="Q528" i="3"/>
  <c r="Q504" i="3"/>
  <c r="Q464" i="3"/>
  <c r="Q440" i="3"/>
  <c r="Q400" i="3"/>
  <c r="Q376" i="3"/>
  <c r="Q336" i="3"/>
  <c r="Q304" i="3"/>
  <c r="Q272" i="3"/>
  <c r="Q256" i="3"/>
  <c r="Q224" i="3"/>
  <c r="Q208" i="3"/>
  <c r="Q200" i="3"/>
  <c r="Q455" i="3"/>
  <c r="Q297" i="3"/>
  <c r="Q124" i="3"/>
  <c r="Q672" i="3"/>
  <c r="Q627" i="3"/>
  <c r="Q603" i="3"/>
  <c r="Q544" i="3"/>
  <c r="Q451" i="3"/>
  <c r="Q427" i="3"/>
  <c r="Q392" i="3"/>
  <c r="Q371" i="3"/>
  <c r="Q360" i="3"/>
  <c r="Q179" i="3"/>
  <c r="Q519" i="3"/>
  <c r="Q683" i="3"/>
  <c r="Q648" i="3"/>
  <c r="Q555" i="3"/>
  <c r="Q347" i="3"/>
  <c r="Q299" i="3"/>
  <c r="Q187" i="3"/>
  <c r="Q155" i="3"/>
  <c r="P2" i="3"/>
  <c r="Q638" i="3"/>
  <c r="Q574" i="3"/>
  <c r="Q550" i="3"/>
  <c r="Q510" i="3"/>
  <c r="Q486" i="3"/>
  <c r="Q446" i="3"/>
  <c r="Q422" i="3"/>
  <c r="Q382" i="3"/>
  <c r="Q358" i="3"/>
  <c r="Q318" i="3"/>
  <c r="Q294" i="3"/>
  <c r="Q262" i="3"/>
  <c r="Q254" i="3"/>
  <c r="Q246" i="3"/>
  <c r="Q214" i="3"/>
  <c r="Q190" i="3"/>
  <c r="Q174" i="3"/>
  <c r="Q142" i="3"/>
  <c r="Q126" i="3"/>
  <c r="Q110" i="3"/>
  <c r="Q94" i="3"/>
  <c r="Q86" i="3"/>
  <c r="Q78" i="3"/>
  <c r="Q62" i="3"/>
  <c r="Q54" i="3"/>
  <c r="Q46" i="3"/>
  <c r="Q22" i="3"/>
  <c r="Q14" i="3"/>
  <c r="Q6" i="3"/>
  <c r="Q483" i="3"/>
  <c r="Q694" i="3"/>
  <c r="Q670" i="3"/>
  <c r="Q659" i="3"/>
  <c r="Q624" i="3"/>
  <c r="Q600" i="3"/>
  <c r="Q579" i="3"/>
  <c r="Q566" i="3"/>
  <c r="Q542" i="3"/>
  <c r="Q531" i="3"/>
  <c r="Q518" i="3"/>
  <c r="Q507" i="3"/>
  <c r="Q494" i="3"/>
  <c r="Q424" i="3"/>
  <c r="Q390" i="3"/>
  <c r="Q379" i="3"/>
  <c r="Q368" i="3"/>
  <c r="Q334" i="3"/>
  <c r="Q323" i="3"/>
  <c r="Q296" i="3"/>
  <c r="Q259" i="3"/>
  <c r="Q222" i="3"/>
  <c r="Q131" i="3"/>
  <c r="Q107" i="3"/>
  <c r="Q693" i="3"/>
  <c r="Q669" i="3"/>
  <c r="Q629" i="3"/>
  <c r="Q605" i="3"/>
  <c r="Q565" i="3"/>
  <c r="Q680" i="3"/>
  <c r="Q635" i="3"/>
  <c r="Q576" i="3"/>
  <c r="Q552" i="3"/>
  <c r="Q480" i="3"/>
  <c r="Q435" i="3"/>
  <c r="Q411" i="3"/>
  <c r="Q344" i="3"/>
  <c r="Q283" i="3"/>
  <c r="Q59" i="3"/>
  <c r="Q11" i="3"/>
  <c r="Q684" i="3"/>
  <c r="Q660" i="3"/>
  <c r="Q620" i="3"/>
  <c r="Q596" i="3"/>
  <c r="Q556" i="3"/>
  <c r="Q532" i="3"/>
  <c r="Q492" i="3"/>
  <c r="Q468" i="3"/>
  <c r="Q428" i="3"/>
  <c r="Q698" i="3"/>
  <c r="P698" i="3"/>
  <c r="P690" i="3"/>
  <c r="P682" i="3"/>
  <c r="Q674" i="3"/>
  <c r="P674" i="3"/>
  <c r="Q666" i="3"/>
  <c r="P666" i="3"/>
  <c r="P658" i="3"/>
  <c r="P650" i="3"/>
  <c r="Q642" i="3"/>
  <c r="P642" i="3"/>
  <c r="Q634" i="3"/>
  <c r="P634" i="3"/>
  <c r="P626" i="3"/>
  <c r="P618" i="3"/>
  <c r="Q610" i="3"/>
  <c r="P610" i="3"/>
  <c r="Q602" i="3"/>
  <c r="P602" i="3"/>
  <c r="P594" i="3"/>
  <c r="P586" i="3"/>
  <c r="P578" i="3"/>
  <c r="Q570" i="3"/>
  <c r="P570" i="3"/>
  <c r="P538" i="3"/>
  <c r="P506" i="3"/>
  <c r="P474" i="3"/>
  <c r="Q105" i="3"/>
  <c r="Q281" i="3"/>
  <c r="Q217" i="3"/>
  <c r="Q153" i="3"/>
  <c r="Q89" i="3"/>
  <c r="Q41" i="3"/>
  <c r="Q327" i="3"/>
  <c r="Q263" i="3"/>
  <c r="Q25" i="3"/>
  <c r="Q309" i="3"/>
  <c r="Q300" i="3"/>
  <c r="Q236" i="3"/>
  <c r="Q172" i="3"/>
  <c r="Q108" i="3"/>
  <c r="Q245" i="3"/>
  <c r="Q562" i="3"/>
  <c r="Q538" i="3"/>
  <c r="Q530" i="3"/>
  <c r="Q506" i="3"/>
  <c r="Q498" i="3"/>
  <c r="Q482" i="3"/>
  <c r="Q474" i="3"/>
  <c r="Q466" i="3"/>
  <c r="Q442" i="3"/>
  <c r="P442" i="3"/>
  <c r="Q434" i="3"/>
  <c r="P434" i="3"/>
  <c r="Q426" i="3"/>
  <c r="P426" i="3"/>
  <c r="Q418" i="3"/>
  <c r="P418" i="3"/>
  <c r="Q410" i="3"/>
  <c r="P410" i="3"/>
  <c r="Q402" i="3"/>
  <c r="P402" i="3"/>
  <c r="Q394" i="3"/>
  <c r="P394" i="3"/>
  <c r="Q386" i="3"/>
  <c r="P386" i="3"/>
  <c r="Q378" i="3"/>
  <c r="P378" i="3"/>
  <c r="Q370" i="3"/>
  <c r="P370" i="3"/>
  <c r="Q362" i="3"/>
  <c r="P362" i="3"/>
  <c r="Q354" i="3"/>
  <c r="P354" i="3"/>
  <c r="Q346" i="3"/>
  <c r="P346" i="3"/>
  <c r="Q338" i="3"/>
  <c r="P338" i="3"/>
  <c r="Q330" i="3"/>
  <c r="P330" i="3"/>
  <c r="Q322" i="3"/>
  <c r="P322" i="3"/>
  <c r="Q314" i="3"/>
  <c r="P314" i="3"/>
  <c r="Q306" i="3"/>
  <c r="P306" i="3"/>
  <c r="Q298" i="3"/>
  <c r="P298" i="3"/>
  <c r="Q290" i="3"/>
  <c r="P290" i="3"/>
  <c r="Q282" i="3"/>
  <c r="P282" i="3"/>
  <c r="Q274" i="3"/>
  <c r="P274" i="3"/>
  <c r="Q266" i="3"/>
  <c r="P266" i="3"/>
  <c r="Q258" i="3"/>
  <c r="P258" i="3"/>
  <c r="Q250" i="3"/>
  <c r="P250" i="3"/>
  <c r="Q242" i="3"/>
  <c r="P242" i="3"/>
  <c r="Q234" i="3"/>
  <c r="P234" i="3"/>
  <c r="Q226" i="3"/>
  <c r="P226" i="3"/>
  <c r="Q218" i="3"/>
  <c r="P218" i="3"/>
  <c r="Q210" i="3"/>
  <c r="P210" i="3"/>
  <c r="Q202" i="3"/>
  <c r="P202" i="3"/>
  <c r="Q194" i="3"/>
  <c r="P194" i="3"/>
  <c r="Q186" i="3"/>
  <c r="P186" i="3"/>
  <c r="Q178" i="3"/>
  <c r="P178" i="3"/>
  <c r="Q170" i="3"/>
  <c r="P170" i="3"/>
  <c r="P162" i="3"/>
  <c r="Q162" i="3" s="1"/>
  <c r="Q154" i="3"/>
  <c r="P154" i="3"/>
  <c r="Q146" i="3"/>
  <c r="P146" i="3"/>
  <c r="Q138" i="3"/>
  <c r="P138" i="3"/>
  <c r="P130" i="3"/>
  <c r="Q122" i="3"/>
  <c r="P122" i="3"/>
  <c r="Q114" i="3"/>
  <c r="P114" i="3"/>
  <c r="Q106" i="3"/>
  <c r="P106" i="3"/>
  <c r="P98" i="3"/>
  <c r="Q98" i="3" s="1"/>
  <c r="P90" i="3"/>
  <c r="Q90" i="3" s="1"/>
  <c r="Q82" i="3"/>
  <c r="P82" i="3"/>
  <c r="Q74" i="3"/>
  <c r="P74" i="3"/>
  <c r="P66" i="3"/>
  <c r="P58" i="3"/>
  <c r="Q50" i="3"/>
  <c r="P50" i="3"/>
  <c r="Q42" i="3"/>
  <c r="P42" i="3"/>
  <c r="P34" i="3"/>
  <c r="Q34" i="3" s="1"/>
  <c r="P26" i="3"/>
  <c r="Q18" i="3"/>
  <c r="P18" i="3"/>
  <c r="R88" i="3" s="1"/>
  <c r="P10" i="3"/>
  <c r="R419" i="3" s="1"/>
  <c r="P546" i="3"/>
  <c r="Q546" i="3" s="1"/>
  <c r="P514" i="3"/>
  <c r="P482" i="3"/>
  <c r="P450" i="3"/>
  <c r="R104" i="3"/>
  <c r="R40" i="3"/>
  <c r="P554" i="3"/>
  <c r="P522" i="3"/>
  <c r="P490" i="3"/>
  <c r="P458" i="3"/>
  <c r="R458" i="3" s="1"/>
  <c r="R159" i="3"/>
  <c r="R95" i="3"/>
  <c r="R39" i="3"/>
  <c r="R31" i="3"/>
  <c r="R48" i="3" l="1"/>
  <c r="R175" i="3"/>
  <c r="R26" i="3"/>
  <c r="R165" i="3"/>
  <c r="R119" i="3"/>
  <c r="R183" i="3"/>
  <c r="R64" i="3"/>
  <c r="R482" i="3"/>
  <c r="R66" i="3"/>
  <c r="R130" i="3"/>
  <c r="R29" i="3"/>
  <c r="R181" i="3"/>
  <c r="R156" i="3"/>
  <c r="R223" i="3"/>
  <c r="R623" i="3"/>
  <c r="R201" i="3"/>
  <c r="R601" i="3"/>
  <c r="R618" i="3"/>
  <c r="Q618" i="3"/>
  <c r="R420" i="3"/>
  <c r="R158" i="3"/>
  <c r="R606" i="3"/>
  <c r="R320" i="3"/>
  <c r="R363" i="3"/>
  <c r="Q26" i="3"/>
  <c r="R63" i="3"/>
  <c r="R127" i="3"/>
  <c r="R191" i="3"/>
  <c r="R8" i="3"/>
  <c r="R72" i="3"/>
  <c r="R136" i="3"/>
  <c r="R514" i="3"/>
  <c r="Q514" i="3"/>
  <c r="Q66" i="3"/>
  <c r="Q130" i="3"/>
  <c r="R37" i="3"/>
  <c r="R221" i="3"/>
  <c r="R164" i="3"/>
  <c r="R476" i="3"/>
  <c r="R687" i="3"/>
  <c r="R665" i="3"/>
  <c r="R562" i="3"/>
  <c r="R294" i="3"/>
  <c r="R446" i="3"/>
  <c r="R455" i="3"/>
  <c r="R490" i="3"/>
  <c r="R111" i="3"/>
  <c r="R56" i="3"/>
  <c r="R450" i="3"/>
  <c r="Q450" i="3"/>
  <c r="R60" i="3"/>
  <c r="R55" i="3"/>
  <c r="R554" i="3"/>
  <c r="R128" i="3"/>
  <c r="R34" i="3"/>
  <c r="R98" i="3"/>
  <c r="R162" i="3"/>
  <c r="Q458" i="3"/>
  <c r="R356" i="3"/>
  <c r="R7" i="3"/>
  <c r="R71" i="3"/>
  <c r="R135" i="3"/>
  <c r="R199" i="3"/>
  <c r="R16" i="3"/>
  <c r="R80" i="3"/>
  <c r="R144" i="3"/>
  <c r="R546" i="3"/>
  <c r="R42" i="3"/>
  <c r="R74" i="3"/>
  <c r="R106" i="3"/>
  <c r="R138" i="3"/>
  <c r="R170" i="3"/>
  <c r="R202" i="3"/>
  <c r="R234" i="3"/>
  <c r="R266" i="3"/>
  <c r="R298" i="3"/>
  <c r="R330" i="3"/>
  <c r="R362" i="3"/>
  <c r="R394" i="3"/>
  <c r="R426" i="3"/>
  <c r="Q554" i="3"/>
  <c r="R53" i="3"/>
  <c r="R229" i="3"/>
  <c r="R279" i="3"/>
  <c r="R425" i="3"/>
  <c r="R265" i="3"/>
  <c r="R586" i="3"/>
  <c r="Q586" i="3"/>
  <c r="R644" i="3"/>
  <c r="R581" i="3"/>
  <c r="R670" i="3"/>
  <c r="R75" i="3"/>
  <c r="R251" i="3"/>
  <c r="R627" i="3"/>
  <c r="R15" i="3"/>
  <c r="R143" i="3"/>
  <c r="R24" i="3"/>
  <c r="R152" i="3"/>
  <c r="R93" i="3"/>
  <c r="R172" i="3"/>
  <c r="R350" i="3"/>
  <c r="R103" i="3"/>
  <c r="R79" i="3"/>
  <c r="R207" i="3"/>
  <c r="R10" i="3"/>
  <c r="R464" i="3"/>
  <c r="R416" i="3"/>
  <c r="R368" i="3"/>
  <c r="R312" i="3"/>
  <c r="R264" i="3"/>
  <c r="R216" i="3"/>
  <c r="R551" i="3"/>
  <c r="R662" i="3"/>
  <c r="R598" i="3"/>
  <c r="R494" i="3"/>
  <c r="R390" i="3"/>
  <c r="R342" i="3"/>
  <c r="R246" i="3"/>
  <c r="R198" i="3"/>
  <c r="R150" i="3"/>
  <c r="R70" i="3"/>
  <c r="R30" i="3"/>
  <c r="R530" i="3"/>
  <c r="R677" i="3"/>
  <c r="R573" i="3"/>
  <c r="R684" i="3"/>
  <c r="R636" i="3"/>
  <c r="R588" i="3"/>
  <c r="R412" i="3"/>
  <c r="R275" i="3"/>
  <c r="R657" i="3"/>
  <c r="R593" i="3"/>
  <c r="R529" i="3"/>
  <c r="R465" i="3"/>
  <c r="R393" i="3"/>
  <c r="R321" i="3"/>
  <c r="R257" i="3"/>
  <c r="R193" i="3"/>
  <c r="R129" i="3"/>
  <c r="R65" i="3"/>
  <c r="R252" i="3"/>
  <c r="R679" i="3"/>
  <c r="R615" i="3"/>
  <c r="R543" i="3"/>
  <c r="R463" i="3"/>
  <c r="R391" i="3"/>
  <c r="R327" i="3"/>
  <c r="R271" i="3"/>
  <c r="R380" i="3"/>
  <c r="R549" i="3"/>
  <c r="R485" i="3"/>
  <c r="R421" i="3"/>
  <c r="R357" i="3"/>
  <c r="R301" i="3"/>
  <c r="R339" i="3"/>
  <c r="R348" i="3"/>
  <c r="R284" i="3"/>
  <c r="R220" i="3"/>
  <c r="R664" i="3"/>
  <c r="R616" i="3"/>
  <c r="R512" i="3"/>
  <c r="R408" i="3"/>
  <c r="R360" i="3"/>
  <c r="R304" i="3"/>
  <c r="R256" i="3"/>
  <c r="R208" i="3"/>
  <c r="R297" i="3"/>
  <c r="R519" i="3"/>
  <c r="R654" i="3"/>
  <c r="R590" i="3"/>
  <c r="R542" i="3"/>
  <c r="R486" i="3"/>
  <c r="R438" i="3"/>
  <c r="R382" i="3"/>
  <c r="R334" i="3"/>
  <c r="R286" i="3"/>
  <c r="R190" i="3"/>
  <c r="R142" i="3"/>
  <c r="R102" i="3"/>
  <c r="R62" i="3"/>
  <c r="R22" i="3"/>
  <c r="R498" i="3"/>
  <c r="R669" i="3"/>
  <c r="R621" i="3"/>
  <c r="R565" i="3"/>
  <c r="R628" i="3"/>
  <c r="R580" i="3"/>
  <c r="R524" i="3"/>
  <c r="R460" i="3"/>
  <c r="R540" i="3"/>
  <c r="R105" i="3"/>
  <c r="R649" i="3"/>
  <c r="R585" i="3"/>
  <c r="R521" i="3"/>
  <c r="R457" i="3"/>
  <c r="R385" i="3"/>
  <c r="R313" i="3"/>
  <c r="R249" i="3"/>
  <c r="R185" i="3"/>
  <c r="R121" i="3"/>
  <c r="R49" i="3"/>
  <c r="R83" i="3"/>
  <c r="R671" i="3"/>
  <c r="R607" i="3"/>
  <c r="R535" i="3"/>
  <c r="R447" i="3"/>
  <c r="R383" i="3"/>
  <c r="R263" i="3"/>
  <c r="R211" i="3"/>
  <c r="R541" i="3"/>
  <c r="R477" i="3"/>
  <c r="R413" i="3"/>
  <c r="R349" i="3"/>
  <c r="R293" i="3"/>
  <c r="R169" i="3"/>
  <c r="R340" i="3"/>
  <c r="R276" i="3"/>
  <c r="R212" i="3"/>
  <c r="R148" i="3"/>
  <c r="R84" i="3"/>
  <c r="R213" i="3"/>
  <c r="R149" i="3"/>
  <c r="R85" i="3"/>
  <c r="R21" i="3"/>
  <c r="R28" i="3"/>
  <c r="R656" i="3"/>
  <c r="R608" i="3"/>
  <c r="R560" i="3"/>
  <c r="R504" i="3"/>
  <c r="R456" i="3"/>
  <c r="R400" i="3"/>
  <c r="R352" i="3"/>
  <c r="R646" i="3"/>
  <c r="R582" i="3"/>
  <c r="R534" i="3"/>
  <c r="R430" i="3"/>
  <c r="R326" i="3"/>
  <c r="R278" i="3"/>
  <c r="R238" i="3"/>
  <c r="R94" i="3"/>
  <c r="R466" i="3"/>
  <c r="R613" i="3"/>
  <c r="R676" i="3"/>
  <c r="R620" i="3"/>
  <c r="R572" i="3"/>
  <c r="R516" i="3"/>
  <c r="R452" i="3"/>
  <c r="R641" i="3"/>
  <c r="R577" i="3"/>
  <c r="R513" i="3"/>
  <c r="R449" i="3"/>
  <c r="R377" i="3"/>
  <c r="R305" i="3"/>
  <c r="R241" i="3"/>
  <c r="R177" i="3"/>
  <c r="R113" i="3"/>
  <c r="R41" i="3"/>
  <c r="R508" i="3"/>
  <c r="R663" i="3"/>
  <c r="R599" i="3"/>
  <c r="R527" i="3"/>
  <c r="R439" i="3"/>
  <c r="R375" i="3"/>
  <c r="R319" i="3"/>
  <c r="R25" i="3"/>
  <c r="R533" i="3"/>
  <c r="R469" i="3"/>
  <c r="R405" i="3"/>
  <c r="R341" i="3"/>
  <c r="R285" i="3"/>
  <c r="R404" i="3"/>
  <c r="R332" i="3"/>
  <c r="R268" i="3"/>
  <c r="R204" i="3"/>
  <c r="R140" i="3"/>
  <c r="R76" i="3"/>
  <c r="R205" i="3"/>
  <c r="R141" i="3"/>
  <c r="R77" i="3"/>
  <c r="R13" i="3"/>
  <c r="R20" i="3"/>
  <c r="R574" i="3"/>
  <c r="R526" i="3"/>
  <c r="R478" i="3"/>
  <c r="R422" i="3"/>
  <c r="R374" i="3"/>
  <c r="R318" i="3"/>
  <c r="R270" i="3"/>
  <c r="R230" i="3"/>
  <c r="R182" i="3"/>
  <c r="R134" i="3"/>
  <c r="R54" i="3"/>
  <c r="R14" i="3"/>
  <c r="R483" i="3"/>
  <c r="R661" i="3"/>
  <c r="R605" i="3"/>
  <c r="R668" i="3"/>
  <c r="R564" i="3"/>
  <c r="R500" i="3"/>
  <c r="R444" i="3"/>
  <c r="R697" i="3"/>
  <c r="R633" i="3"/>
  <c r="R569" i="3"/>
  <c r="R505" i="3"/>
  <c r="R441" i="3"/>
  <c r="R369" i="3"/>
  <c r="R289" i="3"/>
  <c r="R225" i="3"/>
  <c r="R161" i="3"/>
  <c r="R97" i="3"/>
  <c r="R403" i="3"/>
  <c r="R655" i="3"/>
  <c r="R591" i="3"/>
  <c r="R511" i="3"/>
  <c r="R431" i="3"/>
  <c r="R367" i="3"/>
  <c r="R311" i="3"/>
  <c r="R255" i="3"/>
  <c r="R525" i="3"/>
  <c r="R461" i="3"/>
  <c r="R397" i="3"/>
  <c r="R333" i="3"/>
  <c r="R277" i="3"/>
  <c r="R396" i="3"/>
  <c r="R324" i="3"/>
  <c r="R260" i="3"/>
  <c r="R196" i="3"/>
  <c r="R132" i="3"/>
  <c r="R316" i="3"/>
  <c r="R197" i="3"/>
  <c r="R133" i="3"/>
  <c r="R69" i="3"/>
  <c r="R5" i="3"/>
  <c r="R12" i="3"/>
  <c r="R518" i="3"/>
  <c r="R470" i="3"/>
  <c r="R366" i="3"/>
  <c r="R262" i="3"/>
  <c r="R222" i="3"/>
  <c r="R174" i="3"/>
  <c r="R126" i="3"/>
  <c r="R86" i="3"/>
  <c r="R701" i="3"/>
  <c r="R653" i="3"/>
  <c r="R660" i="3"/>
  <c r="R612" i="3"/>
  <c r="R556" i="3"/>
  <c r="R492" i="3"/>
  <c r="R436" i="3"/>
  <c r="R689" i="3"/>
  <c r="R625" i="3"/>
  <c r="R561" i="3"/>
  <c r="R497" i="3"/>
  <c r="R433" i="3"/>
  <c r="R353" i="3"/>
  <c r="R281" i="3"/>
  <c r="R217" i="3"/>
  <c r="R153" i="3"/>
  <c r="R89" i="3"/>
  <c r="R33" i="3"/>
  <c r="R233" i="3"/>
  <c r="R647" i="3"/>
  <c r="R583" i="3"/>
  <c r="R503" i="3"/>
  <c r="R423" i="3"/>
  <c r="R359" i="3"/>
  <c r="R303" i="3"/>
  <c r="R247" i="3"/>
  <c r="R487" i="3"/>
  <c r="R517" i="3"/>
  <c r="R453" i="3"/>
  <c r="R389" i="3"/>
  <c r="R325" i="3"/>
  <c r="R269" i="3"/>
  <c r="R388" i="3"/>
  <c r="R308" i="3"/>
  <c r="R244" i="3"/>
  <c r="R180" i="3"/>
  <c r="R116" i="3"/>
  <c r="R147" i="3"/>
  <c r="R189" i="3"/>
  <c r="R125" i="3"/>
  <c r="R61" i="3"/>
  <c r="R68" i="3"/>
  <c r="R4" i="3"/>
  <c r="R488" i="3"/>
  <c r="R384" i="3"/>
  <c r="R280" i="3"/>
  <c r="R232" i="3"/>
  <c r="R192" i="3"/>
  <c r="R435" i="3"/>
  <c r="R694" i="3"/>
  <c r="R630" i="3"/>
  <c r="R566" i="3"/>
  <c r="R510" i="3"/>
  <c r="R462" i="3"/>
  <c r="R414" i="3"/>
  <c r="R358" i="3"/>
  <c r="R310" i="3"/>
  <c r="R214" i="3"/>
  <c r="R46" i="3"/>
  <c r="R6" i="3"/>
  <c r="R693" i="3"/>
  <c r="R645" i="3"/>
  <c r="R597" i="3"/>
  <c r="R604" i="3"/>
  <c r="R428" i="3"/>
  <c r="R681" i="3"/>
  <c r="R617" i="3"/>
  <c r="R553" i="3"/>
  <c r="R489" i="3"/>
  <c r="R417" i="3"/>
  <c r="R345" i="3"/>
  <c r="R17" i="3"/>
  <c r="R57" i="3"/>
  <c r="R639" i="3"/>
  <c r="R575" i="3"/>
  <c r="R495" i="3"/>
  <c r="R415" i="3"/>
  <c r="R351" i="3"/>
  <c r="R295" i="3"/>
  <c r="R239" i="3"/>
  <c r="R361" i="3"/>
  <c r="R509" i="3"/>
  <c r="R445" i="3"/>
  <c r="R381" i="3"/>
  <c r="R317" i="3"/>
  <c r="R261" i="3"/>
  <c r="R372" i="3"/>
  <c r="R300" i="3"/>
  <c r="R236" i="3"/>
  <c r="R622" i="3"/>
  <c r="R558" i="3"/>
  <c r="R454" i="3"/>
  <c r="R406" i="3"/>
  <c r="R302" i="3"/>
  <c r="R254" i="3"/>
  <c r="R166" i="3"/>
  <c r="R118" i="3"/>
  <c r="R78" i="3"/>
  <c r="R637" i="3"/>
  <c r="R589" i="3"/>
  <c r="R700" i="3"/>
  <c r="R652" i="3"/>
  <c r="R596" i="3"/>
  <c r="R548" i="3"/>
  <c r="R484" i="3"/>
  <c r="R673" i="3"/>
  <c r="R609" i="3"/>
  <c r="R545" i="3"/>
  <c r="R481" i="3"/>
  <c r="R409" i="3"/>
  <c r="R337" i="3"/>
  <c r="R273" i="3"/>
  <c r="R209" i="3"/>
  <c r="R145" i="3"/>
  <c r="R81" i="3"/>
  <c r="R9" i="3"/>
  <c r="R695" i="3"/>
  <c r="R631" i="3"/>
  <c r="R567" i="3"/>
  <c r="R479" i="3"/>
  <c r="R407" i="3"/>
  <c r="R343" i="3"/>
  <c r="R287" i="3"/>
  <c r="R231" i="3"/>
  <c r="R188" i="3"/>
  <c r="R501" i="3"/>
  <c r="R437" i="3"/>
  <c r="R373" i="3"/>
  <c r="R309" i="3"/>
  <c r="R253" i="3"/>
  <c r="R364" i="3"/>
  <c r="R237" i="3"/>
  <c r="R173" i="3"/>
  <c r="R109" i="3"/>
  <c r="R45" i="3"/>
  <c r="R52" i="3"/>
  <c r="R245" i="3"/>
  <c r="R365" i="3"/>
  <c r="R443" i="3"/>
  <c r="R468" i="3"/>
  <c r="R206" i="3"/>
  <c r="R502" i="3"/>
  <c r="R691" i="3"/>
  <c r="R576" i="3"/>
  <c r="R23" i="3"/>
  <c r="R87" i="3"/>
  <c r="R151" i="3"/>
  <c r="R215" i="3"/>
  <c r="R32" i="3"/>
  <c r="R96" i="3"/>
  <c r="R160" i="3"/>
  <c r="Q10" i="3"/>
  <c r="R50" i="3"/>
  <c r="R82" i="3"/>
  <c r="R114" i="3"/>
  <c r="R146" i="3"/>
  <c r="R178" i="3"/>
  <c r="R210" i="3"/>
  <c r="R242" i="3"/>
  <c r="R274" i="3"/>
  <c r="R306" i="3"/>
  <c r="R338" i="3"/>
  <c r="R370" i="3"/>
  <c r="R402" i="3"/>
  <c r="R434" i="3"/>
  <c r="Q490" i="3"/>
  <c r="R101" i="3"/>
  <c r="R92" i="3"/>
  <c r="R228" i="3"/>
  <c r="R429" i="3"/>
  <c r="R335" i="3"/>
  <c r="R73" i="3"/>
  <c r="R329" i="3"/>
  <c r="R682" i="3"/>
  <c r="Q682" i="3"/>
  <c r="R424" i="3"/>
  <c r="R168" i="3"/>
  <c r="R18" i="3"/>
  <c r="R36" i="3"/>
  <c r="R117" i="3"/>
  <c r="R100" i="3"/>
  <c r="R493" i="3"/>
  <c r="R399" i="3"/>
  <c r="R401" i="3"/>
  <c r="R692" i="3"/>
  <c r="R629" i="3"/>
  <c r="R38" i="3"/>
  <c r="R110" i="3"/>
  <c r="R131" i="3"/>
  <c r="R307" i="3"/>
  <c r="R523" i="3"/>
  <c r="R675" i="3"/>
  <c r="R112" i="3"/>
  <c r="R176" i="3"/>
  <c r="R58" i="3"/>
  <c r="R90" i="3"/>
  <c r="R122" i="3"/>
  <c r="R154" i="3"/>
  <c r="R44" i="3"/>
  <c r="R157" i="3"/>
  <c r="R292" i="3"/>
  <c r="R557" i="3"/>
  <c r="R471" i="3"/>
  <c r="R137" i="3"/>
  <c r="R473" i="3"/>
  <c r="R650" i="3"/>
  <c r="Q650" i="3"/>
  <c r="R532" i="3"/>
  <c r="R398" i="3"/>
  <c r="R550" i="3"/>
  <c r="R167" i="3"/>
  <c r="R47" i="3"/>
  <c r="R522" i="3"/>
  <c r="Q522" i="3"/>
  <c r="R120" i="3"/>
  <c r="Q58" i="3"/>
  <c r="R108" i="3"/>
  <c r="R559" i="3"/>
  <c r="R537" i="3"/>
  <c r="R685" i="3"/>
  <c r="R472" i="3"/>
  <c r="R680" i="3"/>
  <c r="R195" i="3"/>
  <c r="R579" i="3"/>
  <c r="R186" i="3"/>
  <c r="R218" i="3"/>
  <c r="R250" i="3"/>
  <c r="R282" i="3"/>
  <c r="R314" i="3"/>
  <c r="R346" i="3"/>
  <c r="R378" i="3"/>
  <c r="R410" i="3"/>
  <c r="R442" i="3"/>
  <c r="R474" i="3"/>
  <c r="R686" i="3"/>
  <c r="R184" i="3"/>
  <c r="R224" i="3"/>
  <c r="R272" i="3"/>
  <c r="R328" i="3"/>
  <c r="R376" i="3"/>
  <c r="R432" i="3"/>
  <c r="R480" i="3"/>
  <c r="R528" i="3"/>
  <c r="R584" i="3"/>
  <c r="R632" i="3"/>
  <c r="R688" i="3"/>
  <c r="R451" i="3"/>
  <c r="R35" i="3"/>
  <c r="R91" i="3"/>
  <c r="R139" i="3"/>
  <c r="R203" i="3"/>
  <c r="R259" i="3"/>
  <c r="R371" i="3"/>
  <c r="R427" i="3"/>
  <c r="R531" i="3"/>
  <c r="R635" i="3"/>
  <c r="R683" i="3"/>
  <c r="R506" i="3"/>
  <c r="R594" i="3"/>
  <c r="R626" i="3"/>
  <c r="R658" i="3"/>
  <c r="R690" i="3"/>
  <c r="R536" i="3"/>
  <c r="R640" i="3"/>
  <c r="R43" i="3"/>
  <c r="R155" i="3"/>
  <c r="R219" i="3"/>
  <c r="R315" i="3"/>
  <c r="R379" i="3"/>
  <c r="R475" i="3"/>
  <c r="R539" i="3"/>
  <c r="R587" i="3"/>
  <c r="R643" i="3"/>
  <c r="R194" i="3"/>
  <c r="R226" i="3"/>
  <c r="R258" i="3"/>
  <c r="R290" i="3"/>
  <c r="R322" i="3"/>
  <c r="R354" i="3"/>
  <c r="R386" i="3"/>
  <c r="R418" i="3"/>
  <c r="R538" i="3"/>
  <c r="Q594" i="3"/>
  <c r="Q626" i="3"/>
  <c r="Q658" i="3"/>
  <c r="Q690" i="3"/>
  <c r="R2" i="3"/>
  <c r="R240" i="3"/>
  <c r="R288" i="3"/>
  <c r="R336" i="3"/>
  <c r="R392" i="3"/>
  <c r="R440" i="3"/>
  <c r="R496" i="3"/>
  <c r="R544" i="3"/>
  <c r="R592" i="3"/>
  <c r="R648" i="3"/>
  <c r="R696" i="3"/>
  <c r="R3" i="3"/>
  <c r="R99" i="3"/>
  <c r="R267" i="3"/>
  <c r="R323" i="3"/>
  <c r="R387" i="3"/>
  <c r="R491" i="3"/>
  <c r="R595" i="3"/>
  <c r="R699" i="3"/>
  <c r="R570" i="3"/>
  <c r="R602" i="3"/>
  <c r="R634" i="3"/>
  <c r="R666" i="3"/>
  <c r="R698" i="3"/>
  <c r="R638" i="3"/>
  <c r="Q2" i="3"/>
  <c r="R467" i="3"/>
  <c r="R124" i="3"/>
  <c r="R200" i="3"/>
  <c r="R248" i="3"/>
  <c r="R296" i="3"/>
  <c r="R344" i="3"/>
  <c r="R448" i="3"/>
  <c r="R552" i="3"/>
  <c r="R600" i="3"/>
  <c r="R11" i="3"/>
  <c r="R51" i="3"/>
  <c r="R107" i="3"/>
  <c r="R163" i="3"/>
  <c r="R227" i="3"/>
  <c r="R283" i="3"/>
  <c r="R331" i="3"/>
  <c r="R499" i="3"/>
  <c r="R547" i="3"/>
  <c r="R603" i="3"/>
  <c r="R651" i="3"/>
  <c r="R459" i="3"/>
  <c r="R19" i="3"/>
  <c r="R59" i="3"/>
  <c r="R171" i="3"/>
  <c r="R347" i="3"/>
  <c r="R395" i="3"/>
  <c r="R507" i="3"/>
  <c r="R555" i="3"/>
  <c r="R659" i="3"/>
  <c r="R678" i="3"/>
  <c r="R578" i="3"/>
  <c r="R610" i="3"/>
  <c r="R642" i="3"/>
  <c r="R674" i="3"/>
  <c r="R115" i="3"/>
  <c r="R179" i="3"/>
  <c r="R235" i="3"/>
  <c r="R291" i="3"/>
  <c r="R411" i="3"/>
  <c r="R515" i="3"/>
  <c r="R563" i="3"/>
  <c r="R611" i="3"/>
  <c r="R667" i="3"/>
  <c r="Q578" i="3"/>
  <c r="R520" i="3"/>
  <c r="R568" i="3"/>
  <c r="R624" i="3"/>
  <c r="R672" i="3"/>
  <c r="R27" i="3"/>
  <c r="R67" i="3"/>
  <c r="R123" i="3"/>
  <c r="R187" i="3"/>
  <c r="R243" i="3"/>
  <c r="R299" i="3"/>
  <c r="R355" i="3"/>
  <c r="R571" i="3"/>
  <c r="R619" i="3"/>
  <c r="R61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DA3777-87B1-4220-AFD7-92E3D1598137}" name="Connection" type="104" refreshedVersion="0" background="1">
    <extLst>
      <ext xmlns:x15="http://schemas.microsoft.com/office/spreadsheetml/2010/11/main" uri="{DE250136-89BD-433C-8126-D09CA5730AF9}">
        <x15:connection id="Calendar"/>
      </ext>
    </extLst>
  </connection>
  <connection id="2" xr16:uid="{4DB41AE1-57F2-4C46-8676-F058DE6B5309}" name="Text financials" type="100" refreshedVersion="7">
    <extLst>
      <ext xmlns:x15="http://schemas.microsoft.com/office/spreadsheetml/2010/11/main" uri="{DE250136-89BD-433C-8126-D09CA5730AF9}">
        <x15:connection id="19334108-ae9c-482c-8eb3-0121928991cf"/>
      </ext>
    </extLst>
  </connection>
  <connection id="3" xr16:uid="{E2425BB5-4E0D-4998-B1E0-28058B3A89EC}" name="Text location" type="100" refreshedVersion="7">
    <extLst>
      <ext xmlns:x15="http://schemas.microsoft.com/office/spreadsheetml/2010/11/main" uri="{DE250136-89BD-433C-8126-D09CA5730AF9}">
        <x15:connection id="d2d049f6-c0ea-4638-b6f8-3373bd974530"/>
      </ext>
    </extLst>
  </connection>
  <connection id="4" xr16:uid="{2AE9A579-5244-435B-BC4C-80C6EAF849E9}" name="Text product" type="100" refreshedVersion="7">
    <extLst>
      <ext xmlns:x15="http://schemas.microsoft.com/office/spreadsheetml/2010/11/main" uri="{DE250136-89BD-433C-8126-D09CA5730AF9}">
        <x15:connection id="10eb4088-f781-433f-b408-d78b8b49a78b"/>
      </ext>
    </extLst>
  </connection>
  <connection id="5" xr16:uid="{FA47E824-B85A-413A-AE92-A74A775F1420}" name="Text sales_channel" type="100" refreshedVersion="7">
    <extLst>
      <ext xmlns:x15="http://schemas.microsoft.com/office/spreadsheetml/2010/11/main" uri="{DE250136-89BD-433C-8126-D09CA5730AF9}">
        <x15:connection id="ac76e447-4b61-47d3-881f-d88350e099d4"/>
      </ext>
    </extLst>
  </connection>
  <connection id="6" xr16:uid="{0CD27E31-5964-42A4-9B18-1234D4431167}" name="Text segment" type="100" refreshedVersion="7">
    <extLst>
      <ext xmlns:x15="http://schemas.microsoft.com/office/spreadsheetml/2010/11/main" uri="{DE250136-89BD-433C-8126-D09CA5730AF9}">
        <x15:connection id="f1e675cf-1231-4b3e-9d72-9fed0403f7de"/>
      </ext>
    </extLst>
  </connection>
  <connection id="7" xr16:uid="{AC80CDD2-8B41-4846-A29D-51F3D908ADC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14">
    <s v="ThisWorkbookDataModel"/>
    <s v="[Measures].[Average Profit]"/>
    <s v="0.00"/>
    <s v="[Measures].[Total Revenue]"/>
    <s v="[Measures].[Total Quantity]"/>
    <s v="#,0"/>
    <s v="[Measures].[Total Expenses]"/>
    <s v="[Measures].[Total Products]"/>
    <s v="[Measures].[Total Locations]"/>
    <s v="[Measures].[Total Sales Channel]"/>
    <s v="[Measures].[Total segment]"/>
    <s v="{[sales_channel].[Sales Channel].[All]}"/>
    <s v="{[segment].[Segment].[All]}"/>
    <s v="{[Calendar].[Date Hierarchy].[Year].&amp;[2023]}"/>
  </metadataStrings>
  <mdxMetadata count="8">
    <mdx n="0" f="v">
      <t c="4" fi="0">
        <n x="8"/>
        <n x="13" s="1"/>
        <n x="11" s="1"/>
        <n x="12" s="1"/>
      </t>
    </mdx>
    <mdx n="0" f="v">
      <t c="4" fi="0">
        <n x="7"/>
        <n x="13" s="1"/>
        <n x="11" s="1"/>
        <n x="12" s="1"/>
      </t>
    </mdx>
    <mdx n="0" f="v">
      <t c="4" si="2">
        <n x="6"/>
        <n x="13" s="1"/>
        <n x="11" s="1"/>
        <n x="12" s="1"/>
      </t>
    </mdx>
    <mdx n="0" f="v">
      <t c="4" si="5">
        <n x="4"/>
        <n x="13" s="1"/>
        <n x="11" s="1"/>
        <n x="12" s="1"/>
      </t>
    </mdx>
    <mdx n="0" f="v">
      <t c="4" si="2">
        <n x="3"/>
        <n x="13" s="1"/>
        <n x="11" s="1"/>
        <n x="12" s="1"/>
      </t>
    </mdx>
    <mdx n="0" f="v">
      <t c="4" si="2">
        <n x="1"/>
        <n x="13" s="1"/>
        <n x="11" s="1"/>
        <n x="12" s="1"/>
      </t>
    </mdx>
    <mdx n="0" f="v">
      <t c="4" fi="0">
        <n x="10"/>
        <n x="13" s="1"/>
        <n x="11" s="1"/>
        <n x="12" s="1"/>
      </t>
    </mdx>
    <mdx n="0" f="v">
      <t c="4" fi="0">
        <n x="9"/>
        <n x="13" s="1"/>
        <n x="11" s="1"/>
        <n x="12" s="1"/>
      </t>
    </mdx>
  </mdxMetadata>
  <valueMetadata count="8">
    <bk>
      <rc t="1" v="0"/>
    </bk>
    <bk>
      <rc t="1" v="1"/>
    </bk>
    <bk>
      <rc t="1" v="2"/>
    </bk>
    <bk>
      <rc t="1" v="3"/>
    </bk>
    <bk>
      <rc t="1" v="4"/>
    </bk>
    <bk>
      <rc t="1" v="5"/>
    </bk>
    <bk>
      <rc t="1" v="6"/>
    </bk>
    <bk>
      <rc t="1" v="7"/>
    </bk>
  </valueMetadata>
</metadata>
</file>

<file path=xl/sharedStrings.xml><?xml version="1.0" encoding="utf-8"?>
<sst xmlns="http://schemas.openxmlformats.org/spreadsheetml/2006/main" count="2181" uniqueCount="100">
  <si>
    <t>Carretera</t>
  </si>
  <si>
    <t>Travesía</t>
  </si>
  <si>
    <t>Paseo</t>
  </si>
  <si>
    <t>Velo</t>
  </si>
  <si>
    <t>Product</t>
  </si>
  <si>
    <t>Top 5 Product by Revenue</t>
  </si>
  <si>
    <t>Channel Partners</t>
  </si>
  <si>
    <t>Enterprise</t>
  </si>
  <si>
    <t>Government</t>
  </si>
  <si>
    <t>Midmarket</t>
  </si>
  <si>
    <t>Small Business</t>
  </si>
  <si>
    <t>Total Profit</t>
  </si>
  <si>
    <t>Segment</t>
  </si>
  <si>
    <t>Profit by Segment</t>
  </si>
  <si>
    <t>Total Revenue</t>
  </si>
  <si>
    <t>Revenue by Sales Channel</t>
  </si>
  <si>
    <t>In-Store</t>
  </si>
  <si>
    <t>Online</t>
  </si>
  <si>
    <t>Vendor</t>
  </si>
  <si>
    <t>Sales Channel</t>
  </si>
  <si>
    <t>Monthly Sales Trend</t>
  </si>
  <si>
    <t>May</t>
  </si>
  <si>
    <t>Month</t>
  </si>
  <si>
    <t>Abia</t>
  </si>
  <si>
    <t>Calabar</t>
  </si>
  <si>
    <t>Enugu</t>
  </si>
  <si>
    <t>Jos</t>
  </si>
  <si>
    <t>Ogun</t>
  </si>
  <si>
    <t>State</t>
  </si>
  <si>
    <t>Novia Sales Analysis Dashboard</t>
  </si>
  <si>
    <t>Average Profit</t>
  </si>
  <si>
    <t>Total Quantity</t>
  </si>
  <si>
    <t>Total Expenses</t>
  </si>
  <si>
    <t>KPI's</t>
  </si>
  <si>
    <t>Products</t>
  </si>
  <si>
    <t>Locations</t>
  </si>
  <si>
    <t>Top 5 States by Profit</t>
  </si>
  <si>
    <t>Dec</t>
  </si>
  <si>
    <t>Nov</t>
  </si>
  <si>
    <t>Oct</t>
  </si>
  <si>
    <t>Sep</t>
  </si>
  <si>
    <t>Aug</t>
  </si>
  <si>
    <t>Jul</t>
  </si>
  <si>
    <t>Jun</t>
  </si>
  <si>
    <t>Apr</t>
  </si>
  <si>
    <t>Mar</t>
  </si>
  <si>
    <t>Feb</t>
  </si>
  <si>
    <t>Jan</t>
  </si>
  <si>
    <t>Q1</t>
  </si>
  <si>
    <t>Q2</t>
  </si>
  <si>
    <t>Q3</t>
  </si>
  <si>
    <t>Q4</t>
  </si>
  <si>
    <t>Quarter</t>
  </si>
  <si>
    <t>Current Date:</t>
  </si>
  <si>
    <t>Quarterly Profit Trend</t>
  </si>
  <si>
    <t>Date</t>
  </si>
  <si>
    <t>Segment ID</t>
  </si>
  <si>
    <t>Location  ID</t>
  </si>
  <si>
    <t>Sales Channel ID</t>
  </si>
  <si>
    <t>Product ID</t>
  </si>
  <si>
    <t>Price</t>
  </si>
  <si>
    <t>Cost of sales</t>
  </si>
  <si>
    <t>Quantity sold</t>
  </si>
  <si>
    <t>Revenue</t>
  </si>
  <si>
    <t>Expenses</t>
  </si>
  <si>
    <t>Profit</t>
  </si>
  <si>
    <t>Profit Category</t>
  </si>
  <si>
    <t>LC5</t>
  </si>
  <si>
    <t>CH1</t>
  </si>
  <si>
    <t>PD12</t>
  </si>
  <si>
    <t>PD4</t>
  </si>
  <si>
    <t>LC8</t>
  </si>
  <si>
    <t>PD11</t>
  </si>
  <si>
    <t>LC1</t>
  </si>
  <si>
    <t>PD10</t>
  </si>
  <si>
    <t>PD9</t>
  </si>
  <si>
    <t>LC11</t>
  </si>
  <si>
    <t>LC2</t>
  </si>
  <si>
    <t>PD8</t>
  </si>
  <si>
    <t>PD2</t>
  </si>
  <si>
    <t>PD3</t>
  </si>
  <si>
    <t>LC6</t>
  </si>
  <si>
    <t>LC3</t>
  </si>
  <si>
    <t>PD1</t>
  </si>
  <si>
    <t>LC9</t>
  </si>
  <si>
    <t>PD5</t>
  </si>
  <si>
    <t>PD6</t>
  </si>
  <si>
    <t>LC10</t>
  </si>
  <si>
    <t>LC4</t>
  </si>
  <si>
    <t>LC7</t>
  </si>
  <si>
    <t>PD7</t>
  </si>
  <si>
    <t>CH2</t>
  </si>
  <si>
    <t>CH3</t>
  </si>
  <si>
    <t>year</t>
  </si>
  <si>
    <t>month</t>
  </si>
  <si>
    <t>day</t>
  </si>
  <si>
    <t>quarter</t>
  </si>
  <si>
    <t>profit_margin</t>
  </si>
  <si>
    <t>week</t>
  </si>
  <si>
    <t>Rápido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</si>
</sst>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8" formatCode="&quot;$&quot;#,##0.00_);[Red]\(&quot;$&quot;#,##0.00\)"/>
    <numFmt numFmtId="43" formatCode="_(* #,##0.00_);_(* \(#,##0.00\);_(* &quot;-&quot;??_);_(@_)"/>
    <numFmt numFmtId="164" formatCode="\$#,##0.00;\(\$#,##0.00\);\$#,##0.00"/>
    <numFmt numFmtId="165" formatCode="&quot;$&quot;#,##0.00"/>
    <numFmt numFmtId="166" formatCode="_(* #,##0_);_(* \(#,##0\);_(* &quot;-&quot;??_);_(@_)"/>
    <numFmt numFmtId="167" formatCode="[$-F800]dddd\,\ mmmm\ dd\,\ yyyy"/>
    <numFmt numFmtId="168" formatCode="[$₦-46A]#,##0"/>
    <numFmt numFmtId="169" formatCode="[$₦-46A]#,##0.00"/>
  </numFmts>
  <fonts count="8">
    <font>
      <sz val="11"/>
      <color theme="1"/>
      <name val="Calibri"/>
      <family val="2"/>
      <scheme val="minor"/>
    </font>
    <font>
      <sz val="11"/>
      <color theme="1"/>
      <name val="Calibri"/>
      <family val="2"/>
      <scheme val="minor"/>
    </font>
    <font>
      <b/>
      <sz val="9.5"/>
      <color theme="1"/>
      <name val="Aptos Narrow"/>
    </font>
    <font>
      <sz val="9.5"/>
      <color theme="1"/>
      <name val="Aptos Narrow"/>
    </font>
    <font>
      <sz val="11"/>
      <color theme="3" tint="-0.499984740745262"/>
      <name val="Calibri"/>
      <family val="2"/>
      <scheme val="minor"/>
    </font>
    <font>
      <sz val="18"/>
      <color theme="3" tint="-0.499984740745262"/>
      <name val="Aptos Narrow"/>
    </font>
    <font>
      <b/>
      <sz val="18"/>
      <color theme="3" tint="-0.499984740745262"/>
      <name val="Aptos Narrow"/>
    </font>
    <font>
      <b/>
      <sz val="11"/>
      <color theme="1"/>
      <name val="Calibri"/>
      <family val="2"/>
      <scheme val="minor"/>
    </font>
  </fonts>
  <fills count="3">
    <fill>
      <patternFill patternType="none"/>
    </fill>
    <fill>
      <patternFill patternType="gray125"/>
    </fill>
    <fill>
      <patternFill patternType="solid">
        <fgColor rgb="FF202029"/>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34">
    <xf numFmtId="0" fontId="0" fillId="0" borderId="0" xfId="0"/>
    <xf numFmtId="0" fontId="2" fillId="0" borderId="0" xfId="0" applyFont="1" applyAlignment="1">
      <alignment horizontal="center"/>
    </xf>
    <xf numFmtId="0" fontId="3" fillId="0" borderId="0" xfId="0" pivotButton="1" applyFont="1"/>
    <xf numFmtId="0" fontId="3" fillId="0" borderId="0" xfId="0" applyFont="1"/>
    <xf numFmtId="0" fontId="3" fillId="0" borderId="0" xfId="0" applyFont="1" applyAlignment="1">
      <alignment horizontal="left"/>
    </xf>
    <xf numFmtId="164" fontId="3" fillId="0" borderId="0" xfId="0" applyNumberFormat="1" applyFont="1"/>
    <xf numFmtId="0" fontId="2" fillId="0" borderId="0" xfId="0" applyFont="1" applyAlignment="1">
      <alignment horizontal="center" vertical="center"/>
    </xf>
    <xf numFmtId="0" fontId="3" fillId="0" borderId="0" xfId="0" pivotButton="1" applyFont="1" applyAlignment="1">
      <alignment horizontal="center" vertical="center"/>
    </xf>
    <xf numFmtId="0" fontId="3" fillId="0" borderId="0" xfId="0" applyFont="1" applyAlignment="1">
      <alignment horizontal="center" vertical="center"/>
    </xf>
    <xf numFmtId="164" fontId="3" fillId="0" borderId="0" xfId="0" applyNumberFormat="1" applyFont="1" applyAlignment="1">
      <alignment horizontal="center" vertical="center"/>
    </xf>
    <xf numFmtId="165" fontId="3" fillId="0" borderId="0" xfId="0" applyNumberFormat="1" applyFont="1"/>
    <xf numFmtId="0" fontId="3" fillId="0" borderId="0" xfId="0" applyFont="1" applyAlignment="1">
      <alignment horizontal="center"/>
    </xf>
    <xf numFmtId="0" fontId="4" fillId="2" borderId="0" xfId="0" applyFont="1" applyFill="1"/>
    <xf numFmtId="0" fontId="5" fillId="2" borderId="0" xfId="0" applyFont="1" applyFill="1" applyAlignment="1">
      <alignment vertical="center"/>
    </xf>
    <xf numFmtId="0" fontId="2" fillId="0" borderId="1" xfId="0" applyFont="1" applyBorder="1" applyAlignment="1">
      <alignment horizontal="left"/>
    </xf>
    <xf numFmtId="166" fontId="3" fillId="0" borderId="1" xfId="1" applyNumberFormat="1" applyFont="1" applyBorder="1" applyAlignment="1">
      <alignment horizontal="right"/>
    </xf>
    <xf numFmtId="0" fontId="3" fillId="0" borderId="0" xfId="0" pivotButton="1" applyFont="1" applyAlignment="1">
      <alignment horizontal="center"/>
    </xf>
    <xf numFmtId="0" fontId="2" fillId="0" borderId="0" xfId="0" applyFont="1"/>
    <xf numFmtId="167" fontId="3" fillId="0" borderId="0" xfId="0" applyNumberFormat="1" applyFont="1"/>
    <xf numFmtId="0" fontId="0" fillId="0" borderId="0" xfId="0" applyAlignment="1">
      <alignment horizontal="center" vertical="center"/>
    </xf>
    <xf numFmtId="0" fontId="3" fillId="0" borderId="1" xfId="0" applyFont="1" applyBorder="1" applyAlignment="1">
      <alignment horizontal="right"/>
    </xf>
    <xf numFmtId="0" fontId="7" fillId="0" borderId="0" xfId="0" applyFont="1" applyAlignment="1">
      <alignment horizontal="center" vertical="center"/>
    </xf>
    <xf numFmtId="14" fontId="0" fillId="0" borderId="0" xfId="0" applyNumberFormat="1" applyAlignment="1">
      <alignment horizontal="center" vertical="center"/>
    </xf>
    <xf numFmtId="8" fontId="0" fillId="0" borderId="0" xfId="0" applyNumberFormat="1" applyAlignment="1">
      <alignment horizontal="center" vertical="center"/>
    </xf>
    <xf numFmtId="165" fontId="0" fillId="0" borderId="0" xfId="2" applyNumberFormat="1" applyFont="1" applyAlignment="1">
      <alignment horizontal="center" vertical="center"/>
    </xf>
    <xf numFmtId="168" fontId="3" fillId="0" borderId="1" xfId="0" applyNumberFormat="1" applyFont="1" applyBorder="1" applyAlignment="1">
      <alignment horizontal="right"/>
    </xf>
    <xf numFmtId="169" fontId="3" fillId="0" borderId="0" xfId="0" applyNumberFormat="1" applyFont="1"/>
    <xf numFmtId="169" fontId="3" fillId="0" borderId="0" xfId="0" applyNumberFormat="1" applyFont="1" applyAlignment="1">
      <alignment horizontal="center" vertical="center"/>
    </xf>
    <xf numFmtId="169" fontId="3" fillId="0" borderId="0" xfId="0" applyNumberFormat="1" applyFont="1" applyAlignment="1">
      <alignment horizontal="center"/>
    </xf>
    <xf numFmtId="0" fontId="2" fillId="0" borderId="0" xfId="0" applyFont="1" applyAlignment="1">
      <alignment horizontal="center"/>
    </xf>
    <xf numFmtId="0" fontId="2" fillId="0" borderId="1" xfId="0" applyFont="1" applyBorder="1" applyAlignment="1">
      <alignment horizontal="center"/>
    </xf>
    <xf numFmtId="0" fontId="2" fillId="0" borderId="0" xfId="0" applyFont="1" applyAlignment="1">
      <alignment horizontal="center" vertical="center"/>
    </xf>
    <xf numFmtId="0" fontId="6" fillId="2" borderId="0" xfId="0" applyFont="1" applyFill="1" applyAlignment="1">
      <alignment horizontal="center" vertical="center"/>
    </xf>
    <xf numFmtId="1" fontId="0" fillId="0" borderId="0" xfId="0" applyNumberFormat="1" applyAlignment="1">
      <alignment horizontal="center" vertical="center"/>
    </xf>
  </cellXfs>
  <cellStyles count="3">
    <cellStyle name="Comma" xfId="1" builtinId="3"/>
    <cellStyle name="Normal" xfId="0" builtinId="0"/>
    <cellStyle name="Percent" xfId="2" builtinId="5"/>
  </cellStyles>
  <dxfs count="116">
    <dxf>
      <numFmt numFmtId="169" formatCode="[$₦-46A]#,##0.00"/>
    </dxf>
    <dxf>
      <font>
        <sz val="9.5"/>
      </font>
    </dxf>
    <dxf>
      <font>
        <sz val="9.5"/>
      </font>
    </dxf>
    <dxf>
      <font>
        <sz val="9.5"/>
      </font>
    </dxf>
    <dxf>
      <font>
        <sz val="9.5"/>
      </font>
    </dxf>
    <dxf>
      <font>
        <sz val="9.5"/>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69" formatCode="[$₦-46A]#,##0.00"/>
    </dxf>
    <dxf>
      <font>
        <sz val="9.5"/>
      </font>
    </dxf>
    <dxf>
      <font>
        <sz val="9.5"/>
      </font>
    </dxf>
    <dxf>
      <font>
        <sz val="9.5"/>
      </font>
    </dxf>
    <dxf>
      <font>
        <sz val="9.5"/>
      </font>
    </dxf>
    <dxf>
      <font>
        <sz val="9.5"/>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69" formatCode="[$₦-46A]#,##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9.5"/>
      </font>
    </dxf>
    <dxf>
      <font>
        <sz val="9.5"/>
      </font>
    </dxf>
    <dxf>
      <font>
        <sz val="9.5"/>
      </font>
    </dxf>
    <dxf>
      <font>
        <sz val="9.5"/>
      </font>
    </dxf>
    <dxf>
      <font>
        <sz val="9.5"/>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69" formatCode="[$₦-46A]#,##0.00"/>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font>
        <sz val="9.5"/>
      </font>
    </dxf>
    <dxf>
      <font>
        <sz val="9.5"/>
      </font>
    </dxf>
    <dxf>
      <font>
        <sz val="9.5"/>
      </font>
    </dxf>
    <dxf>
      <font>
        <sz val="9.5"/>
      </font>
    </dxf>
    <dxf>
      <font>
        <sz val="9.5"/>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69" formatCode="[$₦-46A]#,##0.00"/>
    </dxf>
    <dxf>
      <font>
        <sz val="9.5"/>
      </font>
    </dxf>
    <dxf>
      <font>
        <sz val="9.5"/>
      </font>
    </dxf>
    <dxf>
      <font>
        <sz val="9.5"/>
      </font>
    </dxf>
    <dxf>
      <font>
        <sz val="9.5"/>
      </font>
    </dxf>
    <dxf>
      <font>
        <sz val="9.5"/>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numFmt numFmtId="169" formatCode="[$₦-46A]#,##0.00"/>
    </dxf>
    <dxf>
      <alignment horizontal="center"/>
    </dxf>
    <dxf>
      <alignment horizontal="center"/>
    </dxf>
    <dxf>
      <alignment horizontal="center"/>
    </dxf>
    <dxf>
      <alignment horizontal="center"/>
    </dxf>
    <dxf>
      <alignment horizontal="center"/>
    </dxf>
    <dxf>
      <alignment horizontal="center"/>
    </dxf>
    <dxf>
      <font>
        <sz val="9.5"/>
      </font>
    </dxf>
    <dxf>
      <font>
        <sz val="9.5"/>
      </font>
    </dxf>
    <dxf>
      <font>
        <sz val="9.5"/>
      </font>
    </dxf>
    <dxf>
      <font>
        <sz val="9.5"/>
      </font>
    </dxf>
    <dxf>
      <font>
        <sz val="9.5"/>
      </font>
    </dxf>
    <dxf>
      <font>
        <sz val="9.5"/>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font>
        <name val="Aptos Narrow"/>
        <scheme val="none"/>
      </font>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5" formatCode="&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numFmt numFmtId="12" formatCode="&quot;$&quot;#,##0.00_);[Red]\(&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0" formatCode="General"/>
      <alignment horizontal="center" vertical="center" textRotation="0" wrapText="0" indent="0" justifyLastLine="0" shrinkToFit="0" readingOrder="0"/>
    </dxf>
    <dxf>
      <numFmt numFmtId="19" formatCode="m/d/yyyy"/>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color theme="1"/>
      </font>
      <border>
        <bottom style="thin">
          <color theme="4"/>
        </bottom>
        <vertical/>
        <horizontal/>
      </border>
    </dxf>
    <dxf>
      <font>
        <color theme="1"/>
      </font>
      <fill>
        <patternFill>
          <bgColor rgb="FF141420"/>
        </patternFill>
      </fill>
      <border diagonalUp="0" diagonalDown="0">
        <left/>
        <right/>
        <top/>
        <bottom/>
        <vertical/>
        <horizontal/>
      </border>
    </dxf>
  </dxfs>
  <tableStyles count="1" defaultTableStyle="TableStyleMedium2" defaultPivotStyle="PivotStyleLight16">
    <tableStyle name="Sales Dashboard" pivot="0" table="0" count="10" xr9:uid="{5542F930-6B7C-4C10-A3D0-BFF9803EF3CB}">
      <tableStyleElement type="wholeTable" dxfId="115"/>
      <tableStyleElement type="headerRow" dxfId="114"/>
    </tableStyle>
  </tableStyles>
  <colors>
    <mruColors>
      <color rgb="FF9ACEEE"/>
      <color rgb="FF17121F"/>
      <color rgb="FF7A75A7"/>
      <color rgb="FFFFA7A7"/>
      <color rgb="FF585383"/>
      <color rgb="FF758A33"/>
      <color rgb="FF141420"/>
      <color rgb="FFFF7575"/>
      <color rgb="FF91331D"/>
      <color rgb="FF39365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tint="-0.14996795556505021"/>
          </font>
          <fill>
            <patternFill patternType="solid">
              <fgColor rgb="FF141420"/>
              <bgColor rgb="FF14142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tint="-0.14996795556505021"/>
          </font>
          <fill>
            <patternFill patternType="solid">
              <fgColor rgb="FF141420"/>
              <bgColor rgb="FF14142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tint="-4.9989318521683403E-2"/>
          </font>
          <fill>
            <patternFill patternType="solid">
              <fgColor rgb="FF141420"/>
              <bgColor rgb="FF14142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ales Dashboard">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I6" s="1"/>
        <tr r="I6" s="1"/>
        <tr r="I6" s="1"/>
        <tr r="I6" s="1"/>
        <tr r="I7" s="1"/>
        <tr r="I7" s="1"/>
        <tr r="I7" s="1"/>
        <tr r="I7" s="1"/>
        <tr r="I8" s="1"/>
        <tr r="I8" s="1"/>
        <tr r="I8" s="1"/>
        <tr r="I8" s="1"/>
        <tr r="I9" s="1"/>
        <tr r="I9" s="1"/>
        <tr r="I9" s="1"/>
        <tr r="I9" s="1"/>
        <tr r="I10" s="1"/>
        <tr r="I10" s="1"/>
        <tr r="I10" s="1"/>
        <tr r="I10" s="1"/>
        <tr r="I3" s="1"/>
        <tr r="I3" s="1"/>
        <tr r="I3" s="1"/>
        <tr r="I3" s="1"/>
        <tr r="I4" s="1"/>
        <tr r="I4" s="1"/>
        <tr r="I4" s="1"/>
        <tr r="I4" s="1"/>
        <tr r="I5" s="1"/>
        <tr r="I5" s="1"/>
        <tr r="I5" s="1"/>
        <tr r="I5" s="1"/>
      </tp>
    </main>
  </volType>
</volTypes>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42" Type="http://schemas.openxmlformats.org/officeDocument/2006/relationships/customXml" Target="../customXml/item21.xml"/><Relationship Id="rId47" Type="http://schemas.openxmlformats.org/officeDocument/2006/relationships/customXml" Target="../customXml/item26.xml"/><Relationship Id="rId50" Type="http://schemas.openxmlformats.org/officeDocument/2006/relationships/volatileDependencies" Target="volatileDependencies.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connections" Target="connections.xml"/><Relationship Id="rId29" Type="http://schemas.openxmlformats.org/officeDocument/2006/relationships/customXml" Target="../customXml/item8.xml"/><Relationship Id="rId11" Type="http://schemas.openxmlformats.org/officeDocument/2006/relationships/pivotCacheDefinition" Target="pivotCache/pivotCacheDefinition8.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45" Type="http://schemas.openxmlformats.org/officeDocument/2006/relationships/customXml" Target="../customXml/item24.xml"/><Relationship Id="rId5" Type="http://schemas.openxmlformats.org/officeDocument/2006/relationships/pivotCacheDefinition" Target="pivotCache/pivotCacheDefinition2.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49" Type="http://schemas.openxmlformats.org/officeDocument/2006/relationships/customXml" Target="../customXml/item28.xml"/><Relationship Id="rId10" Type="http://schemas.openxmlformats.org/officeDocument/2006/relationships/pivotCacheDefinition" Target="pivotCache/pivotCacheDefinition7.xml"/><Relationship Id="rId19" Type="http://schemas.openxmlformats.org/officeDocument/2006/relationships/sheetMetadata" Target="metadata.xml"/><Relationship Id="rId31" Type="http://schemas.openxmlformats.org/officeDocument/2006/relationships/customXml" Target="../customXml/item10.xml"/><Relationship Id="rId44" Type="http://schemas.openxmlformats.org/officeDocument/2006/relationships/customXml" Target="../customXml/item2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43" Type="http://schemas.openxmlformats.org/officeDocument/2006/relationships/customXml" Target="../customXml/item22.xml"/><Relationship Id="rId48" Type="http://schemas.openxmlformats.org/officeDocument/2006/relationships/customXml" Target="../customXml/item27.xml"/><Relationship Id="rId8" Type="http://schemas.openxmlformats.org/officeDocument/2006/relationships/pivotCacheDefinition" Target="pivotCache/pivotCacheDefinition5.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46" Type="http://schemas.openxmlformats.org/officeDocument/2006/relationships/customXml" Target="../customXml/item25.xml"/><Relationship Id="rId20" Type="http://schemas.openxmlformats.org/officeDocument/2006/relationships/powerPivotData" Target="model/item.data"/><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4"/>
    </mc:Choice>
    <mc:Fallback>
      <c:style val="4"/>
    </mc:Fallback>
  </mc:AlternateContent>
  <c:pivotSource>
    <c:name>[Novia Sales dashboard.xlsx]Analysis!PivotTable1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1">
                    <a:lumMod val="85000"/>
                  </a:schemeClr>
                </a:solidFill>
                <a:latin typeface="Aptos Narrow"/>
              </a:rPr>
              <a:t>Top</a:t>
            </a:r>
            <a:r>
              <a:rPr lang="en-US" sz="1000" b="1" baseline="0">
                <a:solidFill>
                  <a:schemeClr val="bg1">
                    <a:lumMod val="85000"/>
                  </a:schemeClr>
                </a:solidFill>
                <a:latin typeface="Aptos Narrow"/>
              </a:rPr>
              <a:t> 5 Product Revenue</a:t>
            </a:r>
            <a:endParaRPr lang="en-US" sz="1000" b="1">
              <a:solidFill>
                <a:schemeClr val="bg1">
                  <a:lumMod val="85000"/>
                </a:schemeClr>
              </a:solidFill>
              <a:latin typeface="Aptos Narrow"/>
            </a:endParaRPr>
          </a:p>
        </c:rich>
      </c:tx>
      <c:layout>
        <c:manualLayout>
          <c:xMode val="edge"/>
          <c:yMode val="edge"/>
          <c:x val="0.10013143093955361"/>
          <c:y val="3.3994334277620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FFA7A7">
              <a:alpha val="8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A7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082366348943224"/>
          <c:y val="0.15445341540429275"/>
          <c:w val="0.57569933692498965"/>
          <c:h val="0.76129541548423196"/>
        </c:manualLayout>
      </c:layout>
      <c:barChart>
        <c:barDir val="bar"/>
        <c:grouping val="clustered"/>
        <c:varyColors val="0"/>
        <c:ser>
          <c:idx val="0"/>
          <c:order val="0"/>
          <c:tx>
            <c:strRef>
              <c:f>Analysis!$C$3</c:f>
              <c:strCache>
                <c:ptCount val="1"/>
                <c:pt idx="0">
                  <c:v>Total</c:v>
                </c:pt>
              </c:strCache>
            </c:strRef>
          </c:tx>
          <c:spPr>
            <a:solidFill>
              <a:srgbClr val="FFA7A7"/>
            </a:solidFill>
            <a:ln>
              <a:noFill/>
            </a:ln>
            <a:effectLst/>
          </c:spPr>
          <c:invertIfNegative val="0"/>
          <c:cat>
            <c:strRef>
              <c:f>Analysis!$B$4:$B$8</c:f>
              <c:strCache>
                <c:ptCount val="5"/>
                <c:pt idx="0">
                  <c:v>Rápido</c:v>
                </c:pt>
                <c:pt idx="1">
                  <c:v>Velo</c:v>
                </c:pt>
                <c:pt idx="2">
                  <c:v>Carretera</c:v>
                </c:pt>
                <c:pt idx="3">
                  <c:v>Travesía</c:v>
                </c:pt>
                <c:pt idx="4">
                  <c:v>Paseo</c:v>
                </c:pt>
              </c:strCache>
            </c:strRef>
          </c:cat>
          <c:val>
            <c:numRef>
              <c:f>Analysis!$C$4:$C$8</c:f>
              <c:numCache>
                <c:formatCode>[$₦-46A]#,##0.00</c:formatCode>
                <c:ptCount val="5"/>
                <c:pt idx="0">
                  <c:v>886218</c:v>
                </c:pt>
                <c:pt idx="1">
                  <c:v>901031.5</c:v>
                </c:pt>
                <c:pt idx="2">
                  <c:v>903051</c:v>
                </c:pt>
                <c:pt idx="3">
                  <c:v>942959</c:v>
                </c:pt>
                <c:pt idx="4">
                  <c:v>975728.5</c:v>
                </c:pt>
              </c:numCache>
            </c:numRef>
          </c:val>
          <c:extLst>
            <c:ext xmlns:c16="http://schemas.microsoft.com/office/drawing/2014/chart" uri="{C3380CC4-5D6E-409C-BE32-E72D297353CC}">
              <c16:uniqueId val="{00000004-20B8-4461-AC4F-48D38894660F}"/>
            </c:ext>
          </c:extLst>
        </c:ser>
        <c:dLbls>
          <c:showLegendKey val="0"/>
          <c:showVal val="0"/>
          <c:showCatName val="0"/>
          <c:showSerName val="0"/>
          <c:showPercent val="0"/>
          <c:showBubbleSize val="0"/>
        </c:dLbls>
        <c:gapWidth val="85"/>
        <c:axId val="745254848"/>
        <c:axId val="745256096"/>
      </c:barChart>
      <c:catAx>
        <c:axId val="745254848"/>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Aptos Narrow"/>
                <a:ea typeface="+mn-ea"/>
                <a:cs typeface="+mn-cs"/>
              </a:defRPr>
            </a:pPr>
            <a:endParaRPr lang="en-US"/>
          </a:p>
        </c:txPr>
        <c:crossAx val="745256096"/>
        <c:crosses val="autoZero"/>
        <c:auto val="1"/>
        <c:lblAlgn val="ctr"/>
        <c:lblOffset val="100"/>
        <c:noMultiLvlLbl val="0"/>
      </c:catAx>
      <c:valAx>
        <c:axId val="745256096"/>
        <c:scaling>
          <c:orientation val="minMax"/>
        </c:scaling>
        <c:delete val="1"/>
        <c:axPos val="b"/>
        <c:numFmt formatCode="[$₦-46A]#,##0.00" sourceLinked="1"/>
        <c:majorTickMark val="out"/>
        <c:minorTickMark val="none"/>
        <c:tickLblPos val="nextTo"/>
        <c:crossAx val="74525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4142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[Novia Sales dashboard.xlsx]Analysis!PivotTable2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chemeClr val="bg1">
                    <a:lumMod val="85000"/>
                  </a:schemeClr>
                </a:solidFill>
                <a:latin typeface="Aptos Narrow"/>
              </a:rPr>
              <a:t>Profit</a:t>
            </a:r>
            <a:r>
              <a:rPr lang="en-US" sz="1000" b="1" baseline="0">
                <a:solidFill>
                  <a:schemeClr val="bg1">
                    <a:lumMod val="85000"/>
                  </a:schemeClr>
                </a:solidFill>
                <a:latin typeface="Aptos Narrow"/>
              </a:rPr>
              <a:t> by segment</a:t>
            </a:r>
            <a:endParaRPr lang="en-US" sz="1000" b="1">
              <a:solidFill>
                <a:schemeClr val="bg1">
                  <a:lumMod val="85000"/>
                </a:schemeClr>
              </a:solidFill>
              <a:latin typeface="Aptos Narrow"/>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A7A7">
              <a:alpha val="89804"/>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A7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072302617578208"/>
          <c:y val="0.18097222222222226"/>
          <c:w val="0.54629123217705899"/>
          <c:h val="0.72088764946048411"/>
        </c:manualLayout>
      </c:layout>
      <c:barChart>
        <c:barDir val="bar"/>
        <c:grouping val="clustered"/>
        <c:varyColors val="0"/>
        <c:ser>
          <c:idx val="0"/>
          <c:order val="0"/>
          <c:tx>
            <c:strRef>
              <c:f>Analysis!$F$3</c:f>
              <c:strCache>
                <c:ptCount val="1"/>
                <c:pt idx="0">
                  <c:v>Total</c:v>
                </c:pt>
              </c:strCache>
            </c:strRef>
          </c:tx>
          <c:spPr>
            <a:solidFill>
              <a:srgbClr val="FFA7A7"/>
            </a:solidFill>
            <a:ln>
              <a:noFill/>
            </a:ln>
            <a:effectLst/>
          </c:spPr>
          <c:invertIfNegative val="0"/>
          <c:cat>
            <c:strRef>
              <c:f>Analysis!$E$4:$E$8</c:f>
              <c:strCache>
                <c:ptCount val="5"/>
                <c:pt idx="0">
                  <c:v>Small Business</c:v>
                </c:pt>
                <c:pt idx="1">
                  <c:v>Channel Partners</c:v>
                </c:pt>
                <c:pt idx="2">
                  <c:v>Enterprise</c:v>
                </c:pt>
                <c:pt idx="3">
                  <c:v>Midmarket</c:v>
                </c:pt>
                <c:pt idx="4">
                  <c:v>Government</c:v>
                </c:pt>
              </c:strCache>
            </c:strRef>
          </c:cat>
          <c:val>
            <c:numRef>
              <c:f>Analysis!$F$4:$F$8</c:f>
              <c:numCache>
                <c:formatCode>[$₦-46A]#,##0.00</c:formatCode>
                <c:ptCount val="5"/>
                <c:pt idx="0">
                  <c:v>1222447</c:v>
                </c:pt>
                <c:pt idx="1">
                  <c:v>1309195</c:v>
                </c:pt>
                <c:pt idx="2">
                  <c:v>1436839.5</c:v>
                </c:pt>
                <c:pt idx="3">
                  <c:v>1499384</c:v>
                </c:pt>
                <c:pt idx="4">
                  <c:v>3979676.5</c:v>
                </c:pt>
              </c:numCache>
            </c:numRef>
          </c:val>
          <c:extLst>
            <c:ext xmlns:c16="http://schemas.microsoft.com/office/drawing/2014/chart" uri="{C3380CC4-5D6E-409C-BE32-E72D297353CC}">
              <c16:uniqueId val="{00000002-51F7-4885-9C54-5ED64F11E989}"/>
            </c:ext>
          </c:extLst>
        </c:ser>
        <c:dLbls>
          <c:showLegendKey val="0"/>
          <c:showVal val="0"/>
          <c:showCatName val="0"/>
          <c:showSerName val="0"/>
          <c:showPercent val="0"/>
          <c:showBubbleSize val="0"/>
        </c:dLbls>
        <c:gapWidth val="80"/>
        <c:axId val="2120966816"/>
        <c:axId val="591651184"/>
      </c:barChart>
      <c:catAx>
        <c:axId val="212096681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mn-lt"/>
                <a:ea typeface="+mn-ea"/>
                <a:cs typeface="+mn-cs"/>
              </a:defRPr>
            </a:pPr>
            <a:endParaRPr lang="en-US"/>
          </a:p>
        </c:txPr>
        <c:crossAx val="591651184"/>
        <c:crosses val="autoZero"/>
        <c:auto val="1"/>
        <c:lblAlgn val="ctr"/>
        <c:lblOffset val="100"/>
        <c:noMultiLvlLbl val="0"/>
      </c:catAx>
      <c:valAx>
        <c:axId val="591651184"/>
        <c:scaling>
          <c:orientation val="minMax"/>
        </c:scaling>
        <c:delete val="1"/>
        <c:axPos val="b"/>
        <c:numFmt formatCode="[$₦-46A]#,##0.00" sourceLinked="1"/>
        <c:majorTickMark val="none"/>
        <c:minorTickMark val="none"/>
        <c:tickLblPos val="nextTo"/>
        <c:crossAx val="212096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4142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[Novia Sales dashboard.xlsx]Analysis!PivotTable3</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50">
                <a:solidFill>
                  <a:schemeClr val="bg1">
                    <a:lumMod val="85000"/>
                  </a:schemeClr>
                </a:solidFill>
                <a:latin typeface="Aptos Narrow"/>
              </a:rPr>
              <a:t>Revenue Rate</a:t>
            </a:r>
            <a:r>
              <a:rPr lang="en-US" sz="950" baseline="0">
                <a:solidFill>
                  <a:schemeClr val="bg1">
                    <a:lumMod val="85000"/>
                  </a:schemeClr>
                </a:solidFill>
                <a:latin typeface="Aptos Narrow"/>
              </a:rPr>
              <a:t> by Sales Channel</a:t>
            </a:r>
            <a:endParaRPr lang="en-US" sz="950">
              <a:solidFill>
                <a:schemeClr val="bg1">
                  <a:lumMod val="85000"/>
                </a:schemeClr>
              </a:solidFill>
              <a:latin typeface="Aptos Narrow"/>
            </a:endParaRPr>
          </a:p>
        </c:rich>
      </c:tx>
      <c:layout>
        <c:manualLayout>
          <c:xMode val="edge"/>
          <c:yMode val="edge"/>
          <c:x val="9.9240419947506583E-2"/>
          <c:y val="4.307686158519524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85383">
              <a:alpha val="89804"/>
            </a:srgbClr>
          </a:solidFill>
          <a:ln>
            <a:noFill/>
          </a:ln>
          <a:effectLst/>
        </c:spPr>
        <c:dLbl>
          <c:idx val="0"/>
          <c:layout>
            <c:manualLayout>
              <c:x val="0.18315018315018314"/>
              <c:y val="-0.17679558011049726"/>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rgbClr val="FFA7A7">
              <a:alpha val="89804"/>
            </a:srgbClr>
          </a:solidFill>
          <a:ln>
            <a:noFill/>
          </a:ln>
          <a:effectLst/>
        </c:spPr>
        <c:dLbl>
          <c:idx val="0"/>
          <c:layout>
            <c:manualLayout>
              <c:x val="-0.24908424908424909"/>
              <c:y val="8.8397790055248421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758A33"/>
          </a:solidFill>
          <a:ln>
            <a:noFill/>
          </a:ln>
          <a:effectLst/>
        </c:spPr>
        <c:dLbl>
          <c:idx val="0"/>
          <c:layout>
            <c:manualLayout>
              <c:x val="-9.5237806812609946E-2"/>
              <c:y val="-0.15469591508243791"/>
            </c:manualLayout>
          </c:layout>
          <c:spPr>
            <a:noFill/>
            <a:ln>
              <a:noFill/>
            </a:ln>
            <a:effectLst/>
          </c:spPr>
          <c:txPr>
            <a:bodyPr rot="0" spcFirstLastPara="1" vertOverflow="ellipsis" vert="horz" wrap="square" lIns="38100" tIns="19050" rIns="38100" bIns="19050" anchor="ctr" anchorCtr="1">
              <a:no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manualLayout>
                  <c:w val="0.1872164056416025"/>
                  <c:h val="9.9364858398225064E-2"/>
                </c:manualLayout>
              </c15:layout>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9ACEEE"/>
          </a:solidFill>
          <a:ln>
            <a:noFill/>
          </a:ln>
          <a:effectLst/>
        </c:spPr>
        <c:dLbl>
          <c:idx val="0"/>
          <c:layout>
            <c:manualLayout>
              <c:x val="0.19047619047619047"/>
              <c:y val="-0.143646408839779"/>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rgbClr val="FFA7A7"/>
          </a:solidFill>
          <a:ln>
            <a:noFill/>
          </a:ln>
          <a:effectLst/>
        </c:spPr>
        <c:dLbl>
          <c:idx val="0"/>
          <c:layout>
            <c:manualLayout>
              <c:x val="0.20512820512820507"/>
              <c:y val="0.1325966850828729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rgbClr val="7A75A7"/>
          </a:solidFill>
          <a:ln>
            <a:noFill/>
          </a:ln>
          <a:effectLst/>
        </c:spPr>
        <c:dLbl>
          <c:idx val="0"/>
          <c:layout>
            <c:manualLayout>
              <c:x val="-0.11721611721611722"/>
              <c:y val="-8.8397790055248615E-2"/>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4"/>
        <c:spPr>
          <a:solidFill>
            <a:srgbClr val="FFA7A7"/>
          </a:solidFill>
          <a:ln>
            <a:noFill/>
          </a:ln>
          <a:effectLst/>
        </c:spPr>
        <c:dLbl>
          <c:idx val="0"/>
          <c:layout>
            <c:manualLayout>
              <c:x val="-2.1978021978022046E-2"/>
              <c:y val="0.13259668508287284"/>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6544893426783192"/>
          <c:y val="0.25218819332666292"/>
          <c:w val="0.58375933777508582"/>
          <c:h val="0.44023839561491279"/>
        </c:manualLayout>
      </c:layout>
      <c:doughnutChart>
        <c:varyColors val="1"/>
        <c:ser>
          <c:idx val="0"/>
          <c:order val="0"/>
          <c:tx>
            <c:strRef>
              <c:f>Analysis!$C$11</c:f>
              <c:strCache>
                <c:ptCount val="1"/>
                <c:pt idx="0">
                  <c:v>Total</c:v>
                </c:pt>
              </c:strCache>
            </c:strRef>
          </c:tx>
          <c:dPt>
            <c:idx val="0"/>
            <c:bubble3D val="0"/>
            <c:spPr>
              <a:solidFill>
                <a:srgbClr val="9ACEEE"/>
              </a:solidFill>
              <a:ln>
                <a:noFill/>
              </a:ln>
              <a:effectLst/>
            </c:spPr>
            <c:extLst>
              <c:ext xmlns:c16="http://schemas.microsoft.com/office/drawing/2014/chart" uri="{C3380CC4-5D6E-409C-BE32-E72D297353CC}">
                <c16:uniqueId val="{00000001-C693-4AC3-BBFC-E3B53A7BD450}"/>
              </c:ext>
            </c:extLst>
          </c:dPt>
          <c:dPt>
            <c:idx val="1"/>
            <c:bubble3D val="0"/>
            <c:spPr>
              <a:solidFill>
                <a:srgbClr val="FFA7A7"/>
              </a:solidFill>
              <a:ln>
                <a:noFill/>
              </a:ln>
              <a:effectLst/>
            </c:spPr>
            <c:extLst>
              <c:ext xmlns:c16="http://schemas.microsoft.com/office/drawing/2014/chart" uri="{C3380CC4-5D6E-409C-BE32-E72D297353CC}">
                <c16:uniqueId val="{00000003-C693-4AC3-BBFC-E3B53A7BD450}"/>
              </c:ext>
            </c:extLst>
          </c:dPt>
          <c:dPt>
            <c:idx val="2"/>
            <c:bubble3D val="0"/>
            <c:spPr>
              <a:solidFill>
                <a:srgbClr val="7A75A7"/>
              </a:solidFill>
              <a:ln>
                <a:noFill/>
              </a:ln>
              <a:effectLst/>
            </c:spPr>
            <c:extLst>
              <c:ext xmlns:c16="http://schemas.microsoft.com/office/drawing/2014/chart" uri="{C3380CC4-5D6E-409C-BE32-E72D297353CC}">
                <c16:uniqueId val="{00000005-C693-4AC3-BBFC-E3B53A7BD450}"/>
              </c:ext>
            </c:extLst>
          </c:dPt>
          <c:dLbls>
            <c:dLbl>
              <c:idx val="0"/>
              <c:layout>
                <c:manualLayout>
                  <c:x val="0.19047619047619047"/>
                  <c:y val="-0.14364640883977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693-4AC3-BBFC-E3B53A7BD450}"/>
                </c:ext>
              </c:extLst>
            </c:dLbl>
            <c:dLbl>
              <c:idx val="1"/>
              <c:layout>
                <c:manualLayout>
                  <c:x val="0.20512820512820507"/>
                  <c:y val="0.1325966850828729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93-4AC3-BBFC-E3B53A7BD450}"/>
                </c:ext>
              </c:extLst>
            </c:dLbl>
            <c:dLbl>
              <c:idx val="2"/>
              <c:layout>
                <c:manualLayout>
                  <c:x val="-0.11721611721611722"/>
                  <c:y val="-8.8397790055248615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693-4AC3-BBFC-E3B53A7BD450}"/>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lumMod val="9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Analysis!$B$12:$B$14</c:f>
              <c:strCache>
                <c:ptCount val="3"/>
                <c:pt idx="0">
                  <c:v>In-Store</c:v>
                </c:pt>
                <c:pt idx="1">
                  <c:v>Online</c:v>
                </c:pt>
                <c:pt idx="2">
                  <c:v>Vendor</c:v>
                </c:pt>
              </c:strCache>
            </c:strRef>
          </c:cat>
          <c:val>
            <c:numRef>
              <c:f>Analysis!$C$12:$C$14</c:f>
              <c:numCache>
                <c:formatCode>[$₦-46A]#,##0.00</c:formatCode>
                <c:ptCount val="3"/>
                <c:pt idx="0">
                  <c:v>3320323</c:v>
                </c:pt>
                <c:pt idx="1">
                  <c:v>3647141</c:v>
                </c:pt>
                <c:pt idx="2">
                  <c:v>3159794</c:v>
                </c:pt>
              </c:numCache>
            </c:numRef>
          </c:val>
          <c:extLst>
            <c:ext xmlns:c16="http://schemas.microsoft.com/office/drawing/2014/chart" uri="{C3380CC4-5D6E-409C-BE32-E72D297353CC}">
              <c16:uniqueId val="{00000009-1295-4928-B687-8D309776C5B8}"/>
            </c:ext>
          </c:extLst>
        </c:ser>
        <c:dLbls>
          <c:showLegendKey val="0"/>
          <c:showVal val="1"/>
          <c:showCatName val="0"/>
          <c:showSerName val="0"/>
          <c:showPercent val="0"/>
          <c:showBubbleSize val="0"/>
          <c:showLeaderLines val="1"/>
        </c:dLbls>
        <c:firstSliceAng val="0"/>
        <c:holeSize val="85"/>
      </c:doughnutChart>
      <c:spPr>
        <a:noFill/>
        <a:ln>
          <a:noFill/>
        </a:ln>
        <a:effectLst/>
      </c:spPr>
    </c:plotArea>
    <c:legend>
      <c:legendPos val="b"/>
      <c:layout>
        <c:manualLayout>
          <c:xMode val="edge"/>
          <c:yMode val="edge"/>
          <c:x val="4.2882282063496521E-2"/>
          <c:y val="0.86709270457214949"/>
          <c:w val="0.89288256227758023"/>
          <c:h val="0.10588028015835035"/>
        </c:manualLayout>
      </c:layout>
      <c:overlay val="0"/>
      <c:spPr>
        <a:noFill/>
        <a:ln>
          <a:noFill/>
        </a:ln>
        <a:effectLst/>
      </c:spPr>
      <c:txPr>
        <a:bodyPr rot="0" spcFirstLastPara="1" vertOverflow="ellipsis" vert="horz" wrap="square" anchor="ctr" anchorCtr="1"/>
        <a:lstStyle/>
        <a:p>
          <a:pPr>
            <a:defRPr sz="85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4142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[Novia Sales dashboard.xlsx]Analysis!PivotTable5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50" b="1">
                <a:solidFill>
                  <a:schemeClr val="bg1">
                    <a:lumMod val="85000"/>
                  </a:schemeClr>
                </a:solidFill>
                <a:latin typeface="Aptos Narrow"/>
              </a:rPr>
              <a:t>Top</a:t>
            </a:r>
            <a:r>
              <a:rPr lang="en-US" sz="950" b="1" baseline="0">
                <a:solidFill>
                  <a:schemeClr val="bg1">
                    <a:lumMod val="85000"/>
                  </a:schemeClr>
                </a:solidFill>
                <a:latin typeface="Aptos Narrow"/>
              </a:rPr>
              <a:t> 5 States by Profit</a:t>
            </a:r>
            <a:endParaRPr lang="en-US" sz="950" b="1">
              <a:solidFill>
                <a:schemeClr val="bg1">
                  <a:lumMod val="85000"/>
                </a:schemeClr>
              </a:solidFill>
              <a:latin typeface="Aptos Narrow"/>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585383"/>
          </a:solidFill>
          <a:ln>
            <a:noFill/>
          </a:ln>
          <a:effectLst/>
        </c:spPr>
      </c:pivotFmt>
      <c:pivotFmt>
        <c:idx val="9"/>
        <c:spPr>
          <a:solidFill>
            <a:srgbClr val="FFA7A7">
              <a:alpha val="89804"/>
            </a:srgbClr>
          </a:solidFill>
          <a:ln>
            <a:noFill/>
          </a:ln>
          <a:effectLst/>
        </c:spPr>
        <c:dLbl>
          <c:idx val="0"/>
          <c:layout>
            <c:manualLayout>
              <c:x val="2.6402640264026403E-2"/>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0"/>
        <c:spPr>
          <a:solidFill>
            <a:srgbClr val="7A75A7"/>
          </a:solidFill>
          <a:ln>
            <a:noFill/>
          </a:ln>
          <a:effectLst/>
        </c:spPr>
        <c:dLbl>
          <c:idx val="0"/>
          <c:layout>
            <c:manualLayout>
              <c:x val="-6.6006600660066007E-3"/>
              <c:y val="0"/>
            </c:manualLayout>
          </c:layout>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758A33"/>
          </a:solidFill>
          <a:ln>
            <a:noFill/>
          </a:ln>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rgbClr val="9ACEEE"/>
          </a:solidFill>
          <a:ln>
            <a:noFill/>
          </a:ln>
          <a:effectLst/>
        </c:spPr>
      </c:pivotFmt>
      <c:pivotFmt>
        <c:idx val="13"/>
        <c:spPr>
          <a:solidFill>
            <a:srgbClr val="FFA7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FFA7A7"/>
          </a:solidFill>
          <a:ln>
            <a:noFill/>
          </a:ln>
          <a:effectLst/>
        </c:spPr>
      </c:pivotFmt>
      <c:pivotFmt>
        <c:idx val="15"/>
        <c:spPr>
          <a:solidFill>
            <a:srgbClr val="FFA7A7"/>
          </a:solidFill>
          <a:ln>
            <a:noFill/>
          </a:ln>
          <a:effectLst/>
        </c:spPr>
      </c:pivotFmt>
      <c:pivotFmt>
        <c:idx val="16"/>
        <c:spPr>
          <a:solidFill>
            <a:srgbClr val="FFA7A7"/>
          </a:solidFill>
          <a:ln>
            <a:noFill/>
          </a:ln>
          <a:effectLst/>
        </c:spPr>
      </c:pivotFmt>
      <c:pivotFmt>
        <c:idx val="17"/>
        <c:spPr>
          <a:solidFill>
            <a:srgbClr val="FFA7A7"/>
          </a:solidFill>
          <a:ln>
            <a:noFill/>
          </a:ln>
          <a:effectLst/>
        </c:spPr>
      </c:pivotFmt>
      <c:pivotFmt>
        <c:idx val="18"/>
        <c:spPr>
          <a:solidFill>
            <a:srgbClr val="FFA7A7"/>
          </a:solidFill>
          <a:ln>
            <a:noFill/>
          </a:ln>
          <a:effectLst/>
        </c:spPr>
      </c:pivotFmt>
      <c:pivotFmt>
        <c:idx val="19"/>
      </c:pivotFmt>
      <c:pivotFmt>
        <c:idx val="20"/>
      </c:pivotFmt>
      <c:pivotFmt>
        <c:idx val="21"/>
      </c:pivotFmt>
      <c:pivotFmt>
        <c:idx val="22"/>
      </c:pivotFmt>
    </c:pivotFmts>
    <c:plotArea>
      <c:layout>
        <c:manualLayout>
          <c:layoutTarget val="inner"/>
          <c:xMode val="edge"/>
          <c:yMode val="edge"/>
          <c:x val="0.2936698439010913"/>
          <c:y val="0.18958908824921478"/>
          <c:w val="0.52038292581848322"/>
          <c:h val="0.72540756349118329"/>
        </c:manualLayout>
      </c:layout>
      <c:barChart>
        <c:barDir val="bar"/>
        <c:grouping val="clustered"/>
        <c:varyColors val="0"/>
        <c:ser>
          <c:idx val="0"/>
          <c:order val="0"/>
          <c:tx>
            <c:strRef>
              <c:f>Analysis!$C$18</c:f>
              <c:strCache>
                <c:ptCount val="1"/>
                <c:pt idx="0">
                  <c:v>Total</c:v>
                </c:pt>
              </c:strCache>
            </c:strRef>
          </c:tx>
          <c:spPr>
            <a:solidFill>
              <a:srgbClr val="FFA7A7"/>
            </a:solidFill>
            <a:ln>
              <a:noFill/>
            </a:ln>
            <a:effectLst/>
          </c:spPr>
          <c:invertIfNegative val="0"/>
          <c:dPt>
            <c:idx val="0"/>
            <c:invertIfNegative val="0"/>
            <c:bubble3D val="0"/>
            <c:spPr>
              <a:solidFill>
                <a:srgbClr val="FFA7A7"/>
              </a:solidFill>
              <a:ln>
                <a:noFill/>
              </a:ln>
              <a:effectLst/>
            </c:spPr>
            <c:extLst>
              <c:ext xmlns:c16="http://schemas.microsoft.com/office/drawing/2014/chart" uri="{C3380CC4-5D6E-409C-BE32-E72D297353CC}">
                <c16:uniqueId val="{00000001-AF84-44D5-9AB5-F2327A9E54F0}"/>
              </c:ext>
            </c:extLst>
          </c:dPt>
          <c:dPt>
            <c:idx val="1"/>
            <c:invertIfNegative val="0"/>
            <c:bubble3D val="0"/>
            <c:spPr>
              <a:solidFill>
                <a:srgbClr val="FFA7A7"/>
              </a:solidFill>
              <a:ln>
                <a:noFill/>
              </a:ln>
              <a:effectLst/>
            </c:spPr>
            <c:extLst>
              <c:ext xmlns:c16="http://schemas.microsoft.com/office/drawing/2014/chart" uri="{C3380CC4-5D6E-409C-BE32-E72D297353CC}">
                <c16:uniqueId val="{00000003-AF84-44D5-9AB5-F2327A9E54F0}"/>
              </c:ext>
            </c:extLst>
          </c:dPt>
          <c:dPt>
            <c:idx val="2"/>
            <c:invertIfNegative val="0"/>
            <c:bubble3D val="0"/>
            <c:spPr>
              <a:solidFill>
                <a:srgbClr val="FFA7A7"/>
              </a:solidFill>
              <a:ln>
                <a:noFill/>
              </a:ln>
              <a:effectLst/>
            </c:spPr>
            <c:extLst>
              <c:ext xmlns:c16="http://schemas.microsoft.com/office/drawing/2014/chart" uri="{C3380CC4-5D6E-409C-BE32-E72D297353CC}">
                <c16:uniqueId val="{00000005-AF84-44D5-9AB5-F2327A9E54F0}"/>
              </c:ext>
            </c:extLst>
          </c:dPt>
          <c:dPt>
            <c:idx val="3"/>
            <c:invertIfNegative val="0"/>
            <c:bubble3D val="0"/>
            <c:spPr>
              <a:solidFill>
                <a:srgbClr val="FFA7A7"/>
              </a:solidFill>
              <a:ln>
                <a:noFill/>
              </a:ln>
              <a:effectLst/>
            </c:spPr>
            <c:extLst>
              <c:ext xmlns:c16="http://schemas.microsoft.com/office/drawing/2014/chart" uri="{C3380CC4-5D6E-409C-BE32-E72D297353CC}">
                <c16:uniqueId val="{00000007-AF84-44D5-9AB5-F2327A9E54F0}"/>
              </c:ext>
            </c:extLst>
          </c:dPt>
          <c:dPt>
            <c:idx val="4"/>
            <c:invertIfNegative val="0"/>
            <c:bubble3D val="0"/>
            <c:spPr>
              <a:solidFill>
                <a:srgbClr val="FFA7A7"/>
              </a:solidFill>
              <a:ln>
                <a:noFill/>
              </a:ln>
              <a:effectLst/>
            </c:spPr>
            <c:extLst>
              <c:ext xmlns:c16="http://schemas.microsoft.com/office/drawing/2014/chart" uri="{C3380CC4-5D6E-409C-BE32-E72D297353CC}">
                <c16:uniqueId val="{00000009-AF84-44D5-9AB5-F2327A9E54F0}"/>
              </c:ext>
            </c:extLst>
          </c:dPt>
          <c:cat>
            <c:strRef>
              <c:f>Analysis!$B$19:$B$23</c:f>
              <c:strCache>
                <c:ptCount val="5"/>
                <c:pt idx="0">
                  <c:v>Calabar</c:v>
                </c:pt>
                <c:pt idx="1">
                  <c:v>Abia</c:v>
                </c:pt>
                <c:pt idx="2">
                  <c:v>Ogun</c:v>
                </c:pt>
                <c:pt idx="3">
                  <c:v>Jos</c:v>
                </c:pt>
                <c:pt idx="4">
                  <c:v>Enugu</c:v>
                </c:pt>
              </c:strCache>
            </c:strRef>
          </c:cat>
          <c:val>
            <c:numRef>
              <c:f>Analysis!$C$19:$C$23</c:f>
              <c:numCache>
                <c:formatCode>[$₦-46A]#,##0.00</c:formatCode>
                <c:ptCount val="5"/>
                <c:pt idx="0">
                  <c:v>1004646</c:v>
                </c:pt>
                <c:pt idx="1">
                  <c:v>1009264.5</c:v>
                </c:pt>
                <c:pt idx="2">
                  <c:v>1038523</c:v>
                </c:pt>
                <c:pt idx="3">
                  <c:v>1057244</c:v>
                </c:pt>
                <c:pt idx="4">
                  <c:v>1158621</c:v>
                </c:pt>
              </c:numCache>
            </c:numRef>
          </c:val>
          <c:extLst>
            <c:ext xmlns:c16="http://schemas.microsoft.com/office/drawing/2014/chart" uri="{C3380CC4-5D6E-409C-BE32-E72D297353CC}">
              <c16:uniqueId val="{0000000C-A86D-416D-B1DC-1002D070E3F8}"/>
            </c:ext>
          </c:extLst>
        </c:ser>
        <c:dLbls>
          <c:showLegendKey val="0"/>
          <c:showVal val="0"/>
          <c:showCatName val="0"/>
          <c:showSerName val="0"/>
          <c:showPercent val="0"/>
          <c:showBubbleSize val="0"/>
        </c:dLbls>
        <c:gapWidth val="100"/>
        <c:axId val="935060096"/>
        <c:axId val="935054688"/>
      </c:barChart>
      <c:valAx>
        <c:axId val="935054688"/>
        <c:scaling>
          <c:orientation val="minMax"/>
        </c:scaling>
        <c:delete val="1"/>
        <c:axPos val="b"/>
        <c:numFmt formatCode="[$₦-46A]#,##0.00" sourceLinked="1"/>
        <c:majorTickMark val="out"/>
        <c:minorTickMark val="none"/>
        <c:tickLblPos val="nextTo"/>
        <c:crossAx val="935060096"/>
        <c:crosses val="autoZero"/>
        <c:crossBetween val="between"/>
      </c:valAx>
      <c:catAx>
        <c:axId val="935060096"/>
        <c:scaling>
          <c:orientation val="minMax"/>
        </c:scaling>
        <c:delete val="0"/>
        <c:axPos val="l"/>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mn-lt"/>
                <a:ea typeface="+mn-ea"/>
                <a:cs typeface="+mn-cs"/>
              </a:defRPr>
            </a:pPr>
            <a:endParaRPr lang="en-US"/>
          </a:p>
        </c:txPr>
        <c:crossAx val="935054688"/>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7121F"/>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[Novia Sales dashboard.xlsx]Analysis!PivotTable4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50" b="1">
                <a:solidFill>
                  <a:schemeClr val="bg1">
                    <a:lumMod val="95000"/>
                  </a:schemeClr>
                </a:solidFill>
                <a:latin typeface="Aptos Narrow"/>
              </a:rPr>
              <a:t>Monthly</a:t>
            </a:r>
            <a:r>
              <a:rPr lang="en-US" sz="950" b="1" baseline="0">
                <a:solidFill>
                  <a:schemeClr val="bg1">
                    <a:lumMod val="95000"/>
                  </a:schemeClr>
                </a:solidFill>
                <a:latin typeface="Aptos Narrow"/>
              </a:rPr>
              <a:t> Revenue Trend</a:t>
            </a:r>
            <a:endParaRPr lang="en-US" sz="950" b="1">
              <a:solidFill>
                <a:schemeClr val="bg1">
                  <a:lumMod val="95000"/>
                </a:schemeClr>
              </a:solidFill>
              <a:latin typeface="Aptos Narrow"/>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A7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A7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169358523017386"/>
          <c:y val="0.19639190158996492"/>
          <c:w val="0.72741662411652463"/>
          <c:h val="0.74771330092082522"/>
        </c:manualLayout>
      </c:layout>
      <c:barChart>
        <c:barDir val="bar"/>
        <c:grouping val="clustered"/>
        <c:varyColors val="0"/>
        <c:ser>
          <c:idx val="0"/>
          <c:order val="0"/>
          <c:tx>
            <c:strRef>
              <c:f>Analysis!$F$11</c:f>
              <c:strCache>
                <c:ptCount val="1"/>
                <c:pt idx="0">
                  <c:v>Total</c:v>
                </c:pt>
              </c:strCache>
            </c:strRef>
          </c:tx>
          <c:spPr>
            <a:solidFill>
              <a:srgbClr val="FFA7A7"/>
            </a:solidFill>
            <a:ln>
              <a:noFill/>
            </a:ln>
            <a:effectLst/>
          </c:spPr>
          <c:invertIfNegative val="0"/>
          <c:cat>
            <c:strRef>
              <c:f>Analysis!$E$12:$E$23</c:f>
              <c:strCache>
                <c:ptCount val="12"/>
                <c:pt idx="0">
                  <c:v>Dec</c:v>
                </c:pt>
                <c:pt idx="1">
                  <c:v>Nov</c:v>
                </c:pt>
                <c:pt idx="2">
                  <c:v>Oct</c:v>
                </c:pt>
                <c:pt idx="3">
                  <c:v>Sep</c:v>
                </c:pt>
                <c:pt idx="4">
                  <c:v>Aug</c:v>
                </c:pt>
                <c:pt idx="5">
                  <c:v>Jul</c:v>
                </c:pt>
                <c:pt idx="6">
                  <c:v>Jun</c:v>
                </c:pt>
                <c:pt idx="7">
                  <c:v>May</c:v>
                </c:pt>
                <c:pt idx="8">
                  <c:v>Apr</c:v>
                </c:pt>
                <c:pt idx="9">
                  <c:v>Mar</c:v>
                </c:pt>
                <c:pt idx="10">
                  <c:v>Feb</c:v>
                </c:pt>
                <c:pt idx="11">
                  <c:v>Jan</c:v>
                </c:pt>
              </c:strCache>
            </c:strRef>
          </c:cat>
          <c:val>
            <c:numRef>
              <c:f>Analysis!$F$12:$F$23</c:f>
              <c:numCache>
                <c:formatCode>[$₦-46A]#,##0.00</c:formatCode>
                <c:ptCount val="12"/>
                <c:pt idx="0">
                  <c:v>901949</c:v>
                </c:pt>
                <c:pt idx="1">
                  <c:v>885215</c:v>
                </c:pt>
                <c:pt idx="2">
                  <c:v>662020</c:v>
                </c:pt>
                <c:pt idx="3">
                  <c:v>1090480.5</c:v>
                </c:pt>
                <c:pt idx="4">
                  <c:v>901576</c:v>
                </c:pt>
                <c:pt idx="5">
                  <c:v>785177.5</c:v>
                </c:pt>
                <c:pt idx="6">
                  <c:v>891383</c:v>
                </c:pt>
                <c:pt idx="7">
                  <c:v>772719</c:v>
                </c:pt>
                <c:pt idx="8">
                  <c:v>785349</c:v>
                </c:pt>
                <c:pt idx="9">
                  <c:v>593473</c:v>
                </c:pt>
                <c:pt idx="10">
                  <c:v>970433.5</c:v>
                </c:pt>
                <c:pt idx="11">
                  <c:v>887482.5</c:v>
                </c:pt>
              </c:numCache>
            </c:numRef>
          </c:val>
          <c:extLst>
            <c:ext xmlns:c16="http://schemas.microsoft.com/office/drawing/2014/chart" uri="{C3380CC4-5D6E-409C-BE32-E72D297353CC}">
              <c16:uniqueId val="{00000002-F619-44D9-8EBA-743AA13068DD}"/>
            </c:ext>
          </c:extLst>
        </c:ser>
        <c:dLbls>
          <c:showLegendKey val="0"/>
          <c:showVal val="0"/>
          <c:showCatName val="0"/>
          <c:showSerName val="0"/>
          <c:showPercent val="0"/>
          <c:showBubbleSize val="0"/>
        </c:dLbls>
        <c:gapWidth val="70"/>
        <c:axId val="221862032"/>
        <c:axId val="221866608"/>
      </c:barChart>
      <c:catAx>
        <c:axId val="221862032"/>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Aptos Narrow"/>
                <a:ea typeface="+mn-ea"/>
                <a:cs typeface="+mn-cs"/>
              </a:defRPr>
            </a:pPr>
            <a:endParaRPr lang="en-US"/>
          </a:p>
        </c:txPr>
        <c:crossAx val="221866608"/>
        <c:crosses val="autoZero"/>
        <c:auto val="1"/>
        <c:lblAlgn val="ctr"/>
        <c:lblOffset val="100"/>
        <c:noMultiLvlLbl val="0"/>
      </c:catAx>
      <c:valAx>
        <c:axId val="221866608"/>
        <c:scaling>
          <c:orientation val="minMax"/>
        </c:scaling>
        <c:delete val="1"/>
        <c:axPos val="b"/>
        <c:numFmt formatCode="[$₦-46A]#,##0.00" sourceLinked="1"/>
        <c:majorTickMark val="none"/>
        <c:minorTickMark val="none"/>
        <c:tickLblPos val="nextTo"/>
        <c:crossAx val="221862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[Novia Sales dashboard.xlsx]Analysis!PivotTable6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50" b="1">
                <a:solidFill>
                  <a:schemeClr val="bg1">
                    <a:lumMod val="95000"/>
                  </a:schemeClr>
                </a:solidFill>
                <a:latin typeface="Aptos Narrow"/>
              </a:rPr>
              <a:t>Quarterly</a:t>
            </a:r>
            <a:r>
              <a:rPr lang="en-US" sz="950" b="1" baseline="0">
                <a:solidFill>
                  <a:schemeClr val="bg1">
                    <a:lumMod val="95000"/>
                  </a:schemeClr>
                </a:solidFill>
                <a:latin typeface="Aptos Narrow"/>
              </a:rPr>
              <a:t> Profit Trend</a:t>
            </a:r>
            <a:endParaRPr lang="en-US" sz="950" b="1">
              <a:solidFill>
                <a:schemeClr val="bg1">
                  <a:lumMod val="95000"/>
                </a:schemeClr>
              </a:solidFill>
              <a:latin typeface="Aptos Narrow"/>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A7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A7A7"/>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620253164556958E-2"/>
          <c:y val="0.3284684201708829"/>
          <c:w val="0.86075949367088611"/>
          <c:h val="0.47409951415647511"/>
        </c:manualLayout>
      </c:layout>
      <c:barChart>
        <c:barDir val="col"/>
        <c:grouping val="clustered"/>
        <c:varyColors val="0"/>
        <c:ser>
          <c:idx val="0"/>
          <c:order val="0"/>
          <c:tx>
            <c:strRef>
              <c:f>Analysis!$I$13</c:f>
              <c:strCache>
                <c:ptCount val="1"/>
                <c:pt idx="0">
                  <c:v>Total</c:v>
                </c:pt>
              </c:strCache>
            </c:strRef>
          </c:tx>
          <c:spPr>
            <a:solidFill>
              <a:srgbClr val="FFA7A7"/>
            </a:solidFill>
            <a:ln>
              <a:noFill/>
            </a:ln>
            <a:effectLst/>
          </c:spPr>
          <c:invertIfNegative val="0"/>
          <c:cat>
            <c:strRef>
              <c:f>Analysis!$H$14:$H$17</c:f>
              <c:strCache>
                <c:ptCount val="4"/>
                <c:pt idx="0">
                  <c:v>Q1</c:v>
                </c:pt>
                <c:pt idx="1">
                  <c:v>Q2</c:v>
                </c:pt>
                <c:pt idx="2">
                  <c:v>Q3</c:v>
                </c:pt>
                <c:pt idx="3">
                  <c:v>Q4</c:v>
                </c:pt>
              </c:strCache>
            </c:strRef>
          </c:cat>
          <c:val>
            <c:numRef>
              <c:f>Analysis!$I$14:$I$17</c:f>
              <c:numCache>
                <c:formatCode>[$₦-46A]#,##0.00</c:formatCode>
                <c:ptCount val="4"/>
                <c:pt idx="0">
                  <c:v>2279324</c:v>
                </c:pt>
                <c:pt idx="1">
                  <c:v>2290858</c:v>
                </c:pt>
                <c:pt idx="2">
                  <c:v>2595832</c:v>
                </c:pt>
                <c:pt idx="3">
                  <c:v>2281528</c:v>
                </c:pt>
              </c:numCache>
            </c:numRef>
          </c:val>
          <c:extLst>
            <c:ext xmlns:c16="http://schemas.microsoft.com/office/drawing/2014/chart" uri="{C3380CC4-5D6E-409C-BE32-E72D297353CC}">
              <c16:uniqueId val="{00000002-E0E1-4DBD-A762-0CCB0AE0A7B5}"/>
            </c:ext>
          </c:extLst>
        </c:ser>
        <c:dLbls>
          <c:showLegendKey val="0"/>
          <c:showVal val="0"/>
          <c:showCatName val="0"/>
          <c:showSerName val="0"/>
          <c:showPercent val="0"/>
          <c:showBubbleSize val="0"/>
        </c:dLbls>
        <c:gapWidth val="90"/>
        <c:overlap val="-27"/>
        <c:axId val="1319734288"/>
        <c:axId val="1319742192"/>
      </c:barChart>
      <c:catAx>
        <c:axId val="1319734288"/>
        <c:scaling>
          <c:orientation val="minMax"/>
        </c:scaling>
        <c:delete val="0"/>
        <c:axPos val="b"/>
        <c:numFmt formatCode="General" sourceLinked="1"/>
        <c:majorTickMark val="none"/>
        <c:minorTickMark val="none"/>
        <c:tickLblPos val="nextTo"/>
        <c:spPr>
          <a:noFill/>
          <a:ln w="9525" cap="flat" cmpd="sng" algn="ctr">
            <a:solidFill>
              <a:schemeClr val="bg1">
                <a:lumMod val="85000"/>
              </a:schemeClr>
            </a:solidFill>
            <a:round/>
          </a:ln>
          <a:effectLst/>
        </c:spPr>
        <c:txPr>
          <a:bodyPr rot="-60000000" spcFirstLastPara="1" vertOverflow="ellipsis" vert="horz" wrap="square" anchor="ctr" anchorCtr="1"/>
          <a:lstStyle/>
          <a:p>
            <a:pPr>
              <a:defRPr sz="800" b="0" i="0" u="none" strike="noStrike" kern="1200" baseline="0">
                <a:solidFill>
                  <a:schemeClr val="bg1">
                    <a:lumMod val="95000"/>
                  </a:schemeClr>
                </a:solidFill>
                <a:latin typeface="Aptos Narrow"/>
                <a:ea typeface="+mn-ea"/>
                <a:cs typeface="+mn-cs"/>
              </a:defRPr>
            </a:pPr>
            <a:endParaRPr lang="en-US"/>
          </a:p>
        </c:txPr>
        <c:crossAx val="1319742192"/>
        <c:crosses val="autoZero"/>
        <c:auto val="1"/>
        <c:lblAlgn val="ctr"/>
        <c:lblOffset val="100"/>
        <c:noMultiLvlLbl val="0"/>
      </c:catAx>
      <c:valAx>
        <c:axId val="1319742192"/>
        <c:scaling>
          <c:orientation val="minMax"/>
        </c:scaling>
        <c:delete val="1"/>
        <c:axPos val="l"/>
        <c:numFmt formatCode="[$₦-46A]#,##0.00" sourceLinked="1"/>
        <c:majorTickMark val="none"/>
        <c:minorTickMark val="none"/>
        <c:tickLblPos val="nextTo"/>
        <c:crossAx val="131973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50800</xdr:rowOff>
    </xdr:from>
    <xdr:to>
      <xdr:col>19</xdr:col>
      <xdr:colOff>190500</xdr:colOff>
      <xdr:row>3</xdr:row>
      <xdr:rowOff>158750</xdr:rowOff>
    </xdr:to>
    <xdr:sp macro="" textlink="">
      <xdr:nvSpPr>
        <xdr:cNvPr id="2" name="Rectangle: Rounded Corners 1">
          <a:extLst>
            <a:ext uri="{FF2B5EF4-FFF2-40B4-BE49-F238E27FC236}">
              <a16:creationId xmlns:a16="http://schemas.microsoft.com/office/drawing/2014/main" id="{163B7FB6-7536-4FFB-B205-858B847953F2}"/>
            </a:ext>
          </a:extLst>
        </xdr:cNvPr>
        <xdr:cNvSpPr/>
      </xdr:nvSpPr>
      <xdr:spPr>
        <a:xfrm>
          <a:off x="0" y="177800"/>
          <a:ext cx="11645900" cy="476250"/>
        </a:xfrm>
        <a:prstGeom prst="roundRect">
          <a:avLst/>
        </a:prstGeom>
        <a:solidFill>
          <a:srgbClr val="17121F"/>
        </a:solidFill>
        <a:ln>
          <a:solidFill>
            <a:srgbClr val="17121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44450</xdr:colOff>
      <xdr:row>4</xdr:row>
      <xdr:rowOff>6350</xdr:rowOff>
    </xdr:from>
    <xdr:to>
      <xdr:col>2</xdr:col>
      <xdr:colOff>317500</xdr:colOff>
      <xdr:row>29</xdr:row>
      <xdr:rowOff>0</xdr:rowOff>
    </xdr:to>
    <xdr:sp macro="" textlink="">
      <xdr:nvSpPr>
        <xdr:cNvPr id="3" name="Rectangle: Rounded Corners 2">
          <a:extLst>
            <a:ext uri="{FF2B5EF4-FFF2-40B4-BE49-F238E27FC236}">
              <a16:creationId xmlns:a16="http://schemas.microsoft.com/office/drawing/2014/main" id="{2DCA6BAD-42E6-40B4-A4E0-88E6165B1F9C}"/>
            </a:ext>
          </a:extLst>
        </xdr:cNvPr>
        <xdr:cNvSpPr/>
      </xdr:nvSpPr>
      <xdr:spPr>
        <a:xfrm>
          <a:off x="44450" y="685800"/>
          <a:ext cx="1365250" cy="4597400"/>
        </a:xfrm>
        <a:prstGeom prst="roundRect">
          <a:avLst/>
        </a:prstGeom>
        <a:solidFill>
          <a:srgbClr val="17121F"/>
        </a:solidFill>
        <a:ln>
          <a:solidFill>
            <a:srgbClr val="17121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349250</xdr:colOff>
      <xdr:row>5</xdr:row>
      <xdr:rowOff>165100</xdr:rowOff>
    </xdr:from>
    <xdr:to>
      <xdr:col>5</xdr:col>
      <xdr:colOff>323850</xdr:colOff>
      <xdr:row>10</xdr:row>
      <xdr:rowOff>19050</xdr:rowOff>
    </xdr:to>
    <xdr:sp macro="" textlink="Analysis!I5">
      <xdr:nvSpPr>
        <xdr:cNvPr id="4" name="Rectangle: Rounded Corners 3">
          <a:extLst>
            <a:ext uri="{FF2B5EF4-FFF2-40B4-BE49-F238E27FC236}">
              <a16:creationId xmlns:a16="http://schemas.microsoft.com/office/drawing/2014/main" id="{F47433A6-8BCA-42FE-AA93-A03E38234518}"/>
            </a:ext>
          </a:extLst>
        </xdr:cNvPr>
        <xdr:cNvSpPr/>
      </xdr:nvSpPr>
      <xdr:spPr>
        <a:xfrm>
          <a:off x="1441450" y="901700"/>
          <a:ext cx="1803400" cy="77470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FFE996DF-9483-460C-978E-7F566E37DFD8}" type="TxLink">
            <a:rPr lang="en-US" sz="3200" b="0" i="0" u="none" strike="noStrike">
              <a:solidFill>
                <a:schemeClr val="bg1">
                  <a:lumMod val="85000"/>
                </a:schemeClr>
              </a:solidFill>
              <a:latin typeface="+mn-lt"/>
            </a:rPr>
            <a:pPr algn="ctr"/>
            <a:t> 6,203 </a:t>
          </a:fld>
          <a:endParaRPr lang="en-US" sz="3200" b="0">
            <a:solidFill>
              <a:schemeClr val="bg1">
                <a:lumMod val="85000"/>
              </a:schemeClr>
            </a:solidFill>
            <a:latin typeface="+mn-lt"/>
          </a:endParaRPr>
        </a:p>
      </xdr:txBody>
    </xdr:sp>
    <xdr:clientData/>
  </xdr:twoCellAnchor>
  <xdr:twoCellAnchor>
    <xdr:from>
      <xdr:col>5</xdr:col>
      <xdr:colOff>370417</xdr:colOff>
      <xdr:row>5</xdr:row>
      <xdr:rowOff>165100</xdr:rowOff>
    </xdr:from>
    <xdr:to>
      <xdr:col>8</xdr:col>
      <xdr:colOff>425450</xdr:colOff>
      <xdr:row>10</xdr:row>
      <xdr:rowOff>19050</xdr:rowOff>
    </xdr:to>
    <xdr:sp macro="" textlink="Analysis!I3">
      <xdr:nvSpPr>
        <xdr:cNvPr id="5" name="Rectangle: Rounded Corners 4">
          <a:extLst>
            <a:ext uri="{FF2B5EF4-FFF2-40B4-BE49-F238E27FC236}">
              <a16:creationId xmlns:a16="http://schemas.microsoft.com/office/drawing/2014/main" id="{5C9AC2CC-0F50-4FB0-B141-6861285FE543}"/>
            </a:ext>
          </a:extLst>
        </xdr:cNvPr>
        <xdr:cNvSpPr/>
      </xdr:nvSpPr>
      <xdr:spPr>
        <a:xfrm>
          <a:off x="3291417" y="901700"/>
          <a:ext cx="1883833" cy="77470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6ACE3EA-44E2-4B77-A2C3-CEB45CF08D13}" type="TxLink">
            <a:rPr lang="en-US" sz="3200" b="0" i="0" u="none" strike="noStrike">
              <a:solidFill>
                <a:schemeClr val="bg1">
                  <a:lumMod val="85000"/>
                </a:schemeClr>
              </a:solidFill>
              <a:latin typeface="+mn-lt"/>
            </a:rPr>
            <a:pPr algn="ctr"/>
            <a:t>₦13,772</a:t>
          </a:fld>
          <a:endParaRPr lang="en-US" sz="3200">
            <a:solidFill>
              <a:schemeClr val="bg1">
                <a:lumMod val="85000"/>
              </a:schemeClr>
            </a:solidFill>
            <a:latin typeface="+mn-lt"/>
          </a:endParaRPr>
        </a:p>
      </xdr:txBody>
    </xdr:sp>
    <xdr:clientData/>
  </xdr:twoCellAnchor>
  <xdr:twoCellAnchor>
    <xdr:from>
      <xdr:col>8</xdr:col>
      <xdr:colOff>482600</xdr:colOff>
      <xdr:row>5</xdr:row>
      <xdr:rowOff>165100</xdr:rowOff>
    </xdr:from>
    <xdr:to>
      <xdr:col>12</xdr:col>
      <xdr:colOff>258234</xdr:colOff>
      <xdr:row>10</xdr:row>
      <xdr:rowOff>19050</xdr:rowOff>
    </xdr:to>
    <xdr:sp macro="" textlink="Analysis!I4">
      <xdr:nvSpPr>
        <xdr:cNvPr id="6" name="Rectangle: Rounded Corners 5">
          <a:extLst>
            <a:ext uri="{FF2B5EF4-FFF2-40B4-BE49-F238E27FC236}">
              <a16:creationId xmlns:a16="http://schemas.microsoft.com/office/drawing/2014/main" id="{BB94308A-3660-40FA-B749-AA8CA1289F2B}"/>
            </a:ext>
          </a:extLst>
        </xdr:cNvPr>
        <xdr:cNvSpPr/>
      </xdr:nvSpPr>
      <xdr:spPr>
        <a:xfrm>
          <a:off x="5232400" y="901700"/>
          <a:ext cx="2214034" cy="77470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6F8B509-182F-4380-87D9-2D6E3CCDAA78}" type="TxLink">
            <a:rPr lang="en-US" sz="3200" b="0" i="0" u="none" strike="noStrike">
              <a:solidFill>
                <a:schemeClr val="bg1">
                  <a:lumMod val="85000"/>
                </a:schemeClr>
              </a:solidFill>
              <a:latin typeface="+mn-lt"/>
            </a:rPr>
            <a:pPr algn="ctr"/>
            <a:t>₦10,127,258</a:t>
          </a:fld>
          <a:endParaRPr lang="en-US" sz="3200">
            <a:solidFill>
              <a:schemeClr val="bg1">
                <a:lumMod val="85000"/>
              </a:schemeClr>
            </a:solidFill>
            <a:latin typeface="+mn-lt"/>
          </a:endParaRPr>
        </a:p>
      </xdr:txBody>
    </xdr:sp>
    <xdr:clientData/>
  </xdr:twoCellAnchor>
  <xdr:twoCellAnchor>
    <xdr:from>
      <xdr:col>12</xdr:col>
      <xdr:colOff>304800</xdr:colOff>
      <xdr:row>5</xdr:row>
      <xdr:rowOff>165100</xdr:rowOff>
    </xdr:from>
    <xdr:to>
      <xdr:col>15</xdr:col>
      <xdr:colOff>571500</xdr:colOff>
      <xdr:row>10</xdr:row>
      <xdr:rowOff>19050</xdr:rowOff>
    </xdr:to>
    <xdr:sp macro="" textlink="Analysis!I6">
      <xdr:nvSpPr>
        <xdr:cNvPr id="7" name="Rectangle: Rounded Corners 6">
          <a:extLst>
            <a:ext uri="{FF2B5EF4-FFF2-40B4-BE49-F238E27FC236}">
              <a16:creationId xmlns:a16="http://schemas.microsoft.com/office/drawing/2014/main" id="{D8A8223A-EFF2-4B04-9334-FD96E05F3BF1}"/>
            </a:ext>
          </a:extLst>
        </xdr:cNvPr>
        <xdr:cNvSpPr/>
      </xdr:nvSpPr>
      <xdr:spPr>
        <a:xfrm>
          <a:off x="7493000" y="901700"/>
          <a:ext cx="2095500" cy="77470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B2A8B2A2-0398-4C00-9BAA-D0A0DB53CE69}" type="TxLink">
            <a:rPr lang="en-US" sz="3200" b="0" i="0" u="none" strike="noStrike">
              <a:solidFill>
                <a:schemeClr val="bg1">
                  <a:lumMod val="85000"/>
                </a:schemeClr>
              </a:solidFill>
              <a:latin typeface="+mn-lt"/>
            </a:rPr>
            <a:pPr algn="ctr"/>
            <a:t>₦679,716</a:t>
          </a:fld>
          <a:endParaRPr lang="en-US" sz="3200">
            <a:solidFill>
              <a:schemeClr val="bg1">
                <a:lumMod val="85000"/>
              </a:schemeClr>
            </a:solidFill>
            <a:latin typeface="+mn-lt"/>
          </a:endParaRPr>
        </a:p>
      </xdr:txBody>
    </xdr:sp>
    <xdr:clientData/>
  </xdr:twoCellAnchor>
  <xdr:twoCellAnchor>
    <xdr:from>
      <xdr:col>2</xdr:col>
      <xdr:colOff>361950</xdr:colOff>
      <xdr:row>15</xdr:row>
      <xdr:rowOff>57150</xdr:rowOff>
    </xdr:from>
    <xdr:to>
      <xdr:col>5</xdr:col>
      <xdr:colOff>406400</xdr:colOff>
      <xdr:row>28</xdr:row>
      <xdr:rowOff>165100</xdr:rowOff>
    </xdr:to>
    <xdr:sp macro="" textlink="">
      <xdr:nvSpPr>
        <xdr:cNvPr id="8" name="Rectangle: Rounded Corners 7">
          <a:extLst>
            <a:ext uri="{FF2B5EF4-FFF2-40B4-BE49-F238E27FC236}">
              <a16:creationId xmlns:a16="http://schemas.microsoft.com/office/drawing/2014/main" id="{DB84D530-D898-4DB7-9D87-C97A81B033AC}"/>
            </a:ext>
          </a:extLst>
        </xdr:cNvPr>
        <xdr:cNvSpPr/>
      </xdr:nvSpPr>
      <xdr:spPr>
        <a:xfrm>
          <a:off x="1454150" y="2635250"/>
          <a:ext cx="1873250" cy="250190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450850</xdr:colOff>
      <xdr:row>15</xdr:row>
      <xdr:rowOff>63500</xdr:rowOff>
    </xdr:from>
    <xdr:to>
      <xdr:col>8</xdr:col>
      <xdr:colOff>520700</xdr:colOff>
      <xdr:row>28</xdr:row>
      <xdr:rowOff>146050</xdr:rowOff>
    </xdr:to>
    <xdr:sp macro="" textlink="">
      <xdr:nvSpPr>
        <xdr:cNvPr id="9" name="Rectangle: Rounded Corners 8">
          <a:extLst>
            <a:ext uri="{FF2B5EF4-FFF2-40B4-BE49-F238E27FC236}">
              <a16:creationId xmlns:a16="http://schemas.microsoft.com/office/drawing/2014/main" id="{7EA5781E-CDBC-4BD9-A4D9-22ADAE3BC951}"/>
            </a:ext>
          </a:extLst>
        </xdr:cNvPr>
        <xdr:cNvSpPr/>
      </xdr:nvSpPr>
      <xdr:spPr>
        <a:xfrm>
          <a:off x="3371850" y="2641600"/>
          <a:ext cx="1898650" cy="247650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590550</xdr:colOff>
      <xdr:row>15</xdr:row>
      <xdr:rowOff>76200</xdr:rowOff>
    </xdr:from>
    <xdr:to>
      <xdr:col>12</xdr:col>
      <xdr:colOff>298450</xdr:colOff>
      <xdr:row>28</xdr:row>
      <xdr:rowOff>139700</xdr:rowOff>
    </xdr:to>
    <xdr:sp macro="" textlink="">
      <xdr:nvSpPr>
        <xdr:cNvPr id="10" name="Rectangle: Rounded Corners 9">
          <a:extLst>
            <a:ext uri="{FF2B5EF4-FFF2-40B4-BE49-F238E27FC236}">
              <a16:creationId xmlns:a16="http://schemas.microsoft.com/office/drawing/2014/main" id="{540DEC8B-C9B5-4DA1-B17F-7E5043F9D760}"/>
            </a:ext>
          </a:extLst>
        </xdr:cNvPr>
        <xdr:cNvSpPr/>
      </xdr:nvSpPr>
      <xdr:spPr>
        <a:xfrm>
          <a:off x="5340350" y="2654300"/>
          <a:ext cx="2146300" cy="2457450"/>
        </a:xfrm>
        <a:prstGeom prst="roundRect">
          <a:avLst/>
        </a:prstGeom>
        <a:solidFill>
          <a:srgbClr val="17121F"/>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355600</xdr:colOff>
      <xdr:row>15</xdr:row>
      <xdr:rowOff>63500</xdr:rowOff>
    </xdr:from>
    <xdr:to>
      <xdr:col>16</xdr:col>
      <xdr:colOff>12700</xdr:colOff>
      <xdr:row>28</xdr:row>
      <xdr:rowOff>101600</xdr:rowOff>
    </xdr:to>
    <xdr:sp macro="" textlink="">
      <xdr:nvSpPr>
        <xdr:cNvPr id="11" name="Rectangle: Rounded Corners 10">
          <a:extLst>
            <a:ext uri="{FF2B5EF4-FFF2-40B4-BE49-F238E27FC236}">
              <a16:creationId xmlns:a16="http://schemas.microsoft.com/office/drawing/2014/main" id="{2C0747BC-CEA1-430B-BFB4-5822AF872DD4}"/>
            </a:ext>
          </a:extLst>
        </xdr:cNvPr>
        <xdr:cNvSpPr/>
      </xdr:nvSpPr>
      <xdr:spPr>
        <a:xfrm>
          <a:off x="7543800" y="2641600"/>
          <a:ext cx="2095500" cy="243205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76200</xdr:colOff>
      <xdr:row>14</xdr:row>
      <xdr:rowOff>152400</xdr:rowOff>
    </xdr:from>
    <xdr:to>
      <xdr:col>19</xdr:col>
      <xdr:colOff>228600</xdr:colOff>
      <xdr:row>28</xdr:row>
      <xdr:rowOff>146050</xdr:rowOff>
    </xdr:to>
    <xdr:sp macro="" textlink="">
      <xdr:nvSpPr>
        <xdr:cNvPr id="12" name="Rectangle: Rounded Corners 11">
          <a:extLst>
            <a:ext uri="{FF2B5EF4-FFF2-40B4-BE49-F238E27FC236}">
              <a16:creationId xmlns:a16="http://schemas.microsoft.com/office/drawing/2014/main" id="{AEFFFC1E-64E6-423E-8971-D123D1D5D5D7}"/>
            </a:ext>
          </a:extLst>
        </xdr:cNvPr>
        <xdr:cNvSpPr/>
      </xdr:nvSpPr>
      <xdr:spPr>
        <a:xfrm>
          <a:off x="9702800" y="2546350"/>
          <a:ext cx="1981200" cy="257175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63500</xdr:colOff>
      <xdr:row>1</xdr:row>
      <xdr:rowOff>19050</xdr:rowOff>
    </xdr:from>
    <xdr:to>
      <xdr:col>7</xdr:col>
      <xdr:colOff>101600</xdr:colOff>
      <xdr:row>3</xdr:row>
      <xdr:rowOff>120650</xdr:rowOff>
    </xdr:to>
    <xdr:sp macro="" textlink="">
      <xdr:nvSpPr>
        <xdr:cNvPr id="13" name="Rectangle 12">
          <a:extLst>
            <a:ext uri="{FF2B5EF4-FFF2-40B4-BE49-F238E27FC236}">
              <a16:creationId xmlns:a16="http://schemas.microsoft.com/office/drawing/2014/main" id="{0F8BB62C-8D65-4B58-8739-055254CC013B}"/>
            </a:ext>
          </a:extLst>
        </xdr:cNvPr>
        <xdr:cNvSpPr/>
      </xdr:nvSpPr>
      <xdr:spPr>
        <a:xfrm>
          <a:off x="546100" y="146050"/>
          <a:ext cx="3695700" cy="4699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800" b="1" baseline="0">
              <a:solidFill>
                <a:srgbClr val="9ACEEE"/>
              </a:solidFill>
              <a:latin typeface="+mn-lt"/>
            </a:rPr>
            <a:t>Novia Sales Analysis Dashboard</a:t>
          </a:r>
          <a:endParaRPr lang="en-US" sz="1800" b="1">
            <a:solidFill>
              <a:srgbClr val="9ACEEE"/>
            </a:solidFill>
            <a:latin typeface="+mn-lt"/>
          </a:endParaRPr>
        </a:p>
      </xdr:txBody>
    </xdr:sp>
    <xdr:clientData/>
  </xdr:twoCellAnchor>
  <xdr:twoCellAnchor>
    <xdr:from>
      <xdr:col>2</xdr:col>
      <xdr:colOff>527050</xdr:colOff>
      <xdr:row>9</xdr:row>
      <xdr:rowOff>19050</xdr:rowOff>
    </xdr:from>
    <xdr:to>
      <xdr:col>5</xdr:col>
      <xdr:colOff>215900</xdr:colOff>
      <xdr:row>10</xdr:row>
      <xdr:rowOff>19050</xdr:rowOff>
    </xdr:to>
    <xdr:sp macro="" textlink="">
      <xdr:nvSpPr>
        <xdr:cNvPr id="14" name="Rectangle 13">
          <a:extLst>
            <a:ext uri="{FF2B5EF4-FFF2-40B4-BE49-F238E27FC236}">
              <a16:creationId xmlns:a16="http://schemas.microsoft.com/office/drawing/2014/main" id="{C93B646F-D28B-4040-8620-6AC7DF310B60}"/>
            </a:ext>
          </a:extLst>
        </xdr:cNvPr>
        <xdr:cNvSpPr/>
      </xdr:nvSpPr>
      <xdr:spPr>
        <a:xfrm>
          <a:off x="1619250" y="1492250"/>
          <a:ext cx="1517650" cy="184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lumMod val="85000"/>
                </a:schemeClr>
              </a:solidFill>
              <a:latin typeface="Aptos Narrow"/>
            </a:rPr>
            <a:t>Total Quantity</a:t>
          </a:r>
        </a:p>
      </xdr:txBody>
    </xdr:sp>
    <xdr:clientData/>
  </xdr:twoCellAnchor>
  <xdr:twoCellAnchor>
    <xdr:from>
      <xdr:col>5</xdr:col>
      <xdr:colOff>516467</xdr:colOff>
      <xdr:row>9</xdr:row>
      <xdr:rowOff>19050</xdr:rowOff>
    </xdr:from>
    <xdr:to>
      <xdr:col>8</xdr:col>
      <xdr:colOff>281517</xdr:colOff>
      <xdr:row>10</xdr:row>
      <xdr:rowOff>12700</xdr:rowOff>
    </xdr:to>
    <xdr:sp macro="" textlink="">
      <xdr:nvSpPr>
        <xdr:cNvPr id="15" name="Rectangle 14">
          <a:extLst>
            <a:ext uri="{FF2B5EF4-FFF2-40B4-BE49-F238E27FC236}">
              <a16:creationId xmlns:a16="http://schemas.microsoft.com/office/drawing/2014/main" id="{DDD7CB0B-3453-4180-8277-72436B3138CB}"/>
            </a:ext>
          </a:extLst>
        </xdr:cNvPr>
        <xdr:cNvSpPr/>
      </xdr:nvSpPr>
      <xdr:spPr>
        <a:xfrm>
          <a:off x="3437467" y="1492250"/>
          <a:ext cx="1593850" cy="1778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lumMod val="85000"/>
                </a:schemeClr>
              </a:solidFill>
              <a:latin typeface="Aptos Narrow"/>
            </a:rPr>
            <a:t>Average</a:t>
          </a:r>
          <a:r>
            <a:rPr lang="en-US" sz="1000" b="1" baseline="0">
              <a:solidFill>
                <a:schemeClr val="bg1">
                  <a:lumMod val="85000"/>
                </a:schemeClr>
              </a:solidFill>
              <a:latin typeface="Aptos Narrow"/>
            </a:rPr>
            <a:t> Profit</a:t>
          </a:r>
          <a:endParaRPr lang="en-US" sz="1000" b="1">
            <a:solidFill>
              <a:schemeClr val="bg1">
                <a:lumMod val="85000"/>
              </a:schemeClr>
            </a:solidFill>
            <a:latin typeface="Aptos Narrow"/>
          </a:endParaRPr>
        </a:p>
      </xdr:txBody>
    </xdr:sp>
    <xdr:clientData/>
  </xdr:twoCellAnchor>
  <xdr:twoCellAnchor>
    <xdr:from>
      <xdr:col>8</xdr:col>
      <xdr:colOff>550334</xdr:colOff>
      <xdr:row>9</xdr:row>
      <xdr:rowOff>19050</xdr:rowOff>
    </xdr:from>
    <xdr:to>
      <xdr:col>12</xdr:col>
      <xdr:colOff>188383</xdr:colOff>
      <xdr:row>9</xdr:row>
      <xdr:rowOff>158750</xdr:rowOff>
    </xdr:to>
    <xdr:sp macro="" textlink="">
      <xdr:nvSpPr>
        <xdr:cNvPr id="16" name="Rectangle 15">
          <a:extLst>
            <a:ext uri="{FF2B5EF4-FFF2-40B4-BE49-F238E27FC236}">
              <a16:creationId xmlns:a16="http://schemas.microsoft.com/office/drawing/2014/main" id="{4C50AA2E-86CB-45F4-A627-40584D1761DA}"/>
            </a:ext>
          </a:extLst>
        </xdr:cNvPr>
        <xdr:cNvSpPr/>
      </xdr:nvSpPr>
      <xdr:spPr>
        <a:xfrm>
          <a:off x="5300134" y="1492250"/>
          <a:ext cx="2076449" cy="139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lumMod val="95000"/>
                </a:schemeClr>
              </a:solidFill>
              <a:latin typeface="Aptos Narrow"/>
            </a:rPr>
            <a:t>Total Revenue</a:t>
          </a:r>
        </a:p>
      </xdr:txBody>
    </xdr:sp>
    <xdr:clientData/>
  </xdr:twoCellAnchor>
  <xdr:twoCellAnchor>
    <xdr:from>
      <xdr:col>12</xdr:col>
      <xdr:colOff>330200</xdr:colOff>
      <xdr:row>9</xdr:row>
      <xdr:rowOff>19050</xdr:rowOff>
    </xdr:from>
    <xdr:to>
      <xdr:col>15</xdr:col>
      <xdr:colOff>567267</xdr:colOff>
      <xdr:row>9</xdr:row>
      <xdr:rowOff>171450</xdr:rowOff>
    </xdr:to>
    <xdr:sp macro="" textlink="">
      <xdr:nvSpPr>
        <xdr:cNvPr id="17" name="Rectangle 16">
          <a:extLst>
            <a:ext uri="{FF2B5EF4-FFF2-40B4-BE49-F238E27FC236}">
              <a16:creationId xmlns:a16="http://schemas.microsoft.com/office/drawing/2014/main" id="{C9EDCA97-6639-4EFD-A678-7082B7DB67B3}"/>
            </a:ext>
          </a:extLst>
        </xdr:cNvPr>
        <xdr:cNvSpPr/>
      </xdr:nvSpPr>
      <xdr:spPr>
        <a:xfrm>
          <a:off x="7518400" y="1492250"/>
          <a:ext cx="2065867" cy="1524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lumMod val="85000"/>
                </a:schemeClr>
              </a:solidFill>
              <a:latin typeface="Aptos Narrow"/>
            </a:rPr>
            <a:t>Total Expenses</a:t>
          </a:r>
        </a:p>
      </xdr:txBody>
    </xdr:sp>
    <xdr:clientData/>
  </xdr:twoCellAnchor>
  <xdr:twoCellAnchor>
    <xdr:from>
      <xdr:col>2</xdr:col>
      <xdr:colOff>361950</xdr:colOff>
      <xdr:row>10</xdr:row>
      <xdr:rowOff>120650</xdr:rowOff>
    </xdr:from>
    <xdr:to>
      <xdr:col>5</xdr:col>
      <xdr:colOff>336550</xdr:colOff>
      <xdr:row>14</xdr:row>
      <xdr:rowOff>158750</xdr:rowOff>
    </xdr:to>
    <xdr:sp macro="" textlink="Analysis!I7">
      <xdr:nvSpPr>
        <xdr:cNvPr id="22" name="Rectangle: Rounded Corners 21">
          <a:extLst>
            <a:ext uri="{FF2B5EF4-FFF2-40B4-BE49-F238E27FC236}">
              <a16:creationId xmlns:a16="http://schemas.microsoft.com/office/drawing/2014/main" id="{E595EC05-D2B2-436B-910B-0D06363BCB42}"/>
            </a:ext>
          </a:extLst>
        </xdr:cNvPr>
        <xdr:cNvSpPr/>
      </xdr:nvSpPr>
      <xdr:spPr>
        <a:xfrm>
          <a:off x="1454150" y="1778000"/>
          <a:ext cx="1803400" cy="77470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4F87AEA5-4681-4D1E-9A81-616C5FE55885}" type="TxLink">
            <a:rPr lang="en-US" sz="3400" b="0" i="0" u="none" strike="noStrike">
              <a:solidFill>
                <a:schemeClr val="bg1">
                  <a:lumMod val="85000"/>
                </a:schemeClr>
              </a:solidFill>
              <a:latin typeface="Calibri"/>
              <a:cs typeface="Calibri"/>
            </a:rPr>
            <a:pPr algn="ctr"/>
            <a:t>12</a:t>
          </a:fld>
          <a:endParaRPr lang="en-US" sz="3400" b="0">
            <a:solidFill>
              <a:schemeClr val="bg1">
                <a:lumMod val="85000"/>
              </a:schemeClr>
            </a:solidFill>
            <a:latin typeface="+mn-lt"/>
          </a:endParaRPr>
        </a:p>
      </xdr:txBody>
    </xdr:sp>
    <xdr:clientData/>
  </xdr:twoCellAnchor>
  <xdr:twoCellAnchor>
    <xdr:from>
      <xdr:col>5</xdr:col>
      <xdr:colOff>387350</xdr:colOff>
      <xdr:row>10</xdr:row>
      <xdr:rowOff>120650</xdr:rowOff>
    </xdr:from>
    <xdr:to>
      <xdr:col>8</xdr:col>
      <xdr:colOff>438150</xdr:colOff>
      <xdr:row>14</xdr:row>
      <xdr:rowOff>158750</xdr:rowOff>
    </xdr:to>
    <xdr:sp macro="" textlink="Analysis!I8">
      <xdr:nvSpPr>
        <xdr:cNvPr id="23" name="Rectangle: Rounded Corners 22">
          <a:extLst>
            <a:ext uri="{FF2B5EF4-FFF2-40B4-BE49-F238E27FC236}">
              <a16:creationId xmlns:a16="http://schemas.microsoft.com/office/drawing/2014/main" id="{6E8891DF-E410-4683-8D29-72321B665A7E}"/>
            </a:ext>
          </a:extLst>
        </xdr:cNvPr>
        <xdr:cNvSpPr/>
      </xdr:nvSpPr>
      <xdr:spPr>
        <a:xfrm>
          <a:off x="3308350" y="1778000"/>
          <a:ext cx="1879600" cy="77470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D8449007-DD7A-4F35-A35D-46F32E102B5D}" type="TxLink">
            <a:rPr lang="en-US" sz="3400" b="0" i="0" u="none" strike="noStrike">
              <a:solidFill>
                <a:schemeClr val="bg1">
                  <a:lumMod val="85000"/>
                </a:schemeClr>
              </a:solidFill>
              <a:latin typeface="Calibri"/>
              <a:cs typeface="Calibri"/>
            </a:rPr>
            <a:pPr algn="ctr"/>
            <a:t>11</a:t>
          </a:fld>
          <a:endParaRPr lang="en-US" sz="3400" b="0">
            <a:solidFill>
              <a:schemeClr val="bg1">
                <a:lumMod val="85000"/>
              </a:schemeClr>
            </a:solidFill>
            <a:latin typeface="+mn-lt"/>
          </a:endParaRPr>
        </a:p>
      </xdr:txBody>
    </xdr:sp>
    <xdr:clientData/>
  </xdr:twoCellAnchor>
  <xdr:twoCellAnchor>
    <xdr:from>
      <xdr:col>8</xdr:col>
      <xdr:colOff>495300</xdr:colOff>
      <xdr:row>10</xdr:row>
      <xdr:rowOff>120650</xdr:rowOff>
    </xdr:from>
    <xdr:to>
      <xdr:col>12</xdr:col>
      <xdr:colOff>273050</xdr:colOff>
      <xdr:row>14</xdr:row>
      <xdr:rowOff>158750</xdr:rowOff>
    </xdr:to>
    <xdr:sp macro="" textlink="Analysis!I9">
      <xdr:nvSpPr>
        <xdr:cNvPr id="24" name="Rectangle: Rounded Corners 23">
          <a:extLst>
            <a:ext uri="{FF2B5EF4-FFF2-40B4-BE49-F238E27FC236}">
              <a16:creationId xmlns:a16="http://schemas.microsoft.com/office/drawing/2014/main" id="{2EE84C99-C13C-48AF-ADDC-9D44DEC71C4A}"/>
            </a:ext>
          </a:extLst>
        </xdr:cNvPr>
        <xdr:cNvSpPr/>
      </xdr:nvSpPr>
      <xdr:spPr>
        <a:xfrm>
          <a:off x="5245100" y="1778000"/>
          <a:ext cx="2216150" cy="77470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112C58D2-5041-4DD9-88D3-4A46FDAC1652}" type="TxLink">
            <a:rPr lang="en-US" sz="3400" b="0" i="0" u="none" strike="noStrike">
              <a:solidFill>
                <a:schemeClr val="bg1">
                  <a:lumMod val="85000"/>
                </a:schemeClr>
              </a:solidFill>
              <a:latin typeface="Calibri"/>
              <a:cs typeface="Calibri"/>
            </a:rPr>
            <a:pPr algn="ctr"/>
            <a:t>3</a:t>
          </a:fld>
          <a:endParaRPr lang="en-US" sz="3400" b="0">
            <a:solidFill>
              <a:schemeClr val="bg1">
                <a:lumMod val="85000"/>
              </a:schemeClr>
            </a:solidFill>
            <a:latin typeface="+mn-lt"/>
          </a:endParaRPr>
        </a:p>
      </xdr:txBody>
    </xdr:sp>
    <xdr:clientData/>
  </xdr:twoCellAnchor>
  <xdr:twoCellAnchor>
    <xdr:from>
      <xdr:col>12</xdr:col>
      <xdr:colOff>323850</xdr:colOff>
      <xdr:row>10</xdr:row>
      <xdr:rowOff>120650</xdr:rowOff>
    </xdr:from>
    <xdr:to>
      <xdr:col>15</xdr:col>
      <xdr:colOff>590550</xdr:colOff>
      <xdr:row>14</xdr:row>
      <xdr:rowOff>158750</xdr:rowOff>
    </xdr:to>
    <xdr:sp macro="" textlink="Analysis!I10">
      <xdr:nvSpPr>
        <xdr:cNvPr id="25" name="Rectangle: Rounded Corners 24">
          <a:extLst>
            <a:ext uri="{FF2B5EF4-FFF2-40B4-BE49-F238E27FC236}">
              <a16:creationId xmlns:a16="http://schemas.microsoft.com/office/drawing/2014/main" id="{42D7B4C5-29E9-4A20-82BB-807261964664}"/>
            </a:ext>
          </a:extLst>
        </xdr:cNvPr>
        <xdr:cNvSpPr/>
      </xdr:nvSpPr>
      <xdr:spPr>
        <a:xfrm>
          <a:off x="7512050" y="1778000"/>
          <a:ext cx="2095500" cy="774700"/>
        </a:xfrm>
        <a:prstGeom prst="roundRect">
          <a:avLst/>
        </a:prstGeom>
        <a:solidFill>
          <a:srgbClr val="141420"/>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fld id="{AD829540-8F9E-4905-8D51-0D954AC936C6}" type="TxLink">
            <a:rPr lang="en-US" sz="3400" b="0" i="0" u="none" strike="noStrike">
              <a:solidFill>
                <a:schemeClr val="bg1">
                  <a:lumMod val="85000"/>
                </a:schemeClr>
              </a:solidFill>
              <a:latin typeface="Calibri"/>
              <a:cs typeface="Calibri"/>
            </a:rPr>
            <a:pPr algn="ctr"/>
            <a:t>5</a:t>
          </a:fld>
          <a:endParaRPr lang="en-US" sz="3400" b="0">
            <a:solidFill>
              <a:schemeClr val="bg1">
                <a:lumMod val="85000"/>
              </a:schemeClr>
            </a:solidFill>
            <a:latin typeface="+mn-lt"/>
          </a:endParaRPr>
        </a:p>
      </xdr:txBody>
    </xdr:sp>
    <xdr:clientData/>
  </xdr:twoCellAnchor>
  <xdr:twoCellAnchor>
    <xdr:from>
      <xdr:col>2</xdr:col>
      <xdr:colOff>419100</xdr:colOff>
      <xdr:row>13</xdr:row>
      <xdr:rowOff>139700</xdr:rowOff>
    </xdr:from>
    <xdr:to>
      <xdr:col>5</xdr:col>
      <xdr:colOff>247650</xdr:colOff>
      <xdr:row>14</xdr:row>
      <xdr:rowOff>120650</xdr:rowOff>
    </xdr:to>
    <xdr:sp macro="" textlink="">
      <xdr:nvSpPr>
        <xdr:cNvPr id="26" name="Rectangle 25">
          <a:extLst>
            <a:ext uri="{FF2B5EF4-FFF2-40B4-BE49-F238E27FC236}">
              <a16:creationId xmlns:a16="http://schemas.microsoft.com/office/drawing/2014/main" id="{1F16171C-5556-43EF-AFCF-846636DE7184}"/>
            </a:ext>
          </a:extLst>
        </xdr:cNvPr>
        <xdr:cNvSpPr/>
      </xdr:nvSpPr>
      <xdr:spPr>
        <a:xfrm>
          <a:off x="1511300" y="2349500"/>
          <a:ext cx="1657350" cy="1651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lumMod val="85000"/>
                </a:schemeClr>
              </a:solidFill>
              <a:latin typeface="Aptos Narrow"/>
            </a:rPr>
            <a:t>Products</a:t>
          </a:r>
        </a:p>
      </xdr:txBody>
    </xdr:sp>
    <xdr:clientData/>
  </xdr:twoCellAnchor>
  <xdr:twoCellAnchor>
    <xdr:from>
      <xdr:col>5</xdr:col>
      <xdr:colOff>444499</xdr:colOff>
      <xdr:row>13</xdr:row>
      <xdr:rowOff>158750</xdr:rowOff>
    </xdr:from>
    <xdr:to>
      <xdr:col>8</xdr:col>
      <xdr:colOff>381000</xdr:colOff>
      <xdr:row>14</xdr:row>
      <xdr:rowOff>146050</xdr:rowOff>
    </xdr:to>
    <xdr:sp macro="" textlink="">
      <xdr:nvSpPr>
        <xdr:cNvPr id="27" name="Rectangle 26">
          <a:extLst>
            <a:ext uri="{FF2B5EF4-FFF2-40B4-BE49-F238E27FC236}">
              <a16:creationId xmlns:a16="http://schemas.microsoft.com/office/drawing/2014/main" id="{B0F58755-28F0-45D7-83FD-A24465C51001}"/>
            </a:ext>
          </a:extLst>
        </xdr:cNvPr>
        <xdr:cNvSpPr/>
      </xdr:nvSpPr>
      <xdr:spPr>
        <a:xfrm>
          <a:off x="3365499" y="2368550"/>
          <a:ext cx="1765301" cy="1714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lumMod val="85000"/>
                </a:schemeClr>
              </a:solidFill>
              <a:latin typeface="Aptos Narrow"/>
            </a:rPr>
            <a:t>Locations</a:t>
          </a:r>
        </a:p>
      </xdr:txBody>
    </xdr:sp>
    <xdr:clientData/>
  </xdr:twoCellAnchor>
  <xdr:twoCellAnchor>
    <xdr:from>
      <xdr:col>8</xdr:col>
      <xdr:colOff>514350</xdr:colOff>
      <xdr:row>13</xdr:row>
      <xdr:rowOff>139700</xdr:rowOff>
    </xdr:from>
    <xdr:to>
      <xdr:col>12</xdr:col>
      <xdr:colOff>158750</xdr:colOff>
      <xdr:row>14</xdr:row>
      <xdr:rowOff>139700</xdr:rowOff>
    </xdr:to>
    <xdr:sp macro="" textlink="">
      <xdr:nvSpPr>
        <xdr:cNvPr id="28" name="Rectangle 27">
          <a:extLst>
            <a:ext uri="{FF2B5EF4-FFF2-40B4-BE49-F238E27FC236}">
              <a16:creationId xmlns:a16="http://schemas.microsoft.com/office/drawing/2014/main" id="{73571B5E-697D-4CF2-9BE4-F93883A795D9}"/>
            </a:ext>
          </a:extLst>
        </xdr:cNvPr>
        <xdr:cNvSpPr/>
      </xdr:nvSpPr>
      <xdr:spPr>
        <a:xfrm>
          <a:off x="5264150" y="2349500"/>
          <a:ext cx="2082800" cy="1841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lumMod val="85000"/>
                </a:schemeClr>
              </a:solidFill>
              <a:latin typeface="Aptos Narrow"/>
            </a:rPr>
            <a:t>Sales</a:t>
          </a:r>
          <a:r>
            <a:rPr lang="en-US" sz="1000" b="1" baseline="0">
              <a:solidFill>
                <a:schemeClr val="bg1">
                  <a:lumMod val="85000"/>
                </a:schemeClr>
              </a:solidFill>
              <a:latin typeface="Aptos Narrow"/>
            </a:rPr>
            <a:t> Channel</a:t>
          </a:r>
          <a:endParaRPr lang="en-US" sz="1000" b="1">
            <a:solidFill>
              <a:schemeClr val="bg1">
                <a:lumMod val="85000"/>
              </a:schemeClr>
            </a:solidFill>
            <a:latin typeface="Aptos Narrow"/>
          </a:endParaRPr>
        </a:p>
      </xdr:txBody>
    </xdr:sp>
    <xdr:clientData/>
  </xdr:twoCellAnchor>
  <xdr:twoCellAnchor>
    <xdr:from>
      <xdr:col>12</xdr:col>
      <xdr:colOff>431800</xdr:colOff>
      <xdr:row>13</xdr:row>
      <xdr:rowOff>146050</xdr:rowOff>
    </xdr:from>
    <xdr:to>
      <xdr:col>15</xdr:col>
      <xdr:colOff>508000</xdr:colOff>
      <xdr:row>14</xdr:row>
      <xdr:rowOff>120650</xdr:rowOff>
    </xdr:to>
    <xdr:sp macro="" textlink="">
      <xdr:nvSpPr>
        <xdr:cNvPr id="29" name="Rectangle 28">
          <a:extLst>
            <a:ext uri="{FF2B5EF4-FFF2-40B4-BE49-F238E27FC236}">
              <a16:creationId xmlns:a16="http://schemas.microsoft.com/office/drawing/2014/main" id="{DB537ED8-4999-46FE-B6B7-278148C8454A}"/>
            </a:ext>
          </a:extLst>
        </xdr:cNvPr>
        <xdr:cNvSpPr/>
      </xdr:nvSpPr>
      <xdr:spPr>
        <a:xfrm>
          <a:off x="7620000" y="2355850"/>
          <a:ext cx="1905000" cy="1587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000" b="1">
              <a:solidFill>
                <a:schemeClr val="bg1">
                  <a:lumMod val="85000"/>
                </a:schemeClr>
              </a:solidFill>
              <a:latin typeface="Aptos Narrow"/>
            </a:rPr>
            <a:t>Segments</a:t>
          </a:r>
        </a:p>
      </xdr:txBody>
    </xdr:sp>
    <xdr:clientData/>
  </xdr:twoCellAnchor>
  <xdr:twoCellAnchor>
    <xdr:from>
      <xdr:col>9</xdr:col>
      <xdr:colOff>139700</xdr:colOff>
      <xdr:row>15</xdr:row>
      <xdr:rowOff>171450</xdr:rowOff>
    </xdr:from>
    <xdr:to>
      <xdr:col>12</xdr:col>
      <xdr:colOff>63500</xdr:colOff>
      <xdr:row>28</xdr:row>
      <xdr:rowOff>44450</xdr:rowOff>
    </xdr:to>
    <xdr:graphicFrame macro="">
      <xdr:nvGraphicFramePr>
        <xdr:cNvPr id="30" name="Chart 29">
          <a:extLst>
            <a:ext uri="{FF2B5EF4-FFF2-40B4-BE49-F238E27FC236}">
              <a16:creationId xmlns:a16="http://schemas.microsoft.com/office/drawing/2014/main" id="{7EECE000-15CA-4A81-BE23-6D274C407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603250</xdr:colOff>
      <xdr:row>16</xdr:row>
      <xdr:rowOff>6350</xdr:rowOff>
    </xdr:from>
    <xdr:to>
      <xdr:col>8</xdr:col>
      <xdr:colOff>425450</xdr:colOff>
      <xdr:row>27</xdr:row>
      <xdr:rowOff>165100</xdr:rowOff>
    </xdr:to>
    <xdr:graphicFrame macro="">
      <xdr:nvGraphicFramePr>
        <xdr:cNvPr id="31" name="Chart 30">
          <a:extLst>
            <a:ext uri="{FF2B5EF4-FFF2-40B4-BE49-F238E27FC236}">
              <a16:creationId xmlns:a16="http://schemas.microsoft.com/office/drawing/2014/main" id="{BD383DF4-91E3-4DB2-BF83-FE3848C12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463550</xdr:colOff>
      <xdr:row>15</xdr:row>
      <xdr:rowOff>158750</xdr:rowOff>
    </xdr:from>
    <xdr:to>
      <xdr:col>5</xdr:col>
      <xdr:colOff>368300</xdr:colOff>
      <xdr:row>28</xdr:row>
      <xdr:rowOff>63500</xdr:rowOff>
    </xdr:to>
    <xdr:graphicFrame macro="">
      <xdr:nvGraphicFramePr>
        <xdr:cNvPr id="32" name="Chart 31">
          <a:extLst>
            <a:ext uri="{FF2B5EF4-FFF2-40B4-BE49-F238E27FC236}">
              <a16:creationId xmlns:a16="http://schemas.microsoft.com/office/drawing/2014/main" id="{8A377A23-CF70-4AEB-9534-3CF3A0B45D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476250</xdr:colOff>
      <xdr:row>15</xdr:row>
      <xdr:rowOff>114300</xdr:rowOff>
    </xdr:from>
    <xdr:to>
      <xdr:col>15</xdr:col>
      <xdr:colOff>457200</xdr:colOff>
      <xdr:row>27</xdr:row>
      <xdr:rowOff>158750</xdr:rowOff>
    </xdr:to>
    <xdr:graphicFrame macro="">
      <xdr:nvGraphicFramePr>
        <xdr:cNvPr id="33" name="Chart 32">
          <a:extLst>
            <a:ext uri="{FF2B5EF4-FFF2-40B4-BE49-F238E27FC236}">
              <a16:creationId xmlns:a16="http://schemas.microsoft.com/office/drawing/2014/main" id="{88F4B9D3-7EF0-460F-BCDB-2671014FB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177801</xdr:colOff>
      <xdr:row>15</xdr:row>
      <xdr:rowOff>63499</xdr:rowOff>
    </xdr:from>
    <xdr:to>
      <xdr:col>19</xdr:col>
      <xdr:colOff>114300</xdr:colOff>
      <xdr:row>28</xdr:row>
      <xdr:rowOff>76200</xdr:rowOff>
    </xdr:to>
    <xdr:graphicFrame macro="">
      <xdr:nvGraphicFramePr>
        <xdr:cNvPr id="34" name="Chart 33">
          <a:extLst>
            <a:ext uri="{FF2B5EF4-FFF2-40B4-BE49-F238E27FC236}">
              <a16:creationId xmlns:a16="http://schemas.microsoft.com/office/drawing/2014/main" id="{7CC9533C-AC86-4DDD-B40F-698628F44D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19050</xdr:colOff>
      <xdr:row>5</xdr:row>
      <xdr:rowOff>165100</xdr:rowOff>
    </xdr:from>
    <xdr:to>
      <xdr:col>19</xdr:col>
      <xdr:colOff>215900</xdr:colOff>
      <xdr:row>14</xdr:row>
      <xdr:rowOff>95250</xdr:rowOff>
    </xdr:to>
    <xdr:sp macro="" textlink="">
      <xdr:nvSpPr>
        <xdr:cNvPr id="35" name="Rectangle: Rounded Corners 34">
          <a:extLst>
            <a:ext uri="{FF2B5EF4-FFF2-40B4-BE49-F238E27FC236}">
              <a16:creationId xmlns:a16="http://schemas.microsoft.com/office/drawing/2014/main" id="{B9B37C90-84E4-41BE-ABD4-C150256299F8}"/>
            </a:ext>
          </a:extLst>
        </xdr:cNvPr>
        <xdr:cNvSpPr/>
      </xdr:nvSpPr>
      <xdr:spPr>
        <a:xfrm>
          <a:off x="9645650" y="901700"/>
          <a:ext cx="2025650" cy="1587500"/>
        </a:xfrm>
        <a:prstGeom prst="roundRect">
          <a:avLst/>
        </a:prstGeom>
        <a:solidFill>
          <a:srgbClr val="17121F"/>
        </a:solidFill>
        <a:ln>
          <a:solidFill>
            <a:srgbClr val="141420">
              <a:alpha val="34902"/>
            </a:srgb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57150</xdr:colOff>
      <xdr:row>6</xdr:row>
      <xdr:rowOff>44450</xdr:rowOff>
    </xdr:from>
    <xdr:to>
      <xdr:col>19</xdr:col>
      <xdr:colOff>158750</xdr:colOff>
      <xdr:row>14</xdr:row>
      <xdr:rowOff>6350</xdr:rowOff>
    </xdr:to>
    <xdr:graphicFrame macro="">
      <xdr:nvGraphicFramePr>
        <xdr:cNvPr id="36" name="Chart 35">
          <a:extLst>
            <a:ext uri="{FF2B5EF4-FFF2-40B4-BE49-F238E27FC236}">
              <a16:creationId xmlns:a16="http://schemas.microsoft.com/office/drawing/2014/main" id="{1D314DAF-CA5C-4E77-BF40-DFF3AD835E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222250</xdr:colOff>
      <xdr:row>25</xdr:row>
      <xdr:rowOff>19050</xdr:rowOff>
    </xdr:from>
    <xdr:to>
      <xdr:col>2</xdr:col>
      <xdr:colOff>12700</xdr:colOff>
      <xdr:row>26</xdr:row>
      <xdr:rowOff>19050</xdr:rowOff>
    </xdr:to>
    <xdr:sp macro="" textlink="">
      <xdr:nvSpPr>
        <xdr:cNvPr id="37" name="Rectangle 36">
          <a:extLst>
            <a:ext uri="{FF2B5EF4-FFF2-40B4-BE49-F238E27FC236}">
              <a16:creationId xmlns:a16="http://schemas.microsoft.com/office/drawing/2014/main" id="{9DED2E81-87CD-4ECB-B643-047D37B35831}"/>
            </a:ext>
          </a:extLst>
        </xdr:cNvPr>
        <xdr:cNvSpPr/>
      </xdr:nvSpPr>
      <xdr:spPr>
        <a:xfrm>
          <a:off x="222250" y="4565650"/>
          <a:ext cx="882650" cy="184150"/>
        </a:xfrm>
        <a:prstGeom prst="rect">
          <a:avLst/>
        </a:prstGeom>
        <a:solidFill>
          <a:srgbClr val="1712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a:solidFill>
                <a:schemeClr val="bg1">
                  <a:lumMod val="95000"/>
                </a:schemeClr>
              </a:solidFill>
              <a:latin typeface="Aptos Narrow"/>
            </a:rPr>
            <a:t>Jones Osele</a:t>
          </a:r>
        </a:p>
      </xdr:txBody>
    </xdr:sp>
    <xdr:clientData/>
  </xdr:twoCellAnchor>
  <xdr:twoCellAnchor>
    <xdr:from>
      <xdr:col>13</xdr:col>
      <xdr:colOff>146050</xdr:colOff>
      <xdr:row>1</xdr:row>
      <xdr:rowOff>133350</xdr:rowOff>
    </xdr:from>
    <xdr:to>
      <xdr:col>14</xdr:col>
      <xdr:colOff>495300</xdr:colOff>
      <xdr:row>3</xdr:row>
      <xdr:rowOff>38100</xdr:rowOff>
    </xdr:to>
    <xdr:sp macro="" textlink="Analysis!H23">
      <xdr:nvSpPr>
        <xdr:cNvPr id="38" name="Rectangle 37">
          <a:extLst>
            <a:ext uri="{FF2B5EF4-FFF2-40B4-BE49-F238E27FC236}">
              <a16:creationId xmlns:a16="http://schemas.microsoft.com/office/drawing/2014/main" id="{14273C8F-64A7-4992-85B4-5C12F68689D6}"/>
            </a:ext>
          </a:extLst>
        </xdr:cNvPr>
        <xdr:cNvSpPr/>
      </xdr:nvSpPr>
      <xdr:spPr>
        <a:xfrm>
          <a:off x="7943850" y="133350"/>
          <a:ext cx="958850" cy="273050"/>
        </a:xfrm>
        <a:prstGeom prst="rect">
          <a:avLst/>
        </a:prstGeom>
        <a:solidFill>
          <a:srgbClr val="1712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953B972-733B-4809-8226-607A2E8FEAB9}" type="TxLink">
            <a:rPr lang="en-US" sz="1050" b="1" i="0" u="none" strike="noStrike">
              <a:solidFill>
                <a:srgbClr val="9ACEEE"/>
              </a:solidFill>
              <a:latin typeface="Aptos Narrow"/>
            </a:rPr>
            <a:pPr algn="l"/>
            <a:t>Current Date:</a:t>
          </a:fld>
          <a:endParaRPr lang="en-US" sz="1050" b="1">
            <a:solidFill>
              <a:srgbClr val="9ACEEE"/>
            </a:solidFill>
            <a:latin typeface="Aptos Narrow"/>
          </a:endParaRPr>
        </a:p>
      </xdr:txBody>
    </xdr:sp>
    <xdr:clientData/>
  </xdr:twoCellAnchor>
  <xdr:twoCellAnchor>
    <xdr:from>
      <xdr:col>14</xdr:col>
      <xdr:colOff>444500</xdr:colOff>
      <xdr:row>1</xdr:row>
      <xdr:rowOff>127000</xdr:rowOff>
    </xdr:from>
    <xdr:to>
      <xdr:col>19</xdr:col>
      <xdr:colOff>139700</xdr:colOff>
      <xdr:row>2</xdr:row>
      <xdr:rowOff>152400</xdr:rowOff>
    </xdr:to>
    <xdr:sp macro="" textlink="Analysis!I23">
      <xdr:nvSpPr>
        <xdr:cNvPr id="39" name="Rectangle 38">
          <a:extLst>
            <a:ext uri="{FF2B5EF4-FFF2-40B4-BE49-F238E27FC236}">
              <a16:creationId xmlns:a16="http://schemas.microsoft.com/office/drawing/2014/main" id="{8889A095-5821-4C66-926B-F6C47D3650A1}"/>
            </a:ext>
          </a:extLst>
        </xdr:cNvPr>
        <xdr:cNvSpPr/>
      </xdr:nvSpPr>
      <xdr:spPr>
        <a:xfrm>
          <a:off x="8851900" y="127000"/>
          <a:ext cx="2743200" cy="209550"/>
        </a:xfrm>
        <a:prstGeom prst="rect">
          <a:avLst/>
        </a:prstGeom>
        <a:solidFill>
          <a:srgbClr val="1712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6C06CDD-5CB8-4A8D-BEDF-36A0255BA156}" type="TxLink">
            <a:rPr lang="en-US" sz="1050" b="0" i="0" u="none" strike="noStrike">
              <a:solidFill>
                <a:schemeClr val="bg1"/>
              </a:solidFill>
              <a:latin typeface="Aptos Narrow"/>
            </a:rPr>
            <a:pPr algn="l"/>
            <a:t>Friday, February 28, 2025</a:t>
          </a:fld>
          <a:endParaRPr lang="en-US" sz="1050" b="1">
            <a:solidFill>
              <a:schemeClr val="bg1"/>
            </a:solidFill>
            <a:latin typeface="Aptos Narrow"/>
          </a:endParaRPr>
        </a:p>
      </xdr:txBody>
    </xdr:sp>
    <xdr:clientData/>
  </xdr:twoCellAnchor>
  <xdr:twoCellAnchor>
    <xdr:from>
      <xdr:col>0</xdr:col>
      <xdr:colOff>38100</xdr:colOff>
      <xdr:row>26</xdr:row>
      <xdr:rowOff>82550</xdr:rowOff>
    </xdr:from>
    <xdr:to>
      <xdr:col>1</xdr:col>
      <xdr:colOff>482600</xdr:colOff>
      <xdr:row>27</xdr:row>
      <xdr:rowOff>82550</xdr:rowOff>
    </xdr:to>
    <xdr:sp macro="" textlink="">
      <xdr:nvSpPr>
        <xdr:cNvPr id="46" name="Rectangle 45">
          <a:extLst>
            <a:ext uri="{FF2B5EF4-FFF2-40B4-BE49-F238E27FC236}">
              <a16:creationId xmlns:a16="http://schemas.microsoft.com/office/drawing/2014/main" id="{0CFCA677-AA02-4BFA-B598-06A3EDAE3020}"/>
            </a:ext>
          </a:extLst>
        </xdr:cNvPr>
        <xdr:cNvSpPr/>
      </xdr:nvSpPr>
      <xdr:spPr>
        <a:xfrm>
          <a:off x="38100" y="4686300"/>
          <a:ext cx="927100" cy="184150"/>
        </a:xfrm>
        <a:prstGeom prst="rect">
          <a:avLst/>
        </a:prstGeom>
        <a:solidFill>
          <a:srgbClr val="17121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900" b="1" i="0" u="none" strike="noStrike">
              <a:solidFill>
                <a:srgbClr val="9ACEEE"/>
              </a:solidFill>
              <a:latin typeface="Aptos Narrow"/>
            </a:rPr>
            <a:t>Email:</a:t>
          </a:r>
        </a:p>
      </xdr:txBody>
    </xdr:sp>
    <xdr:clientData/>
  </xdr:twoCellAnchor>
  <xdr:twoCellAnchor>
    <xdr:from>
      <xdr:col>0</xdr:col>
      <xdr:colOff>25400</xdr:colOff>
      <xdr:row>27</xdr:row>
      <xdr:rowOff>63500</xdr:rowOff>
    </xdr:from>
    <xdr:to>
      <xdr:col>2</xdr:col>
      <xdr:colOff>120650</xdr:colOff>
      <xdr:row>28</xdr:row>
      <xdr:rowOff>152400</xdr:rowOff>
    </xdr:to>
    <xdr:sp macro="" textlink="">
      <xdr:nvSpPr>
        <xdr:cNvPr id="47" name="Rectangle 46">
          <a:extLst>
            <a:ext uri="{FF2B5EF4-FFF2-40B4-BE49-F238E27FC236}">
              <a16:creationId xmlns:a16="http://schemas.microsoft.com/office/drawing/2014/main" id="{1390DC60-5744-49F4-80B1-100E31B428C0}"/>
            </a:ext>
          </a:extLst>
        </xdr:cNvPr>
        <xdr:cNvSpPr/>
      </xdr:nvSpPr>
      <xdr:spPr>
        <a:xfrm>
          <a:off x="25400" y="4978400"/>
          <a:ext cx="1187450" cy="2730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1" i="0" u="none" strike="noStrike">
              <a:solidFill>
                <a:schemeClr val="bg1">
                  <a:lumMod val="95000"/>
                </a:schemeClr>
              </a:solidFill>
              <a:latin typeface="Aptos Narrow"/>
            </a:rPr>
            <a:t>oselejones@gmail.com</a:t>
          </a:r>
        </a:p>
      </xdr:txBody>
    </xdr:sp>
    <xdr:clientData/>
  </xdr:twoCellAnchor>
  <xdr:twoCellAnchor editAs="oneCell">
    <xdr:from>
      <xdr:col>0</xdr:col>
      <xdr:colOff>82550</xdr:colOff>
      <xdr:row>4</xdr:row>
      <xdr:rowOff>50801</xdr:rowOff>
    </xdr:from>
    <xdr:to>
      <xdr:col>2</xdr:col>
      <xdr:colOff>171450</xdr:colOff>
      <xdr:row>8</xdr:row>
      <xdr:rowOff>57150</xdr:rowOff>
    </xdr:to>
    <mc:AlternateContent xmlns:mc="http://schemas.openxmlformats.org/markup-compatibility/2006" xmlns:a14="http://schemas.microsoft.com/office/drawing/2010/main">
      <mc:Choice Requires="a14">
        <xdr:graphicFrame macro="">
          <xdr:nvGraphicFramePr>
            <xdr:cNvPr id="40" name="Year">
              <a:extLst>
                <a:ext uri="{FF2B5EF4-FFF2-40B4-BE49-F238E27FC236}">
                  <a16:creationId xmlns:a16="http://schemas.microsoft.com/office/drawing/2014/main" id="{15F026ED-68D6-40B1-AFD2-7799DD755E5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2550" y="730251"/>
              <a:ext cx="1181100" cy="742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19050</xdr:colOff>
      <xdr:row>8</xdr:row>
      <xdr:rowOff>50801</xdr:rowOff>
    </xdr:from>
    <xdr:to>
      <xdr:col>2</xdr:col>
      <xdr:colOff>279400</xdr:colOff>
      <xdr:row>21</xdr:row>
      <xdr:rowOff>133351</xdr:rowOff>
    </xdr:to>
    <xdr:grpSp>
      <xdr:nvGrpSpPr>
        <xdr:cNvPr id="20" name="Group 19">
          <a:extLst>
            <a:ext uri="{FF2B5EF4-FFF2-40B4-BE49-F238E27FC236}">
              <a16:creationId xmlns:a16="http://schemas.microsoft.com/office/drawing/2014/main" id="{92C7B1C5-F7AB-46BB-8E8F-04DFB8AFA634}"/>
            </a:ext>
          </a:extLst>
        </xdr:cNvPr>
        <xdr:cNvGrpSpPr/>
      </xdr:nvGrpSpPr>
      <xdr:grpSpPr>
        <a:xfrm>
          <a:off x="19050" y="1466851"/>
          <a:ext cx="1352550" cy="2476500"/>
          <a:chOff x="19050" y="1339851"/>
          <a:chExt cx="1352550" cy="2476500"/>
        </a:xfrm>
      </xdr:grpSpPr>
      <mc:AlternateContent xmlns:mc="http://schemas.openxmlformats.org/markup-compatibility/2006" xmlns:a14="http://schemas.microsoft.com/office/drawing/2010/main">
        <mc:Choice Requires="a14">
          <xdr:graphicFrame macro="">
            <xdr:nvGraphicFramePr>
              <xdr:cNvPr id="18" name="Sales Channel">
                <a:extLst>
                  <a:ext uri="{FF2B5EF4-FFF2-40B4-BE49-F238E27FC236}">
                    <a16:creationId xmlns:a16="http://schemas.microsoft.com/office/drawing/2014/main" id="{7D446391-D606-466E-B42C-7CE6914F49AE}"/>
                  </a:ext>
                </a:extLst>
              </xdr:cNvPr>
              <xdr:cNvGraphicFramePr/>
            </xdr:nvGraphicFramePr>
            <xdr:xfrm>
              <a:off x="19050" y="1339851"/>
              <a:ext cx="1295400" cy="1047750"/>
            </xdr:xfrm>
            <a:graphic>
              <a:graphicData uri="http://schemas.microsoft.com/office/drawing/2010/slicer">
                <sle:slicer xmlns:sle="http://schemas.microsoft.com/office/drawing/2010/slicer" name="Sales Channel"/>
              </a:graphicData>
            </a:graphic>
          </xdr:graphicFrame>
        </mc:Choice>
        <mc:Fallback xmlns="">
          <xdr:sp macro="" textlink="">
            <xdr:nvSpPr>
              <xdr:cNvPr id="0" name=""/>
              <xdr:cNvSpPr>
                <a:spLocks noTextEdit="1"/>
              </xdr:cNvSpPr>
            </xdr:nvSpPr>
            <xdr:spPr>
              <a:xfrm>
                <a:off x="19050" y="1466851"/>
                <a:ext cx="1295400"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9" name="Segment">
                <a:extLst>
                  <a:ext uri="{FF2B5EF4-FFF2-40B4-BE49-F238E27FC236}">
                    <a16:creationId xmlns:a16="http://schemas.microsoft.com/office/drawing/2014/main" id="{1E6E1285-0017-41D7-ABE7-376587279848}"/>
                  </a:ext>
                </a:extLst>
              </xdr:cNvPr>
              <xdr:cNvGraphicFramePr/>
            </xdr:nvGraphicFramePr>
            <xdr:xfrm>
              <a:off x="31750" y="2305051"/>
              <a:ext cx="1339850" cy="151130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1750" y="2432051"/>
                <a:ext cx="1339850" cy="1511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311150</xdr:colOff>
      <xdr:row>21</xdr:row>
      <xdr:rowOff>107950</xdr:rowOff>
    </xdr:from>
    <xdr:to>
      <xdr:col>1</xdr:col>
      <xdr:colOff>457200</xdr:colOff>
      <xdr:row>25</xdr:row>
      <xdr:rowOff>0</xdr:rowOff>
    </xdr:to>
    <xdr:grpSp>
      <xdr:nvGrpSpPr>
        <xdr:cNvPr id="41" name="Group 40">
          <a:extLst>
            <a:ext uri="{FF2B5EF4-FFF2-40B4-BE49-F238E27FC236}">
              <a16:creationId xmlns:a16="http://schemas.microsoft.com/office/drawing/2014/main" id="{3B224820-D914-4FE9-9C15-9FA2C86ED221}"/>
            </a:ext>
          </a:extLst>
        </xdr:cNvPr>
        <xdr:cNvGrpSpPr/>
      </xdr:nvGrpSpPr>
      <xdr:grpSpPr>
        <a:xfrm>
          <a:off x="311150" y="3917950"/>
          <a:ext cx="628650" cy="628650"/>
          <a:chOff x="241300" y="3873500"/>
          <a:chExt cx="863600" cy="914400"/>
        </a:xfrm>
      </xdr:grpSpPr>
      <xdr:sp macro="" textlink="">
        <xdr:nvSpPr>
          <xdr:cNvPr id="21" name="Rectangle: Rounded Corners 20">
            <a:extLst>
              <a:ext uri="{FF2B5EF4-FFF2-40B4-BE49-F238E27FC236}">
                <a16:creationId xmlns:a16="http://schemas.microsoft.com/office/drawing/2014/main" id="{FAF89E5E-6D3D-45EC-9767-8692FEE9C90E}"/>
              </a:ext>
            </a:extLst>
          </xdr:cNvPr>
          <xdr:cNvSpPr/>
        </xdr:nvSpPr>
        <xdr:spPr>
          <a:xfrm>
            <a:off x="241300" y="3873500"/>
            <a:ext cx="863600" cy="914400"/>
          </a:xfrm>
          <a:prstGeom prst="roundRect">
            <a:avLst/>
          </a:prstGeom>
          <a:solidFill>
            <a:schemeClr val="bg1"/>
          </a:solidFill>
          <a:ln>
            <a:solidFill>
              <a:srgbClr val="17121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5" name="Picture 44">
            <a:extLst>
              <a:ext uri="{FF2B5EF4-FFF2-40B4-BE49-F238E27FC236}">
                <a16:creationId xmlns:a16="http://schemas.microsoft.com/office/drawing/2014/main" id="{E909C797-F2F7-48CE-A552-01CD0D68B2B6}"/>
              </a:ext>
            </a:extLst>
          </xdr:cNvPr>
          <xdr:cNvPicPr>
            <a:picLocks noChangeAspect="1"/>
          </xdr:cNvPicPr>
        </xdr:nvPicPr>
        <xdr:blipFill>
          <a:blip xmlns:r="http://schemas.openxmlformats.org/officeDocument/2006/relationships" r:embed="rId7" cstate="print">
            <a:extLst>
              <a:ext uri="{BEBA8EAE-BF5A-486C-A8C5-ECC9F3942E4B}">
                <a14:imgProps xmlns:a14="http://schemas.microsoft.com/office/drawing/2010/main">
                  <a14:imgLayer r:embed="rId8">
                    <a14:imgEffect>
                      <a14:sharpenSoften amount="50000"/>
                    </a14:imgEffect>
                    <a14:imgEffect>
                      <a14:colorTemperature colorTemp="7200"/>
                    </a14:imgEffect>
                  </a14:imgLayer>
                </a14:imgProps>
              </a:ext>
              <a:ext uri="{28A0092B-C50C-407E-A947-70E740481C1C}">
                <a14:useLocalDpi xmlns:a14="http://schemas.microsoft.com/office/drawing/2010/main" val="0"/>
              </a:ext>
            </a:extLst>
          </a:blip>
          <a:srcRect/>
          <a:stretch/>
        </xdr:blipFill>
        <xdr:spPr>
          <a:xfrm>
            <a:off x="295276" y="3928454"/>
            <a:ext cx="777875" cy="777875"/>
          </a:xfrm>
          <a:prstGeom prst="rect">
            <a:avLst/>
          </a:prstGeom>
        </xdr:spPr>
      </xdr:pic>
    </xdr:grp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6.473196990744" createdVersion="7" refreshedVersion="7" minRefreshableVersion="3" recordCount="0" supportSubquery="1" supportAdvancedDrill="1" xr:uid="{549B5D46-E292-41A2-9500-96BAB9593E59}">
  <cacheSource type="external" connectionId="7"/>
  <cacheFields count="7">
    <cacheField name="[Calendar].[Month].[Month]" caption="Month" numFmtId="0" hierarchy="4" level="1">
      <sharedItems count="12">
        <s v="Apr"/>
        <s v="Aug"/>
        <s v="Dec"/>
        <s v="Feb"/>
        <s v="Jan"/>
        <s v="Jul"/>
        <s v="Jun"/>
        <s v="Mar"/>
        <s v="May"/>
        <s v="Nov"/>
        <s v="Oct"/>
        <s v="Sep"/>
      </sharedItems>
    </cacheField>
    <cacheField name="[Measures].[Total Revenue]" caption="Total Revenue" numFmtId="0" hierarchy="36"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sales_channel].[Sales Channel].[Sales Channel]" caption="Sales Channel" numFmtId="0" hierarchy="29" level="1">
      <sharedItems containsSemiMixedTypes="0" containsNonDate="0" containsString="0"/>
    </cacheField>
    <cacheField name="[segment].[Segment].[Segment]" caption="Segment" numFmtId="0" hierarchy="31" level="1">
      <sharedItems containsSemiMixedTypes="0" containsNonDate="0" containsString="0"/>
    </cacheField>
  </cacheFields>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0"/>
      </fieldsUsage>
    </cacheHierarchy>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financials].[Sales Invoice]" caption="Sales Invoice" attribute="1" defaultMemberUniqueName="[financials].[Sales Invoice].[All]" allUniqueName="[financials].[Sales Invoice].[All]" dimensionUniqueName="[financials]" displayFolder="" count="0" memberValueDatatype="130" unbalanced="0"/>
    <cacheHierarchy uniqueName="[financials].[Date]" caption="Date" attribute="1" time="1" defaultMemberUniqueName="[financials].[Date].[All]" allUniqueName="[financials].[Date].[All]" dimensionUniqueName="[financials]" displayFolder="" count="0" memberValueDatatype="7" unbalanced="0"/>
    <cacheHierarchy uniqueName="[financials].[Segment ID]" caption="Segment ID" attribute="1" defaultMemberUniqueName="[financials].[Segment ID].[All]" allUniqueName="[financials].[Segment ID].[All]" dimensionUniqueName="[financials]" displayFolder="" count="0" memberValueDatatype="5" unbalanced="0"/>
    <cacheHierarchy uniqueName="[financials].[Location  ID]" caption="Location  ID" attribute="1" defaultMemberUniqueName="[financials].[Location  ID].[All]" allUniqueName="[financials].[Location  ID].[All]" dimensionUniqueName="[financials]" displayFolder="" count="0" memberValueDatatype="130" unbalanced="0"/>
    <cacheHierarchy uniqueName="[financials].[Sales Channel ID]" caption="Sales Channel ID" attribute="1" defaultMemberUniqueName="[financials].[Sales Channel ID].[All]" allUniqueName="[financials].[Sales Channel ID].[All]" dimensionUniqueName="[financials]" displayFolder="" count="0" memberValueDatatype="130" unbalanced="0"/>
    <cacheHierarchy uniqueName="[financials].[Product ID]" caption="Product ID" attribute="1" defaultMemberUniqueName="[financials].[Product ID].[All]" allUniqueName="[financials].[Product ID].[All]" dimensionUniqueName="[financials]" displayFolder="" count="0" memberValueDatatype="130" unbalanced="0"/>
    <cacheHierarchy uniqueName="[financials].[Price]" caption="Price" attribute="1" defaultMemberUniqueName="[financials].[Price].[All]" allUniqueName="[financials].[Price].[All]" dimensionUniqueName="[financials]" displayFolder="" count="0" memberValueDatatype="5" unbalanced="0"/>
    <cacheHierarchy uniqueName="[financials].[Cost of sales]" caption="Cost of sales" attribute="1" defaultMemberUniqueName="[financials].[Cost of sales].[All]" allUniqueName="[financials].[Cost of sales].[All]" dimensionUniqueName="[financials]" displayFolder="" count="0" memberValueDatatype="3" unbalanced="0"/>
    <cacheHierarchy uniqueName="[financials].[Quantity sold]" caption="Quantity sold" attribute="1" defaultMemberUniqueName="[financials].[Quantity sold].[All]" allUniqueName="[financials].[Quantity sold].[All]" dimensionUniqueName="[financials]" displayFolder="" count="0" memberValueDatatype="3" unbalanced="0"/>
    <cacheHierarchy uniqueName="[financials].[Revenue]" caption="Revenue" attribute="1" defaultMemberUniqueName="[financials].[Revenue].[All]" allUniqueName="[financials].[Revenue].[All]" dimensionUniqueName="[financials]" displayFolder="" count="0" memberValueDatatype="5" unbalanced="0"/>
    <cacheHierarchy uniqueName="[financials].[Expenses]" caption="Expenses" attribute="1" defaultMemberUniqueName="[financials].[Expenses].[All]" allUniqueName="[financials].[Expenses].[All]" dimensionUniqueName="[financials]" displayFolder="" count="0" memberValueDatatype="20" unbalanced="0"/>
    <cacheHierarchy uniqueName="[financials].[Profit]" caption="Profit" attribute="1" defaultMemberUniqueName="[financials].[Profit].[All]" allUniqueName="[financials].[Profit].[All]" dimensionUniqueName="[financials]" displayFolder="" count="0" memberValueDatatype="5" unbalanced="0"/>
    <cacheHierarchy uniqueName="[financials].[Profit Category]" caption="Profit Category" attribute="1" defaultMemberUniqueName="[financials].[Profit Category].[All]" allUniqueName="[financials].[Profit Category].[All]" dimensionUniqueName="[financials]" displayFolder="" count="0" memberValueDatatype="130" unbalanced="0"/>
    <cacheHierarchy uniqueName="[financials].[Profit Margin]" caption="Profit Margin" attribute="1" defaultMemberUniqueName="[financials].[Profit Margin].[All]" allUniqueName="[financials].[Profit Margin].[All]" dimensionUniqueName="[financials]"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sales_channel].[Channel ID]" caption="Channel ID" attribute="1" defaultMemberUniqueName="[sales_channel].[Channel ID].[All]" allUniqueName="[sales_channel].[Channel ID].[All]" dimensionUniqueName="[sales_channel]" displayFolder="" count="0" memberValueDatatype="130" unbalanced="0"/>
    <cacheHierarchy uniqueName="[sales_channel].[Sales Channel]" caption="Sales Channel" attribute="1" defaultMemberUniqueName="[sales_channel].[Sales Channel].[All]" allUniqueName="[sales_channel].[Sales Channel].[All]" dimensionUniqueName="[sales_channel]" displayFolder="" count="2" memberValueDatatype="130" unbalanced="0">
      <fieldsUsage count="2">
        <fieldUsage x="-1"/>
        <fieldUsage x="5"/>
      </fieldsUsage>
    </cacheHierarchy>
    <cacheHierarchy uniqueName="[segment].[Segement  ID]" caption="Segement  ID" attribute="1" defaultMemberUniqueName="[segment].[Segement  ID].[All]" allUniqueName="[segment].[Segement  ID].[All]" dimensionUniqueName="[segment]" displayFolder="" count="0" memberValueDatatype="5" unbalanced="0"/>
    <cacheHierarchy uniqueName="[segment].[Segment]" caption="Segment" attribute="1" defaultMemberUniqueName="[segment].[Segment].[All]" allUniqueName="[segment].[Segment].[All]" dimensionUniqueName="[segment]" displayFolder="" count="2" memberValueDatatype="130" unbalanced="0">
      <fieldsUsage count="2">
        <fieldUsage x="-1"/>
        <fieldUsage x="6"/>
      </fieldsUsage>
    </cacheHierarchy>
    <cacheHierarchy uniqueName="[Measures].[Sum of Revenue]" caption="Sum of Revenue" measure="1" displayFolder="" measureGroup="financials"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financials" count="0">
      <extLst>
        <ext xmlns:x15="http://schemas.microsoft.com/office/spreadsheetml/2010/11/main" uri="{B97F6D7D-B522-45F9-BDA1-12C45D357490}">
          <x15:cacheHierarchy aggregatedColumn="21"/>
        </ext>
      </extLst>
    </cacheHierarchy>
    <cacheHierarchy uniqueName="[Measures].[Sum of Quantity sold]" caption="Sum of Quantity sold" measure="1" displayFolder="" measureGroup="financials" count="0">
      <extLst>
        <ext xmlns:x15="http://schemas.microsoft.com/office/spreadsheetml/2010/11/main" uri="{B97F6D7D-B522-45F9-BDA1-12C45D357490}">
          <x15:cacheHierarchy aggregatedColumn="18"/>
        </ext>
      </extLst>
    </cacheHierarchy>
    <cacheHierarchy uniqueName="[Measures].[Average Profit]" caption="Average Profit" measure="1" displayFolder="" measureGroup="financials" count="0"/>
    <cacheHierarchy uniqueName="[Measures].[Total Revenue]" caption="Total Revenue" measure="1" displayFolder="" measureGroup="financials" count="0" oneField="1">
      <fieldsUsage count="1">
        <fieldUsage x="1"/>
      </fieldsUsage>
    </cacheHierarchy>
    <cacheHierarchy uniqueName="[Measures].[Total Quantity]" caption="Total Quantity" measure="1" displayFolder="" measureGroup="financials" count="0"/>
    <cacheHierarchy uniqueName="[Measures].[Total Expenses]" caption="Total Expenses" measure="1" displayFolder="" measureGroup="financials" count="0"/>
    <cacheHierarchy uniqueName="[Measures].[Total Profit]" caption="Total Profit" measure="1" displayFolder="" measureGroup="financials" count="0"/>
    <cacheHierarchy uniqueName="[Measures].[Total segment]" caption="Total segment" measure="1" displayFolder="" measureGroup="financials" count="0"/>
    <cacheHierarchy uniqueName="[Measures].[Total Locations]" caption="Total Locations" measure="1" displayFolder="" measureGroup="financials" count="0"/>
    <cacheHierarchy uniqueName="[Measures].[Total Sales Channel]" caption="Total Sales Channel" measure="1" displayFolder="" measureGroup="financials" count="0"/>
    <cacheHierarchy uniqueName="[Measures].[Total Products]" caption="Total Products" measure="1" displayFolder="" measureGroup="financials" count="0"/>
    <cacheHierarchy uniqueName="[Measures].[__XL_Count financials]" caption="__XL_Count financials" measure="1" displayFolder="" measureGroup="financials" count="0" hidden="1"/>
    <cacheHierarchy uniqueName="[Measures].[__XL_Count product]" caption="__XL_Count product" measure="1" displayFolder="" measureGroup="product" count="0" hidden="1"/>
    <cacheHierarchy uniqueName="[Measures].[__XL_Count sales_channel]" caption="__XL_Count sales_channel" measure="1" displayFolder="" measureGroup="sales_channel" count="0" hidden="1"/>
    <cacheHierarchy uniqueName="[Measures].[__XL_Count segment]" caption="__XL_Count segment" measure="1" displayFolder="" measureGroup="segment"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financials" uniqueName="[financials]" caption="financials"/>
    <dimension name="location" uniqueName="[location]" caption="location"/>
    <dimension measure="1" name="Measures" uniqueName="[Measures]" caption="Measures"/>
    <dimension name="product" uniqueName="[product]" caption="product"/>
    <dimension name="sales_channel" uniqueName="[sales_channel]" caption="sales_channel"/>
    <dimension name="segment" uniqueName="[segment]" caption="segment"/>
  </dimensions>
  <measureGroups count="6">
    <measureGroup name="Calendar" caption="Calendar"/>
    <measureGroup name="financials" caption="financials"/>
    <measureGroup name="location" caption="location"/>
    <measureGroup name="product" caption="product"/>
    <measureGroup name="sales_channel" caption="sales_channel"/>
    <measureGroup name="segment" caption="segment"/>
  </measureGroups>
  <maps count="11">
    <map measureGroup="0" dimension="0"/>
    <map measureGroup="1" dimension="0"/>
    <map measureGroup="1" dimension="1"/>
    <map measureGroup="1" dimension="2"/>
    <map measureGroup="1" dimension="4"/>
    <map measureGroup="1" dimension="5"/>
    <map measureGroup="1" dimension="6"/>
    <map measureGroup="2" dimension="2"/>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6.473198958331" createdVersion="7" refreshedVersion="7" minRefreshableVersion="3" recordCount="0" supportSubquery="1" supportAdvancedDrill="1" xr:uid="{A48D6EE1-05FB-4ABD-9E90-2BC7924A5967}">
  <cacheSource type="external" connectionId="7"/>
  <cacheFields count="6">
    <cacheField name="[segment].[Segment].[Segment]" caption="Segment" numFmtId="0" hierarchy="31" level="1">
      <sharedItems count="5">
        <s v="Channel Partners"/>
        <s v="Enterprise"/>
        <s v="Government"/>
        <s v="Midmarket"/>
        <s v="Small Business"/>
      </sharedItems>
    </cacheField>
    <cacheField name="[Measures].[Total Profit]" caption="Total Profit" numFmtId="0" hierarchy="39"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sales_channel].[Sales Channel].[Sales Channel]" caption="Sales Channel" numFmtId="0" hierarchy="29" level="1">
      <sharedItems containsSemiMixedTypes="0" containsNonDate="0" containsString="0"/>
    </cacheField>
  </cacheFields>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financials].[Sales Invoice]" caption="Sales Invoice" attribute="1" defaultMemberUniqueName="[financials].[Sales Invoice].[All]" allUniqueName="[financials].[Sales Invoice].[All]" dimensionUniqueName="[financials]" displayFolder="" count="0" memberValueDatatype="130" unbalanced="0"/>
    <cacheHierarchy uniqueName="[financials].[Date]" caption="Date" attribute="1" time="1" defaultMemberUniqueName="[financials].[Date].[All]" allUniqueName="[financials].[Date].[All]" dimensionUniqueName="[financials]" displayFolder="" count="0" memberValueDatatype="7" unbalanced="0"/>
    <cacheHierarchy uniqueName="[financials].[Segment ID]" caption="Segment ID" attribute="1" defaultMemberUniqueName="[financials].[Segment ID].[All]" allUniqueName="[financials].[Segment ID].[All]" dimensionUniqueName="[financials]" displayFolder="" count="0" memberValueDatatype="5" unbalanced="0"/>
    <cacheHierarchy uniqueName="[financials].[Location  ID]" caption="Location  ID" attribute="1" defaultMemberUniqueName="[financials].[Location  ID].[All]" allUniqueName="[financials].[Location  ID].[All]" dimensionUniqueName="[financials]" displayFolder="" count="0" memberValueDatatype="130" unbalanced="0"/>
    <cacheHierarchy uniqueName="[financials].[Sales Channel ID]" caption="Sales Channel ID" attribute="1" defaultMemberUniqueName="[financials].[Sales Channel ID].[All]" allUniqueName="[financials].[Sales Channel ID].[All]" dimensionUniqueName="[financials]" displayFolder="" count="0" memberValueDatatype="130" unbalanced="0"/>
    <cacheHierarchy uniqueName="[financials].[Product ID]" caption="Product ID" attribute="1" defaultMemberUniqueName="[financials].[Product ID].[All]" allUniqueName="[financials].[Product ID].[All]" dimensionUniqueName="[financials]" displayFolder="" count="0" memberValueDatatype="130" unbalanced="0"/>
    <cacheHierarchy uniqueName="[financials].[Price]" caption="Price" attribute="1" defaultMemberUniqueName="[financials].[Price].[All]" allUniqueName="[financials].[Price].[All]" dimensionUniqueName="[financials]" displayFolder="" count="0" memberValueDatatype="5" unbalanced="0"/>
    <cacheHierarchy uniqueName="[financials].[Cost of sales]" caption="Cost of sales" attribute="1" defaultMemberUniqueName="[financials].[Cost of sales].[All]" allUniqueName="[financials].[Cost of sales].[All]" dimensionUniqueName="[financials]" displayFolder="" count="0" memberValueDatatype="3" unbalanced="0"/>
    <cacheHierarchy uniqueName="[financials].[Quantity sold]" caption="Quantity sold" attribute="1" defaultMemberUniqueName="[financials].[Quantity sold].[All]" allUniqueName="[financials].[Quantity sold].[All]" dimensionUniqueName="[financials]" displayFolder="" count="0" memberValueDatatype="3" unbalanced="0"/>
    <cacheHierarchy uniqueName="[financials].[Revenue]" caption="Revenue" attribute="1" defaultMemberUniqueName="[financials].[Revenue].[All]" allUniqueName="[financials].[Revenue].[All]" dimensionUniqueName="[financials]" displayFolder="" count="0" memberValueDatatype="5" unbalanced="0"/>
    <cacheHierarchy uniqueName="[financials].[Expenses]" caption="Expenses" attribute="1" defaultMemberUniqueName="[financials].[Expenses].[All]" allUniqueName="[financials].[Expenses].[All]" dimensionUniqueName="[financials]" displayFolder="" count="0" memberValueDatatype="20" unbalanced="0"/>
    <cacheHierarchy uniqueName="[financials].[Profit]" caption="Profit" attribute="1" defaultMemberUniqueName="[financials].[Profit].[All]" allUniqueName="[financials].[Profit].[All]" dimensionUniqueName="[financials]" displayFolder="" count="0" memberValueDatatype="5" unbalanced="0"/>
    <cacheHierarchy uniqueName="[financials].[Profit Category]" caption="Profit Category" attribute="1" defaultMemberUniqueName="[financials].[Profit Category].[All]" allUniqueName="[financials].[Profit Category].[All]" dimensionUniqueName="[financials]" displayFolder="" count="0" memberValueDatatype="130" unbalanced="0"/>
    <cacheHierarchy uniqueName="[financials].[Profit Margin]" caption="Profit Margin" attribute="1" defaultMemberUniqueName="[financials].[Profit Margin].[All]" allUniqueName="[financials].[Profit Margin].[All]" dimensionUniqueName="[financials]"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sales_channel].[Channel ID]" caption="Channel ID" attribute="1" defaultMemberUniqueName="[sales_channel].[Channel ID].[All]" allUniqueName="[sales_channel].[Channel ID].[All]" dimensionUniqueName="[sales_channel]" displayFolder="" count="0" memberValueDatatype="130" unbalanced="0"/>
    <cacheHierarchy uniqueName="[sales_channel].[Sales Channel]" caption="Sales Channel" attribute="1" defaultMemberUniqueName="[sales_channel].[Sales Channel].[All]" allUniqueName="[sales_channel].[Sales Channel].[All]" dimensionUniqueName="[sales_channel]" displayFolder="" count="2" memberValueDatatype="130" unbalanced="0">
      <fieldsUsage count="2">
        <fieldUsage x="-1"/>
        <fieldUsage x="5"/>
      </fieldsUsage>
    </cacheHierarchy>
    <cacheHierarchy uniqueName="[segment].[Segement  ID]" caption="Segement  ID" attribute="1" defaultMemberUniqueName="[segment].[Segement  ID].[All]" allUniqueName="[segment].[Segement  ID].[All]" dimensionUniqueName="[segment]" displayFolder="" count="0" memberValueDatatype="5" unbalanced="0"/>
    <cacheHierarchy uniqueName="[segment].[Segment]" caption="Segment" attribute="1" defaultMemberUniqueName="[segment].[Segment].[All]" allUniqueName="[segment].[Segment].[All]" dimensionUniqueName="[segment]" displayFolder="" count="2" memberValueDatatype="130" unbalanced="0">
      <fieldsUsage count="2">
        <fieldUsage x="-1"/>
        <fieldUsage x="0"/>
      </fieldsUsage>
    </cacheHierarchy>
    <cacheHierarchy uniqueName="[Measures].[Sum of Revenue]" caption="Sum of Revenue" measure="1" displayFolder="" measureGroup="financials"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financials" count="0">
      <extLst>
        <ext xmlns:x15="http://schemas.microsoft.com/office/spreadsheetml/2010/11/main" uri="{B97F6D7D-B522-45F9-BDA1-12C45D357490}">
          <x15:cacheHierarchy aggregatedColumn="21"/>
        </ext>
      </extLst>
    </cacheHierarchy>
    <cacheHierarchy uniqueName="[Measures].[Sum of Quantity sold]" caption="Sum of Quantity sold" measure="1" displayFolder="" measureGroup="financials" count="0">
      <extLst>
        <ext xmlns:x15="http://schemas.microsoft.com/office/spreadsheetml/2010/11/main" uri="{B97F6D7D-B522-45F9-BDA1-12C45D357490}">
          <x15:cacheHierarchy aggregatedColumn="18"/>
        </ext>
      </extLst>
    </cacheHierarchy>
    <cacheHierarchy uniqueName="[Measures].[Average Profit]" caption="Average Profit" measure="1" displayFolder="" measureGroup="financials" count="0"/>
    <cacheHierarchy uniqueName="[Measures].[Total Revenue]" caption="Total Revenue" measure="1" displayFolder="" measureGroup="financials" count="0"/>
    <cacheHierarchy uniqueName="[Measures].[Total Quantity]" caption="Total Quantity" measure="1" displayFolder="" measureGroup="financials" count="0"/>
    <cacheHierarchy uniqueName="[Measures].[Total Expenses]" caption="Total Expenses" measure="1" displayFolder="" measureGroup="financials" count="0"/>
    <cacheHierarchy uniqueName="[Measures].[Total Profit]" caption="Total Profit" measure="1" displayFolder="" measureGroup="financials" count="0" oneField="1">
      <fieldsUsage count="1">
        <fieldUsage x="1"/>
      </fieldsUsage>
    </cacheHierarchy>
    <cacheHierarchy uniqueName="[Measures].[Total segment]" caption="Total segment" measure="1" displayFolder="" measureGroup="financials" count="0"/>
    <cacheHierarchy uniqueName="[Measures].[Total Locations]" caption="Total Locations" measure="1" displayFolder="" measureGroup="financials" count="0"/>
    <cacheHierarchy uniqueName="[Measures].[Total Sales Channel]" caption="Total Sales Channel" measure="1" displayFolder="" measureGroup="financials" count="0"/>
    <cacheHierarchy uniqueName="[Measures].[Total Products]" caption="Total Products" measure="1" displayFolder="" measureGroup="financials" count="0"/>
    <cacheHierarchy uniqueName="[Measures].[__XL_Count financials]" caption="__XL_Count financials" measure="1" displayFolder="" measureGroup="financials" count="0" hidden="1"/>
    <cacheHierarchy uniqueName="[Measures].[__XL_Count product]" caption="__XL_Count product" measure="1" displayFolder="" measureGroup="product" count="0" hidden="1"/>
    <cacheHierarchy uniqueName="[Measures].[__XL_Count sales_channel]" caption="__XL_Count sales_channel" measure="1" displayFolder="" measureGroup="sales_channel" count="0" hidden="1"/>
    <cacheHierarchy uniqueName="[Measures].[__XL_Count segment]" caption="__XL_Count segment" measure="1" displayFolder="" measureGroup="segment"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financials" uniqueName="[financials]" caption="financials"/>
    <dimension name="location" uniqueName="[location]" caption="location"/>
    <dimension measure="1" name="Measures" uniqueName="[Measures]" caption="Measures"/>
    <dimension name="product" uniqueName="[product]" caption="product"/>
    <dimension name="sales_channel" uniqueName="[sales_channel]" caption="sales_channel"/>
    <dimension name="segment" uniqueName="[segment]" caption="segment"/>
  </dimensions>
  <measureGroups count="6">
    <measureGroup name="Calendar" caption="Calendar"/>
    <measureGroup name="financials" caption="financials"/>
    <measureGroup name="location" caption="location"/>
    <measureGroup name="product" caption="product"/>
    <measureGroup name="sales_channel" caption="sales_channel"/>
    <measureGroup name="segment" caption="segment"/>
  </measureGroups>
  <maps count="11">
    <map measureGroup="0" dimension="0"/>
    <map measureGroup="1" dimension="0"/>
    <map measureGroup="1" dimension="1"/>
    <map measureGroup="1" dimension="2"/>
    <map measureGroup="1" dimension="4"/>
    <map measureGroup="1" dimension="5"/>
    <map measureGroup="1" dimension="6"/>
    <map measureGroup="2" dimension="2"/>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6.473201157409" createdVersion="7" refreshedVersion="7" minRefreshableVersion="3" recordCount="0" supportSubquery="1" supportAdvancedDrill="1" xr:uid="{ABB15C44-24AC-4888-8AD0-3B4349741A12}">
  <cacheSource type="external" connectionId="7"/>
  <cacheFields count="6">
    <cacheField name="[sales_channel].[Sales Channel].[Sales Channel]" caption="Sales Channel" numFmtId="0" hierarchy="29" level="1">
      <sharedItems count="3">
        <s v="In-Store"/>
        <s v="Online"/>
        <s v="Vendor"/>
      </sharedItems>
    </cacheField>
    <cacheField name="[Measures].[Total Revenue]" caption="Total Revenue" numFmtId="0" hierarchy="36"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segment].[Segment].[Segment]" caption="Segment" numFmtId="0" hierarchy="31" level="1">
      <sharedItems containsSemiMixedTypes="0" containsNonDate="0" containsString="0"/>
    </cacheField>
  </cacheFields>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financials].[Sales Invoice]" caption="Sales Invoice" attribute="1" defaultMemberUniqueName="[financials].[Sales Invoice].[All]" allUniqueName="[financials].[Sales Invoice].[All]" dimensionUniqueName="[financials]" displayFolder="" count="0" memberValueDatatype="130" unbalanced="0"/>
    <cacheHierarchy uniqueName="[financials].[Date]" caption="Date" attribute="1" time="1" defaultMemberUniqueName="[financials].[Date].[All]" allUniqueName="[financials].[Date].[All]" dimensionUniqueName="[financials]" displayFolder="" count="0" memberValueDatatype="7" unbalanced="0"/>
    <cacheHierarchy uniqueName="[financials].[Segment ID]" caption="Segment ID" attribute="1" defaultMemberUniqueName="[financials].[Segment ID].[All]" allUniqueName="[financials].[Segment ID].[All]" dimensionUniqueName="[financials]" displayFolder="" count="0" memberValueDatatype="5" unbalanced="0"/>
    <cacheHierarchy uniqueName="[financials].[Location  ID]" caption="Location  ID" attribute="1" defaultMemberUniqueName="[financials].[Location  ID].[All]" allUniqueName="[financials].[Location  ID].[All]" dimensionUniqueName="[financials]" displayFolder="" count="0" memberValueDatatype="130" unbalanced="0"/>
    <cacheHierarchy uniqueName="[financials].[Sales Channel ID]" caption="Sales Channel ID" attribute="1" defaultMemberUniqueName="[financials].[Sales Channel ID].[All]" allUniqueName="[financials].[Sales Channel ID].[All]" dimensionUniqueName="[financials]" displayFolder="" count="0" memberValueDatatype="130" unbalanced="0"/>
    <cacheHierarchy uniqueName="[financials].[Product ID]" caption="Product ID" attribute="1" defaultMemberUniqueName="[financials].[Product ID].[All]" allUniqueName="[financials].[Product ID].[All]" dimensionUniqueName="[financials]" displayFolder="" count="0" memberValueDatatype="130" unbalanced="0"/>
    <cacheHierarchy uniqueName="[financials].[Price]" caption="Price" attribute="1" defaultMemberUniqueName="[financials].[Price].[All]" allUniqueName="[financials].[Price].[All]" dimensionUniqueName="[financials]" displayFolder="" count="0" memberValueDatatype="5" unbalanced="0"/>
    <cacheHierarchy uniqueName="[financials].[Cost of sales]" caption="Cost of sales" attribute="1" defaultMemberUniqueName="[financials].[Cost of sales].[All]" allUniqueName="[financials].[Cost of sales].[All]" dimensionUniqueName="[financials]" displayFolder="" count="0" memberValueDatatype="3" unbalanced="0"/>
    <cacheHierarchy uniqueName="[financials].[Quantity sold]" caption="Quantity sold" attribute="1" defaultMemberUniqueName="[financials].[Quantity sold].[All]" allUniqueName="[financials].[Quantity sold].[All]" dimensionUniqueName="[financials]" displayFolder="" count="0" memberValueDatatype="3" unbalanced="0"/>
    <cacheHierarchy uniqueName="[financials].[Revenue]" caption="Revenue" attribute="1" defaultMemberUniqueName="[financials].[Revenue].[All]" allUniqueName="[financials].[Revenue].[All]" dimensionUniqueName="[financials]" displayFolder="" count="0" memberValueDatatype="5" unbalanced="0"/>
    <cacheHierarchy uniqueName="[financials].[Expenses]" caption="Expenses" attribute="1" defaultMemberUniqueName="[financials].[Expenses].[All]" allUniqueName="[financials].[Expenses].[All]" dimensionUniqueName="[financials]" displayFolder="" count="0" memberValueDatatype="20" unbalanced="0"/>
    <cacheHierarchy uniqueName="[financials].[Profit]" caption="Profit" attribute="1" defaultMemberUniqueName="[financials].[Profit].[All]" allUniqueName="[financials].[Profit].[All]" dimensionUniqueName="[financials]" displayFolder="" count="0" memberValueDatatype="5" unbalanced="0"/>
    <cacheHierarchy uniqueName="[financials].[Profit Category]" caption="Profit Category" attribute="1" defaultMemberUniqueName="[financials].[Profit Category].[All]" allUniqueName="[financials].[Profit Category].[All]" dimensionUniqueName="[financials]" displayFolder="" count="0" memberValueDatatype="130" unbalanced="0"/>
    <cacheHierarchy uniqueName="[financials].[Profit Margin]" caption="Profit Margin" attribute="1" defaultMemberUniqueName="[financials].[Profit Margin].[All]" allUniqueName="[financials].[Profit Margin].[All]" dimensionUniqueName="[financials]"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sales_channel].[Channel ID]" caption="Channel ID" attribute="1" defaultMemberUniqueName="[sales_channel].[Channel ID].[All]" allUniqueName="[sales_channel].[Channel ID].[All]" dimensionUniqueName="[sales_channel]" displayFolder="" count="0" memberValueDatatype="130" unbalanced="0"/>
    <cacheHierarchy uniqueName="[sales_channel].[Sales Channel]" caption="Sales Channel" attribute="1" defaultMemberUniqueName="[sales_channel].[Sales Channel].[All]" allUniqueName="[sales_channel].[Sales Channel].[All]" dimensionUniqueName="[sales_channel]" displayFolder="" count="2" memberValueDatatype="130" unbalanced="0">
      <fieldsUsage count="2">
        <fieldUsage x="-1"/>
        <fieldUsage x="0"/>
      </fieldsUsage>
    </cacheHierarchy>
    <cacheHierarchy uniqueName="[segment].[Segement  ID]" caption="Segement  ID" attribute="1" defaultMemberUniqueName="[segment].[Segement  ID].[All]" allUniqueName="[segment].[Segement  ID].[All]" dimensionUniqueName="[segment]" displayFolder="" count="0" memberValueDatatype="5" unbalanced="0"/>
    <cacheHierarchy uniqueName="[segment].[Segment]" caption="Segment" attribute="1" defaultMemberUniqueName="[segment].[Segment].[All]" allUniqueName="[segment].[Segment].[All]" dimensionUniqueName="[segment]" displayFolder="" count="2" memberValueDatatype="130" unbalanced="0">
      <fieldsUsage count="2">
        <fieldUsage x="-1"/>
        <fieldUsage x="5"/>
      </fieldsUsage>
    </cacheHierarchy>
    <cacheHierarchy uniqueName="[Measures].[Sum of Revenue]" caption="Sum of Revenue" measure="1" displayFolder="" measureGroup="financials"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financials" count="0">
      <extLst>
        <ext xmlns:x15="http://schemas.microsoft.com/office/spreadsheetml/2010/11/main" uri="{B97F6D7D-B522-45F9-BDA1-12C45D357490}">
          <x15:cacheHierarchy aggregatedColumn="21"/>
        </ext>
      </extLst>
    </cacheHierarchy>
    <cacheHierarchy uniqueName="[Measures].[Sum of Quantity sold]" caption="Sum of Quantity sold" measure="1" displayFolder="" measureGroup="financials" count="0">
      <extLst>
        <ext xmlns:x15="http://schemas.microsoft.com/office/spreadsheetml/2010/11/main" uri="{B97F6D7D-B522-45F9-BDA1-12C45D357490}">
          <x15:cacheHierarchy aggregatedColumn="18"/>
        </ext>
      </extLst>
    </cacheHierarchy>
    <cacheHierarchy uniqueName="[Measures].[Average Profit]" caption="Average Profit" measure="1" displayFolder="" measureGroup="financials" count="0"/>
    <cacheHierarchy uniqueName="[Measures].[Total Revenue]" caption="Total Revenue" measure="1" displayFolder="" measureGroup="financials" count="0" oneField="1">
      <fieldsUsage count="1">
        <fieldUsage x="1"/>
      </fieldsUsage>
    </cacheHierarchy>
    <cacheHierarchy uniqueName="[Measures].[Total Quantity]" caption="Total Quantity" measure="1" displayFolder="" measureGroup="financials" count="0"/>
    <cacheHierarchy uniqueName="[Measures].[Total Expenses]" caption="Total Expenses" measure="1" displayFolder="" measureGroup="financials" count="0"/>
    <cacheHierarchy uniqueName="[Measures].[Total Profit]" caption="Total Profit" measure="1" displayFolder="" measureGroup="financials" count="0"/>
    <cacheHierarchy uniqueName="[Measures].[Total segment]" caption="Total segment" measure="1" displayFolder="" measureGroup="financials" count="0"/>
    <cacheHierarchy uniqueName="[Measures].[Total Locations]" caption="Total Locations" measure="1" displayFolder="" measureGroup="financials" count="0"/>
    <cacheHierarchy uniqueName="[Measures].[Total Sales Channel]" caption="Total Sales Channel" measure="1" displayFolder="" measureGroup="financials" count="0"/>
    <cacheHierarchy uniqueName="[Measures].[Total Products]" caption="Total Products" measure="1" displayFolder="" measureGroup="financials" count="0"/>
    <cacheHierarchy uniqueName="[Measures].[__XL_Count financials]" caption="__XL_Count financials" measure="1" displayFolder="" measureGroup="financials" count="0" hidden="1"/>
    <cacheHierarchy uniqueName="[Measures].[__XL_Count product]" caption="__XL_Count product" measure="1" displayFolder="" measureGroup="product" count="0" hidden="1"/>
    <cacheHierarchy uniqueName="[Measures].[__XL_Count sales_channel]" caption="__XL_Count sales_channel" measure="1" displayFolder="" measureGroup="sales_channel" count="0" hidden="1"/>
    <cacheHierarchy uniqueName="[Measures].[__XL_Count segment]" caption="__XL_Count segment" measure="1" displayFolder="" measureGroup="segment"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financials" uniqueName="[financials]" caption="financials"/>
    <dimension name="location" uniqueName="[location]" caption="location"/>
    <dimension measure="1" name="Measures" uniqueName="[Measures]" caption="Measures"/>
    <dimension name="product" uniqueName="[product]" caption="product"/>
    <dimension name="sales_channel" uniqueName="[sales_channel]" caption="sales_channel"/>
    <dimension name="segment" uniqueName="[segment]" caption="segment"/>
  </dimensions>
  <measureGroups count="6">
    <measureGroup name="Calendar" caption="Calendar"/>
    <measureGroup name="financials" caption="financials"/>
    <measureGroup name="location" caption="location"/>
    <measureGroup name="product" caption="product"/>
    <measureGroup name="sales_channel" caption="sales_channel"/>
    <measureGroup name="segment" caption="segment"/>
  </measureGroups>
  <maps count="11">
    <map measureGroup="0" dimension="0"/>
    <map measureGroup="1" dimension="0"/>
    <map measureGroup="1" dimension="1"/>
    <map measureGroup="1" dimension="2"/>
    <map measureGroup="1" dimension="4"/>
    <map measureGroup="1" dimension="5"/>
    <map measureGroup="1" dimension="6"/>
    <map measureGroup="2" dimension="2"/>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6.473203703703" createdVersion="7" refreshedVersion="7" minRefreshableVersion="3" recordCount="0" supportSubquery="1" supportAdvancedDrill="1" xr:uid="{3C6012CD-1C8D-4368-AD84-06B857274919}">
  <cacheSource type="external" connectionId="7"/>
  <cacheFields count="7">
    <cacheField name="[location].[State].[State]" caption="State" numFmtId="0" hierarchy="25" level="1">
      <sharedItems count="9">
        <s v="Abia"/>
        <s v="Calabar"/>
        <s v="Enugu"/>
        <s v="Jos"/>
        <s v="Ogun"/>
        <s v="Rivers" u="1"/>
        <s v="Abuja" u="1"/>
        <s v="Kaduna" u="1"/>
        <s v="Kano" u="1"/>
      </sharedItems>
    </cacheField>
    <cacheField name="[Measures].[Total Profit]" caption="Total Profit" numFmtId="0" hierarchy="39"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sales_channel].[Sales Channel].[Sales Channel]" caption="Sales Channel" numFmtId="0" hierarchy="29" level="1">
      <sharedItems containsSemiMixedTypes="0" containsNonDate="0" containsString="0"/>
    </cacheField>
    <cacheField name="[segment].[Segment].[Segment]" caption="Segment" numFmtId="0" hierarchy="31" level="1">
      <sharedItems containsSemiMixedTypes="0" containsNonDate="0" containsString="0"/>
    </cacheField>
  </cacheFields>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financials].[Sales Invoice]" caption="Sales Invoice" attribute="1" defaultMemberUniqueName="[financials].[Sales Invoice].[All]" allUniqueName="[financials].[Sales Invoice].[All]" dimensionUniqueName="[financials]" displayFolder="" count="0" memberValueDatatype="130" unbalanced="0"/>
    <cacheHierarchy uniqueName="[financials].[Date]" caption="Date" attribute="1" time="1" defaultMemberUniqueName="[financials].[Date].[All]" allUniqueName="[financials].[Date].[All]" dimensionUniqueName="[financials]" displayFolder="" count="0" memberValueDatatype="7" unbalanced="0"/>
    <cacheHierarchy uniqueName="[financials].[Segment ID]" caption="Segment ID" attribute="1" defaultMemberUniqueName="[financials].[Segment ID].[All]" allUniqueName="[financials].[Segment ID].[All]" dimensionUniqueName="[financials]" displayFolder="" count="0" memberValueDatatype="5" unbalanced="0"/>
    <cacheHierarchy uniqueName="[financials].[Location  ID]" caption="Location  ID" attribute="1" defaultMemberUniqueName="[financials].[Location  ID].[All]" allUniqueName="[financials].[Location  ID].[All]" dimensionUniqueName="[financials]" displayFolder="" count="0" memberValueDatatype="130" unbalanced="0"/>
    <cacheHierarchy uniqueName="[financials].[Sales Channel ID]" caption="Sales Channel ID" attribute="1" defaultMemberUniqueName="[financials].[Sales Channel ID].[All]" allUniqueName="[financials].[Sales Channel ID].[All]" dimensionUniqueName="[financials]" displayFolder="" count="0" memberValueDatatype="130" unbalanced="0"/>
    <cacheHierarchy uniqueName="[financials].[Product ID]" caption="Product ID" attribute="1" defaultMemberUniqueName="[financials].[Product ID].[All]" allUniqueName="[financials].[Product ID].[All]" dimensionUniqueName="[financials]" displayFolder="" count="0" memberValueDatatype="130" unbalanced="0"/>
    <cacheHierarchy uniqueName="[financials].[Price]" caption="Price" attribute="1" defaultMemberUniqueName="[financials].[Price].[All]" allUniqueName="[financials].[Price].[All]" dimensionUniqueName="[financials]" displayFolder="" count="0" memberValueDatatype="5" unbalanced="0"/>
    <cacheHierarchy uniqueName="[financials].[Cost of sales]" caption="Cost of sales" attribute="1" defaultMemberUniqueName="[financials].[Cost of sales].[All]" allUniqueName="[financials].[Cost of sales].[All]" dimensionUniqueName="[financials]" displayFolder="" count="0" memberValueDatatype="3" unbalanced="0"/>
    <cacheHierarchy uniqueName="[financials].[Quantity sold]" caption="Quantity sold" attribute="1" defaultMemberUniqueName="[financials].[Quantity sold].[All]" allUniqueName="[financials].[Quantity sold].[All]" dimensionUniqueName="[financials]" displayFolder="" count="0" memberValueDatatype="3" unbalanced="0"/>
    <cacheHierarchy uniqueName="[financials].[Revenue]" caption="Revenue" attribute="1" defaultMemberUniqueName="[financials].[Revenue].[All]" allUniqueName="[financials].[Revenue].[All]" dimensionUniqueName="[financials]" displayFolder="" count="0" memberValueDatatype="5" unbalanced="0"/>
    <cacheHierarchy uniqueName="[financials].[Expenses]" caption="Expenses" attribute="1" defaultMemberUniqueName="[financials].[Expenses].[All]" allUniqueName="[financials].[Expenses].[All]" dimensionUniqueName="[financials]" displayFolder="" count="0" memberValueDatatype="20" unbalanced="0"/>
    <cacheHierarchy uniqueName="[financials].[Profit]" caption="Profit" attribute="1" defaultMemberUniqueName="[financials].[Profit].[All]" allUniqueName="[financials].[Profit].[All]" dimensionUniqueName="[financials]" displayFolder="" count="0" memberValueDatatype="5" unbalanced="0"/>
    <cacheHierarchy uniqueName="[financials].[Profit Category]" caption="Profit Category" attribute="1" defaultMemberUniqueName="[financials].[Profit Category].[All]" allUniqueName="[financials].[Profit Category].[All]" dimensionUniqueName="[financials]" displayFolder="" count="0" memberValueDatatype="130" unbalanced="0"/>
    <cacheHierarchy uniqueName="[financials].[Profit Margin]" caption="Profit Margin" attribute="1" defaultMemberUniqueName="[financials].[Profit Margin].[All]" allUniqueName="[financials].[Profit Margin].[All]" dimensionUniqueName="[financials]"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2" memberValueDatatype="130" unbalanced="0">
      <fieldsUsage count="2">
        <fieldUsage x="-1"/>
        <fieldUsage x="0"/>
      </fieldsUsage>
    </cacheHierarchy>
    <cacheHierarchy uniqueName="[product].[Product ID]" caption="Product ID" attribute="1" defaultMemberUniqueName="[product].[Product ID].[All]" allUniqueName="[product].[Product ID].[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sales_channel].[Channel ID]" caption="Channel ID" attribute="1" defaultMemberUniqueName="[sales_channel].[Channel ID].[All]" allUniqueName="[sales_channel].[Channel ID].[All]" dimensionUniqueName="[sales_channel]" displayFolder="" count="0" memberValueDatatype="130" unbalanced="0"/>
    <cacheHierarchy uniqueName="[sales_channel].[Sales Channel]" caption="Sales Channel" attribute="1" defaultMemberUniqueName="[sales_channel].[Sales Channel].[All]" allUniqueName="[sales_channel].[Sales Channel].[All]" dimensionUniqueName="[sales_channel]" displayFolder="" count="2" memberValueDatatype="130" unbalanced="0">
      <fieldsUsage count="2">
        <fieldUsage x="-1"/>
        <fieldUsage x="5"/>
      </fieldsUsage>
    </cacheHierarchy>
    <cacheHierarchy uniqueName="[segment].[Segement  ID]" caption="Segement  ID" attribute="1" defaultMemberUniqueName="[segment].[Segement  ID].[All]" allUniqueName="[segment].[Segement  ID].[All]" dimensionUniqueName="[segment]" displayFolder="" count="0" memberValueDatatype="5" unbalanced="0"/>
    <cacheHierarchy uniqueName="[segment].[Segment]" caption="Segment" attribute="1" defaultMemberUniqueName="[segment].[Segment].[All]" allUniqueName="[segment].[Segment].[All]" dimensionUniqueName="[segment]" displayFolder="" count="2" memberValueDatatype="130" unbalanced="0">
      <fieldsUsage count="2">
        <fieldUsage x="-1"/>
        <fieldUsage x="6"/>
      </fieldsUsage>
    </cacheHierarchy>
    <cacheHierarchy uniqueName="[Measures].[Sum of Revenue]" caption="Sum of Revenue" measure="1" displayFolder="" measureGroup="financials"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financials" count="0">
      <extLst>
        <ext xmlns:x15="http://schemas.microsoft.com/office/spreadsheetml/2010/11/main" uri="{B97F6D7D-B522-45F9-BDA1-12C45D357490}">
          <x15:cacheHierarchy aggregatedColumn="21"/>
        </ext>
      </extLst>
    </cacheHierarchy>
    <cacheHierarchy uniqueName="[Measures].[Sum of Quantity sold]" caption="Sum of Quantity sold" measure="1" displayFolder="" measureGroup="financials" count="0">
      <extLst>
        <ext xmlns:x15="http://schemas.microsoft.com/office/spreadsheetml/2010/11/main" uri="{B97F6D7D-B522-45F9-BDA1-12C45D357490}">
          <x15:cacheHierarchy aggregatedColumn="18"/>
        </ext>
      </extLst>
    </cacheHierarchy>
    <cacheHierarchy uniqueName="[Measures].[Average Profit]" caption="Average Profit" measure="1" displayFolder="" measureGroup="financials" count="0"/>
    <cacheHierarchy uniqueName="[Measures].[Total Revenue]" caption="Total Revenue" measure="1" displayFolder="" measureGroup="financials" count="0"/>
    <cacheHierarchy uniqueName="[Measures].[Total Quantity]" caption="Total Quantity" measure="1" displayFolder="" measureGroup="financials" count="0"/>
    <cacheHierarchy uniqueName="[Measures].[Total Expenses]" caption="Total Expenses" measure="1" displayFolder="" measureGroup="financials" count="0"/>
    <cacheHierarchy uniqueName="[Measures].[Total Profit]" caption="Total Profit" measure="1" displayFolder="" measureGroup="financials" count="0" oneField="1">
      <fieldsUsage count="1">
        <fieldUsage x="1"/>
      </fieldsUsage>
    </cacheHierarchy>
    <cacheHierarchy uniqueName="[Measures].[Total segment]" caption="Total segment" measure="1" displayFolder="" measureGroup="financials" count="0"/>
    <cacheHierarchy uniqueName="[Measures].[Total Locations]" caption="Total Locations" measure="1" displayFolder="" measureGroup="financials" count="0"/>
    <cacheHierarchy uniqueName="[Measures].[Total Sales Channel]" caption="Total Sales Channel" measure="1" displayFolder="" measureGroup="financials" count="0"/>
    <cacheHierarchy uniqueName="[Measures].[Total Products]" caption="Total Products" measure="1" displayFolder="" measureGroup="financials" count="0"/>
    <cacheHierarchy uniqueName="[Measures].[__XL_Count financials]" caption="__XL_Count financials" measure="1" displayFolder="" measureGroup="financials" count="0" hidden="1"/>
    <cacheHierarchy uniqueName="[Measures].[__XL_Count product]" caption="__XL_Count product" measure="1" displayFolder="" measureGroup="product" count="0" hidden="1"/>
    <cacheHierarchy uniqueName="[Measures].[__XL_Count sales_channel]" caption="__XL_Count sales_channel" measure="1" displayFolder="" measureGroup="sales_channel" count="0" hidden="1"/>
    <cacheHierarchy uniqueName="[Measures].[__XL_Count segment]" caption="__XL_Count segment" measure="1" displayFolder="" measureGroup="segment"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financials" uniqueName="[financials]" caption="financials"/>
    <dimension name="location" uniqueName="[location]" caption="location"/>
    <dimension measure="1" name="Measures" uniqueName="[Measures]" caption="Measures"/>
    <dimension name="product" uniqueName="[product]" caption="product"/>
    <dimension name="sales_channel" uniqueName="[sales_channel]" caption="sales_channel"/>
    <dimension name="segment" uniqueName="[segment]" caption="segment"/>
  </dimensions>
  <measureGroups count="6">
    <measureGroup name="Calendar" caption="Calendar"/>
    <measureGroup name="financials" caption="financials"/>
    <measureGroup name="location" caption="location"/>
    <measureGroup name="product" caption="product"/>
    <measureGroup name="sales_channel" caption="sales_channel"/>
    <measureGroup name="segment" caption="segment"/>
  </measureGroups>
  <maps count="11">
    <map measureGroup="0" dimension="0"/>
    <map measureGroup="1" dimension="0"/>
    <map measureGroup="1" dimension="1"/>
    <map measureGroup="1" dimension="2"/>
    <map measureGroup="1" dimension="4"/>
    <map measureGroup="1" dimension="5"/>
    <map measureGroup="1" dimension="6"/>
    <map measureGroup="2" dimension="2"/>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6.47320601852" createdVersion="7" refreshedVersion="7" minRefreshableVersion="3" recordCount="0" supportSubquery="1" supportAdvancedDrill="1" xr:uid="{D653BF55-3193-46C1-9C56-66CA868458CF}">
  <cacheSource type="external" connectionId="7"/>
  <cacheFields count="7">
    <cacheField name="[Calendar].[Quarter].[Quarter]" caption="Quarter" numFmtId="0" hierarchy="8" level="1">
      <sharedItems count="4">
        <s v="Q1"/>
        <s v="Q2"/>
        <s v="Q3"/>
        <s v="Q4"/>
      </sharedItems>
    </cacheField>
    <cacheField name="[Measures].[Total Profit]" caption="Total Profit" numFmtId="0" hierarchy="39"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sales_channel].[Sales Channel].[Sales Channel]" caption="Sales Channel" numFmtId="0" hierarchy="29" level="1">
      <sharedItems containsSemiMixedTypes="0" containsNonDate="0" containsString="0"/>
    </cacheField>
    <cacheField name="[segment].[Segment].[Segment]" caption="Segment" numFmtId="0" hierarchy="31" level="1">
      <sharedItems containsSemiMixedTypes="0" containsNonDate="0" containsString="0"/>
    </cacheField>
  </cacheFields>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2" memberValueDatatype="130" unbalanced="0">
      <fieldsUsage count="2">
        <fieldUsage x="-1"/>
        <fieldUsage x="0"/>
      </fieldsUsage>
    </cacheHierarchy>
    <cacheHierarchy uniqueName="[Calendar].[Week]" caption="Week" attribute="1" time="1" defaultMemberUniqueName="[Calendar].[Week].[All]" allUniqueName="[Calendar].[Week].[All]" dimensionUniqueName="[Calendar]" displayFolder="" count="0" memberValueDatatype="20" unbalanced="0"/>
    <cacheHierarchy uniqueName="[financials].[Sales Invoice]" caption="Sales Invoice" attribute="1" defaultMemberUniqueName="[financials].[Sales Invoice].[All]" allUniqueName="[financials].[Sales Invoice].[All]" dimensionUniqueName="[financials]" displayFolder="" count="0" memberValueDatatype="130" unbalanced="0"/>
    <cacheHierarchy uniqueName="[financials].[Date]" caption="Date" attribute="1" time="1" defaultMemberUniqueName="[financials].[Date].[All]" allUniqueName="[financials].[Date].[All]" dimensionUniqueName="[financials]" displayFolder="" count="0" memberValueDatatype="7" unbalanced="0"/>
    <cacheHierarchy uniqueName="[financials].[Segment ID]" caption="Segment ID" attribute="1" defaultMemberUniqueName="[financials].[Segment ID].[All]" allUniqueName="[financials].[Segment ID].[All]" dimensionUniqueName="[financials]" displayFolder="" count="0" memberValueDatatype="5" unbalanced="0"/>
    <cacheHierarchy uniqueName="[financials].[Location  ID]" caption="Location  ID" attribute="1" defaultMemberUniqueName="[financials].[Location  ID].[All]" allUniqueName="[financials].[Location  ID].[All]" dimensionUniqueName="[financials]" displayFolder="" count="0" memberValueDatatype="130" unbalanced="0"/>
    <cacheHierarchy uniqueName="[financials].[Sales Channel ID]" caption="Sales Channel ID" attribute="1" defaultMemberUniqueName="[financials].[Sales Channel ID].[All]" allUniqueName="[financials].[Sales Channel ID].[All]" dimensionUniqueName="[financials]" displayFolder="" count="0" memberValueDatatype="130" unbalanced="0"/>
    <cacheHierarchy uniqueName="[financials].[Product ID]" caption="Product ID" attribute="1" defaultMemberUniqueName="[financials].[Product ID].[All]" allUniqueName="[financials].[Product ID].[All]" dimensionUniqueName="[financials]" displayFolder="" count="0" memberValueDatatype="130" unbalanced="0"/>
    <cacheHierarchy uniqueName="[financials].[Price]" caption="Price" attribute="1" defaultMemberUniqueName="[financials].[Price].[All]" allUniqueName="[financials].[Price].[All]" dimensionUniqueName="[financials]" displayFolder="" count="0" memberValueDatatype="5" unbalanced="0"/>
    <cacheHierarchy uniqueName="[financials].[Cost of sales]" caption="Cost of sales" attribute="1" defaultMemberUniqueName="[financials].[Cost of sales].[All]" allUniqueName="[financials].[Cost of sales].[All]" dimensionUniqueName="[financials]" displayFolder="" count="0" memberValueDatatype="3" unbalanced="0"/>
    <cacheHierarchy uniqueName="[financials].[Quantity sold]" caption="Quantity sold" attribute="1" defaultMemberUniqueName="[financials].[Quantity sold].[All]" allUniqueName="[financials].[Quantity sold].[All]" dimensionUniqueName="[financials]" displayFolder="" count="0" memberValueDatatype="3" unbalanced="0"/>
    <cacheHierarchy uniqueName="[financials].[Revenue]" caption="Revenue" attribute="1" defaultMemberUniqueName="[financials].[Revenue].[All]" allUniqueName="[financials].[Revenue].[All]" dimensionUniqueName="[financials]" displayFolder="" count="0" memberValueDatatype="5" unbalanced="0"/>
    <cacheHierarchy uniqueName="[financials].[Expenses]" caption="Expenses" attribute="1" defaultMemberUniqueName="[financials].[Expenses].[All]" allUniqueName="[financials].[Expenses].[All]" dimensionUniqueName="[financials]" displayFolder="" count="0" memberValueDatatype="20" unbalanced="0"/>
    <cacheHierarchy uniqueName="[financials].[Profit]" caption="Profit" attribute="1" defaultMemberUniqueName="[financials].[Profit].[All]" allUniqueName="[financials].[Profit].[All]" dimensionUniqueName="[financials]" displayFolder="" count="0" memberValueDatatype="5" unbalanced="0"/>
    <cacheHierarchy uniqueName="[financials].[Profit Category]" caption="Profit Category" attribute="1" defaultMemberUniqueName="[financials].[Profit Category].[All]" allUniqueName="[financials].[Profit Category].[All]" dimensionUniqueName="[financials]" displayFolder="" count="0" memberValueDatatype="130" unbalanced="0"/>
    <cacheHierarchy uniqueName="[financials].[Profit Margin]" caption="Profit Margin" attribute="1" defaultMemberUniqueName="[financials].[Profit Margin].[All]" allUniqueName="[financials].[Profit Margin].[All]" dimensionUniqueName="[financials]"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sales_channel].[Channel ID]" caption="Channel ID" attribute="1" defaultMemberUniqueName="[sales_channel].[Channel ID].[All]" allUniqueName="[sales_channel].[Channel ID].[All]" dimensionUniqueName="[sales_channel]" displayFolder="" count="0" memberValueDatatype="130" unbalanced="0"/>
    <cacheHierarchy uniqueName="[sales_channel].[Sales Channel]" caption="Sales Channel" attribute="1" defaultMemberUniqueName="[sales_channel].[Sales Channel].[All]" allUniqueName="[sales_channel].[Sales Channel].[All]" dimensionUniqueName="[sales_channel]" displayFolder="" count="2" memberValueDatatype="130" unbalanced="0">
      <fieldsUsage count="2">
        <fieldUsage x="-1"/>
        <fieldUsage x="5"/>
      </fieldsUsage>
    </cacheHierarchy>
    <cacheHierarchy uniqueName="[segment].[Segement  ID]" caption="Segement  ID" attribute="1" defaultMemberUniqueName="[segment].[Segement  ID].[All]" allUniqueName="[segment].[Segement  ID].[All]" dimensionUniqueName="[segment]" displayFolder="" count="0" memberValueDatatype="5" unbalanced="0"/>
    <cacheHierarchy uniqueName="[segment].[Segment]" caption="Segment" attribute="1" defaultMemberUniqueName="[segment].[Segment].[All]" allUniqueName="[segment].[Segment].[All]" dimensionUniqueName="[segment]" displayFolder="" count="2" memberValueDatatype="130" unbalanced="0">
      <fieldsUsage count="2">
        <fieldUsage x="-1"/>
        <fieldUsage x="6"/>
      </fieldsUsage>
    </cacheHierarchy>
    <cacheHierarchy uniqueName="[Measures].[Sum of Revenue]" caption="Sum of Revenue" measure="1" displayFolder="" measureGroup="financials"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financials" count="0">
      <extLst>
        <ext xmlns:x15="http://schemas.microsoft.com/office/spreadsheetml/2010/11/main" uri="{B97F6D7D-B522-45F9-BDA1-12C45D357490}">
          <x15:cacheHierarchy aggregatedColumn="21"/>
        </ext>
      </extLst>
    </cacheHierarchy>
    <cacheHierarchy uniqueName="[Measures].[Sum of Quantity sold]" caption="Sum of Quantity sold" measure="1" displayFolder="" measureGroup="financials" count="0">
      <extLst>
        <ext xmlns:x15="http://schemas.microsoft.com/office/spreadsheetml/2010/11/main" uri="{B97F6D7D-B522-45F9-BDA1-12C45D357490}">
          <x15:cacheHierarchy aggregatedColumn="18"/>
        </ext>
      </extLst>
    </cacheHierarchy>
    <cacheHierarchy uniqueName="[Measures].[Average Profit]" caption="Average Profit" measure="1" displayFolder="" measureGroup="financials" count="0"/>
    <cacheHierarchy uniqueName="[Measures].[Total Revenue]" caption="Total Revenue" measure="1" displayFolder="" measureGroup="financials" count="0"/>
    <cacheHierarchy uniqueName="[Measures].[Total Quantity]" caption="Total Quantity" measure="1" displayFolder="" measureGroup="financials" count="0"/>
    <cacheHierarchy uniqueName="[Measures].[Total Expenses]" caption="Total Expenses" measure="1" displayFolder="" measureGroup="financials" count="0"/>
    <cacheHierarchy uniqueName="[Measures].[Total Profit]" caption="Total Profit" measure="1" displayFolder="" measureGroup="financials" count="0" oneField="1">
      <fieldsUsage count="1">
        <fieldUsage x="1"/>
      </fieldsUsage>
    </cacheHierarchy>
    <cacheHierarchy uniqueName="[Measures].[Total segment]" caption="Total segment" measure="1" displayFolder="" measureGroup="financials" count="0"/>
    <cacheHierarchy uniqueName="[Measures].[Total Locations]" caption="Total Locations" measure="1" displayFolder="" measureGroup="financials" count="0"/>
    <cacheHierarchy uniqueName="[Measures].[Total Sales Channel]" caption="Total Sales Channel" measure="1" displayFolder="" measureGroup="financials" count="0"/>
    <cacheHierarchy uniqueName="[Measures].[Total Products]" caption="Total Products" measure="1" displayFolder="" measureGroup="financials" count="0"/>
    <cacheHierarchy uniqueName="[Measures].[__XL_Count financials]" caption="__XL_Count financials" measure="1" displayFolder="" measureGroup="financials" count="0" hidden="1"/>
    <cacheHierarchy uniqueName="[Measures].[__XL_Count product]" caption="__XL_Count product" measure="1" displayFolder="" measureGroup="product" count="0" hidden="1"/>
    <cacheHierarchy uniqueName="[Measures].[__XL_Count sales_channel]" caption="__XL_Count sales_channel" measure="1" displayFolder="" measureGroup="sales_channel" count="0" hidden="1"/>
    <cacheHierarchy uniqueName="[Measures].[__XL_Count segment]" caption="__XL_Count segment" measure="1" displayFolder="" measureGroup="segment"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financials" uniqueName="[financials]" caption="financials"/>
    <dimension name="location" uniqueName="[location]" caption="location"/>
    <dimension measure="1" name="Measures" uniqueName="[Measures]" caption="Measures"/>
    <dimension name="product" uniqueName="[product]" caption="product"/>
    <dimension name="sales_channel" uniqueName="[sales_channel]" caption="sales_channel"/>
    <dimension name="segment" uniqueName="[segment]" caption="segment"/>
  </dimensions>
  <measureGroups count="6">
    <measureGroup name="Calendar" caption="Calendar"/>
    <measureGroup name="financials" caption="financials"/>
    <measureGroup name="location" caption="location"/>
    <measureGroup name="product" caption="product"/>
    <measureGroup name="sales_channel" caption="sales_channel"/>
    <measureGroup name="segment" caption="segment"/>
  </measureGroups>
  <maps count="11">
    <map measureGroup="0" dimension="0"/>
    <map measureGroup="1" dimension="0"/>
    <map measureGroup="1" dimension="1"/>
    <map measureGroup="1" dimension="2"/>
    <map measureGroup="1" dimension="4"/>
    <map measureGroup="1" dimension="5"/>
    <map measureGroup="1" dimension="6"/>
    <map measureGroup="2" dimension="2"/>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6.473207986113" createdVersion="5" refreshedVersion="7" minRefreshableVersion="3" recordCount="0" supportSubquery="1" supportAdvancedDrill="1" xr:uid="{B2526510-1813-4007-BCC3-2F2140F14D41}">
  <cacheSource type="external" connectionId="7"/>
  <cacheFields count="7">
    <cacheField name="[product].[Product].[Product]" caption="Product" numFmtId="0" hierarchy="27" level="1">
      <sharedItems count="5">
        <s v="Carretera"/>
        <s v="Paseo"/>
        <s v="Rápido"/>
        <s v="Travesía"/>
        <s v="Velo"/>
      </sharedItems>
    </cacheField>
    <cacheField name="[Measures].[Total Revenue]" caption="Total Revenue" numFmtId="0" hierarchy="36" level="32767"/>
    <cacheField name="[Calendar].[Date Hierarchy].[Year]" caption="Year" numFmtId="0" hierarchy="1" level="1">
      <sharedItems containsSemiMixedTypes="0" containsNonDate="0" containsString="0"/>
    </cacheField>
    <cacheField name="[Calendar].[Date Hierarchy].[Month]" caption="Month" numFmtId="0" hierarchy="1" level="2">
      <sharedItems containsSemiMixedTypes="0" containsNonDate="0" containsString="0"/>
    </cacheField>
    <cacheField name="[Calendar].[Date Hierarchy].[DateColumn]" caption="DateColumn" numFmtId="0" hierarchy="1" level="3">
      <sharedItems containsSemiMixedTypes="0" containsNonDate="0" containsString="0"/>
    </cacheField>
    <cacheField name="[sales_channel].[Sales Channel].[Sales Channel]" caption="Sales Channel" numFmtId="0" hierarchy="29" level="1">
      <sharedItems containsSemiMixedTypes="0" containsNonDate="0" containsString="0"/>
    </cacheField>
    <cacheField name="[segment].[Segment].[Segment]" caption="Segment" numFmtId="0" hierarchy="31" level="1">
      <sharedItems containsSemiMixedTypes="0" containsNonDate="0" containsString="0"/>
    </cacheField>
  </cacheFields>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financials].[Sales Invoice]" caption="Sales Invoice" attribute="1" defaultMemberUniqueName="[financials].[Sales Invoice].[All]" allUniqueName="[financials].[Sales Invoice].[All]" dimensionUniqueName="[financials]" displayFolder="" count="0" memberValueDatatype="130" unbalanced="0"/>
    <cacheHierarchy uniqueName="[financials].[Date]" caption="Date" attribute="1" time="1" defaultMemberUniqueName="[financials].[Date].[All]" allUniqueName="[financials].[Date].[All]" dimensionUniqueName="[financials]" displayFolder="" count="0" memberValueDatatype="7" unbalanced="0"/>
    <cacheHierarchy uniqueName="[financials].[Segment ID]" caption="Segment ID" attribute="1" defaultMemberUniqueName="[financials].[Segment ID].[All]" allUniqueName="[financials].[Segment ID].[All]" dimensionUniqueName="[financials]" displayFolder="" count="0" memberValueDatatype="5" unbalanced="0"/>
    <cacheHierarchy uniqueName="[financials].[Location  ID]" caption="Location  ID" attribute="1" defaultMemberUniqueName="[financials].[Location  ID].[All]" allUniqueName="[financials].[Location  ID].[All]" dimensionUniqueName="[financials]" displayFolder="" count="0" memberValueDatatype="130" unbalanced="0"/>
    <cacheHierarchy uniqueName="[financials].[Sales Channel ID]" caption="Sales Channel ID" attribute="1" defaultMemberUniqueName="[financials].[Sales Channel ID].[All]" allUniqueName="[financials].[Sales Channel ID].[All]" dimensionUniqueName="[financials]" displayFolder="" count="0" memberValueDatatype="130" unbalanced="0"/>
    <cacheHierarchy uniqueName="[financials].[Product ID]" caption="Product ID" attribute="1" defaultMemberUniqueName="[financials].[Product ID].[All]" allUniqueName="[financials].[Product ID].[All]" dimensionUniqueName="[financials]" displayFolder="" count="0" memberValueDatatype="130" unbalanced="0"/>
    <cacheHierarchy uniqueName="[financials].[Price]" caption="Price" attribute="1" defaultMemberUniqueName="[financials].[Price].[All]" allUniqueName="[financials].[Price].[All]" dimensionUniqueName="[financials]" displayFolder="" count="0" memberValueDatatype="5" unbalanced="0"/>
    <cacheHierarchy uniqueName="[financials].[Cost of sales]" caption="Cost of sales" attribute="1" defaultMemberUniqueName="[financials].[Cost of sales].[All]" allUniqueName="[financials].[Cost of sales].[All]" dimensionUniqueName="[financials]" displayFolder="" count="0" memberValueDatatype="3" unbalanced="0"/>
    <cacheHierarchy uniqueName="[financials].[Quantity sold]" caption="Quantity sold" attribute="1" defaultMemberUniqueName="[financials].[Quantity sold].[All]" allUniqueName="[financials].[Quantity sold].[All]" dimensionUniqueName="[financials]" displayFolder="" count="0" memberValueDatatype="3" unbalanced="0"/>
    <cacheHierarchy uniqueName="[financials].[Revenue]" caption="Revenue" attribute="1" defaultMemberUniqueName="[financials].[Revenue].[All]" allUniqueName="[financials].[Revenue].[All]" dimensionUniqueName="[financials]" displayFolder="" count="0" memberValueDatatype="5" unbalanced="0"/>
    <cacheHierarchy uniqueName="[financials].[Expenses]" caption="Expenses" attribute="1" defaultMemberUniqueName="[financials].[Expenses].[All]" allUniqueName="[financials].[Expenses].[All]" dimensionUniqueName="[financials]" displayFolder="" count="0" memberValueDatatype="20" unbalanced="0"/>
    <cacheHierarchy uniqueName="[financials].[Profit]" caption="Profit" attribute="1" defaultMemberUniqueName="[financials].[Profit].[All]" allUniqueName="[financials].[Profit].[All]" dimensionUniqueName="[financials]" displayFolder="" count="0" memberValueDatatype="5" unbalanced="0"/>
    <cacheHierarchy uniqueName="[financials].[Profit Category]" caption="Profit Category" attribute="1" defaultMemberUniqueName="[financials].[Profit Category].[All]" allUniqueName="[financials].[Profit Category].[All]" dimensionUniqueName="[financials]" displayFolder="" count="0" memberValueDatatype="130" unbalanced="0"/>
    <cacheHierarchy uniqueName="[financials].[Profit Margin]" caption="Profit Margin" attribute="1" defaultMemberUniqueName="[financials].[Profit Margin].[All]" allUniqueName="[financials].[Profit Margin].[All]" dimensionUniqueName="[financials]"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Product]" caption="Product" attribute="1" defaultMemberUniqueName="[product].[Product].[All]" allUniqueName="[product].[Product].[All]" dimensionUniqueName="[product]" displayFolder="" count="2" memberValueDatatype="130" unbalanced="0">
      <fieldsUsage count="2">
        <fieldUsage x="-1"/>
        <fieldUsage x="0"/>
      </fieldsUsage>
    </cacheHierarchy>
    <cacheHierarchy uniqueName="[sales_channel].[Channel ID]" caption="Channel ID" attribute="1" defaultMemberUniqueName="[sales_channel].[Channel ID].[All]" allUniqueName="[sales_channel].[Channel ID].[All]" dimensionUniqueName="[sales_channel]" displayFolder="" count="0" memberValueDatatype="130" unbalanced="0"/>
    <cacheHierarchy uniqueName="[sales_channel].[Sales Channel]" caption="Sales Channel" attribute="1" defaultMemberUniqueName="[sales_channel].[Sales Channel].[All]" allUniqueName="[sales_channel].[Sales Channel].[All]" dimensionUniqueName="[sales_channel]" displayFolder="" count="2" memberValueDatatype="130" unbalanced="0">
      <fieldsUsage count="2">
        <fieldUsage x="-1"/>
        <fieldUsage x="5"/>
      </fieldsUsage>
    </cacheHierarchy>
    <cacheHierarchy uniqueName="[segment].[Segement  ID]" caption="Segement  ID" attribute="1" defaultMemberUniqueName="[segment].[Segement  ID].[All]" allUniqueName="[segment].[Segement  ID].[All]" dimensionUniqueName="[segment]" displayFolder="" count="0" memberValueDatatype="5" unbalanced="0"/>
    <cacheHierarchy uniqueName="[segment].[Segment]" caption="Segment" attribute="1" defaultMemberUniqueName="[segment].[Segment].[All]" allUniqueName="[segment].[Segment].[All]" dimensionUniqueName="[segment]" displayFolder="" count="2" memberValueDatatype="130" unbalanced="0">
      <fieldsUsage count="2">
        <fieldUsage x="-1"/>
        <fieldUsage x="6"/>
      </fieldsUsage>
    </cacheHierarchy>
    <cacheHierarchy uniqueName="[Measures].[Sum of Revenue]" caption="Sum of Revenue" measure="1" displayFolder="" measureGroup="financials"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financials" count="0">
      <extLst>
        <ext xmlns:x15="http://schemas.microsoft.com/office/spreadsheetml/2010/11/main" uri="{B97F6D7D-B522-45F9-BDA1-12C45D357490}">
          <x15:cacheHierarchy aggregatedColumn="21"/>
        </ext>
      </extLst>
    </cacheHierarchy>
    <cacheHierarchy uniqueName="[Measures].[Sum of Quantity sold]" caption="Sum of Quantity sold" measure="1" displayFolder="" measureGroup="financials" count="0">
      <extLst>
        <ext xmlns:x15="http://schemas.microsoft.com/office/spreadsheetml/2010/11/main" uri="{B97F6D7D-B522-45F9-BDA1-12C45D357490}">
          <x15:cacheHierarchy aggregatedColumn="18"/>
        </ext>
      </extLst>
    </cacheHierarchy>
    <cacheHierarchy uniqueName="[Measures].[Average Profit]" caption="Average Profit" measure="1" displayFolder="" measureGroup="financials" count="0"/>
    <cacheHierarchy uniqueName="[Measures].[Total Revenue]" caption="Total Revenue" measure="1" displayFolder="" measureGroup="financials" count="0" oneField="1">
      <fieldsUsage count="1">
        <fieldUsage x="1"/>
      </fieldsUsage>
    </cacheHierarchy>
    <cacheHierarchy uniqueName="[Measures].[Total Quantity]" caption="Total Quantity" measure="1" displayFolder="" measureGroup="financials" count="0"/>
    <cacheHierarchy uniqueName="[Measures].[Total Expenses]" caption="Total Expenses" measure="1" displayFolder="" measureGroup="financials" count="0"/>
    <cacheHierarchy uniqueName="[Measures].[Total Profit]" caption="Total Profit" measure="1" displayFolder="" measureGroup="financials" count="0"/>
    <cacheHierarchy uniqueName="[Measures].[Total segment]" caption="Total segment" measure="1" displayFolder="" measureGroup="financials" count="0"/>
    <cacheHierarchy uniqueName="[Measures].[Total Locations]" caption="Total Locations" measure="1" displayFolder="" measureGroup="financials" count="0"/>
    <cacheHierarchy uniqueName="[Measures].[Total Sales Channel]" caption="Total Sales Channel" measure="1" displayFolder="" measureGroup="financials" count="0"/>
    <cacheHierarchy uniqueName="[Measures].[Total Products]" caption="Total Products" measure="1" displayFolder="" measureGroup="financials" count="0"/>
    <cacheHierarchy uniqueName="[Measures].[__XL_Count financials]" caption="__XL_Count financials" measure="1" displayFolder="" measureGroup="financials" count="0" hidden="1"/>
    <cacheHierarchy uniqueName="[Measures].[__XL_Count product]" caption="__XL_Count product" measure="1" displayFolder="" measureGroup="product" count="0" hidden="1"/>
    <cacheHierarchy uniqueName="[Measures].[__XL_Count sales_channel]" caption="__XL_Count sales_channel" measure="1" displayFolder="" measureGroup="sales_channel" count="0" hidden="1"/>
    <cacheHierarchy uniqueName="[Measures].[__XL_Count segment]" caption="__XL_Count segment" measure="1" displayFolder="" measureGroup="segment"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7">
    <dimension name="Calendar" uniqueName="[Calendar]" caption="Calendar"/>
    <dimension name="financials" uniqueName="[financials]" caption="financials"/>
    <dimension name="location" uniqueName="[location]" caption="location"/>
    <dimension measure="1" name="Measures" uniqueName="[Measures]" caption="Measures"/>
    <dimension name="product" uniqueName="[product]" caption="product"/>
    <dimension name="sales_channel" uniqueName="[sales_channel]" caption="sales_channel"/>
    <dimension name="segment" uniqueName="[segment]" caption="segment"/>
  </dimensions>
  <measureGroups count="6">
    <measureGroup name="Calendar" caption="Calendar"/>
    <measureGroup name="financials" caption="financials"/>
    <measureGroup name="location" caption="location"/>
    <measureGroup name="product" caption="product"/>
    <measureGroup name="sales_channel" caption="sales_channel"/>
    <measureGroup name="segment" caption="segment"/>
  </measureGroups>
  <maps count="11">
    <map measureGroup="0" dimension="0"/>
    <map measureGroup="1" dimension="0"/>
    <map measureGroup="1" dimension="1"/>
    <map measureGroup="1" dimension="2"/>
    <map measureGroup="1" dimension="4"/>
    <map measureGroup="1" dimension="5"/>
    <map measureGroup="1" dimension="6"/>
    <map measureGroup="2" dimension="2"/>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DELL" refreshedDate="45716.473210879631" createdVersion="3" refreshedVersion="7" minRefreshableVersion="3" recordCount="0" tupleCache="1" xr:uid="{3D468BB3-48C2-4163-A67F-CBC7A4D7F0E9}">
  <cacheSource type="external" connectionId="7"/>
  <cacheFields count="2">
    <cacheField name="[Calendar].[Date Hierarchy].[Year]" caption="Year" numFmtId="0" hierarchy="1" level="1">
      <sharedItems count="1">
        <s v="[Calendar].[Date Hierarchy].[Year].&amp;[2023]" c="2023"/>
      </sharedItems>
    </cacheField>
    <cacheField name="[Measures].[MeasuresLevel]" caption="MeasuresLevel" numFmtId="0" hierarchy="26">
      <sharedItems count="8">
        <s v="[Measures].[Total Quantity]" c="Total Quantity"/>
        <s v="[Measures].[Total Revenue]" c="Total Revenue"/>
        <s v="[Measures].[Average Profit]" c="Average Profit"/>
        <s v="[Measures].[Total segment]" c="Total segment"/>
        <s v="[Measures].[Total Sales Channel]" c="Total Sales Channel"/>
        <s v="[Measures].[Total Locations]" c="Total Locations"/>
        <s v="[Measures].[Total Products]" c="Total Products"/>
        <s v="[Measures].[Total Expenses]" c="Total Expenses"/>
      </sharedItems>
    </cacheField>
  </cacheFields>
  <cacheHierarchies count="52">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fieldsUsage count="2">
        <fieldUsage x="-1"/>
        <fieldUsage x="0"/>
      </fieldsUsage>
    </cacheHierarchy>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Quarter]" caption="Quarter" attribute="1" time="1" defaultMemberUniqueName="[Calendar].[Quarter].[All]" allUniqueName="[Calendar].[Quarter].[All]" dimensionUniqueName="[Calendar]" displayFolder="" count="2" memberValueDatatype="130" unbalanced="0"/>
    <cacheHierarchy uniqueName="[Calendar].[Week]" caption="Week" attribute="1" time="1" defaultMemberUniqueName="[Calendar].[Week].[All]" allUniqueName="[Calendar].[Week].[All]" dimensionUniqueName="[Calendar]" displayFolder="" count="2" memberValueDatatype="20" unbalanced="0"/>
    <cacheHierarchy uniqueName="[financials].[Sales Invoice]" caption="Sales Invoice" attribute="1" defaultMemberUniqueName="[financials].[Sales Invoice].[All]" allUniqueName="[financials].[Sales Invoice].[All]" dimensionUniqueName="[financials]" displayFolder="" count="2" memberValueDatatype="130" unbalanced="0"/>
    <cacheHierarchy uniqueName="[financials].[Date]" caption="Date" attribute="1" time="1" defaultMemberUniqueName="[financials].[Date].[All]" allUniqueName="[financials].[Date].[All]" dimensionUniqueName="[financials]" displayFolder="" count="2" memberValueDatatype="7" unbalanced="0"/>
    <cacheHierarchy uniqueName="[financials].[Segment ID]" caption="Segment ID" attribute="1" defaultMemberUniqueName="[financials].[Segment ID].[All]" allUniqueName="[financials].[Segment ID].[All]" dimensionUniqueName="[financials]" displayFolder="" count="2" memberValueDatatype="5" unbalanced="0"/>
    <cacheHierarchy uniqueName="[financials].[Location  ID]" caption="Location  ID" attribute="1" defaultMemberUniqueName="[financials].[Location  ID].[All]" allUniqueName="[financials].[Location  ID].[All]" dimensionUniqueName="[financials]" displayFolder="" count="2" memberValueDatatype="130" unbalanced="0"/>
    <cacheHierarchy uniqueName="[financials].[Sales Channel ID]" caption="Sales Channel ID" attribute="1" defaultMemberUniqueName="[financials].[Sales Channel ID].[All]" allUniqueName="[financials].[Sales Channel ID].[All]" dimensionUniqueName="[financials]" displayFolder="" count="2" memberValueDatatype="130" unbalanced="0"/>
    <cacheHierarchy uniqueName="[financials].[Product ID]" caption="Product ID" attribute="1" defaultMemberUniqueName="[financials].[Product ID].[All]" allUniqueName="[financials].[Product ID].[All]" dimensionUniqueName="[financials]" displayFolder="" count="2" memberValueDatatype="130" unbalanced="0"/>
    <cacheHierarchy uniqueName="[financials].[Price]" caption="Price" attribute="1" defaultMemberUniqueName="[financials].[Price].[All]" allUniqueName="[financials].[Price].[All]" dimensionUniqueName="[financials]" displayFolder="" count="2" memberValueDatatype="5" unbalanced="0"/>
    <cacheHierarchy uniqueName="[financials].[Cost of sales]" caption="Cost of sales" attribute="1" defaultMemberUniqueName="[financials].[Cost of sales].[All]" allUniqueName="[financials].[Cost of sales].[All]" dimensionUniqueName="[financials]" displayFolder="" count="2" memberValueDatatype="3" unbalanced="0"/>
    <cacheHierarchy uniqueName="[financials].[Quantity sold]" caption="Quantity sold" attribute="1" defaultMemberUniqueName="[financials].[Quantity sold].[All]" allUniqueName="[financials].[Quantity sold].[All]" dimensionUniqueName="[financials]" displayFolder="" count="2" memberValueDatatype="3" unbalanced="0"/>
    <cacheHierarchy uniqueName="[financials].[Revenue]" caption="Revenue" attribute="1" defaultMemberUniqueName="[financials].[Revenue].[All]" allUniqueName="[financials].[Revenue].[All]" dimensionUniqueName="[financials]" displayFolder="" count="2" memberValueDatatype="5" unbalanced="0"/>
    <cacheHierarchy uniqueName="[financials].[Expenses]" caption="Expenses" attribute="1" defaultMemberUniqueName="[financials].[Expenses].[All]" allUniqueName="[financials].[Expenses].[All]" dimensionUniqueName="[financials]" displayFolder="" count="2" memberValueDatatype="20" unbalanced="0"/>
    <cacheHierarchy uniqueName="[financials].[Profit]" caption="Profit" attribute="1" defaultMemberUniqueName="[financials].[Profit].[All]" allUniqueName="[financials].[Profit].[All]" dimensionUniqueName="[financials]" displayFolder="" count="2" memberValueDatatype="5" unbalanced="0"/>
    <cacheHierarchy uniqueName="[financials].[Profit Category]" caption="Profit Category" attribute="1" defaultMemberUniqueName="[financials].[Profit Category].[All]" allUniqueName="[financials].[Profit Category].[All]" dimensionUniqueName="[financials]" displayFolder="" count="2" memberValueDatatype="130" unbalanced="0"/>
    <cacheHierarchy uniqueName="[financials].[Profit Margin]" caption="Profit Margin" attribute="1" defaultMemberUniqueName="[financials].[Profit Margin].[All]" allUniqueName="[financials].[Profit Margin].[All]" dimensionUniqueName="[financials]" displayFolder="" count="2" memberValueDatatype="5" unbalanced="0"/>
    <cacheHierarchy uniqueName="[location].[Location ID]" caption="Location ID" attribute="1" defaultMemberUniqueName="[location].[Location ID].[All]" allUniqueName="[location].[Location ID].[All]" dimensionUniqueName="[location]" displayFolder="" count="2" memberValueDatatype="130" unbalanced="0"/>
    <cacheHierarchy uniqueName="[location].[State]" caption="State" attribute="1" defaultMemberUniqueName="[location].[State].[All]" allUniqueName="[location].[State].[All]" dimensionUniqueName="[location]" displayFolder="" count="2" memberValueDatatype="13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product].[Product ID]" caption="Product ID" attribute="1" defaultMemberUniqueName="[product].[Product ID].[All]" allUniqueName="[product].[Product ID].[All]" dimensionUniqueName="[product]" displayFolder="" count="2" memberValueDatatype="130" unbalanced="0"/>
    <cacheHierarchy uniqueName="[product].[Product]" caption="Product" attribute="1" defaultMemberUniqueName="[product].[Product].[All]" allUniqueName="[product].[Product].[All]" dimensionUniqueName="[product]" displayFolder="" count="2" memberValueDatatype="130" unbalanced="0"/>
    <cacheHierarchy uniqueName="[sales_channel].[Channel ID]" caption="Channel ID" attribute="1" defaultMemberUniqueName="[sales_channel].[Channel ID].[All]" allUniqueName="[sales_channel].[Channel ID].[All]" dimensionUniqueName="[sales_channel]" displayFolder="" count="2" memberValueDatatype="130" unbalanced="0"/>
    <cacheHierarchy uniqueName="[sales_channel].[Sales Channel]" caption="Sales Channel" attribute="1" defaultMemberUniqueName="[sales_channel].[Sales Channel].[All]" allUniqueName="[sales_channel].[Sales Channel].[All]" allCaption="All" dimensionUniqueName="[sales_channel]" displayFolder="" count="2" memberValueDatatype="130" unbalanced="0"/>
    <cacheHierarchy uniqueName="[segment].[Segement  ID]" caption="Segement  ID" attribute="1" defaultMemberUniqueName="[segment].[Segement  ID].[All]" allUniqueName="[segment].[Segement  ID].[All]" dimensionUniqueName="[segment]" displayFolder="" count="2" memberValueDatatype="5" unbalanced="0"/>
    <cacheHierarchy uniqueName="[segment].[Segment]" caption="Segment" attribute="1" defaultMemberUniqueName="[segment].[Segment].[All]" allUniqueName="[segment].[Segment].[All]" allCaption="All" dimensionUniqueName="[segment]" displayFolder="" count="2" memberValueDatatype="130" unbalanced="0"/>
    <cacheHierarchy uniqueName="[Measures].[Sum of Revenue]" caption="Sum of Revenue" measure="1" displayFolder="" measureGroup="financials"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financials" count="0">
      <extLst>
        <ext xmlns:x15="http://schemas.microsoft.com/office/spreadsheetml/2010/11/main" uri="{B97F6D7D-B522-45F9-BDA1-12C45D357490}">
          <x15:cacheHierarchy aggregatedColumn="21"/>
        </ext>
      </extLst>
    </cacheHierarchy>
    <cacheHierarchy uniqueName="[Measures].[Sum of Quantity sold]" caption="Sum of Quantity sold" measure="1" displayFolder="" measureGroup="financials" count="0">
      <extLst>
        <ext xmlns:x15="http://schemas.microsoft.com/office/spreadsheetml/2010/11/main" uri="{B97F6D7D-B522-45F9-BDA1-12C45D357490}">
          <x15:cacheHierarchy aggregatedColumn="18"/>
        </ext>
      </extLst>
    </cacheHierarchy>
    <cacheHierarchy uniqueName="[Measures].[Average Profit]" caption="Average Profit" measure="1" displayFolder="" measureGroup="financials" count="0"/>
    <cacheHierarchy uniqueName="[Measures].[Total Revenue]" caption="Total Revenue" measure="1" displayFolder="" measureGroup="financials" count="0"/>
    <cacheHierarchy uniqueName="[Measures].[Total Quantity]" caption="Total Quantity" measure="1" displayFolder="" measureGroup="financials" count="0"/>
    <cacheHierarchy uniqueName="[Measures].[Total Expenses]" caption="Total Expenses" measure="1" displayFolder="" measureGroup="financials" count="0"/>
    <cacheHierarchy uniqueName="[Measures].[Total Profit]" caption="Total Profit" measure="1" displayFolder="" measureGroup="financials" count="0"/>
    <cacheHierarchy uniqueName="[Measures].[Total segment]" caption="Total segment" measure="1" displayFolder="" measureGroup="financials" count="0"/>
    <cacheHierarchy uniqueName="[Measures].[Total Locations]" caption="Total Locations" measure="1" displayFolder="" measureGroup="financials" count="0"/>
    <cacheHierarchy uniqueName="[Measures].[Total Sales Channel]" caption="Total Sales Channel" measure="1" displayFolder="" measureGroup="financials" count="0"/>
    <cacheHierarchy uniqueName="[Measures].[Total Products]" caption="Total Products" measure="1" displayFolder="" measureGroup="financials" count="0"/>
    <cacheHierarchy uniqueName="[Measures].[__XL_Count financials]" caption="__XL_Count financials" measure="1" displayFolder="" measureGroup="financials" count="0" hidden="1"/>
    <cacheHierarchy uniqueName="[Measures].[__XL_Count product]" caption="__XL_Count product" measure="1" displayFolder="" measureGroup="product" count="0" hidden="1"/>
    <cacheHierarchy uniqueName="[Measures].[__XL_Count sales_channel]" caption="__XL_Count sales_channel" measure="1" displayFolder="" measureGroup="sales_channel" count="0" hidden="1"/>
    <cacheHierarchy uniqueName="[Measures].[__XL_Count segment]" caption="__XL_Count segment" measure="1" displayFolder="" measureGroup="segment"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tupleCache>
    <entries count="8">
      <n v="6203" in="0">
        <tpls c="4">
          <tpl hier="1" item="0"/>
          <tpl fld="1" item="0"/>
          <tpl hier="30" item="1"/>
          <tpl hier="32" item="2"/>
        </tpls>
      </n>
      <n v="10127258" in="1">
        <tpls c="4">
          <tpl hier="1" item="0"/>
          <tpl fld="1" item="1"/>
          <tpl hier="30" item="1"/>
          <tpl hier="32" item="2"/>
        </tpls>
      </n>
      <n v="13771.93" in="1">
        <tpls c="4">
          <tpl hier="1" item="0"/>
          <tpl fld="1" item="2"/>
          <tpl hier="30" item="1"/>
          <tpl hier="32" item="2"/>
        </tpls>
      </n>
      <n v="5" in="2">
        <tpls c="4">
          <tpl hier="1" item="0"/>
          <tpl fld="1" item="3"/>
          <tpl hier="30" item="1"/>
          <tpl hier="32" item="2"/>
        </tpls>
      </n>
      <n v="3" in="2">
        <tpls c="4">
          <tpl hier="1" item="0"/>
          <tpl fld="1" item="4"/>
          <tpl hier="30" item="1"/>
          <tpl hier="32" item="2"/>
        </tpls>
      </n>
      <n v="11" in="2">
        <tpls c="4">
          <tpl hier="1" item="0"/>
          <tpl fld="1" item="5"/>
          <tpl hier="30" item="1"/>
          <tpl hier="32" item="2"/>
        </tpls>
      </n>
      <n v="12" in="2">
        <tpls c="4">
          <tpl hier="1" item="0"/>
          <tpl fld="1" item="6"/>
          <tpl hier="30" item="1"/>
          <tpl hier="32" item="2"/>
        </tpls>
      </n>
      <n v="679716" in="1">
        <tpls c="4">
          <tpl hier="1" item="0"/>
          <tpl fld="1" item="7"/>
          <tpl hier="30" item="1"/>
          <tpl hier="32" item="2"/>
        </tpls>
      </n>
    </entries>
    <sets count="3">
      <set count="1" maxRank="1" setDefinition="{[Calendar].[Date Hierarchy].[Year].&amp;[2023]}">
        <tpls c="1">
          <tpl fld="0" item="0"/>
        </tpls>
      </set>
      <set count="1" maxRank="1" setDefinition="{[sales_channel].[Sales Channel].[All]}">
        <tpls c="1">
          <tpl hier="30" item="4294967295"/>
        </tpls>
      </set>
      <set count="1" maxRank="1" setDefinition="{[segment].[Segment].[All]}">
        <tpls c="1">
          <tpl hier="32" item="4294967295"/>
        </tpls>
      </set>
    </sets>
    <queryCache count="8">
      <query mdx="[Measures].[Total Quantity]">
        <tpls c="1">
          <tpl fld="1" item="0"/>
        </tpls>
      </query>
      <query mdx="[Measures].[Total Revenue]">
        <tpls c="1">
          <tpl fld="1" item="1"/>
        </tpls>
      </query>
      <query mdx="[Measures].[Average Profit]">
        <tpls c="1">
          <tpl fld="1" item="2"/>
        </tpls>
      </query>
      <query mdx="[Measures].[Total segment]">
        <tpls c="1">
          <tpl fld="1" item="3"/>
        </tpls>
      </query>
      <query mdx="[Measures].[Total Sales Channel]">
        <tpls c="1">
          <tpl fld="1" item="4"/>
        </tpls>
      </query>
      <query mdx="[Measures].[Total Locations]">
        <tpls c="1">
          <tpl fld="1" item="5"/>
        </tpls>
      </query>
      <query mdx="[Measures].[Total Products]">
        <tpls c="1">
          <tpl fld="1" item="6"/>
        </tpls>
      </query>
      <query mdx="[Measures].[Total Expenses]">
        <tpls c="1">
          <tpl fld="1" item="7"/>
        </tpls>
      </query>
    </queryCache>
    <serverFormats count="3">
      <serverFormat format="#,0"/>
      <serverFormat format="0.00"/>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716.473193865742" createdVersion="3" refreshedVersion="7" minRefreshableVersion="3" recordCount="0" supportSubquery="1" supportAdvancedDrill="1" xr:uid="{4F3916D8-1C23-4411-95C2-045FA03BC656}">
  <cacheSource type="external" connectionId="7">
    <extLst>
      <ext xmlns:x14="http://schemas.microsoft.com/office/spreadsheetml/2009/9/main" uri="{F057638F-6D5F-4e77-A914-E7F072B9BCA8}">
        <x14:sourceConnection name="ThisWorkbookDataModel"/>
      </ext>
    </extLst>
  </cacheSource>
  <cacheFields count="0"/>
  <cacheHierarchies count="51">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Calendar].[Week]" caption="Week" attribute="1" time="1" defaultMemberUniqueName="[Calendar].[Week].[All]" allUniqueName="[Calendar].[Week].[All]" dimensionUniqueName="[Calendar]" displayFolder="" count="0" memberValueDatatype="20" unbalanced="0"/>
    <cacheHierarchy uniqueName="[financials].[Sales Invoice]" caption="Sales Invoice" attribute="1" defaultMemberUniqueName="[financials].[Sales Invoice].[All]" allUniqueName="[financials].[Sales Invoice].[All]" dimensionUniqueName="[financials]" displayFolder="" count="0" memberValueDatatype="130" unbalanced="0"/>
    <cacheHierarchy uniqueName="[financials].[Date]" caption="Date" attribute="1" time="1" defaultMemberUniqueName="[financials].[Date].[All]" allUniqueName="[financials].[Date].[All]" dimensionUniqueName="[financials]" displayFolder="" count="0" memberValueDatatype="7" unbalanced="0"/>
    <cacheHierarchy uniqueName="[financials].[Segment ID]" caption="Segment ID" attribute="1" defaultMemberUniqueName="[financials].[Segment ID].[All]" allUniqueName="[financials].[Segment ID].[All]" dimensionUniqueName="[financials]" displayFolder="" count="0" memberValueDatatype="5" unbalanced="0"/>
    <cacheHierarchy uniqueName="[financials].[Location  ID]" caption="Location  ID" attribute="1" defaultMemberUniqueName="[financials].[Location  ID].[All]" allUniqueName="[financials].[Location  ID].[All]" dimensionUniqueName="[financials]" displayFolder="" count="0" memberValueDatatype="130" unbalanced="0"/>
    <cacheHierarchy uniqueName="[financials].[Sales Channel ID]" caption="Sales Channel ID" attribute="1" defaultMemberUniqueName="[financials].[Sales Channel ID].[All]" allUniqueName="[financials].[Sales Channel ID].[All]" dimensionUniqueName="[financials]" displayFolder="" count="0" memberValueDatatype="130" unbalanced="0"/>
    <cacheHierarchy uniqueName="[financials].[Product ID]" caption="Product ID" attribute="1" defaultMemberUniqueName="[financials].[Product ID].[All]" allUniqueName="[financials].[Product ID].[All]" dimensionUniqueName="[financials]" displayFolder="" count="0" memberValueDatatype="130" unbalanced="0"/>
    <cacheHierarchy uniqueName="[financials].[Price]" caption="Price" attribute="1" defaultMemberUniqueName="[financials].[Price].[All]" allUniqueName="[financials].[Price].[All]" dimensionUniqueName="[financials]" displayFolder="" count="0" memberValueDatatype="5" unbalanced="0"/>
    <cacheHierarchy uniqueName="[financials].[Cost of sales]" caption="Cost of sales" attribute="1" defaultMemberUniqueName="[financials].[Cost of sales].[All]" allUniqueName="[financials].[Cost of sales].[All]" dimensionUniqueName="[financials]" displayFolder="" count="0" memberValueDatatype="3" unbalanced="0"/>
    <cacheHierarchy uniqueName="[financials].[Quantity sold]" caption="Quantity sold" attribute="1" defaultMemberUniqueName="[financials].[Quantity sold].[All]" allUniqueName="[financials].[Quantity sold].[All]" dimensionUniqueName="[financials]" displayFolder="" count="0" memberValueDatatype="3" unbalanced="0"/>
    <cacheHierarchy uniqueName="[financials].[Revenue]" caption="Revenue" attribute="1" defaultMemberUniqueName="[financials].[Revenue].[All]" allUniqueName="[financials].[Revenue].[All]" dimensionUniqueName="[financials]" displayFolder="" count="0" memberValueDatatype="5" unbalanced="0"/>
    <cacheHierarchy uniqueName="[financials].[Expenses]" caption="Expenses" attribute="1" defaultMemberUniqueName="[financials].[Expenses].[All]" allUniqueName="[financials].[Expenses].[All]" dimensionUniqueName="[financials]" displayFolder="" count="0" memberValueDatatype="20" unbalanced="0"/>
    <cacheHierarchy uniqueName="[financials].[Profit]" caption="Profit" attribute="1" defaultMemberUniqueName="[financials].[Profit].[All]" allUniqueName="[financials].[Profit].[All]" dimensionUniqueName="[financials]" displayFolder="" count="0" memberValueDatatype="5" unbalanced="0"/>
    <cacheHierarchy uniqueName="[financials].[Profit Category]" caption="Profit Category" attribute="1" defaultMemberUniqueName="[financials].[Profit Category].[All]" allUniqueName="[financials].[Profit Category].[All]" dimensionUniqueName="[financials]" displayFolder="" count="0" memberValueDatatype="130" unbalanced="0"/>
    <cacheHierarchy uniqueName="[financials].[Profit Margin]" caption="Profit Margin" attribute="1" defaultMemberUniqueName="[financials].[Profit Margin].[All]" allUniqueName="[financials].[Profit Margin].[All]" dimensionUniqueName="[financials]" displayFolder="" count="0" memberValueDatatype="5" unbalanced="0"/>
    <cacheHierarchy uniqueName="[location].[Location ID]" caption="Location ID" attribute="1" defaultMemberUniqueName="[location].[Location ID].[All]" allUniqueName="[location].[Location ID].[All]" dimensionUniqueName="[location]" displayFolder="" count="0" memberValueDatatype="130" unbalanced="0"/>
    <cacheHierarchy uniqueName="[location].[State]" caption="State" attribute="1" defaultMemberUniqueName="[location].[State].[All]" allUniqueName="[location].[State].[All]" dimensionUniqueName="[location]"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Product]" caption="Product" attribute="1" defaultMemberUniqueName="[product].[Product].[All]" allUniqueName="[product].[Product].[All]" dimensionUniqueName="[product]" displayFolder="" count="0" memberValueDatatype="130" unbalanced="0"/>
    <cacheHierarchy uniqueName="[sales_channel].[Channel ID]" caption="Channel ID" attribute="1" defaultMemberUniqueName="[sales_channel].[Channel ID].[All]" allUniqueName="[sales_channel].[Channel ID].[All]" dimensionUniqueName="[sales_channel]" displayFolder="" count="0" memberValueDatatype="130" unbalanced="0"/>
    <cacheHierarchy uniqueName="[sales_channel].[Sales Channel]" caption="Sales Channel" attribute="1" defaultMemberUniqueName="[sales_channel].[Sales Channel].[All]" allUniqueName="[sales_channel].[Sales Channel].[All]" dimensionUniqueName="[sales_channel]" displayFolder="" count="2" memberValueDatatype="130" unbalanced="0"/>
    <cacheHierarchy uniqueName="[segment].[Segement  ID]" caption="Segement  ID" attribute="1" defaultMemberUniqueName="[segment].[Segement  ID].[All]" allUniqueName="[segment].[Segement  ID].[All]" dimensionUniqueName="[segment]" displayFolder="" count="0" memberValueDatatype="5" unbalanced="0"/>
    <cacheHierarchy uniqueName="[segment].[Segment]" caption="Segment" attribute="1" defaultMemberUniqueName="[segment].[Segment].[All]" allUniqueName="[segment].[Segment].[All]" dimensionUniqueName="[segment]" displayFolder="" count="2" memberValueDatatype="130" unbalanced="0"/>
    <cacheHierarchy uniqueName="[Measures].[Sum of Revenue]" caption="Sum of Revenue" measure="1" displayFolder="" measureGroup="financials" count="0">
      <extLst>
        <ext xmlns:x15="http://schemas.microsoft.com/office/spreadsheetml/2010/11/main" uri="{B97F6D7D-B522-45F9-BDA1-12C45D357490}">
          <x15:cacheHierarchy aggregatedColumn="19"/>
        </ext>
      </extLst>
    </cacheHierarchy>
    <cacheHierarchy uniqueName="[Measures].[Sum of Profit]" caption="Sum of Profit" measure="1" displayFolder="" measureGroup="financials" count="0">
      <extLst>
        <ext xmlns:x15="http://schemas.microsoft.com/office/spreadsheetml/2010/11/main" uri="{B97F6D7D-B522-45F9-BDA1-12C45D357490}">
          <x15:cacheHierarchy aggregatedColumn="21"/>
        </ext>
      </extLst>
    </cacheHierarchy>
    <cacheHierarchy uniqueName="[Measures].[Sum of Quantity sold]" caption="Sum of Quantity sold" measure="1" displayFolder="" measureGroup="financials" count="0">
      <extLst>
        <ext xmlns:x15="http://schemas.microsoft.com/office/spreadsheetml/2010/11/main" uri="{B97F6D7D-B522-45F9-BDA1-12C45D357490}">
          <x15:cacheHierarchy aggregatedColumn="18"/>
        </ext>
      </extLst>
    </cacheHierarchy>
    <cacheHierarchy uniqueName="[Measures].[Average Profit]" caption="Average Profit" measure="1" displayFolder="" measureGroup="financials" count="0"/>
    <cacheHierarchy uniqueName="[Measures].[Total Revenue]" caption="Total Revenue" measure="1" displayFolder="" measureGroup="financials" count="0"/>
    <cacheHierarchy uniqueName="[Measures].[Total Quantity]" caption="Total Quantity" measure="1" displayFolder="" measureGroup="financials" count="0"/>
    <cacheHierarchy uniqueName="[Measures].[Total Expenses]" caption="Total Expenses" measure="1" displayFolder="" measureGroup="financials" count="0"/>
    <cacheHierarchy uniqueName="[Measures].[Total Profit]" caption="Total Profit" measure="1" displayFolder="" measureGroup="financials" count="0"/>
    <cacheHierarchy uniqueName="[Measures].[Total segment]" caption="Total segment" measure="1" displayFolder="" measureGroup="financials" count="0"/>
    <cacheHierarchy uniqueName="[Measures].[Total Locations]" caption="Total Locations" measure="1" displayFolder="" measureGroup="financials" count="0"/>
    <cacheHierarchy uniqueName="[Measures].[Total Sales Channel]" caption="Total Sales Channel" measure="1" displayFolder="" measureGroup="financials" count="0"/>
    <cacheHierarchy uniqueName="[Measures].[Total Products]" caption="Total Products" measure="1" displayFolder="" measureGroup="financials" count="0"/>
    <cacheHierarchy uniqueName="[Measures].[__XL_Count financials]" caption="__XL_Count financials" measure="1" displayFolder="" measureGroup="financials" count="0" hidden="1"/>
    <cacheHierarchy uniqueName="[Measures].[__XL_Count product]" caption="__XL_Count product" measure="1" displayFolder="" measureGroup="product" count="0" hidden="1"/>
    <cacheHierarchy uniqueName="[Measures].[__XL_Count sales_channel]" caption="__XL_Count sales_channel" measure="1" displayFolder="" measureGroup="sales_channel" count="0" hidden="1"/>
    <cacheHierarchy uniqueName="[Measures].[__XL_Count segment]" caption="__XL_Count segment" measure="1" displayFolder="" measureGroup="segment" count="0" hidden="1"/>
    <cacheHierarchy uniqueName="[Measures].[__XL_Count location]" caption="__XL_Count location" measure="1" displayFolder="" measureGroup="location"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679357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891806-A001-449D-8862-ACA75823F305}" name="PivotTable4" cacheId="213" applyNumberFormats="0" applyBorderFormats="0" applyFontFormats="0" applyPatternFormats="0" applyAlignmentFormats="0" applyWidthHeightFormats="1" dataCaption="Values" tag="a007d066-88c1-44be-aeaa-ae087ce0b282" updatedVersion="7" minRefreshableVersion="3" useAutoFormatting="1" subtotalHiddenItems="1" rowGrandTotals="0" itemPrintTitles="1" createdVersion="7" indent="0" showEmptyRow="1" outline="1" outlineData="1" multipleFieldFilters="0" chartFormat="4" rowHeaderCaption="Month">
  <location ref="E11:F23" firstHeaderRow="1" firstDataRow="1" firstDataCol="1"/>
  <pivotFields count="7">
    <pivotField axis="axisRow" allDrilled="1" subtotalTop="0" showAll="0" sortType="descending" defaultSubtotal="0" defaultAttributeDrillState="1">
      <items count="12">
        <item x="2"/>
        <item x="9"/>
        <item x="10"/>
        <item x="11"/>
        <item x="1"/>
        <item x="5"/>
        <item x="6"/>
        <item x="8"/>
        <item x="0"/>
        <item x="7"/>
        <item x="3"/>
        <item x="4"/>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12">
    <i>
      <x/>
    </i>
    <i>
      <x v="1"/>
    </i>
    <i>
      <x v="2"/>
    </i>
    <i>
      <x v="3"/>
    </i>
    <i>
      <x v="4"/>
    </i>
    <i>
      <x v="5"/>
    </i>
    <i>
      <x v="6"/>
    </i>
    <i>
      <x v="7"/>
    </i>
    <i>
      <x v="8"/>
    </i>
    <i>
      <x v="9"/>
    </i>
    <i>
      <x v="10"/>
    </i>
    <i>
      <x v="11"/>
    </i>
  </rowItems>
  <colItems count="1">
    <i/>
  </colItems>
  <dataFields count="1">
    <dataField fld="1" subtotal="count" baseField="0" baseItem="0" numFmtId="169"/>
  </dataFields>
  <formats count="11">
    <format dxfId="10">
      <pivotArea type="all" dataOnly="0" outline="0" fieldPosition="0"/>
    </format>
    <format dxfId="9">
      <pivotArea outline="0" collapsedLevelsAreSubtotals="1" fieldPosition="0"/>
    </format>
    <format dxfId="8">
      <pivotArea field="0" type="button" dataOnly="0" labelOnly="1" outline="0" axis="axisRow" fieldPosition="0"/>
    </format>
    <format dxfId="7">
      <pivotArea dataOnly="0" labelOnly="1" fieldPosition="0">
        <references count="1">
          <reference field="0" count="0"/>
        </references>
      </pivotArea>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fieldPosition="0">
        <references count="1">
          <reference field="0" count="0"/>
        </references>
      </pivotArea>
    </format>
    <format dxfId="1">
      <pivotArea dataOnly="0" labelOnly="1" outline="0" axis="axisValues" fieldPosition="0"/>
    </format>
    <format dxfId="0">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Hierarchies count="51">
    <pivotHierarchy dragToData="1"/>
    <pivotHierarchy multipleItemSelectionAllowed="1">
      <members count="1" level="1">
        <member name="[Calendar].[Date Hierarchy].[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caption="Total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inancials]"/>
        <x15:activeTabTopLevelEntity name="[sales_channel]"/>
        <x15:activeTabTopLevelEntity name="[seg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72435F-7220-4FD1-B0CD-BABEC87E7867}" name="PivotTable3" cacheId="219" applyNumberFormats="0" applyBorderFormats="0" applyFontFormats="0" applyPatternFormats="0" applyAlignmentFormats="0" applyWidthHeightFormats="1" dataCaption="Values" tag="a7a25162-5423-481d-b720-856b43ab726e" updatedVersion="7" minRefreshableVersion="3" useAutoFormatting="1" subtotalHiddenItems="1" rowGrandTotals="0" itemPrintTitles="1" createdVersion="7" indent="0" outline="1" outlineData="1" multipleFieldFilters="0" chartFormat="4" rowHeaderCaption="Sales Channel">
  <location ref="B11:C14" firstHeaderRow="1" firstDataRow="1" firstDataCol="1"/>
  <pivotFields count="6">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3">
    <i>
      <x/>
    </i>
    <i>
      <x v="1"/>
    </i>
    <i>
      <x v="2"/>
    </i>
  </rowItems>
  <colItems count="1">
    <i/>
  </colItems>
  <dataFields count="1">
    <dataField fld="1" subtotal="count" baseField="0" baseItem="0" numFmtId="169"/>
  </dataFields>
  <formats count="11">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outline="0" axis="axisValues" fieldPosition="0"/>
    </format>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outline="0" axis="axisValues" fieldPosition="0"/>
    </format>
    <format dxfId="11">
      <pivotArea outline="0" collapsedLevelsAreSubtotals="1" fieldPosition="0"/>
    </format>
  </formats>
  <chartFormats count="5">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0" count="1" selected="0">
            <x v="0"/>
          </reference>
        </references>
      </pivotArea>
    </chartFormat>
    <chartFormat chart="3" format="12">
      <pivotArea type="data" outline="0" fieldPosition="0">
        <references count="2">
          <reference field="4294967294" count="1" selected="0">
            <x v="0"/>
          </reference>
          <reference field="0" count="1" selected="0">
            <x v="1"/>
          </reference>
        </references>
      </pivotArea>
    </chartFormat>
    <chartFormat chart="3" format="13">
      <pivotArea type="data" outline="0" fieldPosition="0">
        <references count="2">
          <reference field="4294967294" count="1" selected="0">
            <x v="0"/>
          </reference>
          <reference field="0" count="1" selected="0">
            <x v="2"/>
          </reference>
        </references>
      </pivotArea>
    </chartFormat>
    <chartFormat chart="3" format="14">
      <pivotArea type="data" outline="0" fieldPosition="0">
        <references count="1">
          <reference field="4294967294" count="1" selected="0">
            <x v="0"/>
          </reference>
        </references>
      </pivotArea>
    </chartFormat>
  </chartFormats>
  <pivotHierarchies count="51">
    <pivotHierarchy dragToData="1"/>
    <pivotHierarchy multipleItemSelectionAllowed="1">
      <members count="1" level="1">
        <member name="[Calendar].[Date Hierarchy].[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caption="Total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channel]"/>
        <x15:activeTabTopLevelEntity name="[financials]"/>
        <x15:activeTabTopLevelEntity name="[Calendar]"/>
        <x15:activeTabTopLevelEntity name="[seg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4DF3C24-FBCE-411B-8AC2-326025EFAEF1}" name="PivotTable2" cacheId="216" applyNumberFormats="0" applyBorderFormats="0" applyFontFormats="0" applyPatternFormats="0" applyAlignmentFormats="0" applyWidthHeightFormats="1" dataCaption="Values" tag="f4a38f54-9dfd-4ad8-b898-06ed6f48b2ee" updatedVersion="7" minRefreshableVersion="3" useAutoFormatting="1" rowGrandTotals="0" itemPrintTitles="1" createdVersion="7" indent="0" outline="1" outlineData="1" multipleFieldFilters="0" chartFormat="4" rowHeaderCaption="Segment">
  <location ref="E3:F8" firstHeaderRow="1" firstDataRow="1" firstDataCol="1"/>
  <pivotFields count="6">
    <pivotField axis="axisRow" allDrilled="1" subtotalTop="0" showAll="0"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s>
  <rowFields count="1">
    <field x="0"/>
  </rowFields>
  <rowItems count="5">
    <i>
      <x v="4"/>
    </i>
    <i>
      <x/>
    </i>
    <i>
      <x v="1"/>
    </i>
    <i>
      <x v="3"/>
    </i>
    <i>
      <x v="2"/>
    </i>
  </rowItems>
  <colItems count="1">
    <i/>
  </colItems>
  <dataFields count="1">
    <dataField fld="1" subtotal="count" baseField="0" baseItem="0" numFmtId="169"/>
  </dataFields>
  <formats count="21">
    <format dxfId="42">
      <pivotArea type="all" dataOnly="0" outline="0" fieldPosition="0"/>
    </format>
    <format dxfId="41">
      <pivotArea outline="0" collapsedLevelsAreSubtotals="1" fieldPosition="0"/>
    </format>
    <format dxfId="40">
      <pivotArea field="0" type="button" dataOnly="0" labelOnly="1" outline="0" axis="axisRow" fieldPosition="0"/>
    </format>
    <format dxfId="39">
      <pivotArea dataOnly="0" labelOnly="1" fieldPosition="0">
        <references count="1">
          <reference field="0" count="0"/>
        </references>
      </pivotArea>
    </format>
    <format dxfId="38">
      <pivotArea dataOnly="0" labelOnly="1" outline="0" axis="axisValues" fieldPosition="0"/>
    </format>
    <format dxfId="37">
      <pivotArea type="all" dataOnly="0" outline="0" fieldPosition="0"/>
    </format>
    <format dxfId="36">
      <pivotArea outline="0" collapsedLevelsAreSubtotals="1" fieldPosition="0"/>
    </format>
    <format dxfId="35">
      <pivotArea field="0" type="button" dataOnly="0" labelOnly="1" outline="0" axis="axisRow" fieldPosition="0"/>
    </format>
    <format dxfId="34">
      <pivotArea dataOnly="0" labelOnly="1" fieldPosition="0">
        <references count="1">
          <reference field="0" count="0"/>
        </references>
      </pivotArea>
    </format>
    <format dxfId="33">
      <pivotArea dataOnly="0" labelOnly="1" outline="0" axis="axisValues" fieldPosition="0"/>
    </format>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outline="0" axis="axisValues" fieldPosition="0"/>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0"/>
        </references>
      </pivotArea>
    </format>
    <format dxfId="23">
      <pivotArea dataOnly="0" labelOnly="1" outline="0" axis="axisValues" fieldPosition="0"/>
    </format>
    <format dxfId="22">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Hierarchies count="51">
    <pivotHierarchy dragToData="1"/>
    <pivotHierarchy multipleItemSelectionAllowed="1">
      <members count="1" level="1">
        <member name="[Calendar].[Date Hierarchy].[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caption="Total Profi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gment]"/>
        <x15:activeTabTopLevelEntity name="[financials]"/>
        <x15:activeTabTopLevelEntity name="[Calendar]"/>
        <x15:activeTabTopLevelEntity name="[sales_channel]"/>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1C5DFA-2239-4761-8E06-F9C1B79AF7E8}" name="PivotTable1" cacheId="228" applyNumberFormats="0" applyBorderFormats="0" applyFontFormats="0" applyPatternFormats="0" applyAlignmentFormats="0" applyWidthHeightFormats="1" dataCaption="Values" tag="fbdb1a57-fb96-40e2-b514-882d661e6bad" updatedVersion="7" minRefreshableVersion="3" useAutoFormatting="1" subtotalHiddenItems="1" rowGrandTotals="0" itemPrintTitles="1" createdVersion="5" indent="0" outline="1" outlineData="1" multipleFieldFilters="0" chartFormat="7" rowHeaderCaption="Product">
  <location ref="B3:C8" firstHeaderRow="1" firstDataRow="1" firstDataCol="1"/>
  <pivotFields count="7">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2"/>
    </i>
    <i>
      <x v="4"/>
    </i>
    <i>
      <x/>
    </i>
    <i>
      <x v="3"/>
    </i>
    <i>
      <x v="1"/>
    </i>
  </rowItems>
  <colItems count="1">
    <i/>
  </colItems>
  <dataFields count="1">
    <dataField fld="1" subtotal="count" baseField="0" baseItem="0" numFmtId="169"/>
  </dataFields>
  <formats count="21">
    <format dxfId="63">
      <pivotArea type="all" dataOnly="0" outline="0" fieldPosition="0"/>
    </format>
    <format dxfId="62">
      <pivotArea outline="0" collapsedLevelsAreSubtotals="1" fieldPosition="0"/>
    </format>
    <format dxfId="61">
      <pivotArea field="0" type="button" dataOnly="0" labelOnly="1" outline="0" axis="axisRow" fieldPosition="0"/>
    </format>
    <format dxfId="60">
      <pivotArea dataOnly="0" labelOnly="1" fieldPosition="0">
        <references count="1">
          <reference field="0" count="0"/>
        </references>
      </pivotArea>
    </format>
    <format dxfId="59">
      <pivotArea dataOnly="0" labelOnly="1" outline="0" axis="axisValues" fieldPosition="0"/>
    </format>
    <format dxfId="58">
      <pivotArea type="all" dataOnly="0" outline="0" fieldPosition="0"/>
    </format>
    <format dxfId="57">
      <pivotArea outline="0" collapsedLevelsAreSubtotals="1" fieldPosition="0"/>
    </format>
    <format dxfId="56">
      <pivotArea field="0" type="button" dataOnly="0" labelOnly="1" outline="0" axis="axisRow" fieldPosition="0"/>
    </format>
    <format dxfId="55">
      <pivotArea dataOnly="0" labelOnly="1" fieldPosition="0">
        <references count="1">
          <reference field="0" count="0"/>
        </references>
      </pivotArea>
    </format>
    <format dxfId="54">
      <pivotArea dataOnly="0" labelOnly="1" outline="0" axis="axisValues" fieldPosition="0"/>
    </format>
    <format dxfId="53">
      <pivotArea type="all" dataOnly="0" outline="0" fieldPosition="0"/>
    </format>
    <format dxfId="52">
      <pivotArea outline="0" collapsedLevelsAreSubtotals="1" fieldPosition="0"/>
    </format>
    <format dxfId="51">
      <pivotArea field="0" type="button" dataOnly="0" labelOnly="1" outline="0" axis="axisRow" fieldPosition="0"/>
    </format>
    <format dxfId="50">
      <pivotArea dataOnly="0" labelOnly="1" fieldPosition="0">
        <references count="1">
          <reference field="0" count="0"/>
        </references>
      </pivotArea>
    </format>
    <format dxfId="49">
      <pivotArea dataOnly="0" labelOnly="1" outline="0" axis="axisValues" fieldPosition="0"/>
    </format>
    <format dxfId="48">
      <pivotArea type="all" dataOnly="0" outline="0" fieldPosition="0"/>
    </format>
    <format dxfId="47">
      <pivotArea outline="0" collapsedLevelsAreSubtotals="1" fieldPosition="0"/>
    </format>
    <format dxfId="46">
      <pivotArea field="0" type="button" dataOnly="0" labelOnly="1" outline="0" axis="axisRow" fieldPosition="0"/>
    </format>
    <format dxfId="45">
      <pivotArea dataOnly="0" labelOnly="1" fieldPosition="0">
        <references count="1">
          <reference field="0" count="0"/>
        </references>
      </pivotArea>
    </format>
    <format dxfId="44">
      <pivotArea dataOnly="0" labelOnly="1" outline="0" axis="axisValues" fieldPosition="0"/>
    </format>
    <format dxfId="43">
      <pivotArea outline="0" collapsedLevelsAreSubtotals="1" fieldPosition="0"/>
    </format>
  </formats>
  <chartFormats count="1">
    <chartFormat chart="6" format="3" series="1">
      <pivotArea type="data" outline="0" fieldPosition="0">
        <references count="1">
          <reference field="4294967294" count="1" selected="0">
            <x v="0"/>
          </reference>
        </references>
      </pivotArea>
    </chartFormat>
  </chartFormats>
  <pivotHierarchies count="51">
    <pivotHierarchy dragToData="1"/>
    <pivotHierarchy multipleItemSelectionAllowed="1">
      <members count="1" level="1">
        <member name="[Calendar].[Date Hierarchy].[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caption="Total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2">
      <autoFilter ref="A1">
        <filterColumn colId="0">
          <top10 val="5" filterVal="5"/>
        </filterColumn>
      </autoFilter>
    </filter>
  </filter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financials]"/>
        <x15:activeTabTopLevelEntity name="[Calendar]"/>
        <x15:activeTabTopLevelEntity name="[sales_channel]"/>
        <x15:activeTabTopLevelEntity name="[seg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DD756F-BFB4-4835-92B7-35771A475F6E}" name="PivotTable5" cacheId="222" applyNumberFormats="0" applyBorderFormats="0" applyFontFormats="0" applyPatternFormats="0" applyAlignmentFormats="0" applyWidthHeightFormats="1" dataCaption="Values" tag="0f4c9a5b-2ce7-46c1-aeec-b2e76a946e88" updatedVersion="7" minRefreshableVersion="3" useAutoFormatting="1" rowGrandTotals="0" itemPrintTitles="1" createdVersion="7" indent="0" outline="1" outlineData="1" multipleFieldFilters="0" chartFormat="4" rowHeaderCaption="State">
  <location ref="B18:C23" firstHeaderRow="1" firstDataRow="1" firstDataCol="1"/>
  <pivotFields count="7">
    <pivotField axis="axisRow" allDrilled="1" subtotalTop="0" showAll="0" measureFilter="1" sortType="a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1"/>
    </i>
    <i>
      <x/>
    </i>
    <i>
      <x v="4"/>
    </i>
    <i>
      <x v="3"/>
    </i>
    <i>
      <x v="2"/>
    </i>
  </rowItems>
  <colItems count="1">
    <i/>
  </colItems>
  <dataFields count="1">
    <dataField fld="1" subtotal="count" baseField="0" baseItem="0" numFmtId="169"/>
  </dataFields>
  <formats count="11">
    <format dxfId="74">
      <pivotArea type="all" dataOnly="0" outline="0" fieldPosition="0"/>
    </format>
    <format dxfId="73">
      <pivotArea outline="0" collapsedLevelsAreSubtotals="1" fieldPosition="0"/>
    </format>
    <format dxfId="72">
      <pivotArea field="0" type="button" dataOnly="0" labelOnly="1" outline="0" axis="axisRow" fieldPosition="0"/>
    </format>
    <format dxfId="71">
      <pivotArea dataOnly="0" labelOnly="1" fieldPosition="0">
        <references count="1">
          <reference field="0" count="0"/>
        </references>
      </pivotArea>
    </format>
    <format dxfId="70">
      <pivotArea dataOnly="0" labelOnly="1" outline="0" axis="axisValues" fieldPosition="0"/>
    </format>
    <format dxfId="69">
      <pivotArea type="all" dataOnly="0" outline="0" fieldPosition="0"/>
    </format>
    <format dxfId="68">
      <pivotArea outline="0" collapsedLevelsAreSubtotals="1" fieldPosition="0"/>
    </format>
    <format dxfId="67">
      <pivotArea field="0" type="button" dataOnly="0" labelOnly="1" outline="0" axis="axisRow" fieldPosition="0"/>
    </format>
    <format dxfId="66">
      <pivotArea dataOnly="0" labelOnly="1" fieldPosition="0">
        <references count="1">
          <reference field="0" count="0"/>
        </references>
      </pivotArea>
    </format>
    <format dxfId="65">
      <pivotArea dataOnly="0" labelOnly="1" outline="0" axis="axisValues" fieldPosition="0"/>
    </format>
    <format dxfId="64">
      <pivotArea outline="0" collapsedLevelsAreSubtotals="1" fieldPosition="0"/>
    </format>
  </formats>
  <chartFormats count="10">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0" count="1" selected="0">
            <x v="3"/>
          </reference>
        </references>
      </pivotArea>
    </chartFormat>
    <chartFormat chart="3" format="15">
      <pivotArea type="data" outline="0" fieldPosition="0">
        <references count="2">
          <reference field="4294967294" count="1" selected="0">
            <x v="0"/>
          </reference>
          <reference field="0" count="1" selected="0">
            <x v="0"/>
          </reference>
        </references>
      </pivotArea>
    </chartFormat>
    <chartFormat chart="3" format="16">
      <pivotArea type="data" outline="0" fieldPosition="0">
        <references count="2">
          <reference field="4294967294" count="1" selected="0">
            <x v="0"/>
          </reference>
          <reference field="0" count="1" selected="0">
            <x v="2"/>
          </reference>
        </references>
      </pivotArea>
    </chartFormat>
    <chartFormat chart="3" format="17">
      <pivotArea type="data" outline="0" fieldPosition="0">
        <references count="2">
          <reference field="4294967294" count="1" selected="0">
            <x v="0"/>
          </reference>
          <reference field="0" count="1" selected="0">
            <x v="4"/>
          </reference>
        </references>
      </pivotArea>
    </chartFormat>
    <chartFormat chart="3" format="18">
      <pivotArea type="data" outline="0" fieldPosition="0">
        <references count="2">
          <reference field="4294967294" count="1" selected="0">
            <x v="0"/>
          </reference>
          <reference field="0" count="1" selected="0">
            <x v="1"/>
          </reference>
        </references>
      </pivotArea>
    </chartFormat>
    <chartFormat chart="3" format="19">
      <pivotArea type="data" outline="0" fieldPosition="0">
        <references count="2">
          <reference field="4294967294" count="1" selected="0">
            <x v="0"/>
          </reference>
          <reference field="0" count="1" selected="0">
            <x v="7"/>
          </reference>
        </references>
      </pivotArea>
    </chartFormat>
    <chartFormat chart="3" format="20">
      <pivotArea type="data" outline="0" fieldPosition="0">
        <references count="2">
          <reference field="4294967294" count="1" selected="0">
            <x v="0"/>
          </reference>
          <reference field="0" count="1" selected="0">
            <x v="8"/>
          </reference>
        </references>
      </pivotArea>
    </chartFormat>
    <chartFormat chart="3" format="21">
      <pivotArea type="data" outline="0" fieldPosition="0">
        <references count="2">
          <reference field="4294967294" count="1" selected="0">
            <x v="0"/>
          </reference>
          <reference field="0" count="1" selected="0">
            <x v="6"/>
          </reference>
        </references>
      </pivotArea>
    </chartFormat>
    <chartFormat chart="3" format="22">
      <pivotArea type="data" outline="0" fieldPosition="0">
        <references count="2">
          <reference field="4294967294" count="1" selected="0">
            <x v="0"/>
          </reference>
          <reference field="0" count="1" selected="0">
            <x v="5"/>
          </reference>
        </references>
      </pivotArea>
    </chartFormat>
  </chartFormats>
  <pivotHierarchies count="51">
    <pivotHierarchy dragToData="1"/>
    <pivotHierarchy multipleItemSelectionAllowed="1">
      <members count="1" level="1">
        <member name="[Calendar].[Date Hierarchy].[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caption="Total Profit"/>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33">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location]"/>
        <x15:activeTabTopLevelEntity name="[financials]"/>
        <x15:activeTabTopLevelEntity name="[Calendar]"/>
        <x15:activeTabTopLevelEntity name="[sales_channel]"/>
        <x15:activeTabTopLevelEntity name="[segmen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01BF43-7D5B-4D83-AB90-CFB7FC1B4405}" name="PivotTable6" cacheId="225" applyNumberFormats="0" applyBorderFormats="0" applyFontFormats="0" applyPatternFormats="0" applyAlignmentFormats="0" applyWidthHeightFormats="1" dataCaption="Values" tag="4a7bf9bd-9b90-4b61-a52d-75b0f01a95c4" updatedVersion="7" minRefreshableVersion="3" useAutoFormatting="1" rowGrandTotals="0" itemPrintTitles="1" createdVersion="7" indent="0" outline="1" outlineData="1" multipleFieldFilters="0" chartFormat="6" rowHeaderCaption="Quarter">
  <location ref="H13:I17" firstHeaderRow="1" firstDataRow="1"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Items count="1">
    <i/>
  </colItems>
  <dataFields count="1">
    <dataField fld="1" subtotal="count" baseField="0" baseItem="0" numFmtId="169"/>
  </dataFields>
  <formats count="19">
    <format dxfId="93">
      <pivotArea type="all" dataOnly="0" outline="0" fieldPosition="0"/>
    </format>
    <format dxfId="92">
      <pivotArea outline="0" collapsedLevelsAreSubtotals="1" fieldPosition="0"/>
    </format>
    <format dxfId="91">
      <pivotArea field="0" type="button" dataOnly="0" labelOnly="1" outline="0" axis="axisRow" fieldPosition="0"/>
    </format>
    <format dxfId="90">
      <pivotArea dataOnly="0" labelOnly="1" fieldPosition="0">
        <references count="1">
          <reference field="0" count="0"/>
        </references>
      </pivotArea>
    </format>
    <format dxfId="89">
      <pivotArea dataOnly="0" labelOnly="1" grandRow="1" outline="0" fieldPosition="0"/>
    </format>
    <format dxfId="88">
      <pivotArea dataOnly="0" labelOnly="1" outline="0" axis="axisValues" fieldPosition="0"/>
    </format>
    <format dxfId="87">
      <pivotArea type="all" dataOnly="0" outline="0" fieldPosition="0"/>
    </format>
    <format dxfId="86">
      <pivotArea outline="0" collapsedLevelsAreSubtotals="1" fieldPosition="0"/>
    </format>
    <format dxfId="85">
      <pivotArea field="0" type="button" dataOnly="0" labelOnly="1" outline="0" axis="axisRow" fieldPosition="0"/>
    </format>
    <format dxfId="84">
      <pivotArea dataOnly="0" labelOnly="1" fieldPosition="0">
        <references count="1">
          <reference field="0" count="0"/>
        </references>
      </pivotArea>
    </format>
    <format dxfId="83">
      <pivotArea dataOnly="0" labelOnly="1" grandRow="1" outline="0" fieldPosition="0"/>
    </format>
    <format dxfId="82">
      <pivotArea dataOnly="0" labelOnly="1" outline="0" axis="axisValues" fieldPosition="0"/>
    </format>
    <format dxfId="81">
      <pivotArea type="all" dataOnly="0" outline="0" fieldPosition="0"/>
    </format>
    <format dxfId="80">
      <pivotArea outline="0" collapsedLevelsAreSubtotals="1" fieldPosition="0"/>
    </format>
    <format dxfId="79">
      <pivotArea field="0" type="button" dataOnly="0" labelOnly="1" outline="0" axis="axisRow" fieldPosition="0"/>
    </format>
    <format dxfId="78">
      <pivotArea dataOnly="0" labelOnly="1" fieldPosition="0">
        <references count="1">
          <reference field="0" count="0"/>
        </references>
      </pivotArea>
    </format>
    <format dxfId="77">
      <pivotArea dataOnly="0" labelOnly="1" grandRow="1" outline="0" fieldPosition="0"/>
    </format>
    <format dxfId="76">
      <pivotArea dataOnly="0" labelOnly="1" outline="0" axis="axisValues" fieldPosition="0"/>
    </format>
    <format dxfId="75">
      <pivotArea outline="0" collapsedLevelsAreSubtotals="1" fieldPosition="0"/>
    </format>
  </formats>
  <chartFormats count="1">
    <chartFormat chart="3" format="3" series="1">
      <pivotArea type="data" outline="0" fieldPosition="0">
        <references count="1">
          <reference field="4294967294" count="1" selected="0">
            <x v="0"/>
          </reference>
        </references>
      </pivotArea>
    </chartFormat>
  </chartFormats>
  <pivotHierarchies count="51">
    <pivotHierarchy dragToData="1"/>
    <pivotHierarchy multipleItemSelectionAllowed="1">
      <members count="1" level="1">
        <member name="[Calendar].[Date Hierarchy].[Year].&amp;[2023]"/>
      </members>
    </pivotHierarchy>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caption="Profit %"/>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financials]"/>
        <x15:activeTabTopLevelEntity name="[sales_channel]"/>
        <x15:activeTabTopLevelEntity name="[segmen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0621F7A7-4848-42FF-AED8-C47B2D98BC25}" sourceName="[Calendar].[Date Hierarchy]">
  <pivotTables>
    <pivotTable tabId="1" name="PivotTable4"/>
    <pivotTable tabId="1" name="PivotTable1"/>
    <pivotTable tabId="1" name="PivotTable2"/>
    <pivotTable tabId="1" name="PivotTable3"/>
    <pivotTable tabId="1" name="PivotTable5"/>
    <pivotTable tabId="1" name="PivotTable6"/>
  </pivotTables>
  <data>
    <olap pivotCacheId="1406793579">
      <levels count="4">
        <level uniqueName="[Calendar].[Date Hierarchy].[(All)]" sourceCaption="(All)" count="0"/>
        <level uniqueName="[Calendar].[Date Hierarchy].[Year]" sourceCaption="Year" count="2">
          <ranges>
            <range startItem="0">
              <i n="[Calendar].[Date Hierarchy].[Year].&amp;[2023]" c="2023"/>
              <i n="[Calendar].[Date Hierarchy].[Year].&amp;[2024]" c="2024"/>
            </range>
          </ranges>
        </level>
        <level uniqueName="[Calendar].[Date Hierarchy].[Month]" sourceCaption="Month" count="0"/>
        <level uniqueName="[Calendar].[Date Hierarchy].[DateColumn]" sourceCaption="DateColumn" count="0"/>
      </levels>
      <selections count="1">
        <selection n="[Calendar].[Date Hierarchy].[Year].&amp;[202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Channel" xr10:uid="{A319EBDE-5A33-4DC9-A1E0-1C41E5C139A2}" sourceName="[sales_channel].[Sales Channel]">
  <pivotTables>
    <pivotTable tabId="1" name="PivotTable3"/>
    <pivotTable tabId="1" name="PivotTable1"/>
    <pivotTable tabId="1" name="PivotTable2"/>
    <pivotTable tabId="1" name="PivotTable4"/>
    <pivotTable tabId="1" name="PivotTable5"/>
    <pivotTable tabId="1" name="PivotTable6"/>
  </pivotTables>
  <data>
    <olap pivotCacheId="1406793579">
      <levels count="2">
        <level uniqueName="[sales_channel].[Sales Channel].[(All)]" sourceCaption="(All)" count="0"/>
        <level uniqueName="[sales_channel].[Sales Channel].[Sales Channel]" sourceCaption="Sales Channel" count="3">
          <ranges>
            <range startItem="0">
              <i n="[sales_channel].[Sales Channel].&amp;[In-Store]" c="In-Store"/>
              <i n="[sales_channel].[Sales Channel].&amp;[Online]" c="Online"/>
              <i n="[sales_channel].[Sales Channel].&amp;[Vendor]" c="Vendor"/>
            </range>
          </ranges>
        </level>
      </levels>
      <selections count="1">
        <selection n="[sales_channel].[Sales Channel].[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678541F7-26AC-4A6A-8918-06BAB311AFB3}" sourceName="[segment].[Segment]">
  <pivotTables>
    <pivotTable tabId="1" name="PivotTable2"/>
    <pivotTable tabId="1" name="PivotTable1"/>
    <pivotTable tabId="1" name="PivotTable3"/>
    <pivotTable tabId="1" name="PivotTable4"/>
    <pivotTable tabId="1" name="PivotTable5"/>
    <pivotTable tabId="1" name="PivotTable6"/>
  </pivotTables>
  <data>
    <olap pivotCacheId="1406793579">
      <levels count="2">
        <level uniqueName="[segment].[Segment].[(All)]" sourceCaption="(All)" count="0"/>
        <level uniqueName="[segment].[Segment].[Segment]" sourceCaption="Segment" count="5">
          <ranges>
            <range startItem="0">
              <i n="[segment].[Segment].&amp;[Channel Partners]" c="Channel Partners"/>
              <i n="[segment].[Segment].&amp;[Enterprise]" c="Enterprise"/>
              <i n="[segment].[Segment].&amp;[Government]" c="Government"/>
              <i n="[segment].[Segment].&amp;[Midmarket]" c="Midmarket"/>
              <i n="[segment].[Segment].&amp;[Small Business]" c="Small Business"/>
            </range>
          </ranges>
        </level>
      </levels>
      <selections count="1">
        <selection n="[segment].[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C11328FF-7706-4D16-8B35-16EDFB79D409}" cache="Slicer_Date_Hierarchy" caption="Year" showCaption="0" level="1" style="Sales Dashboard" rowHeight="241300"/>
  <slicer name="Sales Channel" xr10:uid="{98715926-C5B5-40B9-8B56-B512A5A36F04}" cache="Slicer_Sales_Channel" caption="Sales Channel" showCaption="0" level="1" style="Sales Dashboard" rowHeight="241300"/>
  <slicer name="Segment" xr10:uid="{58560C30-7095-41A3-A732-F81432A88BCF}" cache="Slicer_Segment" caption="Segment" showCaption="0" level="1" style="Sales Dashbo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4DFBCA-166B-4318-96AD-13E66B179669}" name="Table1" displayName="Table1" ref="A1:R701" totalsRowShown="0" headerRowDxfId="113" dataDxfId="112">
  <tableColumns count="18">
    <tableColumn id="1" xr3:uid="{300FFBA3-F6BC-4B4C-871B-011F3E16CD04}" name="Date" dataDxfId="111"/>
    <tableColumn id="2" xr3:uid="{C108E1BA-48E4-428B-8660-3E0BC9A60D72}" name="year" dataDxfId="110">
      <calculatedColumnFormula>YEAR(A2)</calculatedColumnFormula>
    </tableColumn>
    <tableColumn id="3" xr3:uid="{8C6DD817-392E-4527-941C-CC2F9C44E544}" name="month" dataDxfId="109">
      <calculatedColumnFormula>MONTH(A2)</calculatedColumnFormula>
    </tableColumn>
    <tableColumn id="4" xr3:uid="{36EB9317-2CF8-41AD-9904-35F92500E4B3}" name="week" dataDxfId="108">
      <calculatedColumnFormula>INT((DAY(A2)-1)/7)+1</calculatedColumnFormula>
    </tableColumn>
    <tableColumn id="5" xr3:uid="{02CA3129-AD61-49AA-A8E5-BC080EBADCC4}" name="day" dataDxfId="107">
      <calculatedColumnFormula>DAY(A2)</calculatedColumnFormula>
    </tableColumn>
    <tableColumn id="6" xr3:uid="{54281207-9987-4ECB-BC06-306F67A1EF92}" name="quarter" dataDxfId="106">
      <calculatedColumnFormula>IF(C2&lt;=3,"Q1",IF(C2&lt;=6,"Q2",IF(C2&lt;=9,"Q3","Q4")))</calculatedColumnFormula>
    </tableColumn>
    <tableColumn id="7" xr3:uid="{F9862268-12B8-4B79-BF90-E70B0911F31D}" name="Segment ID" dataDxfId="105"/>
    <tableColumn id="8" xr3:uid="{6EFB0A57-8E36-49A1-9C94-4C09E8800B4B}" name="Location  ID" dataDxfId="104"/>
    <tableColumn id="9" xr3:uid="{87DF6A4A-E9F1-48F6-9EF3-CCE9007DCFF9}" name="Sales Channel ID" dataDxfId="103"/>
    <tableColumn id="10" xr3:uid="{FE81ECF9-F45F-41AE-8F67-DFB9556B948C}" name="Product ID" dataDxfId="102"/>
    <tableColumn id="11" xr3:uid="{E5A90922-C8D8-46C8-9234-CD8008790C2C}" name="Price" dataDxfId="101"/>
    <tableColumn id="12" xr3:uid="{183BD657-FAD5-44D3-AA43-76B955E2C72E}" name="Cost of sales" dataDxfId="100"/>
    <tableColumn id="13" xr3:uid="{4CCF6E4A-1786-412B-91EA-77A230EAD6F3}" name="Quantity sold" dataDxfId="99"/>
    <tableColumn id="14" xr3:uid="{7AE2B0D7-63BB-4526-933D-C5C79CB993F7}" name="Revenue" dataDxfId="98">
      <calculatedColumnFormula>K2*M2</calculatedColumnFormula>
    </tableColumn>
    <tableColumn id="15" xr3:uid="{62E22F0E-F502-4D63-8171-E2BB1817A09F}" name="Expenses" dataDxfId="97">
      <calculatedColumnFormula>L2*M2</calculatedColumnFormula>
    </tableColumn>
    <tableColumn id="16" xr3:uid="{08C807C7-3C9D-4AE2-AAB8-5350043B53E0}" name="Profit" dataDxfId="96">
      <calculatedColumnFormula>N2-O2</calculatedColumnFormula>
    </tableColumn>
    <tableColumn id="17" xr3:uid="{9562CFDC-59ED-4105-92DA-C2DA0B2A40F9}" name="profit_margin" dataDxfId="95" dataCellStyle="Percent">
      <calculatedColumnFormula>(P2/N2)*100</calculatedColumnFormula>
    </tableColumn>
    <tableColumn id="18" xr3:uid="{4AB53C97-7280-4B3E-934D-3EDBF7B61F97}" name="Profit Category" dataDxfId="94">
      <calculatedColumnFormula>IF(P2&gt;=AVERAGE($P$2:$P$701),"High Profit","Low Profit")</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FDF97-2BD4-46C3-89E2-B0A5C02DDA37}">
  <dimension ref="A1:R701"/>
  <sheetViews>
    <sheetView tabSelected="1" workbookViewId="0">
      <selection activeCell="D3" sqref="D3"/>
    </sheetView>
  </sheetViews>
  <sheetFormatPr defaultRowHeight="14.5"/>
  <cols>
    <col min="1" max="1" width="10.453125" bestFit="1" customWidth="1"/>
    <col min="2" max="6" width="10.453125" customWidth="1"/>
    <col min="7" max="7" width="12.36328125" customWidth="1"/>
    <col min="8" max="8" width="12.6328125" customWidth="1"/>
    <col min="9" max="9" width="16.54296875" customWidth="1"/>
    <col min="10" max="10" width="11.7265625" customWidth="1"/>
    <col min="11" max="11" width="9.453125" bestFit="1" customWidth="1"/>
    <col min="12" max="12" width="13.26953125" customWidth="1"/>
    <col min="13" max="13" width="14.08984375" customWidth="1"/>
    <col min="14" max="14" width="10.453125" bestFit="1" customWidth="1"/>
    <col min="15" max="15" width="10.54296875" customWidth="1"/>
    <col min="16" max="16" width="10.453125" bestFit="1" customWidth="1"/>
    <col min="17" max="17" width="14.36328125" customWidth="1"/>
    <col min="18" max="18" width="15.453125" customWidth="1"/>
  </cols>
  <sheetData>
    <row r="1" spans="1:18">
      <c r="A1" s="21" t="s">
        <v>55</v>
      </c>
      <c r="B1" s="21" t="s">
        <v>93</v>
      </c>
      <c r="C1" s="21" t="s">
        <v>94</v>
      </c>
      <c r="D1" s="21" t="s">
        <v>98</v>
      </c>
      <c r="E1" s="21" t="s">
        <v>95</v>
      </c>
      <c r="F1" s="21" t="s">
        <v>96</v>
      </c>
      <c r="G1" s="21" t="s">
        <v>56</v>
      </c>
      <c r="H1" s="21" t="s">
        <v>57</v>
      </c>
      <c r="I1" s="21" t="s">
        <v>58</v>
      </c>
      <c r="J1" s="21" t="s">
        <v>59</v>
      </c>
      <c r="K1" s="21" t="s">
        <v>60</v>
      </c>
      <c r="L1" s="21" t="s">
        <v>61</v>
      </c>
      <c r="M1" s="21" t="s">
        <v>62</v>
      </c>
      <c r="N1" s="21" t="s">
        <v>63</v>
      </c>
      <c r="O1" s="21" t="s">
        <v>64</v>
      </c>
      <c r="P1" s="21" t="s">
        <v>65</v>
      </c>
      <c r="Q1" s="21" t="s">
        <v>97</v>
      </c>
      <c r="R1" s="21" t="s">
        <v>66</v>
      </c>
    </row>
    <row r="2" spans="1:18">
      <c r="A2" s="22">
        <v>45031</v>
      </c>
      <c r="B2" s="19">
        <f>YEAR(A2)</f>
        <v>2023</v>
      </c>
      <c r="C2" s="19">
        <f>MONTH(A2)</f>
        <v>4</v>
      </c>
      <c r="D2" s="33">
        <f>INT((DAY(A2)-1)/7)+1</f>
        <v>3</v>
      </c>
      <c r="E2" s="19">
        <f>DAY(A2)</f>
        <v>15</v>
      </c>
      <c r="F2" s="19" t="str">
        <f>IF(C2&lt;=3,"Q1",IF(C2&lt;=6,"Q2",IF(C2&lt;=9,"Q3","Q4")))</f>
        <v>Q2</v>
      </c>
      <c r="G2" s="19">
        <v>1</v>
      </c>
      <c r="H2" s="19" t="s">
        <v>67</v>
      </c>
      <c r="I2" s="19" t="s">
        <v>68</v>
      </c>
      <c r="J2" s="19" t="s">
        <v>69</v>
      </c>
      <c r="K2" s="23">
        <v>1618.5</v>
      </c>
      <c r="L2" s="23">
        <v>96</v>
      </c>
      <c r="M2" s="19">
        <v>13</v>
      </c>
      <c r="N2" s="23">
        <f>K2*M2</f>
        <v>21040.5</v>
      </c>
      <c r="O2" s="23">
        <f>L2*M2</f>
        <v>1248</v>
      </c>
      <c r="P2" s="23">
        <f>N2-O2</f>
        <v>19792.5</v>
      </c>
      <c r="Q2" s="24">
        <f>(P2/N2)*100</f>
        <v>94.068582020389243</v>
      </c>
      <c r="R2" s="19" t="str">
        <f>IF(P2&gt;=AVERAGE($P$2:$P$701),"High Profit","Low Profit")</f>
        <v>High Profit</v>
      </c>
    </row>
    <row r="3" spans="1:18">
      <c r="A3" s="22">
        <v>45275</v>
      </c>
      <c r="B3" s="19">
        <f t="shared" ref="B3:B66" si="0">YEAR(A3)</f>
        <v>2023</v>
      </c>
      <c r="C3" s="19">
        <f t="shared" ref="C3:C66" si="1">MONTH(A3)</f>
        <v>12</v>
      </c>
      <c r="D3" s="19">
        <f t="shared" ref="D3:D66" si="2">INT((DAY(A3)-1)/7)+1</f>
        <v>3</v>
      </c>
      <c r="E3" s="19">
        <f t="shared" ref="E3:E66" si="3">DAY(A3)</f>
        <v>15</v>
      </c>
      <c r="F3" s="19" t="str">
        <f t="shared" ref="F3:F66" si="4">IF(C3&lt;=3,"Q1",IF(C3&lt;=6,"Q2",IF(C3&lt;=9,"Q3","Q4")))</f>
        <v>Q4</v>
      </c>
      <c r="G3" s="19">
        <v>1</v>
      </c>
      <c r="H3" s="19" t="s">
        <v>67</v>
      </c>
      <c r="I3" s="19" t="s">
        <v>68</v>
      </c>
      <c r="J3" s="19" t="s">
        <v>70</v>
      </c>
      <c r="K3" s="23">
        <v>1899</v>
      </c>
      <c r="L3" s="23">
        <v>135</v>
      </c>
      <c r="M3" s="19">
        <v>6</v>
      </c>
      <c r="N3" s="23">
        <f t="shared" ref="N3:N66" si="5">K3*M3</f>
        <v>11394</v>
      </c>
      <c r="O3" s="23">
        <f t="shared" ref="O3:O66" si="6">L3*M3</f>
        <v>810</v>
      </c>
      <c r="P3" s="23">
        <f t="shared" ref="P3:P66" si="7">N3-O3</f>
        <v>10584</v>
      </c>
      <c r="Q3" s="24">
        <f t="shared" ref="Q3:Q66" si="8">(P3/N3)*100</f>
        <v>92.890995260663516</v>
      </c>
      <c r="R3" s="19" t="str">
        <f t="shared" ref="R3:R66" si="9">IF(P3&gt;=AVERAGE($P$2:$P$701),"High Profit","Low Profit")</f>
        <v>Low Profit</v>
      </c>
    </row>
    <row r="4" spans="1:18">
      <c r="A4" s="22">
        <v>45188</v>
      </c>
      <c r="B4" s="19">
        <f t="shared" si="0"/>
        <v>2023</v>
      </c>
      <c r="C4" s="19">
        <f t="shared" si="1"/>
        <v>9</v>
      </c>
      <c r="D4" s="19">
        <f t="shared" si="2"/>
        <v>3</v>
      </c>
      <c r="E4" s="19">
        <f t="shared" si="3"/>
        <v>19</v>
      </c>
      <c r="F4" s="19" t="str">
        <f t="shared" si="4"/>
        <v>Q3</v>
      </c>
      <c r="G4" s="19">
        <v>1</v>
      </c>
      <c r="H4" s="19" t="s">
        <v>71</v>
      </c>
      <c r="I4" s="19" t="s">
        <v>68</v>
      </c>
      <c r="J4" s="19" t="s">
        <v>72</v>
      </c>
      <c r="K4" s="23">
        <v>883</v>
      </c>
      <c r="L4" s="23">
        <v>61</v>
      </c>
      <c r="M4" s="19">
        <v>3</v>
      </c>
      <c r="N4" s="23">
        <f t="shared" si="5"/>
        <v>2649</v>
      </c>
      <c r="O4" s="23">
        <f t="shared" si="6"/>
        <v>183</v>
      </c>
      <c r="P4" s="23">
        <f t="shared" si="7"/>
        <v>2466</v>
      </c>
      <c r="Q4" s="24">
        <f t="shared" si="8"/>
        <v>93.091732729331824</v>
      </c>
      <c r="R4" s="19" t="str">
        <f t="shared" si="9"/>
        <v>Low Profit</v>
      </c>
    </row>
    <row r="5" spans="1:18">
      <c r="A5" s="22">
        <v>45184</v>
      </c>
      <c r="B5" s="19">
        <f t="shared" si="0"/>
        <v>2023</v>
      </c>
      <c r="C5" s="19">
        <f t="shared" si="1"/>
        <v>9</v>
      </c>
      <c r="D5" s="19">
        <f t="shared" si="2"/>
        <v>3</v>
      </c>
      <c r="E5" s="19">
        <f t="shared" si="3"/>
        <v>15</v>
      </c>
      <c r="F5" s="19" t="str">
        <f t="shared" si="4"/>
        <v>Q3</v>
      </c>
      <c r="G5" s="19">
        <v>1</v>
      </c>
      <c r="H5" s="19" t="s">
        <v>73</v>
      </c>
      <c r="I5" s="19" t="s">
        <v>68</v>
      </c>
      <c r="J5" s="19" t="s">
        <v>74</v>
      </c>
      <c r="K5" s="23">
        <v>1143</v>
      </c>
      <c r="L5" s="23">
        <v>150</v>
      </c>
      <c r="M5" s="19">
        <v>8</v>
      </c>
      <c r="N5" s="23">
        <f t="shared" si="5"/>
        <v>9144</v>
      </c>
      <c r="O5" s="23">
        <f t="shared" si="6"/>
        <v>1200</v>
      </c>
      <c r="P5" s="23">
        <f t="shared" si="7"/>
        <v>7944</v>
      </c>
      <c r="Q5" s="24">
        <f t="shared" si="8"/>
        <v>86.876640419947506</v>
      </c>
      <c r="R5" s="19" t="str">
        <f t="shared" si="9"/>
        <v>Low Profit</v>
      </c>
    </row>
    <row r="6" spans="1:18">
      <c r="A6" s="22">
        <v>44982</v>
      </c>
      <c r="B6" s="19">
        <f t="shared" si="0"/>
        <v>2023</v>
      </c>
      <c r="C6" s="19">
        <f t="shared" si="1"/>
        <v>2</v>
      </c>
      <c r="D6" s="19">
        <f t="shared" si="2"/>
        <v>4</v>
      </c>
      <c r="E6" s="19">
        <f t="shared" si="3"/>
        <v>25</v>
      </c>
      <c r="F6" s="19" t="str">
        <f t="shared" si="4"/>
        <v>Q1</v>
      </c>
      <c r="G6" s="19">
        <v>1</v>
      </c>
      <c r="H6" s="19" t="s">
        <v>67</v>
      </c>
      <c r="I6" s="19" t="s">
        <v>68</v>
      </c>
      <c r="J6" s="19" t="s">
        <v>75</v>
      </c>
      <c r="K6" s="23">
        <v>1493</v>
      </c>
      <c r="L6" s="23">
        <v>124</v>
      </c>
      <c r="M6" s="19">
        <v>6</v>
      </c>
      <c r="N6" s="23">
        <f t="shared" si="5"/>
        <v>8958</v>
      </c>
      <c r="O6" s="23">
        <f t="shared" si="6"/>
        <v>744</v>
      </c>
      <c r="P6" s="23">
        <f t="shared" si="7"/>
        <v>8214</v>
      </c>
      <c r="Q6" s="24">
        <f t="shared" si="8"/>
        <v>91.694574681848621</v>
      </c>
      <c r="R6" s="19" t="str">
        <f t="shared" si="9"/>
        <v>Low Profit</v>
      </c>
    </row>
    <row r="7" spans="1:18">
      <c r="A7" s="22">
        <v>45193</v>
      </c>
      <c r="B7" s="19">
        <f t="shared" si="0"/>
        <v>2023</v>
      </c>
      <c r="C7" s="19">
        <f t="shared" si="1"/>
        <v>9</v>
      </c>
      <c r="D7" s="19">
        <f t="shared" si="2"/>
        <v>4</v>
      </c>
      <c r="E7" s="19">
        <f t="shared" si="3"/>
        <v>24</v>
      </c>
      <c r="F7" s="19" t="str">
        <f t="shared" si="4"/>
        <v>Q3</v>
      </c>
      <c r="G7" s="19">
        <v>1</v>
      </c>
      <c r="H7" s="19" t="s">
        <v>76</v>
      </c>
      <c r="I7" s="19" t="s">
        <v>68</v>
      </c>
      <c r="J7" s="19" t="s">
        <v>70</v>
      </c>
      <c r="K7" s="23">
        <v>1006</v>
      </c>
      <c r="L7" s="23">
        <v>111</v>
      </c>
      <c r="M7" s="19">
        <v>13</v>
      </c>
      <c r="N7" s="23">
        <f t="shared" si="5"/>
        <v>13078</v>
      </c>
      <c r="O7" s="23">
        <f t="shared" si="6"/>
        <v>1443</v>
      </c>
      <c r="P7" s="23">
        <f t="shared" si="7"/>
        <v>11635</v>
      </c>
      <c r="Q7" s="24">
        <f t="shared" si="8"/>
        <v>88.96620278330019</v>
      </c>
      <c r="R7" s="19" t="str">
        <f t="shared" si="9"/>
        <v>Low Profit</v>
      </c>
    </row>
    <row r="8" spans="1:18">
      <c r="A8" s="22">
        <v>45192</v>
      </c>
      <c r="B8" s="19">
        <f t="shared" si="0"/>
        <v>2023</v>
      </c>
      <c r="C8" s="19">
        <f t="shared" si="1"/>
        <v>9</v>
      </c>
      <c r="D8" s="19">
        <f t="shared" si="2"/>
        <v>4</v>
      </c>
      <c r="E8" s="19">
        <f t="shared" si="3"/>
        <v>23</v>
      </c>
      <c r="F8" s="19" t="str">
        <f t="shared" si="4"/>
        <v>Q3</v>
      </c>
      <c r="G8" s="19">
        <v>1</v>
      </c>
      <c r="H8" s="19" t="s">
        <v>77</v>
      </c>
      <c r="I8" s="19" t="s">
        <v>68</v>
      </c>
      <c r="J8" s="19" t="s">
        <v>78</v>
      </c>
      <c r="K8" s="23">
        <v>1817</v>
      </c>
      <c r="L8" s="23">
        <v>122</v>
      </c>
      <c r="M8" s="19">
        <v>11</v>
      </c>
      <c r="N8" s="23">
        <f t="shared" si="5"/>
        <v>19987</v>
      </c>
      <c r="O8" s="23">
        <f t="shared" si="6"/>
        <v>1342</v>
      </c>
      <c r="P8" s="23">
        <f t="shared" si="7"/>
        <v>18645</v>
      </c>
      <c r="Q8" s="24">
        <f t="shared" si="8"/>
        <v>93.285635663181068</v>
      </c>
      <c r="R8" s="19" t="str">
        <f t="shared" si="9"/>
        <v>High Profit</v>
      </c>
    </row>
    <row r="9" spans="1:18">
      <c r="A9" s="22">
        <v>45232</v>
      </c>
      <c r="B9" s="19">
        <f t="shared" si="0"/>
        <v>2023</v>
      </c>
      <c r="C9" s="19">
        <f t="shared" si="1"/>
        <v>11</v>
      </c>
      <c r="D9" s="19">
        <f t="shared" si="2"/>
        <v>1</v>
      </c>
      <c r="E9" s="19">
        <f t="shared" si="3"/>
        <v>2</v>
      </c>
      <c r="F9" s="19" t="str">
        <f t="shared" si="4"/>
        <v>Q4</v>
      </c>
      <c r="G9" s="19">
        <v>1</v>
      </c>
      <c r="H9" s="19" t="s">
        <v>76</v>
      </c>
      <c r="I9" s="19" t="s">
        <v>68</v>
      </c>
      <c r="J9" s="19" t="s">
        <v>79</v>
      </c>
      <c r="K9" s="23">
        <v>2750</v>
      </c>
      <c r="L9" s="23">
        <v>82</v>
      </c>
      <c r="M9" s="19">
        <v>10</v>
      </c>
      <c r="N9" s="23">
        <f t="shared" si="5"/>
        <v>27500</v>
      </c>
      <c r="O9" s="23">
        <f t="shared" si="6"/>
        <v>820</v>
      </c>
      <c r="P9" s="23">
        <f t="shared" si="7"/>
        <v>26680</v>
      </c>
      <c r="Q9" s="24">
        <f t="shared" si="8"/>
        <v>97.018181818181816</v>
      </c>
      <c r="R9" s="19" t="str">
        <f t="shared" si="9"/>
        <v>High Profit</v>
      </c>
    </row>
    <row r="10" spans="1:18">
      <c r="A10" s="22">
        <v>45057</v>
      </c>
      <c r="B10" s="19">
        <f t="shared" si="0"/>
        <v>2023</v>
      </c>
      <c r="C10" s="19">
        <f t="shared" si="1"/>
        <v>5</v>
      </c>
      <c r="D10" s="19">
        <f t="shared" si="2"/>
        <v>2</v>
      </c>
      <c r="E10" s="19">
        <f t="shared" si="3"/>
        <v>11</v>
      </c>
      <c r="F10" s="19" t="str">
        <f t="shared" si="4"/>
        <v>Q2</v>
      </c>
      <c r="G10" s="19">
        <v>1</v>
      </c>
      <c r="H10" s="19" t="s">
        <v>71</v>
      </c>
      <c r="I10" s="19" t="s">
        <v>68</v>
      </c>
      <c r="J10" s="19" t="s">
        <v>78</v>
      </c>
      <c r="K10" s="23">
        <v>1143</v>
      </c>
      <c r="L10" s="23">
        <v>123</v>
      </c>
      <c r="M10" s="19">
        <v>9</v>
      </c>
      <c r="N10" s="23">
        <f t="shared" si="5"/>
        <v>10287</v>
      </c>
      <c r="O10" s="23">
        <f t="shared" si="6"/>
        <v>1107</v>
      </c>
      <c r="P10" s="23">
        <f t="shared" si="7"/>
        <v>9180</v>
      </c>
      <c r="Q10" s="24">
        <f t="shared" si="8"/>
        <v>89.238845144356958</v>
      </c>
      <c r="R10" s="19" t="str">
        <f t="shared" si="9"/>
        <v>Low Profit</v>
      </c>
    </row>
    <row r="11" spans="1:18">
      <c r="A11" s="22">
        <v>45247</v>
      </c>
      <c r="B11" s="19">
        <f t="shared" si="0"/>
        <v>2023</v>
      </c>
      <c r="C11" s="19">
        <f t="shared" si="1"/>
        <v>11</v>
      </c>
      <c r="D11" s="19">
        <f t="shared" si="2"/>
        <v>3</v>
      </c>
      <c r="E11" s="19">
        <f t="shared" si="3"/>
        <v>17</v>
      </c>
      <c r="F11" s="19" t="str">
        <f t="shared" si="4"/>
        <v>Q4</v>
      </c>
      <c r="G11" s="19">
        <v>1</v>
      </c>
      <c r="H11" s="19" t="s">
        <v>76</v>
      </c>
      <c r="I11" s="19" t="s">
        <v>68</v>
      </c>
      <c r="J11" s="19" t="s">
        <v>80</v>
      </c>
      <c r="K11" s="23">
        <v>3945</v>
      </c>
      <c r="L11" s="23">
        <v>78</v>
      </c>
      <c r="M11" s="19">
        <v>9</v>
      </c>
      <c r="N11" s="23">
        <f t="shared" si="5"/>
        <v>35505</v>
      </c>
      <c r="O11" s="23">
        <f t="shared" si="6"/>
        <v>702</v>
      </c>
      <c r="P11" s="23">
        <f t="shared" si="7"/>
        <v>34803</v>
      </c>
      <c r="Q11" s="24">
        <f t="shared" si="8"/>
        <v>98.022813688212935</v>
      </c>
      <c r="R11" s="19" t="str">
        <f t="shared" si="9"/>
        <v>High Profit</v>
      </c>
    </row>
    <row r="12" spans="1:18">
      <c r="A12" s="22">
        <v>44960</v>
      </c>
      <c r="B12" s="19">
        <f t="shared" si="0"/>
        <v>2023</v>
      </c>
      <c r="C12" s="19">
        <f t="shared" si="1"/>
        <v>2</v>
      </c>
      <c r="D12" s="19">
        <f t="shared" si="2"/>
        <v>1</v>
      </c>
      <c r="E12" s="19">
        <f t="shared" si="3"/>
        <v>3</v>
      </c>
      <c r="F12" s="19" t="str">
        <f t="shared" si="4"/>
        <v>Q1</v>
      </c>
      <c r="G12" s="19">
        <v>1</v>
      </c>
      <c r="H12" s="19" t="s">
        <v>81</v>
      </c>
      <c r="I12" s="19" t="s">
        <v>68</v>
      </c>
      <c r="J12" s="19" t="s">
        <v>69</v>
      </c>
      <c r="K12" s="23">
        <v>1030</v>
      </c>
      <c r="L12" s="23">
        <v>86</v>
      </c>
      <c r="M12" s="19">
        <v>10</v>
      </c>
      <c r="N12" s="23">
        <f t="shared" si="5"/>
        <v>10300</v>
      </c>
      <c r="O12" s="23">
        <f t="shared" si="6"/>
        <v>860</v>
      </c>
      <c r="P12" s="23">
        <f t="shared" si="7"/>
        <v>9440</v>
      </c>
      <c r="Q12" s="24">
        <f t="shared" si="8"/>
        <v>91.650485436893206</v>
      </c>
      <c r="R12" s="19" t="str">
        <f t="shared" si="9"/>
        <v>Low Profit</v>
      </c>
    </row>
    <row r="13" spans="1:18">
      <c r="A13" s="22">
        <v>44952</v>
      </c>
      <c r="B13" s="19">
        <f t="shared" si="0"/>
        <v>2023</v>
      </c>
      <c r="C13" s="19">
        <f t="shared" si="1"/>
        <v>1</v>
      </c>
      <c r="D13" s="19">
        <f t="shared" si="2"/>
        <v>4</v>
      </c>
      <c r="E13" s="19">
        <f t="shared" si="3"/>
        <v>26</v>
      </c>
      <c r="F13" s="19" t="str">
        <f t="shared" si="4"/>
        <v>Q1</v>
      </c>
      <c r="G13" s="19">
        <v>1</v>
      </c>
      <c r="H13" s="19" t="s">
        <v>67</v>
      </c>
      <c r="I13" s="19" t="s">
        <v>68</v>
      </c>
      <c r="J13" s="19" t="s">
        <v>80</v>
      </c>
      <c r="K13" s="23">
        <v>1375.5</v>
      </c>
      <c r="L13" s="23">
        <v>110</v>
      </c>
      <c r="M13" s="19">
        <v>5</v>
      </c>
      <c r="N13" s="23">
        <f t="shared" si="5"/>
        <v>6877.5</v>
      </c>
      <c r="O13" s="23">
        <f t="shared" si="6"/>
        <v>550</v>
      </c>
      <c r="P13" s="23">
        <f t="shared" si="7"/>
        <v>6327.5</v>
      </c>
      <c r="Q13" s="24">
        <f t="shared" si="8"/>
        <v>92.002908033442381</v>
      </c>
      <c r="R13" s="19" t="str">
        <f t="shared" si="9"/>
        <v>Low Profit</v>
      </c>
    </row>
    <row r="14" spans="1:18">
      <c r="A14" s="22">
        <v>45167</v>
      </c>
      <c r="B14" s="19">
        <f t="shared" si="0"/>
        <v>2023</v>
      </c>
      <c r="C14" s="19">
        <f t="shared" si="1"/>
        <v>8</v>
      </c>
      <c r="D14" s="19">
        <f t="shared" si="2"/>
        <v>5</v>
      </c>
      <c r="E14" s="19">
        <f t="shared" si="3"/>
        <v>29</v>
      </c>
      <c r="F14" s="19" t="str">
        <f t="shared" si="4"/>
        <v>Q3</v>
      </c>
      <c r="G14" s="19">
        <v>1</v>
      </c>
      <c r="H14" s="19" t="s">
        <v>76</v>
      </c>
      <c r="I14" s="19" t="s">
        <v>68</v>
      </c>
      <c r="J14" s="19" t="s">
        <v>80</v>
      </c>
      <c r="K14" s="23">
        <v>1830</v>
      </c>
      <c r="L14" s="23">
        <v>80</v>
      </c>
      <c r="M14" s="19">
        <v>9</v>
      </c>
      <c r="N14" s="23">
        <f t="shared" si="5"/>
        <v>16470</v>
      </c>
      <c r="O14" s="23">
        <f t="shared" si="6"/>
        <v>720</v>
      </c>
      <c r="P14" s="23">
        <f t="shared" si="7"/>
        <v>15750</v>
      </c>
      <c r="Q14" s="24">
        <f t="shared" si="8"/>
        <v>95.628415300546436</v>
      </c>
      <c r="R14" s="19" t="str">
        <f t="shared" si="9"/>
        <v>High Profit</v>
      </c>
    </row>
    <row r="15" spans="1:18">
      <c r="A15" s="22">
        <v>44980</v>
      </c>
      <c r="B15" s="19">
        <f t="shared" si="0"/>
        <v>2023</v>
      </c>
      <c r="C15" s="19">
        <f t="shared" si="1"/>
        <v>2</v>
      </c>
      <c r="D15" s="19">
        <f t="shared" si="2"/>
        <v>4</v>
      </c>
      <c r="E15" s="19">
        <f t="shared" si="3"/>
        <v>23</v>
      </c>
      <c r="F15" s="19" t="str">
        <f t="shared" si="4"/>
        <v>Q1</v>
      </c>
      <c r="G15" s="19">
        <v>1</v>
      </c>
      <c r="H15" s="19" t="s">
        <v>82</v>
      </c>
      <c r="I15" s="19" t="s">
        <v>68</v>
      </c>
      <c r="J15" s="19" t="s">
        <v>83</v>
      </c>
      <c r="K15" s="23">
        <v>362</v>
      </c>
      <c r="L15" s="23">
        <v>85</v>
      </c>
      <c r="M15" s="19">
        <v>9</v>
      </c>
      <c r="N15" s="23">
        <f t="shared" si="5"/>
        <v>3258</v>
      </c>
      <c r="O15" s="23">
        <f t="shared" si="6"/>
        <v>765</v>
      </c>
      <c r="P15" s="23">
        <f t="shared" si="7"/>
        <v>2493</v>
      </c>
      <c r="Q15" s="24">
        <f t="shared" si="8"/>
        <v>76.519337016574582</v>
      </c>
      <c r="R15" s="19" t="str">
        <f t="shared" si="9"/>
        <v>Low Profit</v>
      </c>
    </row>
    <row r="16" spans="1:18">
      <c r="A16" s="22">
        <v>45021</v>
      </c>
      <c r="B16" s="19">
        <f t="shared" si="0"/>
        <v>2023</v>
      </c>
      <c r="C16" s="19">
        <f t="shared" si="1"/>
        <v>4</v>
      </c>
      <c r="D16" s="19">
        <f t="shared" si="2"/>
        <v>1</v>
      </c>
      <c r="E16" s="19">
        <f t="shared" si="3"/>
        <v>5</v>
      </c>
      <c r="F16" s="19" t="str">
        <f t="shared" si="4"/>
        <v>Q2</v>
      </c>
      <c r="G16" s="19">
        <v>1</v>
      </c>
      <c r="H16" s="19" t="s">
        <v>84</v>
      </c>
      <c r="I16" s="19" t="s">
        <v>68</v>
      </c>
      <c r="J16" s="19" t="s">
        <v>85</v>
      </c>
      <c r="K16" s="23">
        <v>2852</v>
      </c>
      <c r="L16" s="23">
        <v>80</v>
      </c>
      <c r="M16" s="19">
        <v>14</v>
      </c>
      <c r="N16" s="23">
        <f t="shared" si="5"/>
        <v>39928</v>
      </c>
      <c r="O16" s="23">
        <f t="shared" si="6"/>
        <v>1120</v>
      </c>
      <c r="P16" s="23">
        <f t="shared" si="7"/>
        <v>38808</v>
      </c>
      <c r="Q16" s="24">
        <f t="shared" si="8"/>
        <v>97.194950911640959</v>
      </c>
      <c r="R16" s="19" t="str">
        <f t="shared" si="9"/>
        <v>High Profit</v>
      </c>
    </row>
    <row r="17" spans="1:18">
      <c r="A17" s="22">
        <v>45133</v>
      </c>
      <c r="B17" s="19">
        <f t="shared" si="0"/>
        <v>2023</v>
      </c>
      <c r="C17" s="19">
        <f t="shared" si="1"/>
        <v>7</v>
      </c>
      <c r="D17" s="19">
        <f t="shared" si="2"/>
        <v>4</v>
      </c>
      <c r="E17" s="19">
        <f t="shared" si="3"/>
        <v>26</v>
      </c>
      <c r="F17" s="19" t="str">
        <f t="shared" si="4"/>
        <v>Q3</v>
      </c>
      <c r="G17" s="19">
        <v>1</v>
      </c>
      <c r="H17" s="19" t="s">
        <v>73</v>
      </c>
      <c r="I17" s="19" t="s">
        <v>68</v>
      </c>
      <c r="J17" s="19" t="s">
        <v>75</v>
      </c>
      <c r="K17" s="23">
        <v>1566</v>
      </c>
      <c r="L17" s="23">
        <v>108</v>
      </c>
      <c r="M17" s="19">
        <v>4</v>
      </c>
      <c r="N17" s="23">
        <f t="shared" si="5"/>
        <v>6264</v>
      </c>
      <c r="O17" s="23">
        <f t="shared" si="6"/>
        <v>432</v>
      </c>
      <c r="P17" s="23">
        <f t="shared" si="7"/>
        <v>5832</v>
      </c>
      <c r="Q17" s="24">
        <f t="shared" si="8"/>
        <v>93.103448275862064</v>
      </c>
      <c r="R17" s="19" t="str">
        <f t="shared" si="9"/>
        <v>Low Profit</v>
      </c>
    </row>
    <row r="18" spans="1:18">
      <c r="A18" s="22">
        <v>44957</v>
      </c>
      <c r="B18" s="19">
        <f t="shared" si="0"/>
        <v>2023</v>
      </c>
      <c r="C18" s="19">
        <f t="shared" si="1"/>
        <v>1</v>
      </c>
      <c r="D18" s="19">
        <f t="shared" si="2"/>
        <v>5</v>
      </c>
      <c r="E18" s="19">
        <f t="shared" si="3"/>
        <v>31</v>
      </c>
      <c r="F18" s="19" t="str">
        <f t="shared" si="4"/>
        <v>Q1</v>
      </c>
      <c r="G18" s="19">
        <v>1</v>
      </c>
      <c r="H18" s="19" t="s">
        <v>73</v>
      </c>
      <c r="I18" s="19" t="s">
        <v>68</v>
      </c>
      <c r="J18" s="19" t="s">
        <v>72</v>
      </c>
      <c r="K18" s="23">
        <v>2852</v>
      </c>
      <c r="L18" s="23">
        <v>72</v>
      </c>
      <c r="M18" s="19">
        <v>9</v>
      </c>
      <c r="N18" s="23">
        <f t="shared" si="5"/>
        <v>25668</v>
      </c>
      <c r="O18" s="23">
        <f t="shared" si="6"/>
        <v>648</v>
      </c>
      <c r="P18" s="23">
        <f t="shared" si="7"/>
        <v>25020</v>
      </c>
      <c r="Q18" s="24">
        <f t="shared" si="8"/>
        <v>97.475455820476853</v>
      </c>
      <c r="R18" s="19" t="str">
        <f t="shared" si="9"/>
        <v>High Profit</v>
      </c>
    </row>
    <row r="19" spans="1:18">
      <c r="A19" s="22">
        <v>44976</v>
      </c>
      <c r="B19" s="19">
        <f t="shared" si="0"/>
        <v>2023</v>
      </c>
      <c r="C19" s="19">
        <f t="shared" si="1"/>
        <v>2</v>
      </c>
      <c r="D19" s="19">
        <f t="shared" si="2"/>
        <v>3</v>
      </c>
      <c r="E19" s="19">
        <f t="shared" si="3"/>
        <v>19</v>
      </c>
      <c r="F19" s="19" t="str">
        <f t="shared" si="4"/>
        <v>Q1</v>
      </c>
      <c r="G19" s="19">
        <v>1</v>
      </c>
      <c r="H19" s="19" t="s">
        <v>73</v>
      </c>
      <c r="I19" s="19" t="s">
        <v>68</v>
      </c>
      <c r="J19" s="19" t="s">
        <v>80</v>
      </c>
      <c r="K19" s="23">
        <v>1566</v>
      </c>
      <c r="L19" s="23">
        <v>155</v>
      </c>
      <c r="M19" s="19">
        <v>13</v>
      </c>
      <c r="N19" s="23">
        <f t="shared" si="5"/>
        <v>20358</v>
      </c>
      <c r="O19" s="23">
        <f t="shared" si="6"/>
        <v>2015</v>
      </c>
      <c r="P19" s="23">
        <f t="shared" si="7"/>
        <v>18343</v>
      </c>
      <c r="Q19" s="24">
        <f t="shared" si="8"/>
        <v>90.102171136653894</v>
      </c>
      <c r="R19" s="19" t="str">
        <f t="shared" si="9"/>
        <v>High Profit</v>
      </c>
    </row>
    <row r="20" spans="1:18">
      <c r="A20" s="22">
        <v>45096</v>
      </c>
      <c r="B20" s="19">
        <f t="shared" si="0"/>
        <v>2023</v>
      </c>
      <c r="C20" s="19">
        <f t="shared" si="1"/>
        <v>6</v>
      </c>
      <c r="D20" s="19">
        <f t="shared" si="2"/>
        <v>3</v>
      </c>
      <c r="E20" s="19">
        <f t="shared" si="3"/>
        <v>19</v>
      </c>
      <c r="F20" s="19" t="str">
        <f t="shared" si="4"/>
        <v>Q2</v>
      </c>
      <c r="G20" s="19">
        <v>1</v>
      </c>
      <c r="H20" s="19" t="s">
        <v>67</v>
      </c>
      <c r="I20" s="19" t="s">
        <v>68</v>
      </c>
      <c r="J20" s="19" t="s">
        <v>83</v>
      </c>
      <c r="K20" s="23">
        <v>2877</v>
      </c>
      <c r="L20" s="23">
        <v>151</v>
      </c>
      <c r="M20" s="19">
        <v>15</v>
      </c>
      <c r="N20" s="23">
        <f t="shared" si="5"/>
        <v>43155</v>
      </c>
      <c r="O20" s="23">
        <f t="shared" si="6"/>
        <v>2265</v>
      </c>
      <c r="P20" s="23">
        <f t="shared" si="7"/>
        <v>40890</v>
      </c>
      <c r="Q20" s="24">
        <f t="shared" si="8"/>
        <v>94.751477233229053</v>
      </c>
      <c r="R20" s="19" t="str">
        <f t="shared" si="9"/>
        <v>High Profit</v>
      </c>
    </row>
    <row r="21" spans="1:18">
      <c r="A21" s="22">
        <v>45275</v>
      </c>
      <c r="B21" s="19">
        <f t="shared" si="0"/>
        <v>2023</v>
      </c>
      <c r="C21" s="19">
        <f t="shared" si="1"/>
        <v>12</v>
      </c>
      <c r="D21" s="19">
        <f t="shared" si="2"/>
        <v>3</v>
      </c>
      <c r="E21" s="19">
        <f t="shared" si="3"/>
        <v>15</v>
      </c>
      <c r="F21" s="19" t="str">
        <f t="shared" si="4"/>
        <v>Q4</v>
      </c>
      <c r="G21" s="19">
        <v>1</v>
      </c>
      <c r="H21" s="19" t="s">
        <v>73</v>
      </c>
      <c r="I21" s="19" t="s">
        <v>68</v>
      </c>
      <c r="J21" s="19" t="s">
        <v>74</v>
      </c>
      <c r="K21" s="23">
        <v>1797</v>
      </c>
      <c r="L21" s="23">
        <v>154</v>
      </c>
      <c r="M21" s="19">
        <v>10</v>
      </c>
      <c r="N21" s="23">
        <f t="shared" si="5"/>
        <v>17970</v>
      </c>
      <c r="O21" s="23">
        <f t="shared" si="6"/>
        <v>1540</v>
      </c>
      <c r="P21" s="23">
        <f t="shared" si="7"/>
        <v>16430</v>
      </c>
      <c r="Q21" s="24">
        <f t="shared" si="8"/>
        <v>91.430161380077919</v>
      </c>
      <c r="R21" s="19" t="str">
        <f t="shared" si="9"/>
        <v>High Profit</v>
      </c>
    </row>
    <row r="22" spans="1:18">
      <c r="A22" s="22">
        <v>45255</v>
      </c>
      <c r="B22" s="19">
        <f t="shared" si="0"/>
        <v>2023</v>
      </c>
      <c r="C22" s="19">
        <f t="shared" si="1"/>
        <v>11</v>
      </c>
      <c r="D22" s="19">
        <f t="shared" si="2"/>
        <v>4</v>
      </c>
      <c r="E22" s="19">
        <f t="shared" si="3"/>
        <v>25</v>
      </c>
      <c r="F22" s="19" t="str">
        <f t="shared" si="4"/>
        <v>Q4</v>
      </c>
      <c r="G22" s="19">
        <v>1</v>
      </c>
      <c r="H22" s="19" t="s">
        <v>76</v>
      </c>
      <c r="I22" s="19" t="s">
        <v>68</v>
      </c>
      <c r="J22" s="19" t="s">
        <v>80</v>
      </c>
      <c r="K22" s="23">
        <v>3850.5</v>
      </c>
      <c r="L22" s="23">
        <v>154</v>
      </c>
      <c r="M22" s="19">
        <v>10</v>
      </c>
      <c r="N22" s="23">
        <f t="shared" si="5"/>
        <v>38505</v>
      </c>
      <c r="O22" s="23">
        <f t="shared" si="6"/>
        <v>1540</v>
      </c>
      <c r="P22" s="23">
        <f t="shared" si="7"/>
        <v>36965</v>
      </c>
      <c r="Q22" s="24">
        <f t="shared" si="8"/>
        <v>96.00051941306323</v>
      </c>
      <c r="R22" s="19" t="str">
        <f t="shared" si="9"/>
        <v>High Profit</v>
      </c>
    </row>
    <row r="23" spans="1:18">
      <c r="A23" s="22">
        <v>45047</v>
      </c>
      <c r="B23" s="19">
        <f t="shared" si="0"/>
        <v>2023</v>
      </c>
      <c r="C23" s="19">
        <f t="shared" si="1"/>
        <v>5</v>
      </c>
      <c r="D23" s="19">
        <f t="shared" si="2"/>
        <v>1</v>
      </c>
      <c r="E23" s="19">
        <f t="shared" si="3"/>
        <v>1</v>
      </c>
      <c r="F23" s="19" t="str">
        <f t="shared" si="4"/>
        <v>Q2</v>
      </c>
      <c r="G23" s="19">
        <v>1</v>
      </c>
      <c r="H23" s="19" t="s">
        <v>67</v>
      </c>
      <c r="I23" s="19" t="s">
        <v>68</v>
      </c>
      <c r="J23" s="19" t="s">
        <v>85</v>
      </c>
      <c r="K23" s="23">
        <v>2851</v>
      </c>
      <c r="L23" s="23">
        <v>109</v>
      </c>
      <c r="M23" s="19">
        <v>6</v>
      </c>
      <c r="N23" s="23">
        <f t="shared" si="5"/>
        <v>17106</v>
      </c>
      <c r="O23" s="23">
        <f t="shared" si="6"/>
        <v>654</v>
      </c>
      <c r="P23" s="23">
        <f t="shared" si="7"/>
        <v>16452</v>
      </c>
      <c r="Q23" s="24">
        <f t="shared" si="8"/>
        <v>96.176780077165901</v>
      </c>
      <c r="R23" s="19" t="str">
        <f t="shared" si="9"/>
        <v>High Profit</v>
      </c>
    </row>
    <row r="24" spans="1:18">
      <c r="A24" s="22">
        <v>45154</v>
      </c>
      <c r="B24" s="19">
        <f t="shared" si="0"/>
        <v>2023</v>
      </c>
      <c r="C24" s="19">
        <f t="shared" si="1"/>
        <v>8</v>
      </c>
      <c r="D24" s="19">
        <f t="shared" si="2"/>
        <v>3</v>
      </c>
      <c r="E24" s="19">
        <f t="shared" si="3"/>
        <v>16</v>
      </c>
      <c r="F24" s="19" t="str">
        <f t="shared" si="4"/>
        <v>Q3</v>
      </c>
      <c r="G24" s="19">
        <v>1</v>
      </c>
      <c r="H24" s="19" t="s">
        <v>76</v>
      </c>
      <c r="I24" s="19" t="s">
        <v>68</v>
      </c>
      <c r="J24" s="19" t="s">
        <v>74</v>
      </c>
      <c r="K24" s="23">
        <v>2074</v>
      </c>
      <c r="L24" s="23">
        <v>72</v>
      </c>
      <c r="M24" s="19">
        <v>6</v>
      </c>
      <c r="N24" s="23">
        <f t="shared" si="5"/>
        <v>12444</v>
      </c>
      <c r="O24" s="23">
        <f t="shared" si="6"/>
        <v>432</v>
      </c>
      <c r="P24" s="23">
        <f t="shared" si="7"/>
        <v>12012</v>
      </c>
      <c r="Q24" s="24">
        <f t="shared" si="8"/>
        <v>96.528447444551588</v>
      </c>
      <c r="R24" s="19" t="str">
        <f t="shared" si="9"/>
        <v>Low Profit</v>
      </c>
    </row>
    <row r="25" spans="1:18">
      <c r="A25" s="22">
        <v>45162</v>
      </c>
      <c r="B25" s="19">
        <f t="shared" si="0"/>
        <v>2023</v>
      </c>
      <c r="C25" s="19">
        <f t="shared" si="1"/>
        <v>8</v>
      </c>
      <c r="D25" s="19">
        <f t="shared" si="2"/>
        <v>4</v>
      </c>
      <c r="E25" s="19">
        <f t="shared" si="3"/>
        <v>24</v>
      </c>
      <c r="F25" s="19" t="str">
        <f t="shared" si="4"/>
        <v>Q3</v>
      </c>
      <c r="G25" s="19">
        <v>1</v>
      </c>
      <c r="H25" s="19" t="s">
        <v>67</v>
      </c>
      <c r="I25" s="19" t="s">
        <v>68</v>
      </c>
      <c r="J25" s="19" t="s">
        <v>70</v>
      </c>
      <c r="K25" s="23">
        <v>2177</v>
      </c>
      <c r="L25" s="23">
        <v>126</v>
      </c>
      <c r="M25" s="19">
        <v>11</v>
      </c>
      <c r="N25" s="23">
        <f t="shared" si="5"/>
        <v>23947</v>
      </c>
      <c r="O25" s="23">
        <f t="shared" si="6"/>
        <v>1386</v>
      </c>
      <c r="P25" s="23">
        <f t="shared" si="7"/>
        <v>22561</v>
      </c>
      <c r="Q25" s="24">
        <f t="shared" si="8"/>
        <v>94.212218649517681</v>
      </c>
      <c r="R25" s="19" t="str">
        <f t="shared" si="9"/>
        <v>High Profit</v>
      </c>
    </row>
    <row r="26" spans="1:18">
      <c r="A26" s="22">
        <v>45232</v>
      </c>
      <c r="B26" s="19">
        <f t="shared" si="0"/>
        <v>2023</v>
      </c>
      <c r="C26" s="19">
        <f t="shared" si="1"/>
        <v>11</v>
      </c>
      <c r="D26" s="19">
        <f t="shared" si="2"/>
        <v>1</v>
      </c>
      <c r="E26" s="19">
        <f t="shared" si="3"/>
        <v>2</v>
      </c>
      <c r="F26" s="19" t="str">
        <f t="shared" si="4"/>
        <v>Q4</v>
      </c>
      <c r="G26" s="19">
        <v>1</v>
      </c>
      <c r="H26" s="19" t="s">
        <v>84</v>
      </c>
      <c r="I26" s="19" t="s">
        <v>68</v>
      </c>
      <c r="J26" s="19" t="s">
        <v>78</v>
      </c>
      <c r="K26" s="23">
        <v>2177</v>
      </c>
      <c r="L26" s="23">
        <v>91</v>
      </c>
      <c r="M26" s="19">
        <v>3</v>
      </c>
      <c r="N26" s="23">
        <f t="shared" si="5"/>
        <v>6531</v>
      </c>
      <c r="O26" s="23">
        <f t="shared" si="6"/>
        <v>273</v>
      </c>
      <c r="P26" s="23">
        <f t="shared" si="7"/>
        <v>6258</v>
      </c>
      <c r="Q26" s="24">
        <f t="shared" si="8"/>
        <v>95.819935691318321</v>
      </c>
      <c r="R26" s="19" t="str">
        <f t="shared" si="9"/>
        <v>Low Profit</v>
      </c>
    </row>
    <row r="27" spans="1:18">
      <c r="A27" s="22">
        <v>45148</v>
      </c>
      <c r="B27" s="19">
        <f t="shared" si="0"/>
        <v>2023</v>
      </c>
      <c r="C27" s="19">
        <f t="shared" si="1"/>
        <v>8</v>
      </c>
      <c r="D27" s="19">
        <f t="shared" si="2"/>
        <v>2</v>
      </c>
      <c r="E27" s="19">
        <f t="shared" si="3"/>
        <v>10</v>
      </c>
      <c r="F27" s="19" t="str">
        <f t="shared" si="4"/>
        <v>Q3</v>
      </c>
      <c r="G27" s="19">
        <v>1</v>
      </c>
      <c r="H27" s="19" t="s">
        <v>67</v>
      </c>
      <c r="I27" s="19" t="s">
        <v>68</v>
      </c>
      <c r="J27" s="19" t="s">
        <v>86</v>
      </c>
      <c r="K27" s="23">
        <v>1778</v>
      </c>
      <c r="L27" s="23">
        <v>152</v>
      </c>
      <c r="M27" s="19">
        <v>11</v>
      </c>
      <c r="N27" s="23">
        <f t="shared" si="5"/>
        <v>19558</v>
      </c>
      <c r="O27" s="23">
        <f t="shared" si="6"/>
        <v>1672</v>
      </c>
      <c r="P27" s="23">
        <f t="shared" si="7"/>
        <v>17886</v>
      </c>
      <c r="Q27" s="24">
        <f t="shared" si="8"/>
        <v>91.451068616422944</v>
      </c>
      <c r="R27" s="19" t="str">
        <f t="shared" si="9"/>
        <v>High Profit</v>
      </c>
    </row>
    <row r="28" spans="1:18">
      <c r="A28" s="22">
        <v>45067</v>
      </c>
      <c r="B28" s="19">
        <f t="shared" si="0"/>
        <v>2023</v>
      </c>
      <c r="C28" s="19">
        <f t="shared" si="1"/>
        <v>5</v>
      </c>
      <c r="D28" s="19">
        <f t="shared" si="2"/>
        <v>3</v>
      </c>
      <c r="E28" s="19">
        <f t="shared" si="3"/>
        <v>21</v>
      </c>
      <c r="F28" s="19" t="str">
        <f t="shared" si="4"/>
        <v>Q2</v>
      </c>
      <c r="G28" s="19">
        <v>1</v>
      </c>
      <c r="H28" s="19" t="s">
        <v>84</v>
      </c>
      <c r="I28" s="19" t="s">
        <v>68</v>
      </c>
      <c r="J28" s="19" t="s">
        <v>85</v>
      </c>
      <c r="K28" s="23">
        <v>2349</v>
      </c>
      <c r="L28" s="23">
        <v>84</v>
      </c>
      <c r="M28" s="19">
        <v>6</v>
      </c>
      <c r="N28" s="23">
        <f t="shared" si="5"/>
        <v>14094</v>
      </c>
      <c r="O28" s="23">
        <f t="shared" si="6"/>
        <v>504</v>
      </c>
      <c r="P28" s="23">
        <f t="shared" si="7"/>
        <v>13590</v>
      </c>
      <c r="Q28" s="24">
        <f t="shared" si="8"/>
        <v>96.424010217113661</v>
      </c>
      <c r="R28" s="19" t="str">
        <f t="shared" si="9"/>
        <v>Low Profit</v>
      </c>
    </row>
    <row r="29" spans="1:18">
      <c r="A29" s="22">
        <v>45183</v>
      </c>
      <c r="B29" s="19">
        <f t="shared" si="0"/>
        <v>2023</v>
      </c>
      <c r="C29" s="19">
        <f t="shared" si="1"/>
        <v>9</v>
      </c>
      <c r="D29" s="19">
        <f t="shared" si="2"/>
        <v>2</v>
      </c>
      <c r="E29" s="19">
        <f t="shared" si="3"/>
        <v>14</v>
      </c>
      <c r="F29" s="19" t="str">
        <f t="shared" si="4"/>
        <v>Q3</v>
      </c>
      <c r="G29" s="19">
        <v>1</v>
      </c>
      <c r="H29" s="19" t="s">
        <v>87</v>
      </c>
      <c r="I29" s="19" t="s">
        <v>68</v>
      </c>
      <c r="J29" s="19" t="s">
        <v>78</v>
      </c>
      <c r="K29" s="23">
        <v>2689</v>
      </c>
      <c r="L29" s="23">
        <v>77</v>
      </c>
      <c r="M29" s="19">
        <v>15</v>
      </c>
      <c r="N29" s="23">
        <f t="shared" si="5"/>
        <v>40335</v>
      </c>
      <c r="O29" s="23">
        <f t="shared" si="6"/>
        <v>1155</v>
      </c>
      <c r="P29" s="23">
        <f t="shared" si="7"/>
        <v>39180</v>
      </c>
      <c r="Q29" s="24">
        <f t="shared" si="8"/>
        <v>97.136481963555227</v>
      </c>
      <c r="R29" s="19" t="str">
        <f t="shared" si="9"/>
        <v>High Profit</v>
      </c>
    </row>
    <row r="30" spans="1:18">
      <c r="A30" s="22">
        <v>45010</v>
      </c>
      <c r="B30" s="19">
        <f t="shared" si="0"/>
        <v>2023</v>
      </c>
      <c r="C30" s="19">
        <f t="shared" si="1"/>
        <v>3</v>
      </c>
      <c r="D30" s="19">
        <f t="shared" si="2"/>
        <v>4</v>
      </c>
      <c r="E30" s="19">
        <f t="shared" si="3"/>
        <v>25</v>
      </c>
      <c r="F30" s="19" t="str">
        <f t="shared" si="4"/>
        <v>Q1</v>
      </c>
      <c r="G30" s="19">
        <v>1</v>
      </c>
      <c r="H30" s="19" t="s">
        <v>67</v>
      </c>
      <c r="I30" s="19" t="s">
        <v>68</v>
      </c>
      <c r="J30" s="19" t="s">
        <v>79</v>
      </c>
      <c r="K30" s="23">
        <v>1683</v>
      </c>
      <c r="L30" s="23">
        <v>135</v>
      </c>
      <c r="M30" s="19">
        <v>14</v>
      </c>
      <c r="N30" s="23">
        <f t="shared" si="5"/>
        <v>23562</v>
      </c>
      <c r="O30" s="23">
        <f t="shared" si="6"/>
        <v>1890</v>
      </c>
      <c r="P30" s="23">
        <f t="shared" si="7"/>
        <v>21672</v>
      </c>
      <c r="Q30" s="24">
        <f t="shared" si="8"/>
        <v>91.978609625668454</v>
      </c>
      <c r="R30" s="19" t="str">
        <f t="shared" si="9"/>
        <v>High Profit</v>
      </c>
    </row>
    <row r="31" spans="1:18">
      <c r="A31" s="22">
        <v>45136</v>
      </c>
      <c r="B31" s="19">
        <f t="shared" si="0"/>
        <v>2023</v>
      </c>
      <c r="C31" s="19">
        <f t="shared" si="1"/>
        <v>7</v>
      </c>
      <c r="D31" s="19">
        <f t="shared" si="2"/>
        <v>5</v>
      </c>
      <c r="E31" s="19">
        <f t="shared" si="3"/>
        <v>29</v>
      </c>
      <c r="F31" s="19" t="str">
        <f t="shared" si="4"/>
        <v>Q3</v>
      </c>
      <c r="G31" s="19">
        <v>1</v>
      </c>
      <c r="H31" s="19" t="s">
        <v>88</v>
      </c>
      <c r="I31" s="19" t="s">
        <v>68</v>
      </c>
      <c r="J31" s="19" t="s">
        <v>72</v>
      </c>
      <c r="K31" s="23">
        <v>1159</v>
      </c>
      <c r="L31" s="23">
        <v>87</v>
      </c>
      <c r="M31" s="19">
        <v>15</v>
      </c>
      <c r="N31" s="23">
        <f t="shared" si="5"/>
        <v>17385</v>
      </c>
      <c r="O31" s="23">
        <f t="shared" si="6"/>
        <v>1305</v>
      </c>
      <c r="P31" s="23">
        <f t="shared" si="7"/>
        <v>16080</v>
      </c>
      <c r="Q31" s="24">
        <f t="shared" si="8"/>
        <v>92.493528904227787</v>
      </c>
      <c r="R31" s="19" t="str">
        <f t="shared" si="9"/>
        <v>High Profit</v>
      </c>
    </row>
    <row r="32" spans="1:18">
      <c r="A32" s="22">
        <v>45095</v>
      </c>
      <c r="B32" s="19">
        <f t="shared" si="0"/>
        <v>2023</v>
      </c>
      <c r="C32" s="19">
        <f t="shared" si="1"/>
        <v>6</v>
      </c>
      <c r="D32" s="19">
        <f t="shared" si="2"/>
        <v>3</v>
      </c>
      <c r="E32" s="19">
        <f t="shared" si="3"/>
        <v>18</v>
      </c>
      <c r="F32" s="19" t="str">
        <f t="shared" si="4"/>
        <v>Q2</v>
      </c>
      <c r="G32" s="19">
        <v>1</v>
      </c>
      <c r="H32" s="19" t="s">
        <v>71</v>
      </c>
      <c r="I32" s="19" t="s">
        <v>68</v>
      </c>
      <c r="J32" s="19" t="s">
        <v>78</v>
      </c>
      <c r="K32" s="23">
        <v>2487</v>
      </c>
      <c r="L32" s="23">
        <v>102</v>
      </c>
      <c r="M32" s="19">
        <v>5</v>
      </c>
      <c r="N32" s="23">
        <f t="shared" si="5"/>
        <v>12435</v>
      </c>
      <c r="O32" s="23">
        <f t="shared" si="6"/>
        <v>510</v>
      </c>
      <c r="P32" s="23">
        <f t="shared" si="7"/>
        <v>11925</v>
      </c>
      <c r="Q32" s="24">
        <f t="shared" si="8"/>
        <v>95.898673100120618</v>
      </c>
      <c r="R32" s="19" t="str">
        <f t="shared" si="9"/>
        <v>Low Profit</v>
      </c>
    </row>
    <row r="33" spans="1:18">
      <c r="A33" s="22">
        <v>44933</v>
      </c>
      <c r="B33" s="19">
        <f t="shared" si="0"/>
        <v>2023</v>
      </c>
      <c r="C33" s="19">
        <f t="shared" si="1"/>
        <v>1</v>
      </c>
      <c r="D33" s="19">
        <f t="shared" si="2"/>
        <v>1</v>
      </c>
      <c r="E33" s="19">
        <f t="shared" si="3"/>
        <v>7</v>
      </c>
      <c r="F33" s="19" t="str">
        <f t="shared" si="4"/>
        <v>Q1</v>
      </c>
      <c r="G33" s="19">
        <v>1</v>
      </c>
      <c r="H33" s="19" t="s">
        <v>89</v>
      </c>
      <c r="I33" s="19" t="s">
        <v>68</v>
      </c>
      <c r="J33" s="19" t="s">
        <v>75</v>
      </c>
      <c r="K33" s="23">
        <v>2327</v>
      </c>
      <c r="L33" s="23">
        <v>80</v>
      </c>
      <c r="M33" s="19">
        <v>11</v>
      </c>
      <c r="N33" s="23">
        <f t="shared" si="5"/>
        <v>25597</v>
      </c>
      <c r="O33" s="23">
        <f t="shared" si="6"/>
        <v>880</v>
      </c>
      <c r="P33" s="23">
        <f t="shared" si="7"/>
        <v>24717</v>
      </c>
      <c r="Q33" s="24">
        <f t="shared" si="8"/>
        <v>96.562097120756334</v>
      </c>
      <c r="R33" s="19" t="str">
        <f t="shared" si="9"/>
        <v>High Profit</v>
      </c>
    </row>
    <row r="34" spans="1:18">
      <c r="A34" s="22">
        <v>44971</v>
      </c>
      <c r="B34" s="19">
        <f t="shared" si="0"/>
        <v>2023</v>
      </c>
      <c r="C34" s="19">
        <f t="shared" si="1"/>
        <v>2</v>
      </c>
      <c r="D34" s="19">
        <f t="shared" si="2"/>
        <v>2</v>
      </c>
      <c r="E34" s="19">
        <f t="shared" si="3"/>
        <v>14</v>
      </c>
      <c r="F34" s="19" t="str">
        <f t="shared" si="4"/>
        <v>Q1</v>
      </c>
      <c r="G34" s="19">
        <v>1</v>
      </c>
      <c r="H34" s="19" t="s">
        <v>77</v>
      </c>
      <c r="I34" s="19" t="s">
        <v>68</v>
      </c>
      <c r="J34" s="19" t="s">
        <v>86</v>
      </c>
      <c r="K34" s="23">
        <v>1228</v>
      </c>
      <c r="L34" s="23">
        <v>93</v>
      </c>
      <c r="M34" s="19">
        <v>15</v>
      </c>
      <c r="N34" s="23">
        <f t="shared" si="5"/>
        <v>18420</v>
      </c>
      <c r="O34" s="23">
        <f t="shared" si="6"/>
        <v>1395</v>
      </c>
      <c r="P34" s="23">
        <f t="shared" si="7"/>
        <v>17025</v>
      </c>
      <c r="Q34" s="24">
        <f t="shared" si="8"/>
        <v>92.426710097719862</v>
      </c>
      <c r="R34" s="19" t="str">
        <f t="shared" si="9"/>
        <v>High Profit</v>
      </c>
    </row>
    <row r="35" spans="1:18">
      <c r="A35" s="22">
        <v>45175</v>
      </c>
      <c r="B35" s="19">
        <f t="shared" si="0"/>
        <v>2023</v>
      </c>
      <c r="C35" s="19">
        <f t="shared" si="1"/>
        <v>9</v>
      </c>
      <c r="D35" s="19">
        <f t="shared" si="2"/>
        <v>1</v>
      </c>
      <c r="E35" s="19">
        <f t="shared" si="3"/>
        <v>6</v>
      </c>
      <c r="F35" s="19" t="str">
        <f t="shared" si="4"/>
        <v>Q3</v>
      </c>
      <c r="G35" s="19">
        <v>1</v>
      </c>
      <c r="H35" s="19" t="s">
        <v>81</v>
      </c>
      <c r="I35" s="19" t="s">
        <v>68</v>
      </c>
      <c r="J35" s="19" t="s">
        <v>70</v>
      </c>
      <c r="K35" s="23">
        <v>2136</v>
      </c>
      <c r="L35" s="23">
        <v>74</v>
      </c>
      <c r="M35" s="19">
        <v>14</v>
      </c>
      <c r="N35" s="23">
        <f t="shared" si="5"/>
        <v>29904</v>
      </c>
      <c r="O35" s="23">
        <f t="shared" si="6"/>
        <v>1036</v>
      </c>
      <c r="P35" s="23">
        <f t="shared" si="7"/>
        <v>28868</v>
      </c>
      <c r="Q35" s="24">
        <f t="shared" si="8"/>
        <v>96.535580524344567</v>
      </c>
      <c r="R35" s="19" t="str">
        <f t="shared" si="9"/>
        <v>High Profit</v>
      </c>
    </row>
    <row r="36" spans="1:18">
      <c r="A36" s="22">
        <v>45020</v>
      </c>
      <c r="B36" s="19">
        <f t="shared" si="0"/>
        <v>2023</v>
      </c>
      <c r="C36" s="19">
        <f t="shared" si="1"/>
        <v>4</v>
      </c>
      <c r="D36" s="19">
        <f t="shared" si="2"/>
        <v>1</v>
      </c>
      <c r="E36" s="19">
        <f t="shared" si="3"/>
        <v>4</v>
      </c>
      <c r="F36" s="19" t="str">
        <f t="shared" si="4"/>
        <v>Q2</v>
      </c>
      <c r="G36" s="19">
        <v>1</v>
      </c>
      <c r="H36" s="19" t="s">
        <v>71</v>
      </c>
      <c r="I36" s="19" t="s">
        <v>68</v>
      </c>
      <c r="J36" s="19" t="s">
        <v>78</v>
      </c>
      <c r="K36" s="23">
        <v>2832</v>
      </c>
      <c r="L36" s="23">
        <v>157</v>
      </c>
      <c r="M36" s="19">
        <v>10</v>
      </c>
      <c r="N36" s="23">
        <f t="shared" si="5"/>
        <v>28320</v>
      </c>
      <c r="O36" s="23">
        <f t="shared" si="6"/>
        <v>1570</v>
      </c>
      <c r="P36" s="23">
        <f t="shared" si="7"/>
        <v>26750</v>
      </c>
      <c r="Q36" s="24">
        <f t="shared" si="8"/>
        <v>94.456214689265536</v>
      </c>
      <c r="R36" s="19" t="str">
        <f t="shared" si="9"/>
        <v>High Profit</v>
      </c>
    </row>
    <row r="37" spans="1:18">
      <c r="A37" s="22">
        <v>44935</v>
      </c>
      <c r="B37" s="19">
        <f t="shared" si="0"/>
        <v>2023</v>
      </c>
      <c r="C37" s="19">
        <f t="shared" si="1"/>
        <v>1</v>
      </c>
      <c r="D37" s="19">
        <f t="shared" si="2"/>
        <v>2</v>
      </c>
      <c r="E37" s="19">
        <f t="shared" si="3"/>
        <v>9</v>
      </c>
      <c r="F37" s="19" t="str">
        <f t="shared" si="4"/>
        <v>Q1</v>
      </c>
      <c r="G37" s="19">
        <v>1</v>
      </c>
      <c r="H37" s="19" t="s">
        <v>73</v>
      </c>
      <c r="I37" s="19" t="s">
        <v>68</v>
      </c>
      <c r="J37" s="19" t="s">
        <v>80</v>
      </c>
      <c r="K37" s="23">
        <v>1579</v>
      </c>
      <c r="L37" s="23">
        <v>140</v>
      </c>
      <c r="M37" s="19">
        <v>13</v>
      </c>
      <c r="N37" s="23">
        <f t="shared" si="5"/>
        <v>20527</v>
      </c>
      <c r="O37" s="23">
        <f t="shared" si="6"/>
        <v>1820</v>
      </c>
      <c r="P37" s="23">
        <f t="shared" si="7"/>
        <v>18707</v>
      </c>
      <c r="Q37" s="24">
        <f t="shared" si="8"/>
        <v>91.13362887903736</v>
      </c>
      <c r="R37" s="19" t="str">
        <f t="shared" si="9"/>
        <v>High Profit</v>
      </c>
    </row>
    <row r="38" spans="1:18">
      <c r="A38" s="22">
        <v>45184</v>
      </c>
      <c r="B38" s="19">
        <f t="shared" si="0"/>
        <v>2023</v>
      </c>
      <c r="C38" s="19">
        <f t="shared" si="1"/>
        <v>9</v>
      </c>
      <c r="D38" s="19">
        <f t="shared" si="2"/>
        <v>3</v>
      </c>
      <c r="E38" s="19">
        <f t="shared" si="3"/>
        <v>15</v>
      </c>
      <c r="F38" s="19" t="str">
        <f t="shared" si="4"/>
        <v>Q3</v>
      </c>
      <c r="G38" s="19">
        <v>1</v>
      </c>
      <c r="H38" s="19" t="s">
        <v>76</v>
      </c>
      <c r="I38" s="19" t="s">
        <v>68</v>
      </c>
      <c r="J38" s="19" t="s">
        <v>78</v>
      </c>
      <c r="K38" s="23">
        <v>1033</v>
      </c>
      <c r="L38" s="23">
        <v>108</v>
      </c>
      <c r="M38" s="19">
        <v>15</v>
      </c>
      <c r="N38" s="23">
        <f t="shared" si="5"/>
        <v>15495</v>
      </c>
      <c r="O38" s="23">
        <f t="shared" si="6"/>
        <v>1620</v>
      </c>
      <c r="P38" s="23">
        <f t="shared" si="7"/>
        <v>13875</v>
      </c>
      <c r="Q38" s="24">
        <f t="shared" si="8"/>
        <v>89.545014520813169</v>
      </c>
      <c r="R38" s="19" t="str">
        <f t="shared" si="9"/>
        <v>High Profit</v>
      </c>
    </row>
    <row r="39" spans="1:18">
      <c r="A39" s="22">
        <v>45072</v>
      </c>
      <c r="B39" s="19">
        <f t="shared" si="0"/>
        <v>2023</v>
      </c>
      <c r="C39" s="19">
        <f t="shared" si="1"/>
        <v>5</v>
      </c>
      <c r="D39" s="19">
        <f t="shared" si="2"/>
        <v>4</v>
      </c>
      <c r="E39" s="19">
        <f t="shared" si="3"/>
        <v>26</v>
      </c>
      <c r="F39" s="19" t="str">
        <f t="shared" si="4"/>
        <v>Q2</v>
      </c>
      <c r="G39" s="19">
        <v>1</v>
      </c>
      <c r="H39" s="19" t="s">
        <v>87</v>
      </c>
      <c r="I39" s="19" t="s">
        <v>68</v>
      </c>
      <c r="J39" s="19" t="s">
        <v>85</v>
      </c>
      <c r="K39" s="23">
        <v>1389</v>
      </c>
      <c r="L39" s="23">
        <v>108</v>
      </c>
      <c r="M39" s="19">
        <v>8</v>
      </c>
      <c r="N39" s="23">
        <f t="shared" si="5"/>
        <v>11112</v>
      </c>
      <c r="O39" s="23">
        <f t="shared" si="6"/>
        <v>864</v>
      </c>
      <c r="P39" s="23">
        <f t="shared" si="7"/>
        <v>10248</v>
      </c>
      <c r="Q39" s="24">
        <f t="shared" si="8"/>
        <v>92.224622030237583</v>
      </c>
      <c r="R39" s="19" t="str">
        <f t="shared" si="9"/>
        <v>Low Profit</v>
      </c>
    </row>
    <row r="40" spans="1:18">
      <c r="A40" s="22">
        <v>45234</v>
      </c>
      <c r="B40" s="19">
        <f t="shared" si="0"/>
        <v>2023</v>
      </c>
      <c r="C40" s="19">
        <f t="shared" si="1"/>
        <v>11</v>
      </c>
      <c r="D40" s="19">
        <f t="shared" si="2"/>
        <v>1</v>
      </c>
      <c r="E40" s="19">
        <f t="shared" si="3"/>
        <v>4</v>
      </c>
      <c r="F40" s="19" t="str">
        <f t="shared" si="4"/>
        <v>Q4</v>
      </c>
      <c r="G40" s="19">
        <v>1</v>
      </c>
      <c r="H40" s="19" t="s">
        <v>81</v>
      </c>
      <c r="I40" s="19" t="s">
        <v>68</v>
      </c>
      <c r="J40" s="19" t="s">
        <v>69</v>
      </c>
      <c r="K40" s="23">
        <v>1496</v>
      </c>
      <c r="L40" s="23">
        <v>113</v>
      </c>
      <c r="M40" s="19">
        <v>15</v>
      </c>
      <c r="N40" s="23">
        <f t="shared" si="5"/>
        <v>22440</v>
      </c>
      <c r="O40" s="23">
        <f t="shared" si="6"/>
        <v>1695</v>
      </c>
      <c r="P40" s="23">
        <f t="shared" si="7"/>
        <v>20745</v>
      </c>
      <c r="Q40" s="24">
        <f t="shared" si="8"/>
        <v>92.446524064171115</v>
      </c>
      <c r="R40" s="19" t="str">
        <f t="shared" si="9"/>
        <v>High Profit</v>
      </c>
    </row>
    <row r="41" spans="1:18">
      <c r="A41" s="22">
        <v>45044</v>
      </c>
      <c r="B41" s="19">
        <f t="shared" si="0"/>
        <v>2023</v>
      </c>
      <c r="C41" s="19">
        <f t="shared" si="1"/>
        <v>4</v>
      </c>
      <c r="D41" s="19">
        <f t="shared" si="2"/>
        <v>4</v>
      </c>
      <c r="E41" s="19">
        <f t="shared" si="3"/>
        <v>28</v>
      </c>
      <c r="F41" s="19" t="str">
        <f t="shared" si="4"/>
        <v>Q2</v>
      </c>
      <c r="G41" s="19">
        <v>1</v>
      </c>
      <c r="H41" s="19" t="s">
        <v>88</v>
      </c>
      <c r="I41" s="19" t="s">
        <v>68</v>
      </c>
      <c r="J41" s="19" t="s">
        <v>69</v>
      </c>
      <c r="K41" s="23">
        <v>727</v>
      </c>
      <c r="L41" s="23">
        <v>102</v>
      </c>
      <c r="M41" s="19">
        <v>4</v>
      </c>
      <c r="N41" s="23">
        <f t="shared" si="5"/>
        <v>2908</v>
      </c>
      <c r="O41" s="23">
        <f t="shared" si="6"/>
        <v>408</v>
      </c>
      <c r="P41" s="23">
        <f t="shared" si="7"/>
        <v>2500</v>
      </c>
      <c r="Q41" s="24">
        <f t="shared" si="8"/>
        <v>85.969738651994504</v>
      </c>
      <c r="R41" s="19" t="str">
        <f t="shared" si="9"/>
        <v>Low Profit</v>
      </c>
    </row>
    <row r="42" spans="1:18">
      <c r="A42" s="22">
        <v>45220</v>
      </c>
      <c r="B42" s="19">
        <f t="shared" si="0"/>
        <v>2023</v>
      </c>
      <c r="C42" s="19">
        <f t="shared" si="1"/>
        <v>10</v>
      </c>
      <c r="D42" s="19">
        <f t="shared" si="2"/>
        <v>3</v>
      </c>
      <c r="E42" s="19">
        <f t="shared" si="3"/>
        <v>21</v>
      </c>
      <c r="F42" s="19" t="str">
        <f t="shared" si="4"/>
        <v>Q4</v>
      </c>
      <c r="G42" s="19">
        <v>1</v>
      </c>
      <c r="H42" s="19" t="s">
        <v>76</v>
      </c>
      <c r="I42" s="19" t="s">
        <v>68</v>
      </c>
      <c r="J42" s="19" t="s">
        <v>80</v>
      </c>
      <c r="K42" s="23">
        <v>1498</v>
      </c>
      <c r="L42" s="23">
        <v>67</v>
      </c>
      <c r="M42" s="19">
        <v>10</v>
      </c>
      <c r="N42" s="23">
        <f t="shared" si="5"/>
        <v>14980</v>
      </c>
      <c r="O42" s="23">
        <f t="shared" si="6"/>
        <v>670</v>
      </c>
      <c r="P42" s="23">
        <f t="shared" si="7"/>
        <v>14310</v>
      </c>
      <c r="Q42" s="24">
        <f t="shared" si="8"/>
        <v>95.527369826435248</v>
      </c>
      <c r="R42" s="19" t="str">
        <f t="shared" si="9"/>
        <v>High Profit</v>
      </c>
    </row>
    <row r="43" spans="1:18">
      <c r="A43" s="22">
        <v>45133</v>
      </c>
      <c r="B43" s="19">
        <f t="shared" si="0"/>
        <v>2023</v>
      </c>
      <c r="C43" s="19">
        <f t="shared" si="1"/>
        <v>7</v>
      </c>
      <c r="D43" s="19">
        <f t="shared" si="2"/>
        <v>4</v>
      </c>
      <c r="E43" s="19">
        <f t="shared" si="3"/>
        <v>26</v>
      </c>
      <c r="F43" s="19" t="str">
        <f t="shared" si="4"/>
        <v>Q3</v>
      </c>
      <c r="G43" s="19">
        <v>1</v>
      </c>
      <c r="H43" s="19" t="s">
        <v>84</v>
      </c>
      <c r="I43" s="19" t="s">
        <v>68</v>
      </c>
      <c r="J43" s="19" t="s">
        <v>85</v>
      </c>
      <c r="K43" s="23">
        <v>2076</v>
      </c>
      <c r="L43" s="23">
        <v>81</v>
      </c>
      <c r="M43" s="19">
        <v>3</v>
      </c>
      <c r="N43" s="23">
        <f t="shared" si="5"/>
        <v>6228</v>
      </c>
      <c r="O43" s="23">
        <f t="shared" si="6"/>
        <v>243</v>
      </c>
      <c r="P43" s="23">
        <f t="shared" si="7"/>
        <v>5985</v>
      </c>
      <c r="Q43" s="24">
        <f t="shared" si="8"/>
        <v>96.098265895953759</v>
      </c>
      <c r="R43" s="19" t="str">
        <f t="shared" si="9"/>
        <v>Low Profit</v>
      </c>
    </row>
    <row r="44" spans="1:18">
      <c r="A44" s="22">
        <v>45183</v>
      </c>
      <c r="B44" s="19">
        <f t="shared" si="0"/>
        <v>2023</v>
      </c>
      <c r="C44" s="19">
        <f t="shared" si="1"/>
        <v>9</v>
      </c>
      <c r="D44" s="19">
        <f t="shared" si="2"/>
        <v>2</v>
      </c>
      <c r="E44" s="19">
        <f t="shared" si="3"/>
        <v>14</v>
      </c>
      <c r="F44" s="19" t="str">
        <f t="shared" si="4"/>
        <v>Q3</v>
      </c>
      <c r="G44" s="19">
        <v>1</v>
      </c>
      <c r="H44" s="19" t="s">
        <v>73</v>
      </c>
      <c r="I44" s="19" t="s">
        <v>68</v>
      </c>
      <c r="J44" s="19" t="s">
        <v>69</v>
      </c>
      <c r="K44" s="23">
        <v>1498</v>
      </c>
      <c r="L44" s="23">
        <v>73</v>
      </c>
      <c r="M44" s="19">
        <v>5</v>
      </c>
      <c r="N44" s="23">
        <f t="shared" si="5"/>
        <v>7490</v>
      </c>
      <c r="O44" s="23">
        <f t="shared" si="6"/>
        <v>365</v>
      </c>
      <c r="P44" s="23">
        <f t="shared" si="7"/>
        <v>7125</v>
      </c>
      <c r="Q44" s="24">
        <f t="shared" si="8"/>
        <v>95.126835781041379</v>
      </c>
      <c r="R44" s="19" t="str">
        <f t="shared" si="9"/>
        <v>Low Profit</v>
      </c>
    </row>
    <row r="45" spans="1:18">
      <c r="A45" s="22">
        <v>45249</v>
      </c>
      <c r="B45" s="19">
        <f t="shared" si="0"/>
        <v>2023</v>
      </c>
      <c r="C45" s="19">
        <f t="shared" si="1"/>
        <v>11</v>
      </c>
      <c r="D45" s="19">
        <f t="shared" si="2"/>
        <v>3</v>
      </c>
      <c r="E45" s="19">
        <f t="shared" si="3"/>
        <v>19</v>
      </c>
      <c r="F45" s="19" t="str">
        <f t="shared" si="4"/>
        <v>Q4</v>
      </c>
      <c r="G45" s="19">
        <v>1</v>
      </c>
      <c r="H45" s="19" t="s">
        <v>73</v>
      </c>
      <c r="I45" s="19" t="s">
        <v>68</v>
      </c>
      <c r="J45" s="19" t="s">
        <v>90</v>
      </c>
      <c r="K45" s="23">
        <v>1679</v>
      </c>
      <c r="L45" s="23">
        <v>69</v>
      </c>
      <c r="M45" s="19">
        <v>3</v>
      </c>
      <c r="N45" s="23">
        <f t="shared" si="5"/>
        <v>5037</v>
      </c>
      <c r="O45" s="23">
        <f t="shared" si="6"/>
        <v>207</v>
      </c>
      <c r="P45" s="23">
        <f t="shared" si="7"/>
        <v>4830</v>
      </c>
      <c r="Q45" s="24">
        <f t="shared" si="8"/>
        <v>95.890410958904098</v>
      </c>
      <c r="R45" s="19" t="str">
        <f t="shared" si="9"/>
        <v>Low Profit</v>
      </c>
    </row>
    <row r="46" spans="1:18">
      <c r="A46" s="22">
        <v>44982</v>
      </c>
      <c r="B46" s="19">
        <f t="shared" si="0"/>
        <v>2023</v>
      </c>
      <c r="C46" s="19">
        <f t="shared" si="1"/>
        <v>2</v>
      </c>
      <c r="D46" s="19">
        <f t="shared" si="2"/>
        <v>4</v>
      </c>
      <c r="E46" s="19">
        <f t="shared" si="3"/>
        <v>25</v>
      </c>
      <c r="F46" s="19" t="str">
        <f t="shared" si="4"/>
        <v>Q1</v>
      </c>
      <c r="G46" s="19">
        <v>1</v>
      </c>
      <c r="H46" s="19" t="s">
        <v>81</v>
      </c>
      <c r="I46" s="19" t="s">
        <v>68</v>
      </c>
      <c r="J46" s="19" t="s">
        <v>80</v>
      </c>
      <c r="K46" s="23">
        <v>1403</v>
      </c>
      <c r="L46" s="23">
        <v>145</v>
      </c>
      <c r="M46" s="19">
        <v>12</v>
      </c>
      <c r="N46" s="23">
        <f t="shared" si="5"/>
        <v>16836</v>
      </c>
      <c r="O46" s="23">
        <f t="shared" si="6"/>
        <v>1740</v>
      </c>
      <c r="P46" s="23">
        <f t="shared" si="7"/>
        <v>15096</v>
      </c>
      <c r="Q46" s="24">
        <f t="shared" si="8"/>
        <v>89.665003563791885</v>
      </c>
      <c r="R46" s="19" t="str">
        <f t="shared" si="9"/>
        <v>High Profit</v>
      </c>
    </row>
    <row r="47" spans="1:18">
      <c r="A47" s="22">
        <v>45102</v>
      </c>
      <c r="B47" s="19">
        <f t="shared" si="0"/>
        <v>2023</v>
      </c>
      <c r="C47" s="19">
        <f t="shared" si="1"/>
        <v>6</v>
      </c>
      <c r="D47" s="19">
        <f t="shared" si="2"/>
        <v>4</v>
      </c>
      <c r="E47" s="19">
        <f t="shared" si="3"/>
        <v>25</v>
      </c>
      <c r="F47" s="19" t="str">
        <f t="shared" si="4"/>
        <v>Q2</v>
      </c>
      <c r="G47" s="19">
        <v>1</v>
      </c>
      <c r="H47" s="19" t="s">
        <v>82</v>
      </c>
      <c r="I47" s="19" t="s">
        <v>68</v>
      </c>
      <c r="J47" s="19" t="s">
        <v>70</v>
      </c>
      <c r="K47" s="23">
        <v>1757</v>
      </c>
      <c r="L47" s="23">
        <v>128</v>
      </c>
      <c r="M47" s="19">
        <v>10</v>
      </c>
      <c r="N47" s="23">
        <f t="shared" si="5"/>
        <v>17570</v>
      </c>
      <c r="O47" s="23">
        <f t="shared" si="6"/>
        <v>1280</v>
      </c>
      <c r="P47" s="23">
        <f t="shared" si="7"/>
        <v>16290</v>
      </c>
      <c r="Q47" s="24">
        <f t="shared" si="8"/>
        <v>92.714854866249283</v>
      </c>
      <c r="R47" s="19" t="str">
        <f t="shared" si="9"/>
        <v>High Profit</v>
      </c>
    </row>
    <row r="48" spans="1:18">
      <c r="A48" s="22">
        <v>45014</v>
      </c>
      <c r="B48" s="19">
        <f t="shared" si="0"/>
        <v>2023</v>
      </c>
      <c r="C48" s="19">
        <f t="shared" si="1"/>
        <v>3</v>
      </c>
      <c r="D48" s="19">
        <f t="shared" si="2"/>
        <v>5</v>
      </c>
      <c r="E48" s="19">
        <f t="shared" si="3"/>
        <v>29</v>
      </c>
      <c r="F48" s="19" t="str">
        <f t="shared" si="4"/>
        <v>Q1</v>
      </c>
      <c r="G48" s="19">
        <v>1</v>
      </c>
      <c r="H48" s="19" t="s">
        <v>87</v>
      </c>
      <c r="I48" s="19" t="s">
        <v>68</v>
      </c>
      <c r="J48" s="19" t="s">
        <v>80</v>
      </c>
      <c r="K48" s="23">
        <v>1001</v>
      </c>
      <c r="L48" s="23">
        <v>65</v>
      </c>
      <c r="M48" s="19">
        <v>6</v>
      </c>
      <c r="N48" s="23">
        <f t="shared" si="5"/>
        <v>6006</v>
      </c>
      <c r="O48" s="23">
        <f t="shared" si="6"/>
        <v>390</v>
      </c>
      <c r="P48" s="23">
        <f t="shared" si="7"/>
        <v>5616</v>
      </c>
      <c r="Q48" s="24">
        <f t="shared" si="8"/>
        <v>93.506493506493499</v>
      </c>
      <c r="R48" s="19" t="str">
        <f t="shared" si="9"/>
        <v>Low Profit</v>
      </c>
    </row>
    <row r="49" spans="1:18">
      <c r="A49" s="22">
        <v>45210</v>
      </c>
      <c r="B49" s="19">
        <f t="shared" si="0"/>
        <v>2023</v>
      </c>
      <c r="C49" s="19">
        <f t="shared" si="1"/>
        <v>10</v>
      </c>
      <c r="D49" s="19">
        <f t="shared" si="2"/>
        <v>2</v>
      </c>
      <c r="E49" s="19">
        <f t="shared" si="3"/>
        <v>11</v>
      </c>
      <c r="F49" s="19" t="str">
        <f t="shared" si="4"/>
        <v>Q4</v>
      </c>
      <c r="G49" s="19">
        <v>1</v>
      </c>
      <c r="H49" s="19" t="s">
        <v>82</v>
      </c>
      <c r="I49" s="19" t="s">
        <v>68</v>
      </c>
      <c r="J49" s="19" t="s">
        <v>79</v>
      </c>
      <c r="K49" s="23">
        <v>1333</v>
      </c>
      <c r="L49" s="23">
        <v>66</v>
      </c>
      <c r="M49" s="19">
        <v>13</v>
      </c>
      <c r="N49" s="23">
        <f t="shared" si="5"/>
        <v>17329</v>
      </c>
      <c r="O49" s="23">
        <f t="shared" si="6"/>
        <v>858</v>
      </c>
      <c r="P49" s="23">
        <f t="shared" si="7"/>
        <v>16471</v>
      </c>
      <c r="Q49" s="24">
        <f t="shared" si="8"/>
        <v>95.048762190547649</v>
      </c>
      <c r="R49" s="19" t="str">
        <f t="shared" si="9"/>
        <v>High Profit</v>
      </c>
    </row>
    <row r="50" spans="1:18">
      <c r="A50" s="22">
        <v>45077</v>
      </c>
      <c r="B50" s="19">
        <f t="shared" si="0"/>
        <v>2023</v>
      </c>
      <c r="C50" s="19">
        <f t="shared" si="1"/>
        <v>5</v>
      </c>
      <c r="D50" s="19">
        <f t="shared" si="2"/>
        <v>5</v>
      </c>
      <c r="E50" s="19">
        <f t="shared" si="3"/>
        <v>31</v>
      </c>
      <c r="F50" s="19" t="str">
        <f t="shared" si="4"/>
        <v>Q2</v>
      </c>
      <c r="G50" s="19">
        <v>1</v>
      </c>
      <c r="H50" s="19" t="s">
        <v>82</v>
      </c>
      <c r="I50" s="19" t="s">
        <v>68</v>
      </c>
      <c r="J50" s="19" t="s">
        <v>78</v>
      </c>
      <c r="K50" s="23">
        <v>1031</v>
      </c>
      <c r="L50" s="23">
        <v>77</v>
      </c>
      <c r="M50" s="19">
        <v>8</v>
      </c>
      <c r="N50" s="23">
        <f t="shared" si="5"/>
        <v>8248</v>
      </c>
      <c r="O50" s="23">
        <f t="shared" si="6"/>
        <v>616</v>
      </c>
      <c r="P50" s="23">
        <f t="shared" si="7"/>
        <v>7632</v>
      </c>
      <c r="Q50" s="24">
        <f t="shared" si="8"/>
        <v>92.531522793404463</v>
      </c>
      <c r="R50" s="19" t="str">
        <f t="shared" si="9"/>
        <v>Low Profit</v>
      </c>
    </row>
    <row r="51" spans="1:18">
      <c r="A51" s="22">
        <v>45061</v>
      </c>
      <c r="B51" s="19">
        <f t="shared" si="0"/>
        <v>2023</v>
      </c>
      <c r="C51" s="19">
        <f t="shared" si="1"/>
        <v>5</v>
      </c>
      <c r="D51" s="19">
        <f t="shared" si="2"/>
        <v>3</v>
      </c>
      <c r="E51" s="19">
        <f t="shared" si="3"/>
        <v>15</v>
      </c>
      <c r="F51" s="19" t="str">
        <f t="shared" si="4"/>
        <v>Q2</v>
      </c>
      <c r="G51" s="19">
        <v>1</v>
      </c>
      <c r="H51" s="19" t="s">
        <v>77</v>
      </c>
      <c r="I51" s="19" t="s">
        <v>68</v>
      </c>
      <c r="J51" s="19" t="s">
        <v>78</v>
      </c>
      <c r="K51" s="23">
        <v>1582</v>
      </c>
      <c r="L51" s="23">
        <v>98</v>
      </c>
      <c r="M51" s="19">
        <v>7</v>
      </c>
      <c r="N51" s="23">
        <f t="shared" si="5"/>
        <v>11074</v>
      </c>
      <c r="O51" s="23">
        <f t="shared" si="6"/>
        <v>686</v>
      </c>
      <c r="P51" s="23">
        <f t="shared" si="7"/>
        <v>10388</v>
      </c>
      <c r="Q51" s="24">
        <f t="shared" si="8"/>
        <v>93.805309734513273</v>
      </c>
      <c r="R51" s="19" t="str">
        <f t="shared" si="9"/>
        <v>Low Profit</v>
      </c>
    </row>
    <row r="52" spans="1:18">
      <c r="A52" s="22">
        <v>45254</v>
      </c>
      <c r="B52" s="19">
        <f t="shared" si="0"/>
        <v>2023</v>
      </c>
      <c r="C52" s="19">
        <f t="shared" si="1"/>
        <v>11</v>
      </c>
      <c r="D52" s="19">
        <f t="shared" si="2"/>
        <v>4</v>
      </c>
      <c r="E52" s="19">
        <f t="shared" si="3"/>
        <v>24</v>
      </c>
      <c r="F52" s="19" t="str">
        <f t="shared" si="4"/>
        <v>Q4</v>
      </c>
      <c r="G52" s="19">
        <v>1</v>
      </c>
      <c r="H52" s="19" t="s">
        <v>88</v>
      </c>
      <c r="I52" s="19" t="s">
        <v>68</v>
      </c>
      <c r="J52" s="19" t="s">
        <v>86</v>
      </c>
      <c r="K52" s="23">
        <v>1976</v>
      </c>
      <c r="L52" s="23">
        <v>72</v>
      </c>
      <c r="M52" s="19">
        <v>15</v>
      </c>
      <c r="N52" s="23">
        <f t="shared" si="5"/>
        <v>29640</v>
      </c>
      <c r="O52" s="23">
        <f t="shared" si="6"/>
        <v>1080</v>
      </c>
      <c r="P52" s="23">
        <f t="shared" si="7"/>
        <v>28560</v>
      </c>
      <c r="Q52" s="24">
        <f t="shared" si="8"/>
        <v>96.356275303643727</v>
      </c>
      <c r="R52" s="19" t="str">
        <f t="shared" si="9"/>
        <v>High Profit</v>
      </c>
    </row>
    <row r="53" spans="1:18">
      <c r="A53" s="22">
        <v>45237</v>
      </c>
      <c r="B53" s="19">
        <f t="shared" si="0"/>
        <v>2023</v>
      </c>
      <c r="C53" s="19">
        <f t="shared" si="1"/>
        <v>11</v>
      </c>
      <c r="D53" s="19">
        <f t="shared" si="2"/>
        <v>1</v>
      </c>
      <c r="E53" s="19">
        <f t="shared" si="3"/>
        <v>7</v>
      </c>
      <c r="F53" s="19" t="str">
        <f t="shared" si="4"/>
        <v>Q4</v>
      </c>
      <c r="G53" s="19">
        <v>1</v>
      </c>
      <c r="H53" s="19" t="s">
        <v>84</v>
      </c>
      <c r="I53" s="19" t="s">
        <v>68</v>
      </c>
      <c r="J53" s="19" t="s">
        <v>83</v>
      </c>
      <c r="K53" s="23">
        <v>2125</v>
      </c>
      <c r="L53" s="23">
        <v>134</v>
      </c>
      <c r="M53" s="19">
        <v>14</v>
      </c>
      <c r="N53" s="23">
        <f t="shared" si="5"/>
        <v>29750</v>
      </c>
      <c r="O53" s="23">
        <f t="shared" si="6"/>
        <v>1876</v>
      </c>
      <c r="P53" s="23">
        <f t="shared" si="7"/>
        <v>27874</v>
      </c>
      <c r="Q53" s="24">
        <f t="shared" si="8"/>
        <v>93.694117647058832</v>
      </c>
      <c r="R53" s="19" t="str">
        <f t="shared" si="9"/>
        <v>High Profit</v>
      </c>
    </row>
    <row r="54" spans="1:18">
      <c r="A54" s="22">
        <v>45103</v>
      </c>
      <c r="B54" s="19">
        <f t="shared" si="0"/>
        <v>2023</v>
      </c>
      <c r="C54" s="19">
        <f t="shared" si="1"/>
        <v>6</v>
      </c>
      <c r="D54" s="19">
        <f t="shared" si="2"/>
        <v>4</v>
      </c>
      <c r="E54" s="19">
        <f t="shared" si="3"/>
        <v>26</v>
      </c>
      <c r="F54" s="19" t="str">
        <f t="shared" si="4"/>
        <v>Q2</v>
      </c>
      <c r="G54" s="19">
        <v>1</v>
      </c>
      <c r="H54" s="19" t="s">
        <v>71</v>
      </c>
      <c r="I54" s="19" t="s">
        <v>68</v>
      </c>
      <c r="J54" s="19" t="s">
        <v>86</v>
      </c>
      <c r="K54" s="23">
        <v>609</v>
      </c>
      <c r="L54" s="23">
        <v>141</v>
      </c>
      <c r="M54" s="19">
        <v>5</v>
      </c>
      <c r="N54" s="23">
        <f t="shared" si="5"/>
        <v>3045</v>
      </c>
      <c r="O54" s="23">
        <f t="shared" si="6"/>
        <v>705</v>
      </c>
      <c r="P54" s="23">
        <f t="shared" si="7"/>
        <v>2340</v>
      </c>
      <c r="Q54" s="24">
        <f t="shared" si="8"/>
        <v>76.847290640394078</v>
      </c>
      <c r="R54" s="19" t="str">
        <f t="shared" si="9"/>
        <v>Low Profit</v>
      </c>
    </row>
    <row r="55" spans="1:18">
      <c r="A55" s="22">
        <v>45069</v>
      </c>
      <c r="B55" s="19">
        <f t="shared" si="0"/>
        <v>2023</v>
      </c>
      <c r="C55" s="19">
        <f t="shared" si="1"/>
        <v>5</v>
      </c>
      <c r="D55" s="19">
        <f t="shared" si="2"/>
        <v>4</v>
      </c>
      <c r="E55" s="19">
        <f t="shared" si="3"/>
        <v>23</v>
      </c>
      <c r="F55" s="19" t="str">
        <f t="shared" si="4"/>
        <v>Q2</v>
      </c>
      <c r="G55" s="19">
        <v>1</v>
      </c>
      <c r="H55" s="19" t="s">
        <v>87</v>
      </c>
      <c r="I55" s="19" t="s">
        <v>68</v>
      </c>
      <c r="J55" s="19" t="s">
        <v>90</v>
      </c>
      <c r="K55" s="23">
        <v>1421</v>
      </c>
      <c r="L55" s="23">
        <v>107</v>
      </c>
      <c r="M55" s="19">
        <v>10</v>
      </c>
      <c r="N55" s="23">
        <f t="shared" si="5"/>
        <v>14210</v>
      </c>
      <c r="O55" s="23">
        <f t="shared" si="6"/>
        <v>1070</v>
      </c>
      <c r="P55" s="23">
        <f t="shared" si="7"/>
        <v>13140</v>
      </c>
      <c r="Q55" s="24">
        <f t="shared" si="8"/>
        <v>92.470091484869812</v>
      </c>
      <c r="R55" s="19" t="str">
        <f t="shared" si="9"/>
        <v>Low Profit</v>
      </c>
    </row>
    <row r="56" spans="1:18">
      <c r="A56" s="22">
        <v>45022</v>
      </c>
      <c r="B56" s="19">
        <f t="shared" si="0"/>
        <v>2023</v>
      </c>
      <c r="C56" s="19">
        <f t="shared" si="1"/>
        <v>4</v>
      </c>
      <c r="D56" s="19">
        <f t="shared" si="2"/>
        <v>1</v>
      </c>
      <c r="E56" s="19">
        <f t="shared" si="3"/>
        <v>6</v>
      </c>
      <c r="F56" s="19" t="str">
        <f t="shared" si="4"/>
        <v>Q2</v>
      </c>
      <c r="G56" s="19">
        <v>1</v>
      </c>
      <c r="H56" s="19" t="s">
        <v>77</v>
      </c>
      <c r="I56" s="19" t="s">
        <v>68</v>
      </c>
      <c r="J56" s="19" t="s">
        <v>83</v>
      </c>
      <c r="K56" s="23">
        <v>588</v>
      </c>
      <c r="L56" s="23">
        <v>94</v>
      </c>
      <c r="M56" s="19">
        <v>4</v>
      </c>
      <c r="N56" s="23">
        <f t="shared" si="5"/>
        <v>2352</v>
      </c>
      <c r="O56" s="23">
        <f t="shared" si="6"/>
        <v>376</v>
      </c>
      <c r="P56" s="23">
        <f t="shared" si="7"/>
        <v>1976</v>
      </c>
      <c r="Q56" s="24">
        <f t="shared" si="8"/>
        <v>84.013605442176882</v>
      </c>
      <c r="R56" s="19" t="str">
        <f t="shared" si="9"/>
        <v>Low Profit</v>
      </c>
    </row>
    <row r="57" spans="1:18">
      <c r="A57" s="22">
        <v>44969</v>
      </c>
      <c r="B57" s="19">
        <f t="shared" si="0"/>
        <v>2023</v>
      </c>
      <c r="C57" s="19">
        <f t="shared" si="1"/>
        <v>2</v>
      </c>
      <c r="D57" s="19">
        <f t="shared" si="2"/>
        <v>2</v>
      </c>
      <c r="E57" s="19">
        <f t="shared" si="3"/>
        <v>12</v>
      </c>
      <c r="F57" s="19" t="str">
        <f t="shared" si="4"/>
        <v>Q1</v>
      </c>
      <c r="G57" s="19">
        <v>1</v>
      </c>
      <c r="H57" s="19" t="s">
        <v>67</v>
      </c>
      <c r="I57" s="19" t="s">
        <v>68</v>
      </c>
      <c r="J57" s="19" t="s">
        <v>69</v>
      </c>
      <c r="K57" s="23">
        <v>1118</v>
      </c>
      <c r="L57" s="23">
        <v>120</v>
      </c>
      <c r="M57" s="19">
        <v>15</v>
      </c>
      <c r="N57" s="23">
        <f t="shared" si="5"/>
        <v>16770</v>
      </c>
      <c r="O57" s="23">
        <f t="shared" si="6"/>
        <v>1800</v>
      </c>
      <c r="P57" s="23">
        <f t="shared" si="7"/>
        <v>14970</v>
      </c>
      <c r="Q57" s="24">
        <f t="shared" si="8"/>
        <v>89.266547406082282</v>
      </c>
      <c r="R57" s="19" t="str">
        <f t="shared" si="9"/>
        <v>High Profit</v>
      </c>
    </row>
    <row r="58" spans="1:18">
      <c r="A58" s="22">
        <v>45208</v>
      </c>
      <c r="B58" s="19">
        <f t="shared" si="0"/>
        <v>2023</v>
      </c>
      <c r="C58" s="19">
        <f t="shared" si="1"/>
        <v>10</v>
      </c>
      <c r="D58" s="19">
        <f t="shared" si="2"/>
        <v>2</v>
      </c>
      <c r="E58" s="19">
        <f t="shared" si="3"/>
        <v>9</v>
      </c>
      <c r="F58" s="19" t="str">
        <f t="shared" si="4"/>
        <v>Q4</v>
      </c>
      <c r="G58" s="19">
        <v>1</v>
      </c>
      <c r="H58" s="19" t="s">
        <v>73</v>
      </c>
      <c r="I58" s="19" t="s">
        <v>68</v>
      </c>
      <c r="J58" s="19" t="s">
        <v>74</v>
      </c>
      <c r="K58" s="23">
        <v>1282</v>
      </c>
      <c r="L58" s="23">
        <v>160</v>
      </c>
      <c r="M58" s="19">
        <v>8</v>
      </c>
      <c r="N58" s="23">
        <f t="shared" si="5"/>
        <v>10256</v>
      </c>
      <c r="O58" s="23">
        <f t="shared" si="6"/>
        <v>1280</v>
      </c>
      <c r="P58" s="23">
        <f t="shared" si="7"/>
        <v>8976</v>
      </c>
      <c r="Q58" s="24">
        <f t="shared" si="8"/>
        <v>87.519500780031194</v>
      </c>
      <c r="R58" s="19" t="str">
        <f t="shared" si="9"/>
        <v>Low Profit</v>
      </c>
    </row>
    <row r="59" spans="1:18">
      <c r="A59" s="22">
        <v>45180</v>
      </c>
      <c r="B59" s="19">
        <f t="shared" si="0"/>
        <v>2023</v>
      </c>
      <c r="C59" s="19">
        <f t="shared" si="1"/>
        <v>9</v>
      </c>
      <c r="D59" s="19">
        <f t="shared" si="2"/>
        <v>2</v>
      </c>
      <c r="E59" s="19">
        <f t="shared" si="3"/>
        <v>11</v>
      </c>
      <c r="F59" s="19" t="str">
        <f t="shared" si="4"/>
        <v>Q3</v>
      </c>
      <c r="G59" s="19">
        <v>1</v>
      </c>
      <c r="H59" s="19" t="s">
        <v>88</v>
      </c>
      <c r="I59" s="19" t="s">
        <v>68</v>
      </c>
      <c r="J59" s="19" t="s">
        <v>75</v>
      </c>
      <c r="K59" s="23">
        <v>645</v>
      </c>
      <c r="L59" s="23">
        <v>144</v>
      </c>
      <c r="M59" s="19">
        <v>3</v>
      </c>
      <c r="N59" s="23">
        <f t="shared" si="5"/>
        <v>1935</v>
      </c>
      <c r="O59" s="23">
        <f t="shared" si="6"/>
        <v>432</v>
      </c>
      <c r="P59" s="23">
        <f t="shared" si="7"/>
        <v>1503</v>
      </c>
      <c r="Q59" s="24">
        <f t="shared" si="8"/>
        <v>77.674418604651166</v>
      </c>
      <c r="R59" s="19" t="str">
        <f t="shared" si="9"/>
        <v>Low Profit</v>
      </c>
    </row>
    <row r="60" spans="1:18">
      <c r="A60" s="22">
        <v>45220</v>
      </c>
      <c r="B60" s="19">
        <f t="shared" si="0"/>
        <v>2023</v>
      </c>
      <c r="C60" s="19">
        <f t="shared" si="1"/>
        <v>10</v>
      </c>
      <c r="D60" s="19">
        <f t="shared" si="2"/>
        <v>3</v>
      </c>
      <c r="E60" s="19">
        <f t="shared" si="3"/>
        <v>21</v>
      </c>
      <c r="F60" s="19" t="str">
        <f t="shared" si="4"/>
        <v>Q4</v>
      </c>
      <c r="G60" s="19">
        <v>1</v>
      </c>
      <c r="H60" s="19" t="s">
        <v>89</v>
      </c>
      <c r="I60" s="19" t="s">
        <v>68</v>
      </c>
      <c r="J60" s="19" t="s">
        <v>83</v>
      </c>
      <c r="K60" s="23">
        <v>1366</v>
      </c>
      <c r="L60" s="23">
        <v>71</v>
      </c>
      <c r="M60" s="19">
        <v>14</v>
      </c>
      <c r="N60" s="23">
        <f t="shared" si="5"/>
        <v>19124</v>
      </c>
      <c r="O60" s="23">
        <f t="shared" si="6"/>
        <v>994</v>
      </c>
      <c r="P60" s="23">
        <f t="shared" si="7"/>
        <v>18130</v>
      </c>
      <c r="Q60" s="24">
        <f t="shared" si="8"/>
        <v>94.802342606149338</v>
      </c>
      <c r="R60" s="19" t="str">
        <f t="shared" si="9"/>
        <v>High Profit</v>
      </c>
    </row>
    <row r="61" spans="1:18">
      <c r="A61" s="22">
        <v>45184</v>
      </c>
      <c r="B61" s="19">
        <f t="shared" si="0"/>
        <v>2023</v>
      </c>
      <c r="C61" s="19">
        <f t="shared" si="1"/>
        <v>9</v>
      </c>
      <c r="D61" s="19">
        <f t="shared" si="2"/>
        <v>3</v>
      </c>
      <c r="E61" s="19">
        <f t="shared" si="3"/>
        <v>15</v>
      </c>
      <c r="F61" s="19" t="str">
        <f t="shared" si="4"/>
        <v>Q3</v>
      </c>
      <c r="G61" s="19">
        <v>1</v>
      </c>
      <c r="H61" s="19" t="s">
        <v>89</v>
      </c>
      <c r="I61" s="19" t="s">
        <v>68</v>
      </c>
      <c r="J61" s="19" t="s">
        <v>72</v>
      </c>
      <c r="K61" s="23">
        <v>1598</v>
      </c>
      <c r="L61" s="23">
        <v>82</v>
      </c>
      <c r="M61" s="19">
        <v>5</v>
      </c>
      <c r="N61" s="23">
        <f t="shared" si="5"/>
        <v>7990</v>
      </c>
      <c r="O61" s="23">
        <f t="shared" si="6"/>
        <v>410</v>
      </c>
      <c r="P61" s="23">
        <f t="shared" si="7"/>
        <v>7580</v>
      </c>
      <c r="Q61" s="24">
        <f t="shared" si="8"/>
        <v>94.868585732165215</v>
      </c>
      <c r="R61" s="19" t="str">
        <f t="shared" si="9"/>
        <v>Low Profit</v>
      </c>
    </row>
    <row r="62" spans="1:18">
      <c r="A62" s="22">
        <v>45023</v>
      </c>
      <c r="B62" s="19">
        <f t="shared" si="0"/>
        <v>2023</v>
      </c>
      <c r="C62" s="19">
        <f t="shared" si="1"/>
        <v>4</v>
      </c>
      <c r="D62" s="19">
        <f t="shared" si="2"/>
        <v>1</v>
      </c>
      <c r="E62" s="19">
        <f t="shared" si="3"/>
        <v>7</v>
      </c>
      <c r="F62" s="19" t="str">
        <f t="shared" si="4"/>
        <v>Q2</v>
      </c>
      <c r="G62" s="19">
        <v>1</v>
      </c>
      <c r="H62" s="19" t="s">
        <v>71</v>
      </c>
      <c r="I62" s="19" t="s">
        <v>68</v>
      </c>
      <c r="J62" s="19" t="s">
        <v>85</v>
      </c>
      <c r="K62" s="23">
        <v>2993</v>
      </c>
      <c r="L62" s="23">
        <v>72</v>
      </c>
      <c r="M62" s="19">
        <v>11</v>
      </c>
      <c r="N62" s="23">
        <f t="shared" si="5"/>
        <v>32923</v>
      </c>
      <c r="O62" s="23">
        <f t="shared" si="6"/>
        <v>792</v>
      </c>
      <c r="P62" s="23">
        <f t="shared" si="7"/>
        <v>32131</v>
      </c>
      <c r="Q62" s="24">
        <f t="shared" si="8"/>
        <v>97.594386902773138</v>
      </c>
      <c r="R62" s="19" t="str">
        <f t="shared" si="9"/>
        <v>High Profit</v>
      </c>
    </row>
    <row r="63" spans="1:18">
      <c r="A63" s="22">
        <v>45178</v>
      </c>
      <c r="B63" s="19">
        <f t="shared" si="0"/>
        <v>2023</v>
      </c>
      <c r="C63" s="19">
        <f t="shared" si="1"/>
        <v>9</v>
      </c>
      <c r="D63" s="19">
        <f t="shared" si="2"/>
        <v>2</v>
      </c>
      <c r="E63" s="19">
        <f t="shared" si="3"/>
        <v>9</v>
      </c>
      <c r="F63" s="19" t="str">
        <f t="shared" si="4"/>
        <v>Q3</v>
      </c>
      <c r="G63" s="19">
        <v>1</v>
      </c>
      <c r="H63" s="19" t="s">
        <v>71</v>
      </c>
      <c r="I63" s="19" t="s">
        <v>68</v>
      </c>
      <c r="J63" s="19" t="s">
        <v>85</v>
      </c>
      <c r="K63" s="23">
        <v>1946</v>
      </c>
      <c r="L63" s="23">
        <v>68</v>
      </c>
      <c r="M63" s="19">
        <v>11</v>
      </c>
      <c r="N63" s="23">
        <f t="shared" si="5"/>
        <v>21406</v>
      </c>
      <c r="O63" s="23">
        <f t="shared" si="6"/>
        <v>748</v>
      </c>
      <c r="P63" s="23">
        <f t="shared" si="7"/>
        <v>20658</v>
      </c>
      <c r="Q63" s="24">
        <f t="shared" si="8"/>
        <v>96.505652620760529</v>
      </c>
      <c r="R63" s="19" t="str">
        <f t="shared" si="9"/>
        <v>High Profit</v>
      </c>
    </row>
    <row r="64" spans="1:18">
      <c r="A64" s="22">
        <v>45172</v>
      </c>
      <c r="B64" s="19">
        <f t="shared" si="0"/>
        <v>2023</v>
      </c>
      <c r="C64" s="19">
        <f t="shared" si="1"/>
        <v>9</v>
      </c>
      <c r="D64" s="19">
        <f t="shared" si="2"/>
        <v>1</v>
      </c>
      <c r="E64" s="19">
        <f t="shared" si="3"/>
        <v>3</v>
      </c>
      <c r="F64" s="19" t="str">
        <f t="shared" si="4"/>
        <v>Q3</v>
      </c>
      <c r="G64" s="19">
        <v>1</v>
      </c>
      <c r="H64" s="19" t="s">
        <v>88</v>
      </c>
      <c r="I64" s="19" t="s">
        <v>68</v>
      </c>
      <c r="J64" s="19" t="s">
        <v>85</v>
      </c>
      <c r="K64" s="23">
        <v>1362</v>
      </c>
      <c r="L64" s="23">
        <v>150</v>
      </c>
      <c r="M64" s="19">
        <v>5</v>
      </c>
      <c r="N64" s="23">
        <f t="shared" si="5"/>
        <v>6810</v>
      </c>
      <c r="O64" s="23">
        <f t="shared" si="6"/>
        <v>750</v>
      </c>
      <c r="P64" s="23">
        <f t="shared" si="7"/>
        <v>6060</v>
      </c>
      <c r="Q64" s="24">
        <f t="shared" si="8"/>
        <v>88.986784140969164</v>
      </c>
      <c r="R64" s="19" t="str">
        <f t="shared" si="9"/>
        <v>Low Profit</v>
      </c>
    </row>
    <row r="65" spans="1:18">
      <c r="A65" s="22">
        <v>45008</v>
      </c>
      <c r="B65" s="19">
        <f t="shared" si="0"/>
        <v>2023</v>
      </c>
      <c r="C65" s="19">
        <f t="shared" si="1"/>
        <v>3</v>
      </c>
      <c r="D65" s="19">
        <f t="shared" si="2"/>
        <v>4</v>
      </c>
      <c r="E65" s="19">
        <f t="shared" si="3"/>
        <v>23</v>
      </c>
      <c r="F65" s="19" t="str">
        <f t="shared" si="4"/>
        <v>Q1</v>
      </c>
      <c r="G65" s="19">
        <v>1</v>
      </c>
      <c r="H65" s="19" t="s">
        <v>73</v>
      </c>
      <c r="I65" s="19" t="s">
        <v>68</v>
      </c>
      <c r="J65" s="19" t="s">
        <v>78</v>
      </c>
      <c r="K65" s="23">
        <v>2907</v>
      </c>
      <c r="L65" s="23">
        <v>132</v>
      </c>
      <c r="M65" s="19">
        <v>5</v>
      </c>
      <c r="N65" s="23">
        <f t="shared" si="5"/>
        <v>14535</v>
      </c>
      <c r="O65" s="23">
        <f t="shared" si="6"/>
        <v>660</v>
      </c>
      <c r="P65" s="23">
        <f t="shared" si="7"/>
        <v>13875</v>
      </c>
      <c r="Q65" s="24">
        <f t="shared" si="8"/>
        <v>95.459236326109391</v>
      </c>
      <c r="R65" s="19" t="str">
        <f t="shared" si="9"/>
        <v>High Profit</v>
      </c>
    </row>
    <row r="66" spans="1:18">
      <c r="A66" s="22">
        <v>45056</v>
      </c>
      <c r="B66" s="19">
        <f t="shared" si="0"/>
        <v>2023</v>
      </c>
      <c r="C66" s="19">
        <f t="shared" si="1"/>
        <v>5</v>
      </c>
      <c r="D66" s="19">
        <f t="shared" si="2"/>
        <v>2</v>
      </c>
      <c r="E66" s="19">
        <f t="shared" si="3"/>
        <v>10</v>
      </c>
      <c r="F66" s="19" t="str">
        <f t="shared" si="4"/>
        <v>Q2</v>
      </c>
      <c r="G66" s="19">
        <v>1</v>
      </c>
      <c r="H66" s="19" t="s">
        <v>73</v>
      </c>
      <c r="I66" s="19" t="s">
        <v>68</v>
      </c>
      <c r="J66" s="19" t="s">
        <v>74</v>
      </c>
      <c r="K66" s="23">
        <v>381</v>
      </c>
      <c r="L66" s="23">
        <v>148</v>
      </c>
      <c r="M66" s="19">
        <v>7</v>
      </c>
      <c r="N66" s="23">
        <f t="shared" si="5"/>
        <v>2667</v>
      </c>
      <c r="O66" s="23">
        <f t="shared" si="6"/>
        <v>1036</v>
      </c>
      <c r="P66" s="23">
        <f t="shared" si="7"/>
        <v>1631</v>
      </c>
      <c r="Q66" s="24">
        <f t="shared" si="8"/>
        <v>61.154855643044613</v>
      </c>
      <c r="R66" s="19" t="str">
        <f t="shared" si="9"/>
        <v>Low Profit</v>
      </c>
    </row>
    <row r="67" spans="1:18">
      <c r="A67" s="22">
        <v>44945</v>
      </c>
      <c r="B67" s="19">
        <f t="shared" ref="B67:B130" si="10">YEAR(A67)</f>
        <v>2023</v>
      </c>
      <c r="C67" s="19">
        <f t="shared" ref="C67:C130" si="11">MONTH(A67)</f>
        <v>1</v>
      </c>
      <c r="D67" s="19">
        <f t="shared" ref="D67:D130" si="12">INT((DAY(A67)-1)/7)+1</f>
        <v>3</v>
      </c>
      <c r="E67" s="19">
        <f t="shared" ref="E67:E130" si="13">DAY(A67)</f>
        <v>19</v>
      </c>
      <c r="F67" s="19" t="str">
        <f t="shared" ref="F67:F130" si="14">IF(C67&lt;=3,"Q1",IF(C67&lt;=6,"Q2",IF(C67&lt;=9,"Q3","Q4")))</f>
        <v>Q1</v>
      </c>
      <c r="G67" s="19">
        <v>1</v>
      </c>
      <c r="H67" s="19" t="s">
        <v>87</v>
      </c>
      <c r="I67" s="19" t="s">
        <v>68</v>
      </c>
      <c r="J67" s="19" t="s">
        <v>83</v>
      </c>
      <c r="K67" s="23">
        <v>422</v>
      </c>
      <c r="L67" s="23">
        <v>129</v>
      </c>
      <c r="M67" s="19">
        <v>14</v>
      </c>
      <c r="N67" s="23">
        <f t="shared" ref="N67:N130" si="15">K67*M67</f>
        <v>5908</v>
      </c>
      <c r="O67" s="23">
        <f t="shared" ref="O67:O130" si="16">L67*M67</f>
        <v>1806</v>
      </c>
      <c r="P67" s="23">
        <f t="shared" ref="P67:P130" si="17">N67-O67</f>
        <v>4102</v>
      </c>
      <c r="Q67" s="24">
        <f t="shared" ref="Q67:Q130" si="18">(P67/N67)*100</f>
        <v>69.431279620853076</v>
      </c>
      <c r="R67" s="19" t="str">
        <f t="shared" ref="R67:R130" si="19">IF(P67&gt;=AVERAGE($P$2:$P$701),"High Profit","Low Profit")</f>
        <v>Low Profit</v>
      </c>
    </row>
    <row r="68" spans="1:18">
      <c r="A68" s="22">
        <v>45285</v>
      </c>
      <c r="B68" s="19">
        <f t="shared" si="10"/>
        <v>2023</v>
      </c>
      <c r="C68" s="19">
        <f t="shared" si="11"/>
        <v>12</v>
      </c>
      <c r="D68" s="19">
        <f t="shared" si="12"/>
        <v>4</v>
      </c>
      <c r="E68" s="19">
        <f t="shared" si="13"/>
        <v>25</v>
      </c>
      <c r="F68" s="19" t="str">
        <f t="shared" si="14"/>
        <v>Q4</v>
      </c>
      <c r="G68" s="19">
        <v>1</v>
      </c>
      <c r="H68" s="19" t="s">
        <v>73</v>
      </c>
      <c r="I68" s="19" t="s">
        <v>68</v>
      </c>
      <c r="J68" s="19" t="s">
        <v>70</v>
      </c>
      <c r="K68" s="23">
        <v>708</v>
      </c>
      <c r="L68" s="23">
        <v>150</v>
      </c>
      <c r="M68" s="19">
        <v>8</v>
      </c>
      <c r="N68" s="23">
        <f t="shared" si="15"/>
        <v>5664</v>
      </c>
      <c r="O68" s="23">
        <f t="shared" si="16"/>
        <v>1200</v>
      </c>
      <c r="P68" s="23">
        <f t="shared" si="17"/>
        <v>4464</v>
      </c>
      <c r="Q68" s="24">
        <f t="shared" si="18"/>
        <v>78.813559322033896</v>
      </c>
      <c r="R68" s="19" t="str">
        <f t="shared" si="19"/>
        <v>Low Profit</v>
      </c>
    </row>
    <row r="69" spans="1:18">
      <c r="A69" s="22">
        <v>45271</v>
      </c>
      <c r="B69" s="19">
        <f t="shared" si="10"/>
        <v>2023</v>
      </c>
      <c r="C69" s="19">
        <f t="shared" si="11"/>
        <v>12</v>
      </c>
      <c r="D69" s="19">
        <f t="shared" si="12"/>
        <v>2</v>
      </c>
      <c r="E69" s="19">
        <f t="shared" si="13"/>
        <v>11</v>
      </c>
      <c r="F69" s="19" t="str">
        <f t="shared" si="14"/>
        <v>Q4</v>
      </c>
      <c r="G69" s="19">
        <v>1</v>
      </c>
      <c r="H69" s="19" t="s">
        <v>73</v>
      </c>
      <c r="I69" s="19" t="s">
        <v>68</v>
      </c>
      <c r="J69" s="19" t="s">
        <v>86</v>
      </c>
      <c r="K69" s="23">
        <v>1520</v>
      </c>
      <c r="L69" s="23">
        <v>61</v>
      </c>
      <c r="M69" s="19">
        <v>12</v>
      </c>
      <c r="N69" s="23">
        <f t="shared" si="15"/>
        <v>18240</v>
      </c>
      <c r="O69" s="23">
        <f t="shared" si="16"/>
        <v>732</v>
      </c>
      <c r="P69" s="23">
        <f t="shared" si="17"/>
        <v>17508</v>
      </c>
      <c r="Q69" s="24">
        <f t="shared" si="18"/>
        <v>95.986842105263165</v>
      </c>
      <c r="R69" s="19" t="str">
        <f t="shared" si="19"/>
        <v>High Profit</v>
      </c>
    </row>
    <row r="70" spans="1:18">
      <c r="A70" s="22">
        <v>45241</v>
      </c>
      <c r="B70" s="19">
        <f t="shared" si="10"/>
        <v>2023</v>
      </c>
      <c r="C70" s="19">
        <f t="shared" si="11"/>
        <v>11</v>
      </c>
      <c r="D70" s="19">
        <f t="shared" si="12"/>
        <v>2</v>
      </c>
      <c r="E70" s="19">
        <f t="shared" si="13"/>
        <v>11</v>
      </c>
      <c r="F70" s="19" t="str">
        <f t="shared" si="14"/>
        <v>Q4</v>
      </c>
      <c r="G70" s="19">
        <v>1</v>
      </c>
      <c r="H70" s="19" t="s">
        <v>82</v>
      </c>
      <c r="I70" s="19" t="s">
        <v>68</v>
      </c>
      <c r="J70" s="19" t="s">
        <v>90</v>
      </c>
      <c r="K70" s="23">
        <v>819</v>
      </c>
      <c r="L70" s="23">
        <v>150</v>
      </c>
      <c r="M70" s="19">
        <v>8</v>
      </c>
      <c r="N70" s="23">
        <f t="shared" si="15"/>
        <v>6552</v>
      </c>
      <c r="O70" s="23">
        <f t="shared" si="16"/>
        <v>1200</v>
      </c>
      <c r="P70" s="23">
        <f t="shared" si="17"/>
        <v>5352</v>
      </c>
      <c r="Q70" s="24">
        <f t="shared" si="18"/>
        <v>81.684981684981679</v>
      </c>
      <c r="R70" s="19" t="str">
        <f t="shared" si="19"/>
        <v>Low Profit</v>
      </c>
    </row>
    <row r="71" spans="1:18">
      <c r="A71" s="22">
        <v>45159</v>
      </c>
      <c r="B71" s="19">
        <f t="shared" si="10"/>
        <v>2023</v>
      </c>
      <c r="C71" s="19">
        <f t="shared" si="11"/>
        <v>8</v>
      </c>
      <c r="D71" s="19">
        <f t="shared" si="12"/>
        <v>3</v>
      </c>
      <c r="E71" s="19">
        <f t="shared" si="13"/>
        <v>21</v>
      </c>
      <c r="F71" s="19" t="str">
        <f t="shared" si="14"/>
        <v>Q3</v>
      </c>
      <c r="G71" s="19">
        <v>1</v>
      </c>
      <c r="H71" s="19" t="s">
        <v>73</v>
      </c>
      <c r="I71" s="19" t="s">
        <v>68</v>
      </c>
      <c r="J71" s="19" t="s">
        <v>70</v>
      </c>
      <c r="K71" s="23">
        <v>1038</v>
      </c>
      <c r="L71" s="23">
        <v>72</v>
      </c>
      <c r="M71" s="19">
        <v>12</v>
      </c>
      <c r="N71" s="23">
        <f t="shared" si="15"/>
        <v>12456</v>
      </c>
      <c r="O71" s="23">
        <f t="shared" si="16"/>
        <v>864</v>
      </c>
      <c r="P71" s="23">
        <f t="shared" si="17"/>
        <v>11592</v>
      </c>
      <c r="Q71" s="24">
        <f t="shared" si="18"/>
        <v>93.063583815028906</v>
      </c>
      <c r="R71" s="19" t="str">
        <f t="shared" si="19"/>
        <v>Low Profit</v>
      </c>
    </row>
    <row r="72" spans="1:18">
      <c r="A72" s="22">
        <v>45057</v>
      </c>
      <c r="B72" s="19">
        <f t="shared" si="10"/>
        <v>2023</v>
      </c>
      <c r="C72" s="19">
        <f t="shared" si="11"/>
        <v>5</v>
      </c>
      <c r="D72" s="19">
        <f t="shared" si="12"/>
        <v>2</v>
      </c>
      <c r="E72" s="19">
        <f t="shared" si="13"/>
        <v>11</v>
      </c>
      <c r="F72" s="19" t="str">
        <f t="shared" si="14"/>
        <v>Q2</v>
      </c>
      <c r="G72" s="19">
        <v>1</v>
      </c>
      <c r="H72" s="19" t="s">
        <v>87</v>
      </c>
      <c r="I72" s="19" t="s">
        <v>68</v>
      </c>
      <c r="J72" s="19" t="s">
        <v>72</v>
      </c>
      <c r="K72" s="23">
        <v>2313</v>
      </c>
      <c r="L72" s="23">
        <v>60</v>
      </c>
      <c r="M72" s="19">
        <v>9</v>
      </c>
      <c r="N72" s="23">
        <f t="shared" si="15"/>
        <v>20817</v>
      </c>
      <c r="O72" s="23">
        <f t="shared" si="16"/>
        <v>540</v>
      </c>
      <c r="P72" s="23">
        <f t="shared" si="17"/>
        <v>20277</v>
      </c>
      <c r="Q72" s="24">
        <f t="shared" si="18"/>
        <v>97.405966277561603</v>
      </c>
      <c r="R72" s="19" t="str">
        <f t="shared" si="19"/>
        <v>High Profit</v>
      </c>
    </row>
    <row r="73" spans="1:18">
      <c r="A73" s="22">
        <v>44960</v>
      </c>
      <c r="B73" s="19">
        <f t="shared" si="10"/>
        <v>2023</v>
      </c>
      <c r="C73" s="19">
        <f t="shared" si="11"/>
        <v>2</v>
      </c>
      <c r="D73" s="19">
        <f t="shared" si="12"/>
        <v>1</v>
      </c>
      <c r="E73" s="19">
        <f t="shared" si="13"/>
        <v>3</v>
      </c>
      <c r="F73" s="19" t="str">
        <f t="shared" si="14"/>
        <v>Q1</v>
      </c>
      <c r="G73" s="19">
        <v>1</v>
      </c>
      <c r="H73" s="19" t="s">
        <v>82</v>
      </c>
      <c r="I73" s="19" t="s">
        <v>68</v>
      </c>
      <c r="J73" s="19" t="s">
        <v>86</v>
      </c>
      <c r="K73" s="23">
        <v>1954</v>
      </c>
      <c r="L73" s="23">
        <v>102</v>
      </c>
      <c r="M73" s="19">
        <v>9</v>
      </c>
      <c r="N73" s="23">
        <f t="shared" si="15"/>
        <v>17586</v>
      </c>
      <c r="O73" s="23">
        <f t="shared" si="16"/>
        <v>918</v>
      </c>
      <c r="P73" s="23">
        <f t="shared" si="17"/>
        <v>16668</v>
      </c>
      <c r="Q73" s="24">
        <f t="shared" si="18"/>
        <v>94.779938587512788</v>
      </c>
      <c r="R73" s="19" t="str">
        <f t="shared" si="19"/>
        <v>High Profit</v>
      </c>
    </row>
    <row r="74" spans="1:18">
      <c r="A74" s="22">
        <v>45059</v>
      </c>
      <c r="B74" s="19">
        <f t="shared" si="10"/>
        <v>2023</v>
      </c>
      <c r="C74" s="19">
        <f t="shared" si="11"/>
        <v>5</v>
      </c>
      <c r="D74" s="19">
        <f t="shared" si="12"/>
        <v>2</v>
      </c>
      <c r="E74" s="19">
        <f t="shared" si="13"/>
        <v>13</v>
      </c>
      <c r="F74" s="19" t="str">
        <f t="shared" si="14"/>
        <v>Q2</v>
      </c>
      <c r="G74" s="19">
        <v>1</v>
      </c>
      <c r="H74" s="19" t="s">
        <v>88</v>
      </c>
      <c r="I74" s="19" t="s">
        <v>68</v>
      </c>
      <c r="J74" s="19" t="s">
        <v>90</v>
      </c>
      <c r="K74" s="23">
        <v>707</v>
      </c>
      <c r="L74" s="23">
        <v>109</v>
      </c>
      <c r="M74" s="19">
        <v>5</v>
      </c>
      <c r="N74" s="23">
        <f t="shared" si="15"/>
        <v>3535</v>
      </c>
      <c r="O74" s="23">
        <f t="shared" si="16"/>
        <v>545</v>
      </c>
      <c r="P74" s="23">
        <f t="shared" si="17"/>
        <v>2990</v>
      </c>
      <c r="Q74" s="24">
        <f t="shared" si="18"/>
        <v>84.582743988684584</v>
      </c>
      <c r="R74" s="19" t="str">
        <f t="shared" si="19"/>
        <v>Low Profit</v>
      </c>
    </row>
    <row r="75" spans="1:18">
      <c r="A75" s="22">
        <v>45022</v>
      </c>
      <c r="B75" s="19">
        <f t="shared" si="10"/>
        <v>2023</v>
      </c>
      <c r="C75" s="19">
        <f t="shared" si="11"/>
        <v>4</v>
      </c>
      <c r="D75" s="19">
        <f t="shared" si="12"/>
        <v>1</v>
      </c>
      <c r="E75" s="19">
        <f t="shared" si="13"/>
        <v>6</v>
      </c>
      <c r="F75" s="19" t="str">
        <f t="shared" si="14"/>
        <v>Q2</v>
      </c>
      <c r="G75" s="19">
        <v>1</v>
      </c>
      <c r="H75" s="19" t="s">
        <v>76</v>
      </c>
      <c r="I75" s="19" t="s">
        <v>68</v>
      </c>
      <c r="J75" s="19" t="s">
        <v>90</v>
      </c>
      <c r="K75" s="23">
        <v>2532</v>
      </c>
      <c r="L75" s="23">
        <v>77</v>
      </c>
      <c r="M75" s="19">
        <v>15</v>
      </c>
      <c r="N75" s="23">
        <f t="shared" si="15"/>
        <v>37980</v>
      </c>
      <c r="O75" s="23">
        <f t="shared" si="16"/>
        <v>1155</v>
      </c>
      <c r="P75" s="23">
        <f t="shared" si="17"/>
        <v>36825</v>
      </c>
      <c r="Q75" s="24">
        <f t="shared" si="18"/>
        <v>96.95892575039494</v>
      </c>
      <c r="R75" s="19" t="str">
        <f t="shared" si="19"/>
        <v>High Profit</v>
      </c>
    </row>
    <row r="76" spans="1:18">
      <c r="A76" s="22">
        <v>44952</v>
      </c>
      <c r="B76" s="19">
        <f t="shared" si="10"/>
        <v>2023</v>
      </c>
      <c r="C76" s="19">
        <f t="shared" si="11"/>
        <v>1</v>
      </c>
      <c r="D76" s="19">
        <f t="shared" si="12"/>
        <v>4</v>
      </c>
      <c r="E76" s="19">
        <f t="shared" si="13"/>
        <v>26</v>
      </c>
      <c r="F76" s="19" t="str">
        <f t="shared" si="14"/>
        <v>Q1</v>
      </c>
      <c r="G76" s="19">
        <v>1</v>
      </c>
      <c r="H76" s="19" t="s">
        <v>84</v>
      </c>
      <c r="I76" s="19" t="s">
        <v>68</v>
      </c>
      <c r="J76" s="19" t="s">
        <v>79</v>
      </c>
      <c r="K76" s="23">
        <v>1579</v>
      </c>
      <c r="L76" s="23">
        <v>78</v>
      </c>
      <c r="M76" s="19">
        <v>9</v>
      </c>
      <c r="N76" s="23">
        <f t="shared" si="15"/>
        <v>14211</v>
      </c>
      <c r="O76" s="23">
        <f t="shared" si="16"/>
        <v>702</v>
      </c>
      <c r="P76" s="23">
        <f t="shared" si="17"/>
        <v>13509</v>
      </c>
      <c r="Q76" s="24">
        <f t="shared" si="18"/>
        <v>95.060164661177964</v>
      </c>
      <c r="R76" s="19" t="str">
        <f t="shared" si="19"/>
        <v>Low Profit</v>
      </c>
    </row>
    <row r="77" spans="1:18">
      <c r="A77" s="22">
        <v>45181</v>
      </c>
      <c r="B77" s="19">
        <f t="shared" si="10"/>
        <v>2023</v>
      </c>
      <c r="C77" s="19">
        <f t="shared" si="11"/>
        <v>9</v>
      </c>
      <c r="D77" s="19">
        <f t="shared" si="12"/>
        <v>2</v>
      </c>
      <c r="E77" s="19">
        <f t="shared" si="13"/>
        <v>12</v>
      </c>
      <c r="F77" s="19" t="str">
        <f t="shared" si="14"/>
        <v>Q3</v>
      </c>
      <c r="G77" s="19">
        <v>1</v>
      </c>
      <c r="H77" s="19" t="s">
        <v>88</v>
      </c>
      <c r="I77" s="19" t="s">
        <v>68</v>
      </c>
      <c r="J77" s="19" t="s">
        <v>70</v>
      </c>
      <c r="K77" s="23">
        <v>766</v>
      </c>
      <c r="L77" s="23">
        <v>89</v>
      </c>
      <c r="M77" s="19">
        <v>7</v>
      </c>
      <c r="N77" s="23">
        <f t="shared" si="15"/>
        <v>5362</v>
      </c>
      <c r="O77" s="23">
        <f t="shared" si="16"/>
        <v>623</v>
      </c>
      <c r="P77" s="23">
        <f t="shared" si="17"/>
        <v>4739</v>
      </c>
      <c r="Q77" s="24">
        <f t="shared" si="18"/>
        <v>88.38120104438643</v>
      </c>
      <c r="R77" s="19" t="str">
        <f t="shared" si="19"/>
        <v>Low Profit</v>
      </c>
    </row>
    <row r="78" spans="1:18">
      <c r="A78" s="22">
        <v>45277</v>
      </c>
      <c r="B78" s="19">
        <f t="shared" si="10"/>
        <v>2023</v>
      </c>
      <c r="C78" s="19">
        <f t="shared" si="11"/>
        <v>12</v>
      </c>
      <c r="D78" s="19">
        <f t="shared" si="12"/>
        <v>3</v>
      </c>
      <c r="E78" s="19">
        <f t="shared" si="13"/>
        <v>17</v>
      </c>
      <c r="F78" s="19" t="str">
        <f t="shared" si="14"/>
        <v>Q4</v>
      </c>
      <c r="G78" s="19">
        <v>1</v>
      </c>
      <c r="H78" s="19" t="s">
        <v>71</v>
      </c>
      <c r="I78" s="19" t="s">
        <v>68</v>
      </c>
      <c r="J78" s="19" t="s">
        <v>86</v>
      </c>
      <c r="K78" s="23">
        <v>2992</v>
      </c>
      <c r="L78" s="23">
        <v>76</v>
      </c>
      <c r="M78" s="19">
        <v>6</v>
      </c>
      <c r="N78" s="23">
        <f t="shared" si="15"/>
        <v>17952</v>
      </c>
      <c r="O78" s="23">
        <f t="shared" si="16"/>
        <v>456</v>
      </c>
      <c r="P78" s="23">
        <f t="shared" si="17"/>
        <v>17496</v>
      </c>
      <c r="Q78" s="24">
        <f t="shared" si="18"/>
        <v>97.45989304812835</v>
      </c>
      <c r="R78" s="19" t="str">
        <f t="shared" si="19"/>
        <v>High Profit</v>
      </c>
    </row>
    <row r="79" spans="1:18">
      <c r="A79" s="22">
        <v>45242</v>
      </c>
      <c r="B79" s="19">
        <f t="shared" si="10"/>
        <v>2023</v>
      </c>
      <c r="C79" s="19">
        <f t="shared" si="11"/>
        <v>11</v>
      </c>
      <c r="D79" s="19">
        <f t="shared" si="12"/>
        <v>2</v>
      </c>
      <c r="E79" s="19">
        <f t="shared" si="13"/>
        <v>12</v>
      </c>
      <c r="F79" s="19" t="str">
        <f t="shared" si="14"/>
        <v>Q4</v>
      </c>
      <c r="G79" s="19">
        <v>1</v>
      </c>
      <c r="H79" s="19" t="s">
        <v>82</v>
      </c>
      <c r="I79" s="19" t="s">
        <v>68</v>
      </c>
      <c r="J79" s="19" t="s">
        <v>79</v>
      </c>
      <c r="K79" s="23">
        <v>2104.5</v>
      </c>
      <c r="L79" s="23">
        <v>149</v>
      </c>
      <c r="M79" s="19">
        <v>11</v>
      </c>
      <c r="N79" s="23">
        <f t="shared" si="15"/>
        <v>23149.5</v>
      </c>
      <c r="O79" s="23">
        <f t="shared" si="16"/>
        <v>1639</v>
      </c>
      <c r="P79" s="23">
        <f t="shared" si="17"/>
        <v>21510.5</v>
      </c>
      <c r="Q79" s="24">
        <f t="shared" si="18"/>
        <v>92.919933475885003</v>
      </c>
      <c r="R79" s="19" t="str">
        <f t="shared" si="19"/>
        <v>High Profit</v>
      </c>
    </row>
    <row r="80" spans="1:18">
      <c r="A80" s="22">
        <v>44949</v>
      </c>
      <c r="B80" s="19">
        <f t="shared" si="10"/>
        <v>2023</v>
      </c>
      <c r="C80" s="19">
        <f t="shared" si="11"/>
        <v>1</v>
      </c>
      <c r="D80" s="19">
        <f t="shared" si="12"/>
        <v>4</v>
      </c>
      <c r="E80" s="19">
        <f t="shared" si="13"/>
        <v>23</v>
      </c>
      <c r="F80" s="19" t="str">
        <f t="shared" si="14"/>
        <v>Q1</v>
      </c>
      <c r="G80" s="19">
        <v>1</v>
      </c>
      <c r="H80" s="19" t="s">
        <v>71</v>
      </c>
      <c r="I80" s="19" t="s">
        <v>68</v>
      </c>
      <c r="J80" s="19" t="s">
        <v>80</v>
      </c>
      <c r="K80" s="23">
        <v>2394</v>
      </c>
      <c r="L80" s="23">
        <v>126</v>
      </c>
      <c r="M80" s="19">
        <v>8</v>
      </c>
      <c r="N80" s="23">
        <f t="shared" si="15"/>
        <v>19152</v>
      </c>
      <c r="O80" s="23">
        <f t="shared" si="16"/>
        <v>1008</v>
      </c>
      <c r="P80" s="23">
        <f t="shared" si="17"/>
        <v>18144</v>
      </c>
      <c r="Q80" s="24">
        <f t="shared" si="18"/>
        <v>94.73684210526315</v>
      </c>
      <c r="R80" s="19" t="str">
        <f t="shared" si="19"/>
        <v>High Profit</v>
      </c>
    </row>
    <row r="81" spans="1:18">
      <c r="A81" s="22">
        <v>45169</v>
      </c>
      <c r="B81" s="19">
        <f t="shared" si="10"/>
        <v>2023</v>
      </c>
      <c r="C81" s="19">
        <f t="shared" si="11"/>
        <v>8</v>
      </c>
      <c r="D81" s="19">
        <f t="shared" si="12"/>
        <v>5</v>
      </c>
      <c r="E81" s="19">
        <f t="shared" si="13"/>
        <v>31</v>
      </c>
      <c r="F81" s="19" t="str">
        <f t="shared" si="14"/>
        <v>Q3</v>
      </c>
      <c r="G81" s="19">
        <v>1</v>
      </c>
      <c r="H81" s="19" t="s">
        <v>81</v>
      </c>
      <c r="I81" s="19" t="s">
        <v>68</v>
      </c>
      <c r="J81" s="19" t="s">
        <v>72</v>
      </c>
      <c r="K81" s="23">
        <v>2629</v>
      </c>
      <c r="L81" s="23">
        <v>112</v>
      </c>
      <c r="M81" s="19">
        <v>15</v>
      </c>
      <c r="N81" s="23">
        <f t="shared" si="15"/>
        <v>39435</v>
      </c>
      <c r="O81" s="23">
        <f t="shared" si="16"/>
        <v>1680</v>
      </c>
      <c r="P81" s="23">
        <f t="shared" si="17"/>
        <v>37755</v>
      </c>
      <c r="Q81" s="24">
        <f t="shared" si="18"/>
        <v>95.73982502852796</v>
      </c>
      <c r="R81" s="19" t="str">
        <f t="shared" si="19"/>
        <v>High Profit</v>
      </c>
    </row>
    <row r="82" spans="1:18">
      <c r="A82" s="22">
        <v>45139</v>
      </c>
      <c r="B82" s="19">
        <f t="shared" si="10"/>
        <v>2023</v>
      </c>
      <c r="C82" s="19">
        <f t="shared" si="11"/>
        <v>8</v>
      </c>
      <c r="D82" s="19">
        <f t="shared" si="12"/>
        <v>1</v>
      </c>
      <c r="E82" s="19">
        <f t="shared" si="13"/>
        <v>1</v>
      </c>
      <c r="F82" s="19" t="str">
        <f t="shared" si="14"/>
        <v>Q3</v>
      </c>
      <c r="G82" s="19">
        <v>1</v>
      </c>
      <c r="H82" s="19" t="s">
        <v>81</v>
      </c>
      <c r="I82" s="19" t="s">
        <v>68</v>
      </c>
      <c r="J82" s="19" t="s">
        <v>80</v>
      </c>
      <c r="K82" s="23">
        <v>380</v>
      </c>
      <c r="L82" s="23">
        <v>88</v>
      </c>
      <c r="M82" s="19">
        <v>8</v>
      </c>
      <c r="N82" s="23">
        <f t="shared" si="15"/>
        <v>3040</v>
      </c>
      <c r="O82" s="23">
        <f t="shared" si="16"/>
        <v>704</v>
      </c>
      <c r="P82" s="23">
        <f t="shared" si="17"/>
        <v>2336</v>
      </c>
      <c r="Q82" s="24">
        <f t="shared" si="18"/>
        <v>76.84210526315789</v>
      </c>
      <c r="R82" s="19" t="str">
        <f t="shared" si="19"/>
        <v>Low Profit</v>
      </c>
    </row>
    <row r="83" spans="1:18">
      <c r="A83" s="22">
        <v>45293</v>
      </c>
      <c r="B83" s="19">
        <f t="shared" si="10"/>
        <v>2024</v>
      </c>
      <c r="C83" s="19">
        <f t="shared" si="11"/>
        <v>1</v>
      </c>
      <c r="D83" s="19">
        <f t="shared" si="12"/>
        <v>1</v>
      </c>
      <c r="E83" s="19">
        <f t="shared" si="13"/>
        <v>2</v>
      </c>
      <c r="F83" s="19" t="str">
        <f t="shared" si="14"/>
        <v>Q1</v>
      </c>
      <c r="G83" s="19">
        <v>1</v>
      </c>
      <c r="H83" s="19" t="s">
        <v>73</v>
      </c>
      <c r="I83" s="19" t="s">
        <v>68</v>
      </c>
      <c r="J83" s="19" t="s">
        <v>72</v>
      </c>
      <c r="K83" s="23">
        <v>886</v>
      </c>
      <c r="L83" s="23">
        <v>60</v>
      </c>
      <c r="M83" s="19">
        <v>5</v>
      </c>
      <c r="N83" s="23">
        <f t="shared" si="15"/>
        <v>4430</v>
      </c>
      <c r="O83" s="23">
        <f t="shared" si="16"/>
        <v>300</v>
      </c>
      <c r="P83" s="23">
        <f t="shared" si="17"/>
        <v>4130</v>
      </c>
      <c r="Q83" s="24">
        <f t="shared" si="18"/>
        <v>93.227990970654631</v>
      </c>
      <c r="R83" s="19" t="str">
        <f t="shared" si="19"/>
        <v>Low Profit</v>
      </c>
    </row>
    <row r="84" spans="1:18">
      <c r="A84" s="22">
        <v>45267</v>
      </c>
      <c r="B84" s="19">
        <f t="shared" si="10"/>
        <v>2023</v>
      </c>
      <c r="C84" s="19">
        <f t="shared" si="11"/>
        <v>12</v>
      </c>
      <c r="D84" s="19">
        <f t="shared" si="12"/>
        <v>1</v>
      </c>
      <c r="E84" s="19">
        <f t="shared" si="13"/>
        <v>7</v>
      </c>
      <c r="F84" s="19" t="str">
        <f t="shared" si="14"/>
        <v>Q4</v>
      </c>
      <c r="G84" s="19">
        <v>1</v>
      </c>
      <c r="H84" s="19" t="s">
        <v>87</v>
      </c>
      <c r="I84" s="19" t="s">
        <v>68</v>
      </c>
      <c r="J84" s="19" t="s">
        <v>83</v>
      </c>
      <c r="K84" s="23">
        <v>2734</v>
      </c>
      <c r="L84" s="23">
        <v>121</v>
      </c>
      <c r="M84" s="19">
        <v>10</v>
      </c>
      <c r="N84" s="23">
        <f t="shared" si="15"/>
        <v>27340</v>
      </c>
      <c r="O84" s="23">
        <f t="shared" si="16"/>
        <v>1210</v>
      </c>
      <c r="P84" s="23">
        <f t="shared" si="17"/>
        <v>26130</v>
      </c>
      <c r="Q84" s="24">
        <f t="shared" si="18"/>
        <v>95.574250182882224</v>
      </c>
      <c r="R84" s="19" t="str">
        <f t="shared" si="19"/>
        <v>High Profit</v>
      </c>
    </row>
    <row r="85" spans="1:18">
      <c r="A85" s="22">
        <v>45067</v>
      </c>
      <c r="B85" s="19">
        <f t="shared" si="10"/>
        <v>2023</v>
      </c>
      <c r="C85" s="19">
        <f t="shared" si="11"/>
        <v>5</v>
      </c>
      <c r="D85" s="19">
        <f t="shared" si="12"/>
        <v>3</v>
      </c>
      <c r="E85" s="19">
        <f t="shared" si="13"/>
        <v>21</v>
      </c>
      <c r="F85" s="19" t="str">
        <f t="shared" si="14"/>
        <v>Q2</v>
      </c>
      <c r="G85" s="19">
        <v>1</v>
      </c>
      <c r="H85" s="19" t="s">
        <v>88</v>
      </c>
      <c r="I85" s="19" t="s">
        <v>68</v>
      </c>
      <c r="J85" s="19" t="s">
        <v>83</v>
      </c>
      <c r="K85" s="23">
        <v>905</v>
      </c>
      <c r="L85" s="23">
        <v>126</v>
      </c>
      <c r="M85" s="19">
        <v>6</v>
      </c>
      <c r="N85" s="23">
        <f t="shared" si="15"/>
        <v>5430</v>
      </c>
      <c r="O85" s="23">
        <f t="shared" si="16"/>
        <v>756</v>
      </c>
      <c r="P85" s="23">
        <f t="shared" si="17"/>
        <v>4674</v>
      </c>
      <c r="Q85" s="24">
        <f t="shared" si="18"/>
        <v>86.077348066298342</v>
      </c>
      <c r="R85" s="19" t="str">
        <f t="shared" si="19"/>
        <v>Low Profit</v>
      </c>
    </row>
    <row r="86" spans="1:18">
      <c r="A86" s="22">
        <v>45219</v>
      </c>
      <c r="B86" s="19">
        <f t="shared" si="10"/>
        <v>2023</v>
      </c>
      <c r="C86" s="19">
        <f t="shared" si="11"/>
        <v>10</v>
      </c>
      <c r="D86" s="19">
        <f t="shared" si="12"/>
        <v>3</v>
      </c>
      <c r="E86" s="19">
        <f t="shared" si="13"/>
        <v>20</v>
      </c>
      <c r="F86" s="19" t="str">
        <f t="shared" si="14"/>
        <v>Q4</v>
      </c>
      <c r="G86" s="19">
        <v>1</v>
      </c>
      <c r="H86" s="19" t="s">
        <v>82</v>
      </c>
      <c r="I86" s="19" t="s">
        <v>68</v>
      </c>
      <c r="J86" s="19" t="s">
        <v>75</v>
      </c>
      <c r="K86" s="23">
        <v>1197</v>
      </c>
      <c r="L86" s="23">
        <v>83</v>
      </c>
      <c r="M86" s="19">
        <v>8</v>
      </c>
      <c r="N86" s="23">
        <f t="shared" si="15"/>
        <v>9576</v>
      </c>
      <c r="O86" s="23">
        <f t="shared" si="16"/>
        <v>664</v>
      </c>
      <c r="P86" s="23">
        <f t="shared" si="17"/>
        <v>8912</v>
      </c>
      <c r="Q86" s="24">
        <f t="shared" si="18"/>
        <v>93.065998329156216</v>
      </c>
      <c r="R86" s="19" t="str">
        <f t="shared" si="19"/>
        <v>Low Profit</v>
      </c>
    </row>
    <row r="87" spans="1:18">
      <c r="A87" s="22">
        <v>45210</v>
      </c>
      <c r="B87" s="19">
        <f t="shared" si="10"/>
        <v>2023</v>
      </c>
      <c r="C87" s="19">
        <f t="shared" si="11"/>
        <v>10</v>
      </c>
      <c r="D87" s="19">
        <f t="shared" si="12"/>
        <v>2</v>
      </c>
      <c r="E87" s="19">
        <f t="shared" si="13"/>
        <v>11</v>
      </c>
      <c r="F87" s="19" t="str">
        <f t="shared" si="14"/>
        <v>Q4</v>
      </c>
      <c r="G87" s="19">
        <v>1</v>
      </c>
      <c r="H87" s="19" t="s">
        <v>87</v>
      </c>
      <c r="I87" s="19" t="s">
        <v>68</v>
      </c>
      <c r="J87" s="19" t="s">
        <v>83</v>
      </c>
      <c r="K87" s="23">
        <v>986</v>
      </c>
      <c r="L87" s="23">
        <v>91</v>
      </c>
      <c r="M87" s="19">
        <v>3</v>
      </c>
      <c r="N87" s="23">
        <f t="shared" si="15"/>
        <v>2958</v>
      </c>
      <c r="O87" s="23">
        <f t="shared" si="16"/>
        <v>273</v>
      </c>
      <c r="P87" s="23">
        <f t="shared" si="17"/>
        <v>2685</v>
      </c>
      <c r="Q87" s="24">
        <f t="shared" si="18"/>
        <v>90.77079107505071</v>
      </c>
      <c r="R87" s="19" t="str">
        <f t="shared" si="19"/>
        <v>Low Profit</v>
      </c>
    </row>
    <row r="88" spans="1:18">
      <c r="A88" s="22">
        <v>45007</v>
      </c>
      <c r="B88" s="19">
        <f t="shared" si="10"/>
        <v>2023</v>
      </c>
      <c r="C88" s="19">
        <f t="shared" si="11"/>
        <v>3</v>
      </c>
      <c r="D88" s="19">
        <f t="shared" si="12"/>
        <v>4</v>
      </c>
      <c r="E88" s="19">
        <f t="shared" si="13"/>
        <v>22</v>
      </c>
      <c r="F88" s="19" t="str">
        <f t="shared" si="14"/>
        <v>Q1</v>
      </c>
      <c r="G88" s="19">
        <v>1</v>
      </c>
      <c r="H88" s="19" t="s">
        <v>81</v>
      </c>
      <c r="I88" s="19" t="s">
        <v>68</v>
      </c>
      <c r="J88" s="19" t="s">
        <v>74</v>
      </c>
      <c r="K88" s="23">
        <v>623</v>
      </c>
      <c r="L88" s="23">
        <v>155</v>
      </c>
      <c r="M88" s="19">
        <v>5</v>
      </c>
      <c r="N88" s="23">
        <f t="shared" si="15"/>
        <v>3115</v>
      </c>
      <c r="O88" s="23">
        <f t="shared" si="16"/>
        <v>775</v>
      </c>
      <c r="P88" s="23">
        <f t="shared" si="17"/>
        <v>2340</v>
      </c>
      <c r="Q88" s="24">
        <f t="shared" si="18"/>
        <v>75.120385232744781</v>
      </c>
      <c r="R88" s="19" t="str">
        <f t="shared" si="19"/>
        <v>Low Profit</v>
      </c>
    </row>
    <row r="89" spans="1:18">
      <c r="A89" s="22">
        <v>45028</v>
      </c>
      <c r="B89" s="19">
        <f t="shared" si="10"/>
        <v>2023</v>
      </c>
      <c r="C89" s="19">
        <f t="shared" si="11"/>
        <v>4</v>
      </c>
      <c r="D89" s="19">
        <f t="shared" si="12"/>
        <v>2</v>
      </c>
      <c r="E89" s="19">
        <f t="shared" si="13"/>
        <v>12</v>
      </c>
      <c r="F89" s="19" t="str">
        <f t="shared" si="14"/>
        <v>Q2</v>
      </c>
      <c r="G89" s="19">
        <v>1</v>
      </c>
      <c r="H89" s="19" t="s">
        <v>81</v>
      </c>
      <c r="I89" s="19" t="s">
        <v>68</v>
      </c>
      <c r="J89" s="19" t="s">
        <v>69</v>
      </c>
      <c r="K89" s="23">
        <v>986</v>
      </c>
      <c r="L89" s="23">
        <v>84</v>
      </c>
      <c r="M89" s="19">
        <v>11</v>
      </c>
      <c r="N89" s="23">
        <f t="shared" si="15"/>
        <v>10846</v>
      </c>
      <c r="O89" s="23">
        <f t="shared" si="16"/>
        <v>924</v>
      </c>
      <c r="P89" s="23">
        <f t="shared" si="17"/>
        <v>9922</v>
      </c>
      <c r="Q89" s="24">
        <f t="shared" si="18"/>
        <v>91.480730223123729</v>
      </c>
      <c r="R89" s="19" t="str">
        <f t="shared" si="19"/>
        <v>Low Profit</v>
      </c>
    </row>
    <row r="90" spans="1:18">
      <c r="A90" s="22">
        <v>45269</v>
      </c>
      <c r="B90" s="19">
        <f t="shared" si="10"/>
        <v>2023</v>
      </c>
      <c r="C90" s="19">
        <f t="shared" si="11"/>
        <v>12</v>
      </c>
      <c r="D90" s="19">
        <f t="shared" si="12"/>
        <v>2</v>
      </c>
      <c r="E90" s="19">
        <f t="shared" si="13"/>
        <v>9</v>
      </c>
      <c r="F90" s="19" t="str">
        <f t="shared" si="14"/>
        <v>Q4</v>
      </c>
      <c r="G90" s="19">
        <v>1</v>
      </c>
      <c r="H90" s="19" t="s">
        <v>87</v>
      </c>
      <c r="I90" s="19" t="s">
        <v>68</v>
      </c>
      <c r="J90" s="19" t="s">
        <v>69</v>
      </c>
      <c r="K90" s="23">
        <v>270</v>
      </c>
      <c r="L90" s="23">
        <v>131</v>
      </c>
      <c r="M90" s="19">
        <v>5</v>
      </c>
      <c r="N90" s="23">
        <f t="shared" si="15"/>
        <v>1350</v>
      </c>
      <c r="O90" s="23">
        <f t="shared" si="16"/>
        <v>655</v>
      </c>
      <c r="P90" s="23">
        <f t="shared" si="17"/>
        <v>695</v>
      </c>
      <c r="Q90" s="24">
        <f t="shared" si="18"/>
        <v>51.481481481481481</v>
      </c>
      <c r="R90" s="19" t="str">
        <f t="shared" si="19"/>
        <v>Low Profit</v>
      </c>
    </row>
    <row r="91" spans="1:18">
      <c r="A91" s="22">
        <v>44933</v>
      </c>
      <c r="B91" s="19">
        <f t="shared" si="10"/>
        <v>2023</v>
      </c>
      <c r="C91" s="19">
        <f t="shared" si="11"/>
        <v>1</v>
      </c>
      <c r="D91" s="19">
        <f t="shared" si="12"/>
        <v>1</v>
      </c>
      <c r="E91" s="19">
        <f t="shared" si="13"/>
        <v>7</v>
      </c>
      <c r="F91" s="19" t="str">
        <f t="shared" si="14"/>
        <v>Q1</v>
      </c>
      <c r="G91" s="19">
        <v>1</v>
      </c>
      <c r="H91" s="19" t="s">
        <v>81</v>
      </c>
      <c r="I91" s="19" t="s">
        <v>68</v>
      </c>
      <c r="J91" s="19" t="s">
        <v>74</v>
      </c>
      <c r="K91" s="23">
        <v>3421.5</v>
      </c>
      <c r="L91" s="23">
        <v>108</v>
      </c>
      <c r="M91" s="19">
        <v>6</v>
      </c>
      <c r="N91" s="23">
        <f t="shared" si="15"/>
        <v>20529</v>
      </c>
      <c r="O91" s="23">
        <f t="shared" si="16"/>
        <v>648</v>
      </c>
      <c r="P91" s="23">
        <f t="shared" si="17"/>
        <v>19881</v>
      </c>
      <c r="Q91" s="24">
        <f t="shared" si="18"/>
        <v>96.843489697501099</v>
      </c>
      <c r="R91" s="19" t="str">
        <f t="shared" si="19"/>
        <v>High Profit</v>
      </c>
    </row>
    <row r="92" spans="1:18">
      <c r="A92" s="22">
        <v>45293</v>
      </c>
      <c r="B92" s="19">
        <f t="shared" si="10"/>
        <v>2024</v>
      </c>
      <c r="C92" s="19">
        <f t="shared" si="11"/>
        <v>1</v>
      </c>
      <c r="D92" s="19">
        <f t="shared" si="12"/>
        <v>1</v>
      </c>
      <c r="E92" s="19">
        <f t="shared" si="13"/>
        <v>2</v>
      </c>
      <c r="F92" s="19" t="str">
        <f t="shared" si="14"/>
        <v>Q1</v>
      </c>
      <c r="G92" s="19">
        <v>1</v>
      </c>
      <c r="H92" s="19" t="s">
        <v>84</v>
      </c>
      <c r="I92" s="19" t="s">
        <v>68</v>
      </c>
      <c r="J92" s="19" t="s">
        <v>69</v>
      </c>
      <c r="K92" s="23">
        <v>2521.5</v>
      </c>
      <c r="L92" s="23">
        <v>107</v>
      </c>
      <c r="M92" s="19">
        <v>9</v>
      </c>
      <c r="N92" s="23">
        <f t="shared" si="15"/>
        <v>22693.5</v>
      </c>
      <c r="O92" s="23">
        <f t="shared" si="16"/>
        <v>963</v>
      </c>
      <c r="P92" s="23">
        <f t="shared" si="17"/>
        <v>21730.5</v>
      </c>
      <c r="Q92" s="24">
        <f t="shared" si="18"/>
        <v>95.756494150307361</v>
      </c>
      <c r="R92" s="19" t="str">
        <f t="shared" si="19"/>
        <v>High Profit</v>
      </c>
    </row>
    <row r="93" spans="1:18">
      <c r="A93" s="22">
        <v>45003</v>
      </c>
      <c r="B93" s="19">
        <f t="shared" si="10"/>
        <v>2023</v>
      </c>
      <c r="C93" s="19">
        <f t="shared" si="11"/>
        <v>3</v>
      </c>
      <c r="D93" s="19">
        <f t="shared" si="12"/>
        <v>3</v>
      </c>
      <c r="E93" s="19">
        <f t="shared" si="13"/>
        <v>18</v>
      </c>
      <c r="F93" s="19" t="str">
        <f t="shared" si="14"/>
        <v>Q1</v>
      </c>
      <c r="G93" s="19">
        <v>1</v>
      </c>
      <c r="H93" s="19" t="s">
        <v>81</v>
      </c>
      <c r="I93" s="19" t="s">
        <v>68</v>
      </c>
      <c r="J93" s="19" t="s">
        <v>70</v>
      </c>
      <c r="K93" s="23">
        <v>1531</v>
      </c>
      <c r="L93" s="23">
        <v>62</v>
      </c>
      <c r="M93" s="19">
        <v>13</v>
      </c>
      <c r="N93" s="23">
        <f t="shared" si="15"/>
        <v>19903</v>
      </c>
      <c r="O93" s="23">
        <f t="shared" si="16"/>
        <v>806</v>
      </c>
      <c r="P93" s="23">
        <f t="shared" si="17"/>
        <v>19097</v>
      </c>
      <c r="Q93" s="24">
        <f t="shared" si="18"/>
        <v>95.950359242325277</v>
      </c>
      <c r="R93" s="19" t="str">
        <f t="shared" si="19"/>
        <v>High Profit</v>
      </c>
    </row>
    <row r="94" spans="1:18">
      <c r="A94" s="22">
        <v>45207</v>
      </c>
      <c r="B94" s="19">
        <f t="shared" si="10"/>
        <v>2023</v>
      </c>
      <c r="C94" s="19">
        <f t="shared" si="11"/>
        <v>10</v>
      </c>
      <c r="D94" s="19">
        <f t="shared" si="12"/>
        <v>2</v>
      </c>
      <c r="E94" s="19">
        <f t="shared" si="13"/>
        <v>8</v>
      </c>
      <c r="F94" s="19" t="str">
        <f t="shared" si="14"/>
        <v>Q4</v>
      </c>
      <c r="G94" s="19">
        <v>1</v>
      </c>
      <c r="H94" s="19" t="s">
        <v>76</v>
      </c>
      <c r="I94" s="19" t="s">
        <v>68</v>
      </c>
      <c r="J94" s="19" t="s">
        <v>85</v>
      </c>
      <c r="K94" s="23">
        <v>923</v>
      </c>
      <c r="L94" s="23">
        <v>153</v>
      </c>
      <c r="M94" s="19">
        <v>7</v>
      </c>
      <c r="N94" s="23">
        <f t="shared" si="15"/>
        <v>6461</v>
      </c>
      <c r="O94" s="23">
        <f t="shared" si="16"/>
        <v>1071</v>
      </c>
      <c r="P94" s="23">
        <f t="shared" si="17"/>
        <v>5390</v>
      </c>
      <c r="Q94" s="24">
        <f t="shared" si="18"/>
        <v>83.423618634886239</v>
      </c>
      <c r="R94" s="19" t="str">
        <f t="shared" si="19"/>
        <v>Low Profit</v>
      </c>
    </row>
    <row r="95" spans="1:18">
      <c r="A95" s="22">
        <v>45103</v>
      </c>
      <c r="B95" s="19">
        <f t="shared" si="10"/>
        <v>2023</v>
      </c>
      <c r="C95" s="19">
        <f t="shared" si="11"/>
        <v>6</v>
      </c>
      <c r="D95" s="19">
        <f t="shared" si="12"/>
        <v>4</v>
      </c>
      <c r="E95" s="19">
        <f t="shared" si="13"/>
        <v>26</v>
      </c>
      <c r="F95" s="19" t="str">
        <f t="shared" si="14"/>
        <v>Q2</v>
      </c>
      <c r="G95" s="19">
        <v>1</v>
      </c>
      <c r="H95" s="19" t="s">
        <v>71</v>
      </c>
      <c r="I95" s="19" t="s">
        <v>68</v>
      </c>
      <c r="J95" s="19" t="s">
        <v>75</v>
      </c>
      <c r="K95" s="23">
        <v>1790</v>
      </c>
      <c r="L95" s="23">
        <v>65</v>
      </c>
      <c r="M95" s="19">
        <v>11</v>
      </c>
      <c r="N95" s="23">
        <f t="shared" si="15"/>
        <v>19690</v>
      </c>
      <c r="O95" s="23">
        <f t="shared" si="16"/>
        <v>715</v>
      </c>
      <c r="P95" s="23">
        <f t="shared" si="17"/>
        <v>18975</v>
      </c>
      <c r="Q95" s="24">
        <f t="shared" si="18"/>
        <v>96.36871508379889</v>
      </c>
      <c r="R95" s="19" t="str">
        <f t="shared" si="19"/>
        <v>High Profit</v>
      </c>
    </row>
    <row r="96" spans="1:18">
      <c r="A96" s="22">
        <v>45166</v>
      </c>
      <c r="B96" s="19">
        <f t="shared" si="10"/>
        <v>2023</v>
      </c>
      <c r="C96" s="19">
        <f t="shared" si="11"/>
        <v>8</v>
      </c>
      <c r="D96" s="19">
        <f t="shared" si="12"/>
        <v>4</v>
      </c>
      <c r="E96" s="19">
        <f t="shared" si="13"/>
        <v>28</v>
      </c>
      <c r="F96" s="19" t="str">
        <f t="shared" si="14"/>
        <v>Q3</v>
      </c>
      <c r="G96" s="19">
        <v>1</v>
      </c>
      <c r="H96" s="19" t="s">
        <v>87</v>
      </c>
      <c r="I96" s="19" t="s">
        <v>68</v>
      </c>
      <c r="J96" s="19" t="s">
        <v>80</v>
      </c>
      <c r="K96" s="23">
        <v>982.5</v>
      </c>
      <c r="L96" s="23">
        <v>103</v>
      </c>
      <c r="M96" s="19">
        <v>3</v>
      </c>
      <c r="N96" s="23">
        <f t="shared" si="15"/>
        <v>2947.5</v>
      </c>
      <c r="O96" s="23">
        <f t="shared" si="16"/>
        <v>309</v>
      </c>
      <c r="P96" s="23">
        <f t="shared" si="17"/>
        <v>2638.5</v>
      </c>
      <c r="Q96" s="24">
        <f t="shared" si="18"/>
        <v>89.516539440203559</v>
      </c>
      <c r="R96" s="19" t="str">
        <f t="shared" si="19"/>
        <v>Low Profit</v>
      </c>
    </row>
    <row r="97" spans="1:18">
      <c r="A97" s="22">
        <v>45176</v>
      </c>
      <c r="B97" s="19">
        <f t="shared" si="10"/>
        <v>2023</v>
      </c>
      <c r="C97" s="19">
        <f t="shared" si="11"/>
        <v>9</v>
      </c>
      <c r="D97" s="19">
        <f t="shared" si="12"/>
        <v>1</v>
      </c>
      <c r="E97" s="19">
        <f t="shared" si="13"/>
        <v>7</v>
      </c>
      <c r="F97" s="19" t="str">
        <f t="shared" si="14"/>
        <v>Q3</v>
      </c>
      <c r="G97" s="19">
        <v>1</v>
      </c>
      <c r="H97" s="19" t="s">
        <v>67</v>
      </c>
      <c r="I97" s="19" t="s">
        <v>68</v>
      </c>
      <c r="J97" s="19" t="s">
        <v>70</v>
      </c>
      <c r="K97" s="23">
        <v>2255</v>
      </c>
      <c r="L97" s="23">
        <v>141</v>
      </c>
      <c r="M97" s="19">
        <v>12</v>
      </c>
      <c r="N97" s="23">
        <f t="shared" si="15"/>
        <v>27060</v>
      </c>
      <c r="O97" s="23">
        <f t="shared" si="16"/>
        <v>1692</v>
      </c>
      <c r="P97" s="23">
        <f t="shared" si="17"/>
        <v>25368</v>
      </c>
      <c r="Q97" s="24">
        <f t="shared" si="18"/>
        <v>93.747228381374725</v>
      </c>
      <c r="R97" s="19" t="str">
        <f t="shared" si="19"/>
        <v>High Profit</v>
      </c>
    </row>
    <row r="98" spans="1:18">
      <c r="A98" s="22">
        <v>45025</v>
      </c>
      <c r="B98" s="19">
        <f t="shared" si="10"/>
        <v>2023</v>
      </c>
      <c r="C98" s="19">
        <f t="shared" si="11"/>
        <v>4</v>
      </c>
      <c r="D98" s="19">
        <f t="shared" si="12"/>
        <v>2</v>
      </c>
      <c r="E98" s="19">
        <f t="shared" si="13"/>
        <v>9</v>
      </c>
      <c r="F98" s="19" t="str">
        <f t="shared" si="14"/>
        <v>Q2</v>
      </c>
      <c r="G98" s="19">
        <v>1</v>
      </c>
      <c r="H98" s="19" t="s">
        <v>76</v>
      </c>
      <c r="I98" s="19" t="s">
        <v>68</v>
      </c>
      <c r="J98" s="19" t="s">
        <v>72</v>
      </c>
      <c r="K98" s="23">
        <v>1249</v>
      </c>
      <c r="L98" s="23">
        <v>124</v>
      </c>
      <c r="M98" s="19">
        <v>4</v>
      </c>
      <c r="N98" s="23">
        <f t="shared" si="15"/>
        <v>4996</v>
      </c>
      <c r="O98" s="23">
        <f t="shared" si="16"/>
        <v>496</v>
      </c>
      <c r="P98" s="23">
        <f t="shared" si="17"/>
        <v>4500</v>
      </c>
      <c r="Q98" s="24">
        <f t="shared" si="18"/>
        <v>90.072057646116903</v>
      </c>
      <c r="R98" s="19" t="str">
        <f t="shared" si="19"/>
        <v>Low Profit</v>
      </c>
    </row>
    <row r="99" spans="1:18">
      <c r="A99" s="22">
        <v>45151</v>
      </c>
      <c r="B99" s="19">
        <f t="shared" si="10"/>
        <v>2023</v>
      </c>
      <c r="C99" s="19">
        <f t="shared" si="11"/>
        <v>8</v>
      </c>
      <c r="D99" s="19">
        <f t="shared" si="12"/>
        <v>2</v>
      </c>
      <c r="E99" s="19">
        <f t="shared" si="13"/>
        <v>13</v>
      </c>
      <c r="F99" s="19" t="str">
        <f t="shared" si="14"/>
        <v>Q3</v>
      </c>
      <c r="G99" s="19">
        <v>1</v>
      </c>
      <c r="H99" s="19" t="s">
        <v>67</v>
      </c>
      <c r="I99" s="19" t="s">
        <v>68</v>
      </c>
      <c r="J99" s="19" t="s">
        <v>85</v>
      </c>
      <c r="K99" s="23">
        <v>2632</v>
      </c>
      <c r="L99" s="23">
        <v>159</v>
      </c>
      <c r="M99" s="19">
        <v>10</v>
      </c>
      <c r="N99" s="23">
        <f t="shared" si="15"/>
        <v>26320</v>
      </c>
      <c r="O99" s="23">
        <f t="shared" si="16"/>
        <v>1590</v>
      </c>
      <c r="P99" s="23">
        <f t="shared" si="17"/>
        <v>24730</v>
      </c>
      <c r="Q99" s="24">
        <f t="shared" si="18"/>
        <v>93.958966565349542</v>
      </c>
      <c r="R99" s="19" t="str">
        <f t="shared" si="19"/>
        <v>High Profit</v>
      </c>
    </row>
    <row r="100" spans="1:18">
      <c r="A100" s="22">
        <v>44951</v>
      </c>
      <c r="B100" s="19">
        <f t="shared" si="10"/>
        <v>2023</v>
      </c>
      <c r="C100" s="19">
        <f t="shared" si="11"/>
        <v>1</v>
      </c>
      <c r="D100" s="19">
        <f t="shared" si="12"/>
        <v>4</v>
      </c>
      <c r="E100" s="19">
        <f t="shared" si="13"/>
        <v>25</v>
      </c>
      <c r="F100" s="19" t="str">
        <f t="shared" si="14"/>
        <v>Q1</v>
      </c>
      <c r="G100" s="19">
        <v>1</v>
      </c>
      <c r="H100" s="19" t="s">
        <v>82</v>
      </c>
      <c r="I100" s="19" t="s">
        <v>68</v>
      </c>
      <c r="J100" s="19" t="s">
        <v>78</v>
      </c>
      <c r="K100" s="23">
        <v>2696</v>
      </c>
      <c r="L100" s="23">
        <v>144</v>
      </c>
      <c r="M100" s="19">
        <v>13</v>
      </c>
      <c r="N100" s="23">
        <f t="shared" si="15"/>
        <v>35048</v>
      </c>
      <c r="O100" s="23">
        <f t="shared" si="16"/>
        <v>1872</v>
      </c>
      <c r="P100" s="23">
        <f t="shared" si="17"/>
        <v>33176</v>
      </c>
      <c r="Q100" s="24">
        <f t="shared" si="18"/>
        <v>94.65875370919882</v>
      </c>
      <c r="R100" s="19" t="str">
        <f t="shared" si="19"/>
        <v>High Profit</v>
      </c>
    </row>
    <row r="101" spans="1:18">
      <c r="A101" s="22">
        <v>45196</v>
      </c>
      <c r="B101" s="19">
        <f t="shared" si="10"/>
        <v>2023</v>
      </c>
      <c r="C101" s="19">
        <f t="shared" si="11"/>
        <v>9</v>
      </c>
      <c r="D101" s="19">
        <f t="shared" si="12"/>
        <v>4</v>
      </c>
      <c r="E101" s="19">
        <f t="shared" si="13"/>
        <v>27</v>
      </c>
      <c r="F101" s="19" t="str">
        <f t="shared" si="14"/>
        <v>Q3</v>
      </c>
      <c r="G101" s="19">
        <v>1</v>
      </c>
      <c r="H101" s="19" t="s">
        <v>82</v>
      </c>
      <c r="I101" s="19" t="s">
        <v>68</v>
      </c>
      <c r="J101" s="19" t="s">
        <v>80</v>
      </c>
      <c r="K101" s="23">
        <v>2632</v>
      </c>
      <c r="L101" s="23">
        <v>84</v>
      </c>
      <c r="M101" s="19">
        <v>14</v>
      </c>
      <c r="N101" s="23">
        <f t="shared" si="15"/>
        <v>36848</v>
      </c>
      <c r="O101" s="23">
        <f t="shared" si="16"/>
        <v>1176</v>
      </c>
      <c r="P101" s="23">
        <f t="shared" si="17"/>
        <v>35672</v>
      </c>
      <c r="Q101" s="24">
        <f t="shared" si="18"/>
        <v>96.808510638297875</v>
      </c>
      <c r="R101" s="19" t="str">
        <f t="shared" si="19"/>
        <v>High Profit</v>
      </c>
    </row>
    <row r="102" spans="1:18">
      <c r="A102" s="22">
        <v>44935</v>
      </c>
      <c r="B102" s="19">
        <f t="shared" si="10"/>
        <v>2023</v>
      </c>
      <c r="C102" s="19">
        <f t="shared" si="11"/>
        <v>1</v>
      </c>
      <c r="D102" s="19">
        <f t="shared" si="12"/>
        <v>2</v>
      </c>
      <c r="E102" s="19">
        <f t="shared" si="13"/>
        <v>9</v>
      </c>
      <c r="F102" s="19" t="str">
        <f t="shared" si="14"/>
        <v>Q1</v>
      </c>
      <c r="G102" s="19">
        <v>1</v>
      </c>
      <c r="H102" s="19" t="s">
        <v>67</v>
      </c>
      <c r="I102" s="19" t="s">
        <v>68</v>
      </c>
      <c r="J102" s="19" t="s">
        <v>75</v>
      </c>
      <c r="K102" s="23">
        <v>1190</v>
      </c>
      <c r="L102" s="23">
        <v>93</v>
      </c>
      <c r="M102" s="19">
        <v>4</v>
      </c>
      <c r="N102" s="23">
        <f t="shared" si="15"/>
        <v>4760</v>
      </c>
      <c r="O102" s="23">
        <f t="shared" si="16"/>
        <v>372</v>
      </c>
      <c r="P102" s="23">
        <f t="shared" si="17"/>
        <v>4388</v>
      </c>
      <c r="Q102" s="24">
        <f t="shared" si="18"/>
        <v>92.184873949579824</v>
      </c>
      <c r="R102" s="19" t="str">
        <f t="shared" si="19"/>
        <v>Low Profit</v>
      </c>
    </row>
    <row r="103" spans="1:18">
      <c r="A103" s="22">
        <v>45091</v>
      </c>
      <c r="B103" s="19">
        <f t="shared" si="10"/>
        <v>2023</v>
      </c>
      <c r="C103" s="19">
        <f t="shared" si="11"/>
        <v>6</v>
      </c>
      <c r="D103" s="19">
        <f t="shared" si="12"/>
        <v>2</v>
      </c>
      <c r="E103" s="19">
        <f t="shared" si="13"/>
        <v>14</v>
      </c>
      <c r="F103" s="19" t="str">
        <f t="shared" si="14"/>
        <v>Q2</v>
      </c>
      <c r="G103" s="19">
        <v>1</v>
      </c>
      <c r="H103" s="19" t="s">
        <v>73</v>
      </c>
      <c r="I103" s="19" t="s">
        <v>68</v>
      </c>
      <c r="J103" s="19" t="s">
        <v>69</v>
      </c>
      <c r="K103" s="23">
        <v>293</v>
      </c>
      <c r="L103" s="23">
        <v>83</v>
      </c>
      <c r="M103" s="19">
        <v>3</v>
      </c>
      <c r="N103" s="23">
        <f t="shared" si="15"/>
        <v>879</v>
      </c>
      <c r="O103" s="23">
        <f t="shared" si="16"/>
        <v>249</v>
      </c>
      <c r="P103" s="23">
        <f t="shared" si="17"/>
        <v>630</v>
      </c>
      <c r="Q103" s="24">
        <f t="shared" si="18"/>
        <v>71.672354948805463</v>
      </c>
      <c r="R103" s="19" t="str">
        <f t="shared" si="19"/>
        <v>Low Profit</v>
      </c>
    </row>
    <row r="104" spans="1:18">
      <c r="A104" s="22">
        <v>45287</v>
      </c>
      <c r="B104" s="19">
        <f t="shared" si="10"/>
        <v>2023</v>
      </c>
      <c r="C104" s="19">
        <f t="shared" si="11"/>
        <v>12</v>
      </c>
      <c r="D104" s="19">
        <f t="shared" si="12"/>
        <v>4</v>
      </c>
      <c r="E104" s="19">
        <f t="shared" si="13"/>
        <v>27</v>
      </c>
      <c r="F104" s="19" t="str">
        <f t="shared" si="14"/>
        <v>Q4</v>
      </c>
      <c r="G104" s="19">
        <v>1</v>
      </c>
      <c r="H104" s="19" t="s">
        <v>89</v>
      </c>
      <c r="I104" s="19" t="s">
        <v>68</v>
      </c>
      <c r="J104" s="19" t="s">
        <v>80</v>
      </c>
      <c r="K104" s="23">
        <v>1199</v>
      </c>
      <c r="L104" s="23">
        <v>99</v>
      </c>
      <c r="M104" s="19">
        <v>6</v>
      </c>
      <c r="N104" s="23">
        <f t="shared" si="15"/>
        <v>7194</v>
      </c>
      <c r="O104" s="23">
        <f t="shared" si="16"/>
        <v>594</v>
      </c>
      <c r="P104" s="23">
        <f t="shared" si="17"/>
        <v>6600</v>
      </c>
      <c r="Q104" s="24">
        <f t="shared" si="18"/>
        <v>91.743119266055047</v>
      </c>
      <c r="R104" s="19" t="str">
        <f t="shared" si="19"/>
        <v>Low Profit</v>
      </c>
    </row>
    <row r="105" spans="1:18">
      <c r="A105" s="22">
        <v>45263</v>
      </c>
      <c r="B105" s="19">
        <f t="shared" si="10"/>
        <v>2023</v>
      </c>
      <c r="C105" s="19">
        <f t="shared" si="11"/>
        <v>12</v>
      </c>
      <c r="D105" s="19">
        <f t="shared" si="12"/>
        <v>1</v>
      </c>
      <c r="E105" s="19">
        <f t="shared" si="13"/>
        <v>3</v>
      </c>
      <c r="F105" s="19" t="str">
        <f t="shared" si="14"/>
        <v>Q4</v>
      </c>
      <c r="G105" s="19">
        <v>1</v>
      </c>
      <c r="H105" s="19" t="s">
        <v>71</v>
      </c>
      <c r="I105" s="19" t="s">
        <v>68</v>
      </c>
      <c r="J105" s="19" t="s">
        <v>80</v>
      </c>
      <c r="K105" s="23">
        <v>388</v>
      </c>
      <c r="L105" s="23">
        <v>95</v>
      </c>
      <c r="M105" s="19">
        <v>15</v>
      </c>
      <c r="N105" s="23">
        <f t="shared" si="15"/>
        <v>5820</v>
      </c>
      <c r="O105" s="23">
        <f t="shared" si="16"/>
        <v>1425</v>
      </c>
      <c r="P105" s="23">
        <f t="shared" si="17"/>
        <v>4395</v>
      </c>
      <c r="Q105" s="24">
        <f t="shared" si="18"/>
        <v>75.515463917525778</v>
      </c>
      <c r="R105" s="19" t="str">
        <f t="shared" si="19"/>
        <v>Low Profit</v>
      </c>
    </row>
    <row r="106" spans="1:18">
      <c r="A106" s="22">
        <v>45111</v>
      </c>
      <c r="B106" s="19">
        <f t="shared" si="10"/>
        <v>2023</v>
      </c>
      <c r="C106" s="19">
        <f t="shared" si="11"/>
        <v>7</v>
      </c>
      <c r="D106" s="19">
        <f t="shared" si="12"/>
        <v>1</v>
      </c>
      <c r="E106" s="19">
        <f t="shared" si="13"/>
        <v>4</v>
      </c>
      <c r="F106" s="19" t="str">
        <f t="shared" si="14"/>
        <v>Q3</v>
      </c>
      <c r="G106" s="19">
        <v>1</v>
      </c>
      <c r="H106" s="19" t="s">
        <v>71</v>
      </c>
      <c r="I106" s="19" t="s">
        <v>68</v>
      </c>
      <c r="J106" s="19" t="s">
        <v>78</v>
      </c>
      <c r="K106" s="23">
        <v>260</v>
      </c>
      <c r="L106" s="23">
        <v>156</v>
      </c>
      <c r="M106" s="19">
        <v>11</v>
      </c>
      <c r="N106" s="23">
        <f t="shared" si="15"/>
        <v>2860</v>
      </c>
      <c r="O106" s="23">
        <f t="shared" si="16"/>
        <v>1716</v>
      </c>
      <c r="P106" s="23">
        <f t="shared" si="17"/>
        <v>1144</v>
      </c>
      <c r="Q106" s="24">
        <f t="shared" si="18"/>
        <v>40</v>
      </c>
      <c r="R106" s="19" t="str">
        <f t="shared" si="19"/>
        <v>Low Profit</v>
      </c>
    </row>
    <row r="107" spans="1:18">
      <c r="A107" s="22">
        <v>45123</v>
      </c>
      <c r="B107" s="19">
        <f t="shared" si="10"/>
        <v>2023</v>
      </c>
      <c r="C107" s="19">
        <f t="shared" si="11"/>
        <v>7</v>
      </c>
      <c r="D107" s="19">
        <f t="shared" si="12"/>
        <v>3</v>
      </c>
      <c r="E107" s="19">
        <f t="shared" si="13"/>
        <v>16</v>
      </c>
      <c r="F107" s="19" t="str">
        <f t="shared" si="14"/>
        <v>Q3</v>
      </c>
      <c r="G107" s="19">
        <v>1</v>
      </c>
      <c r="H107" s="19" t="s">
        <v>77</v>
      </c>
      <c r="I107" s="19" t="s">
        <v>68</v>
      </c>
      <c r="J107" s="19" t="s">
        <v>69</v>
      </c>
      <c r="K107" s="23">
        <v>700</v>
      </c>
      <c r="L107" s="23">
        <v>76</v>
      </c>
      <c r="M107" s="19">
        <v>6</v>
      </c>
      <c r="N107" s="23">
        <f t="shared" si="15"/>
        <v>4200</v>
      </c>
      <c r="O107" s="23">
        <f t="shared" si="16"/>
        <v>456</v>
      </c>
      <c r="P107" s="23">
        <f t="shared" si="17"/>
        <v>3744</v>
      </c>
      <c r="Q107" s="24">
        <f t="shared" si="18"/>
        <v>89.142857142857139</v>
      </c>
      <c r="R107" s="19" t="str">
        <f t="shared" si="19"/>
        <v>Low Profit</v>
      </c>
    </row>
    <row r="108" spans="1:18">
      <c r="A108" s="22">
        <v>45021</v>
      </c>
      <c r="B108" s="19">
        <f t="shared" si="10"/>
        <v>2023</v>
      </c>
      <c r="C108" s="19">
        <f t="shared" si="11"/>
        <v>4</v>
      </c>
      <c r="D108" s="19">
        <f t="shared" si="12"/>
        <v>1</v>
      </c>
      <c r="E108" s="19">
        <f t="shared" si="13"/>
        <v>5</v>
      </c>
      <c r="F108" s="19" t="str">
        <f t="shared" si="14"/>
        <v>Q2</v>
      </c>
      <c r="G108" s="19">
        <v>1</v>
      </c>
      <c r="H108" s="19" t="s">
        <v>82</v>
      </c>
      <c r="I108" s="19" t="s">
        <v>68</v>
      </c>
      <c r="J108" s="19" t="s">
        <v>86</v>
      </c>
      <c r="K108" s="23">
        <v>606</v>
      </c>
      <c r="L108" s="23">
        <v>158</v>
      </c>
      <c r="M108" s="19">
        <v>11</v>
      </c>
      <c r="N108" s="23">
        <f t="shared" si="15"/>
        <v>6666</v>
      </c>
      <c r="O108" s="23">
        <f t="shared" si="16"/>
        <v>1738</v>
      </c>
      <c r="P108" s="23">
        <f t="shared" si="17"/>
        <v>4928</v>
      </c>
      <c r="Q108" s="24">
        <f t="shared" si="18"/>
        <v>73.927392739273927</v>
      </c>
      <c r="R108" s="19" t="str">
        <f t="shared" si="19"/>
        <v>Low Profit</v>
      </c>
    </row>
    <row r="109" spans="1:18">
      <c r="A109" s="22">
        <v>45109</v>
      </c>
      <c r="B109" s="19">
        <f t="shared" si="10"/>
        <v>2023</v>
      </c>
      <c r="C109" s="19">
        <f t="shared" si="11"/>
        <v>7</v>
      </c>
      <c r="D109" s="19">
        <f t="shared" si="12"/>
        <v>1</v>
      </c>
      <c r="E109" s="19">
        <f t="shared" si="13"/>
        <v>2</v>
      </c>
      <c r="F109" s="19" t="str">
        <f t="shared" si="14"/>
        <v>Q3</v>
      </c>
      <c r="G109" s="19">
        <v>1</v>
      </c>
      <c r="H109" s="19" t="s">
        <v>89</v>
      </c>
      <c r="I109" s="19" t="s">
        <v>68</v>
      </c>
      <c r="J109" s="19" t="s">
        <v>79</v>
      </c>
      <c r="K109" s="23">
        <v>1731</v>
      </c>
      <c r="L109" s="23">
        <v>152</v>
      </c>
      <c r="M109" s="19">
        <v>7</v>
      </c>
      <c r="N109" s="23">
        <f t="shared" si="15"/>
        <v>12117</v>
      </c>
      <c r="O109" s="23">
        <f t="shared" si="16"/>
        <v>1064</v>
      </c>
      <c r="P109" s="23">
        <f t="shared" si="17"/>
        <v>11053</v>
      </c>
      <c r="Q109" s="24">
        <f t="shared" si="18"/>
        <v>91.218948584633168</v>
      </c>
      <c r="R109" s="19" t="str">
        <f t="shared" si="19"/>
        <v>Low Profit</v>
      </c>
    </row>
    <row r="110" spans="1:18">
      <c r="A110" s="22">
        <v>45175</v>
      </c>
      <c r="B110" s="19">
        <f t="shared" si="10"/>
        <v>2023</v>
      </c>
      <c r="C110" s="19">
        <f t="shared" si="11"/>
        <v>9</v>
      </c>
      <c r="D110" s="19">
        <f t="shared" si="12"/>
        <v>1</v>
      </c>
      <c r="E110" s="19">
        <f t="shared" si="13"/>
        <v>6</v>
      </c>
      <c r="F110" s="19" t="str">
        <f t="shared" si="14"/>
        <v>Q3</v>
      </c>
      <c r="G110" s="19">
        <v>1</v>
      </c>
      <c r="H110" s="19" t="s">
        <v>88</v>
      </c>
      <c r="I110" s="19" t="s">
        <v>68</v>
      </c>
      <c r="J110" s="19" t="s">
        <v>79</v>
      </c>
      <c r="K110" s="23">
        <v>1727</v>
      </c>
      <c r="L110" s="23">
        <v>78</v>
      </c>
      <c r="M110" s="19">
        <v>8</v>
      </c>
      <c r="N110" s="23">
        <f t="shared" si="15"/>
        <v>13816</v>
      </c>
      <c r="O110" s="23">
        <f t="shared" si="16"/>
        <v>624</v>
      </c>
      <c r="P110" s="23">
        <f t="shared" si="17"/>
        <v>13192</v>
      </c>
      <c r="Q110" s="24">
        <f t="shared" si="18"/>
        <v>95.483497394325425</v>
      </c>
      <c r="R110" s="19" t="str">
        <f t="shared" si="19"/>
        <v>Low Profit</v>
      </c>
    </row>
    <row r="111" spans="1:18">
      <c r="A111" s="22">
        <v>45156</v>
      </c>
      <c r="B111" s="19">
        <f t="shared" si="10"/>
        <v>2023</v>
      </c>
      <c r="C111" s="19">
        <f t="shared" si="11"/>
        <v>8</v>
      </c>
      <c r="D111" s="19">
        <f t="shared" si="12"/>
        <v>3</v>
      </c>
      <c r="E111" s="19">
        <f t="shared" si="13"/>
        <v>18</v>
      </c>
      <c r="F111" s="19" t="str">
        <f t="shared" si="14"/>
        <v>Q3</v>
      </c>
      <c r="G111" s="19">
        <v>1</v>
      </c>
      <c r="H111" s="19" t="s">
        <v>76</v>
      </c>
      <c r="I111" s="19" t="s">
        <v>68</v>
      </c>
      <c r="J111" s="19" t="s">
        <v>70</v>
      </c>
      <c r="K111" s="23">
        <v>1158</v>
      </c>
      <c r="L111" s="23">
        <v>95</v>
      </c>
      <c r="M111" s="19">
        <v>8</v>
      </c>
      <c r="N111" s="23">
        <f t="shared" si="15"/>
        <v>9264</v>
      </c>
      <c r="O111" s="23">
        <f t="shared" si="16"/>
        <v>760</v>
      </c>
      <c r="P111" s="23">
        <f t="shared" si="17"/>
        <v>8504</v>
      </c>
      <c r="Q111" s="24">
        <f t="shared" si="18"/>
        <v>91.796200345423145</v>
      </c>
      <c r="R111" s="19" t="str">
        <f t="shared" si="19"/>
        <v>Low Profit</v>
      </c>
    </row>
    <row r="112" spans="1:18">
      <c r="A112" s="22">
        <v>45148</v>
      </c>
      <c r="B112" s="19">
        <f t="shared" si="10"/>
        <v>2023</v>
      </c>
      <c r="C112" s="19">
        <f t="shared" si="11"/>
        <v>8</v>
      </c>
      <c r="D112" s="19">
        <f t="shared" si="12"/>
        <v>2</v>
      </c>
      <c r="E112" s="19">
        <f t="shared" si="13"/>
        <v>10</v>
      </c>
      <c r="F112" s="19" t="str">
        <f t="shared" si="14"/>
        <v>Q3</v>
      </c>
      <c r="G112" s="19">
        <v>1</v>
      </c>
      <c r="H112" s="19" t="s">
        <v>73</v>
      </c>
      <c r="I112" s="19" t="s">
        <v>68</v>
      </c>
      <c r="J112" s="19" t="s">
        <v>83</v>
      </c>
      <c r="K112" s="23">
        <v>267</v>
      </c>
      <c r="L112" s="23">
        <v>65</v>
      </c>
      <c r="M112" s="19">
        <v>11</v>
      </c>
      <c r="N112" s="23">
        <f t="shared" si="15"/>
        <v>2937</v>
      </c>
      <c r="O112" s="23">
        <f t="shared" si="16"/>
        <v>715</v>
      </c>
      <c r="P112" s="23">
        <f t="shared" si="17"/>
        <v>2222</v>
      </c>
      <c r="Q112" s="24">
        <f t="shared" si="18"/>
        <v>75.655430711610478</v>
      </c>
      <c r="R112" s="19" t="str">
        <f t="shared" si="19"/>
        <v>Low Profit</v>
      </c>
    </row>
    <row r="113" spans="1:18">
      <c r="A113" s="22">
        <v>45044</v>
      </c>
      <c r="B113" s="19">
        <f t="shared" si="10"/>
        <v>2023</v>
      </c>
      <c r="C113" s="19">
        <f t="shared" si="11"/>
        <v>4</v>
      </c>
      <c r="D113" s="19">
        <f t="shared" si="12"/>
        <v>4</v>
      </c>
      <c r="E113" s="19">
        <f t="shared" si="13"/>
        <v>28</v>
      </c>
      <c r="F113" s="19" t="str">
        <f t="shared" si="14"/>
        <v>Q2</v>
      </c>
      <c r="G113" s="19">
        <v>1</v>
      </c>
      <c r="H113" s="19" t="s">
        <v>67</v>
      </c>
      <c r="I113" s="19" t="s">
        <v>68</v>
      </c>
      <c r="J113" s="19" t="s">
        <v>79</v>
      </c>
      <c r="K113" s="23">
        <v>2151</v>
      </c>
      <c r="L113" s="23">
        <v>63</v>
      </c>
      <c r="M113" s="19">
        <v>5</v>
      </c>
      <c r="N113" s="23">
        <f t="shared" si="15"/>
        <v>10755</v>
      </c>
      <c r="O113" s="23">
        <f t="shared" si="16"/>
        <v>315</v>
      </c>
      <c r="P113" s="23">
        <f t="shared" si="17"/>
        <v>10440</v>
      </c>
      <c r="Q113" s="24">
        <f t="shared" si="18"/>
        <v>97.071129707112974</v>
      </c>
      <c r="R113" s="19" t="str">
        <f t="shared" si="19"/>
        <v>Low Profit</v>
      </c>
    </row>
    <row r="114" spans="1:18">
      <c r="A114" s="22">
        <v>45048</v>
      </c>
      <c r="B114" s="19">
        <f t="shared" si="10"/>
        <v>2023</v>
      </c>
      <c r="C114" s="19">
        <f t="shared" si="11"/>
        <v>5</v>
      </c>
      <c r="D114" s="19">
        <f t="shared" si="12"/>
        <v>1</v>
      </c>
      <c r="E114" s="19">
        <f t="shared" si="13"/>
        <v>2</v>
      </c>
      <c r="F114" s="19" t="str">
        <f t="shared" si="14"/>
        <v>Q2</v>
      </c>
      <c r="G114" s="19">
        <v>1</v>
      </c>
      <c r="H114" s="19" t="s">
        <v>77</v>
      </c>
      <c r="I114" s="19" t="s">
        <v>68</v>
      </c>
      <c r="J114" s="19" t="s">
        <v>79</v>
      </c>
      <c r="K114" s="23">
        <v>865.5</v>
      </c>
      <c r="L114" s="23">
        <v>81</v>
      </c>
      <c r="M114" s="19">
        <v>11</v>
      </c>
      <c r="N114" s="23">
        <f t="shared" si="15"/>
        <v>9520.5</v>
      </c>
      <c r="O114" s="23">
        <f t="shared" si="16"/>
        <v>891</v>
      </c>
      <c r="P114" s="23">
        <f t="shared" si="17"/>
        <v>8629.5</v>
      </c>
      <c r="Q114" s="24">
        <f t="shared" si="18"/>
        <v>90.641247833622188</v>
      </c>
      <c r="R114" s="19" t="str">
        <f t="shared" si="19"/>
        <v>Low Profit</v>
      </c>
    </row>
    <row r="115" spans="1:18">
      <c r="A115" s="22">
        <v>45148</v>
      </c>
      <c r="B115" s="19">
        <f t="shared" si="10"/>
        <v>2023</v>
      </c>
      <c r="C115" s="19">
        <f t="shared" si="11"/>
        <v>8</v>
      </c>
      <c r="D115" s="19">
        <f t="shared" si="12"/>
        <v>2</v>
      </c>
      <c r="E115" s="19">
        <f t="shared" si="13"/>
        <v>10</v>
      </c>
      <c r="F115" s="19" t="str">
        <f t="shared" si="14"/>
        <v>Q3</v>
      </c>
      <c r="G115" s="19">
        <v>1</v>
      </c>
      <c r="H115" s="19" t="s">
        <v>81</v>
      </c>
      <c r="I115" s="19" t="s">
        <v>68</v>
      </c>
      <c r="J115" s="19" t="s">
        <v>90</v>
      </c>
      <c r="K115" s="23">
        <v>293</v>
      </c>
      <c r="L115" s="23">
        <v>123</v>
      </c>
      <c r="M115" s="19">
        <v>6</v>
      </c>
      <c r="N115" s="23">
        <f t="shared" si="15"/>
        <v>1758</v>
      </c>
      <c r="O115" s="23">
        <f t="shared" si="16"/>
        <v>738</v>
      </c>
      <c r="P115" s="23">
        <f t="shared" si="17"/>
        <v>1020</v>
      </c>
      <c r="Q115" s="24">
        <f t="shared" si="18"/>
        <v>58.020477815699657</v>
      </c>
      <c r="R115" s="19" t="str">
        <f t="shared" si="19"/>
        <v>Low Profit</v>
      </c>
    </row>
    <row r="116" spans="1:18">
      <c r="A116" s="22">
        <v>44980</v>
      </c>
      <c r="B116" s="19">
        <f t="shared" si="10"/>
        <v>2023</v>
      </c>
      <c r="C116" s="19">
        <f t="shared" si="11"/>
        <v>2</v>
      </c>
      <c r="D116" s="19">
        <f t="shared" si="12"/>
        <v>4</v>
      </c>
      <c r="E116" s="19">
        <f t="shared" si="13"/>
        <v>23</v>
      </c>
      <c r="F116" s="19" t="str">
        <f t="shared" si="14"/>
        <v>Q1</v>
      </c>
      <c r="G116" s="19">
        <v>1</v>
      </c>
      <c r="H116" s="19" t="s">
        <v>82</v>
      </c>
      <c r="I116" s="19" t="s">
        <v>91</v>
      </c>
      <c r="J116" s="19" t="s">
        <v>79</v>
      </c>
      <c r="K116" s="23">
        <v>1321</v>
      </c>
      <c r="L116" s="23">
        <v>65</v>
      </c>
      <c r="M116" s="19">
        <v>9</v>
      </c>
      <c r="N116" s="23">
        <f t="shared" si="15"/>
        <v>11889</v>
      </c>
      <c r="O116" s="23">
        <f t="shared" si="16"/>
        <v>585</v>
      </c>
      <c r="P116" s="23">
        <f t="shared" si="17"/>
        <v>11304</v>
      </c>
      <c r="Q116" s="24">
        <f t="shared" si="18"/>
        <v>95.079485238455717</v>
      </c>
      <c r="R116" s="19" t="str">
        <f t="shared" si="19"/>
        <v>Low Profit</v>
      </c>
    </row>
    <row r="117" spans="1:18">
      <c r="A117" s="22">
        <v>44981</v>
      </c>
      <c r="B117" s="19">
        <f t="shared" si="10"/>
        <v>2023</v>
      </c>
      <c r="C117" s="19">
        <f t="shared" si="11"/>
        <v>2</v>
      </c>
      <c r="D117" s="19">
        <f t="shared" si="12"/>
        <v>4</v>
      </c>
      <c r="E117" s="19">
        <f t="shared" si="13"/>
        <v>24</v>
      </c>
      <c r="F117" s="19" t="str">
        <f t="shared" si="14"/>
        <v>Q1</v>
      </c>
      <c r="G117" s="19">
        <v>1</v>
      </c>
      <c r="H117" s="19" t="s">
        <v>88</v>
      </c>
      <c r="I117" s="19" t="s">
        <v>91</v>
      </c>
      <c r="J117" s="19" t="s">
        <v>70</v>
      </c>
      <c r="K117" s="23">
        <v>1513</v>
      </c>
      <c r="L117" s="23">
        <v>132</v>
      </c>
      <c r="M117" s="19">
        <v>12</v>
      </c>
      <c r="N117" s="23">
        <f t="shared" si="15"/>
        <v>18156</v>
      </c>
      <c r="O117" s="23">
        <f t="shared" si="16"/>
        <v>1584</v>
      </c>
      <c r="P117" s="23">
        <f t="shared" si="17"/>
        <v>16572</v>
      </c>
      <c r="Q117" s="24">
        <f t="shared" si="18"/>
        <v>91.275611368142762</v>
      </c>
      <c r="R117" s="19" t="str">
        <f t="shared" si="19"/>
        <v>High Profit</v>
      </c>
    </row>
    <row r="118" spans="1:18">
      <c r="A118" s="22">
        <v>44943</v>
      </c>
      <c r="B118" s="19">
        <f t="shared" si="10"/>
        <v>2023</v>
      </c>
      <c r="C118" s="19">
        <f t="shared" si="11"/>
        <v>1</v>
      </c>
      <c r="D118" s="19">
        <f t="shared" si="12"/>
        <v>3</v>
      </c>
      <c r="E118" s="19">
        <f t="shared" si="13"/>
        <v>17</v>
      </c>
      <c r="F118" s="19" t="str">
        <f t="shared" si="14"/>
        <v>Q1</v>
      </c>
      <c r="G118" s="19">
        <v>1</v>
      </c>
      <c r="H118" s="19" t="s">
        <v>87</v>
      </c>
      <c r="I118" s="19" t="s">
        <v>91</v>
      </c>
      <c r="J118" s="19" t="s">
        <v>86</v>
      </c>
      <c r="K118" s="23">
        <v>2146</v>
      </c>
      <c r="L118" s="23">
        <v>105</v>
      </c>
      <c r="M118" s="19">
        <v>8</v>
      </c>
      <c r="N118" s="23">
        <f t="shared" si="15"/>
        <v>17168</v>
      </c>
      <c r="O118" s="23">
        <f t="shared" si="16"/>
        <v>840</v>
      </c>
      <c r="P118" s="23">
        <f t="shared" si="17"/>
        <v>16328</v>
      </c>
      <c r="Q118" s="24">
        <f t="shared" si="18"/>
        <v>95.107176141658897</v>
      </c>
      <c r="R118" s="19" t="str">
        <f t="shared" si="19"/>
        <v>High Profit</v>
      </c>
    </row>
    <row r="119" spans="1:18">
      <c r="A119" s="22">
        <v>45012</v>
      </c>
      <c r="B119" s="19">
        <f t="shared" si="10"/>
        <v>2023</v>
      </c>
      <c r="C119" s="19">
        <f t="shared" si="11"/>
        <v>3</v>
      </c>
      <c r="D119" s="19">
        <f t="shared" si="12"/>
        <v>4</v>
      </c>
      <c r="E119" s="19">
        <f t="shared" si="13"/>
        <v>27</v>
      </c>
      <c r="F119" s="19" t="str">
        <f t="shared" si="14"/>
        <v>Q1</v>
      </c>
      <c r="G119" s="19">
        <v>1</v>
      </c>
      <c r="H119" s="19" t="s">
        <v>73</v>
      </c>
      <c r="I119" s="19" t="s">
        <v>91</v>
      </c>
      <c r="J119" s="19" t="s">
        <v>74</v>
      </c>
      <c r="K119" s="23">
        <v>292</v>
      </c>
      <c r="L119" s="23">
        <v>160</v>
      </c>
      <c r="M119" s="19">
        <v>10</v>
      </c>
      <c r="N119" s="23">
        <f t="shared" si="15"/>
        <v>2920</v>
      </c>
      <c r="O119" s="23">
        <f t="shared" si="16"/>
        <v>1600</v>
      </c>
      <c r="P119" s="23">
        <f t="shared" si="17"/>
        <v>1320</v>
      </c>
      <c r="Q119" s="24">
        <f t="shared" si="18"/>
        <v>45.205479452054789</v>
      </c>
      <c r="R119" s="19" t="str">
        <f t="shared" si="19"/>
        <v>Low Profit</v>
      </c>
    </row>
    <row r="120" spans="1:18">
      <c r="A120" s="22">
        <v>45143</v>
      </c>
      <c r="B120" s="19">
        <f t="shared" si="10"/>
        <v>2023</v>
      </c>
      <c r="C120" s="19">
        <f t="shared" si="11"/>
        <v>8</v>
      </c>
      <c r="D120" s="19">
        <f t="shared" si="12"/>
        <v>1</v>
      </c>
      <c r="E120" s="19">
        <f t="shared" si="13"/>
        <v>5</v>
      </c>
      <c r="F120" s="19" t="str">
        <f t="shared" si="14"/>
        <v>Q3</v>
      </c>
      <c r="G120" s="19">
        <v>1</v>
      </c>
      <c r="H120" s="19" t="s">
        <v>82</v>
      </c>
      <c r="I120" s="19" t="s">
        <v>91</v>
      </c>
      <c r="J120" s="19" t="s">
        <v>69</v>
      </c>
      <c r="K120" s="23">
        <v>1006</v>
      </c>
      <c r="L120" s="23">
        <v>70</v>
      </c>
      <c r="M120" s="19">
        <v>3</v>
      </c>
      <c r="N120" s="23">
        <f t="shared" si="15"/>
        <v>3018</v>
      </c>
      <c r="O120" s="23">
        <f t="shared" si="16"/>
        <v>210</v>
      </c>
      <c r="P120" s="23">
        <f t="shared" si="17"/>
        <v>2808</v>
      </c>
      <c r="Q120" s="24">
        <f t="shared" si="18"/>
        <v>93.041749502982114</v>
      </c>
      <c r="R120" s="19" t="str">
        <f t="shared" si="19"/>
        <v>Low Profit</v>
      </c>
    </row>
    <row r="121" spans="1:18">
      <c r="A121" s="22">
        <v>45046</v>
      </c>
      <c r="B121" s="19">
        <f t="shared" si="10"/>
        <v>2023</v>
      </c>
      <c r="C121" s="19">
        <f t="shared" si="11"/>
        <v>4</v>
      </c>
      <c r="D121" s="19">
        <f t="shared" si="12"/>
        <v>5</v>
      </c>
      <c r="E121" s="19">
        <f t="shared" si="13"/>
        <v>30</v>
      </c>
      <c r="F121" s="19" t="str">
        <f t="shared" si="14"/>
        <v>Q2</v>
      </c>
      <c r="G121" s="19">
        <v>1</v>
      </c>
      <c r="H121" s="19" t="s">
        <v>81</v>
      </c>
      <c r="I121" s="19" t="s">
        <v>91</v>
      </c>
      <c r="J121" s="19" t="s">
        <v>72</v>
      </c>
      <c r="K121" s="23">
        <v>1725</v>
      </c>
      <c r="L121" s="23">
        <v>107</v>
      </c>
      <c r="M121" s="19">
        <v>14</v>
      </c>
      <c r="N121" s="23">
        <f t="shared" si="15"/>
        <v>24150</v>
      </c>
      <c r="O121" s="23">
        <f t="shared" si="16"/>
        <v>1498</v>
      </c>
      <c r="P121" s="23">
        <f t="shared" si="17"/>
        <v>22652</v>
      </c>
      <c r="Q121" s="24">
        <f t="shared" si="18"/>
        <v>93.79710144927536</v>
      </c>
      <c r="R121" s="19" t="str">
        <f t="shared" si="19"/>
        <v>High Profit</v>
      </c>
    </row>
    <row r="122" spans="1:18">
      <c r="A122" s="22">
        <v>44932</v>
      </c>
      <c r="B122" s="19">
        <f t="shared" si="10"/>
        <v>2023</v>
      </c>
      <c r="C122" s="19">
        <f t="shared" si="11"/>
        <v>1</v>
      </c>
      <c r="D122" s="19">
        <f t="shared" si="12"/>
        <v>1</v>
      </c>
      <c r="E122" s="19">
        <f t="shared" si="13"/>
        <v>6</v>
      </c>
      <c r="F122" s="19" t="str">
        <f t="shared" si="14"/>
        <v>Q1</v>
      </c>
      <c r="G122" s="19">
        <v>1</v>
      </c>
      <c r="H122" s="19" t="s">
        <v>71</v>
      </c>
      <c r="I122" s="19" t="s">
        <v>91</v>
      </c>
      <c r="J122" s="19" t="s">
        <v>72</v>
      </c>
      <c r="K122" s="23">
        <v>1817</v>
      </c>
      <c r="L122" s="23">
        <v>118</v>
      </c>
      <c r="M122" s="19">
        <v>9</v>
      </c>
      <c r="N122" s="23">
        <f t="shared" si="15"/>
        <v>16353</v>
      </c>
      <c r="O122" s="23">
        <f t="shared" si="16"/>
        <v>1062</v>
      </c>
      <c r="P122" s="23">
        <f t="shared" si="17"/>
        <v>15291</v>
      </c>
      <c r="Q122" s="24">
        <f t="shared" si="18"/>
        <v>93.505778756191532</v>
      </c>
      <c r="R122" s="19" t="str">
        <f t="shared" si="19"/>
        <v>High Profit</v>
      </c>
    </row>
    <row r="123" spans="1:18">
      <c r="A123" s="22">
        <v>45103</v>
      </c>
      <c r="B123" s="19">
        <f t="shared" si="10"/>
        <v>2023</v>
      </c>
      <c r="C123" s="19">
        <f t="shared" si="11"/>
        <v>6</v>
      </c>
      <c r="D123" s="19">
        <f t="shared" si="12"/>
        <v>4</v>
      </c>
      <c r="E123" s="19">
        <f t="shared" si="13"/>
        <v>26</v>
      </c>
      <c r="F123" s="19" t="str">
        <f t="shared" si="14"/>
        <v>Q2</v>
      </c>
      <c r="G123" s="19">
        <v>1</v>
      </c>
      <c r="H123" s="19" t="s">
        <v>81</v>
      </c>
      <c r="I123" s="19" t="s">
        <v>91</v>
      </c>
      <c r="J123" s="19" t="s">
        <v>79</v>
      </c>
      <c r="K123" s="23">
        <v>1513</v>
      </c>
      <c r="L123" s="23">
        <v>66</v>
      </c>
      <c r="M123" s="19">
        <v>13</v>
      </c>
      <c r="N123" s="23">
        <f t="shared" si="15"/>
        <v>19669</v>
      </c>
      <c r="O123" s="23">
        <f t="shared" si="16"/>
        <v>858</v>
      </c>
      <c r="P123" s="23">
        <f t="shared" si="17"/>
        <v>18811</v>
      </c>
      <c r="Q123" s="24">
        <f t="shared" si="18"/>
        <v>95.637805684071381</v>
      </c>
      <c r="R123" s="19" t="str">
        <f t="shared" si="19"/>
        <v>High Profit</v>
      </c>
    </row>
    <row r="124" spans="1:18">
      <c r="A124" s="22">
        <v>45139</v>
      </c>
      <c r="B124" s="19">
        <f t="shared" si="10"/>
        <v>2023</v>
      </c>
      <c r="C124" s="19">
        <f t="shared" si="11"/>
        <v>8</v>
      </c>
      <c r="D124" s="19">
        <f t="shared" si="12"/>
        <v>1</v>
      </c>
      <c r="E124" s="19">
        <f t="shared" si="13"/>
        <v>1</v>
      </c>
      <c r="F124" s="19" t="str">
        <f t="shared" si="14"/>
        <v>Q3</v>
      </c>
      <c r="G124" s="19">
        <v>1</v>
      </c>
      <c r="H124" s="19" t="s">
        <v>71</v>
      </c>
      <c r="I124" s="19" t="s">
        <v>91</v>
      </c>
      <c r="J124" s="19" t="s">
        <v>75</v>
      </c>
      <c r="K124" s="23">
        <v>639</v>
      </c>
      <c r="L124" s="23">
        <v>133</v>
      </c>
      <c r="M124" s="19">
        <v>7</v>
      </c>
      <c r="N124" s="23">
        <f t="shared" si="15"/>
        <v>4473</v>
      </c>
      <c r="O124" s="23">
        <f t="shared" si="16"/>
        <v>931</v>
      </c>
      <c r="P124" s="23">
        <f t="shared" si="17"/>
        <v>3542</v>
      </c>
      <c r="Q124" s="24">
        <f t="shared" si="18"/>
        <v>79.186228482003131</v>
      </c>
      <c r="R124" s="19" t="str">
        <f t="shared" si="19"/>
        <v>Low Profit</v>
      </c>
    </row>
    <row r="125" spans="1:18">
      <c r="A125" s="22">
        <v>45179</v>
      </c>
      <c r="B125" s="19">
        <f t="shared" si="10"/>
        <v>2023</v>
      </c>
      <c r="C125" s="19">
        <f t="shared" si="11"/>
        <v>9</v>
      </c>
      <c r="D125" s="19">
        <f t="shared" si="12"/>
        <v>2</v>
      </c>
      <c r="E125" s="19">
        <f t="shared" si="13"/>
        <v>10</v>
      </c>
      <c r="F125" s="19" t="str">
        <f t="shared" si="14"/>
        <v>Q3</v>
      </c>
      <c r="G125" s="19">
        <v>1</v>
      </c>
      <c r="H125" s="19" t="s">
        <v>89</v>
      </c>
      <c r="I125" s="19" t="s">
        <v>91</v>
      </c>
      <c r="J125" s="19" t="s">
        <v>85</v>
      </c>
      <c r="K125" s="23">
        <v>1326</v>
      </c>
      <c r="L125" s="23">
        <v>76</v>
      </c>
      <c r="M125" s="19">
        <v>8</v>
      </c>
      <c r="N125" s="23">
        <f t="shared" si="15"/>
        <v>10608</v>
      </c>
      <c r="O125" s="23">
        <f t="shared" si="16"/>
        <v>608</v>
      </c>
      <c r="P125" s="23">
        <f t="shared" si="17"/>
        <v>10000</v>
      </c>
      <c r="Q125" s="24">
        <f t="shared" si="18"/>
        <v>94.26847662141779</v>
      </c>
      <c r="R125" s="19" t="str">
        <f t="shared" si="19"/>
        <v>Low Profit</v>
      </c>
    </row>
    <row r="126" spans="1:18">
      <c r="A126" s="22">
        <v>45186</v>
      </c>
      <c r="B126" s="19">
        <f t="shared" si="10"/>
        <v>2023</v>
      </c>
      <c r="C126" s="19">
        <f t="shared" si="11"/>
        <v>9</v>
      </c>
      <c r="D126" s="19">
        <f t="shared" si="12"/>
        <v>3</v>
      </c>
      <c r="E126" s="19">
        <f t="shared" si="13"/>
        <v>17</v>
      </c>
      <c r="F126" s="19" t="str">
        <f t="shared" si="14"/>
        <v>Q3</v>
      </c>
      <c r="G126" s="19">
        <v>1</v>
      </c>
      <c r="H126" s="19" t="s">
        <v>82</v>
      </c>
      <c r="I126" s="19" t="s">
        <v>91</v>
      </c>
      <c r="J126" s="19" t="s">
        <v>74</v>
      </c>
      <c r="K126" s="23">
        <v>1397</v>
      </c>
      <c r="L126" s="23">
        <v>134</v>
      </c>
      <c r="M126" s="19">
        <v>10</v>
      </c>
      <c r="N126" s="23">
        <f t="shared" si="15"/>
        <v>13970</v>
      </c>
      <c r="O126" s="23">
        <f t="shared" si="16"/>
        <v>1340</v>
      </c>
      <c r="P126" s="23">
        <f t="shared" si="17"/>
        <v>12630</v>
      </c>
      <c r="Q126" s="24">
        <f t="shared" si="18"/>
        <v>90.408017179670722</v>
      </c>
      <c r="R126" s="19" t="str">
        <f t="shared" si="19"/>
        <v>Low Profit</v>
      </c>
    </row>
    <row r="127" spans="1:18">
      <c r="A127" s="22">
        <v>45076</v>
      </c>
      <c r="B127" s="19">
        <f t="shared" si="10"/>
        <v>2023</v>
      </c>
      <c r="C127" s="19">
        <f t="shared" si="11"/>
        <v>5</v>
      </c>
      <c r="D127" s="19">
        <f t="shared" si="12"/>
        <v>5</v>
      </c>
      <c r="E127" s="19">
        <f t="shared" si="13"/>
        <v>30</v>
      </c>
      <c r="F127" s="19" t="str">
        <f t="shared" si="14"/>
        <v>Q2</v>
      </c>
      <c r="G127" s="19">
        <v>1</v>
      </c>
      <c r="H127" s="19" t="s">
        <v>67</v>
      </c>
      <c r="I127" s="19" t="s">
        <v>91</v>
      </c>
      <c r="J127" s="19" t="s">
        <v>86</v>
      </c>
      <c r="K127" s="23">
        <v>2155</v>
      </c>
      <c r="L127" s="23">
        <v>90</v>
      </c>
      <c r="M127" s="19">
        <v>6</v>
      </c>
      <c r="N127" s="23">
        <f t="shared" si="15"/>
        <v>12930</v>
      </c>
      <c r="O127" s="23">
        <f t="shared" si="16"/>
        <v>540</v>
      </c>
      <c r="P127" s="23">
        <f t="shared" si="17"/>
        <v>12390</v>
      </c>
      <c r="Q127" s="24">
        <f t="shared" si="18"/>
        <v>95.823665893271453</v>
      </c>
      <c r="R127" s="19" t="str">
        <f t="shared" si="19"/>
        <v>Low Profit</v>
      </c>
    </row>
    <row r="128" spans="1:18">
      <c r="A128" s="22">
        <v>45164</v>
      </c>
      <c r="B128" s="19">
        <f t="shared" si="10"/>
        <v>2023</v>
      </c>
      <c r="C128" s="19">
        <f t="shared" si="11"/>
        <v>8</v>
      </c>
      <c r="D128" s="19">
        <f t="shared" si="12"/>
        <v>4</v>
      </c>
      <c r="E128" s="19">
        <f t="shared" si="13"/>
        <v>26</v>
      </c>
      <c r="F128" s="19" t="str">
        <f t="shared" si="14"/>
        <v>Q3</v>
      </c>
      <c r="G128" s="19">
        <v>1</v>
      </c>
      <c r="H128" s="19" t="s">
        <v>77</v>
      </c>
      <c r="I128" s="19" t="s">
        <v>91</v>
      </c>
      <c r="J128" s="19" t="s">
        <v>75</v>
      </c>
      <c r="K128" s="23">
        <v>4492.5</v>
      </c>
      <c r="L128" s="23">
        <v>153</v>
      </c>
      <c r="M128" s="19">
        <v>6</v>
      </c>
      <c r="N128" s="23">
        <f t="shared" si="15"/>
        <v>26955</v>
      </c>
      <c r="O128" s="23">
        <f t="shared" si="16"/>
        <v>918</v>
      </c>
      <c r="P128" s="23">
        <f t="shared" si="17"/>
        <v>26037</v>
      </c>
      <c r="Q128" s="24">
        <f t="shared" si="18"/>
        <v>96.594323873121866</v>
      </c>
      <c r="R128" s="19" t="str">
        <f t="shared" si="19"/>
        <v>High Profit</v>
      </c>
    </row>
    <row r="129" spans="1:18">
      <c r="A129" s="22">
        <v>44930</v>
      </c>
      <c r="B129" s="19">
        <f t="shared" si="10"/>
        <v>2023</v>
      </c>
      <c r="C129" s="19">
        <f t="shared" si="11"/>
        <v>1</v>
      </c>
      <c r="D129" s="19">
        <f t="shared" si="12"/>
        <v>1</v>
      </c>
      <c r="E129" s="19">
        <f t="shared" si="13"/>
        <v>4</v>
      </c>
      <c r="F129" s="19" t="str">
        <f t="shared" si="14"/>
        <v>Q1</v>
      </c>
      <c r="G129" s="19">
        <v>1</v>
      </c>
      <c r="H129" s="19" t="s">
        <v>88</v>
      </c>
      <c r="I129" s="19" t="s">
        <v>91</v>
      </c>
      <c r="J129" s="19" t="s">
        <v>90</v>
      </c>
      <c r="K129" s="23">
        <v>3864</v>
      </c>
      <c r="L129" s="23">
        <v>60</v>
      </c>
      <c r="M129" s="19">
        <v>15</v>
      </c>
      <c r="N129" s="23">
        <f t="shared" si="15"/>
        <v>57960</v>
      </c>
      <c r="O129" s="23">
        <f t="shared" si="16"/>
        <v>900</v>
      </c>
      <c r="P129" s="23">
        <f t="shared" si="17"/>
        <v>57060</v>
      </c>
      <c r="Q129" s="24">
        <f t="shared" si="18"/>
        <v>98.447204968944106</v>
      </c>
      <c r="R129" s="19" t="str">
        <f t="shared" si="19"/>
        <v>High Profit</v>
      </c>
    </row>
    <row r="130" spans="1:18">
      <c r="A130" s="22">
        <v>45214</v>
      </c>
      <c r="B130" s="19">
        <f t="shared" si="10"/>
        <v>2023</v>
      </c>
      <c r="C130" s="19">
        <f t="shared" si="11"/>
        <v>10</v>
      </c>
      <c r="D130" s="19">
        <f t="shared" si="12"/>
        <v>3</v>
      </c>
      <c r="E130" s="19">
        <f t="shared" si="13"/>
        <v>15</v>
      </c>
      <c r="F130" s="19" t="str">
        <f t="shared" si="14"/>
        <v>Q4</v>
      </c>
      <c r="G130" s="19">
        <v>1</v>
      </c>
      <c r="H130" s="19" t="s">
        <v>71</v>
      </c>
      <c r="I130" s="19" t="s">
        <v>91</v>
      </c>
      <c r="J130" s="19" t="s">
        <v>69</v>
      </c>
      <c r="K130" s="23">
        <v>263</v>
      </c>
      <c r="L130" s="23">
        <v>112</v>
      </c>
      <c r="M130" s="19">
        <v>6</v>
      </c>
      <c r="N130" s="23">
        <f t="shared" si="15"/>
        <v>1578</v>
      </c>
      <c r="O130" s="23">
        <f t="shared" si="16"/>
        <v>672</v>
      </c>
      <c r="P130" s="23">
        <f t="shared" si="17"/>
        <v>906</v>
      </c>
      <c r="Q130" s="24">
        <f t="shared" si="18"/>
        <v>57.414448669201526</v>
      </c>
      <c r="R130" s="19" t="str">
        <f t="shared" si="19"/>
        <v>Low Profit</v>
      </c>
    </row>
    <row r="131" spans="1:18">
      <c r="A131" s="22">
        <v>45000</v>
      </c>
      <c r="B131" s="19">
        <f t="shared" ref="B131:B194" si="20">YEAR(A131)</f>
        <v>2023</v>
      </c>
      <c r="C131" s="19">
        <f t="shared" ref="C131:C194" si="21">MONTH(A131)</f>
        <v>3</v>
      </c>
      <c r="D131" s="19">
        <f t="shared" ref="D131:D194" si="22">INT((DAY(A131)-1)/7)+1</f>
        <v>3</v>
      </c>
      <c r="E131" s="19">
        <f t="shared" ref="E131:E194" si="23">DAY(A131)</f>
        <v>15</v>
      </c>
      <c r="F131" s="19" t="str">
        <f t="shared" ref="F131:F194" si="24">IF(C131&lt;=3,"Q1",IF(C131&lt;=6,"Q2",IF(C131&lt;=9,"Q3","Q4")))</f>
        <v>Q1</v>
      </c>
      <c r="G131" s="19">
        <v>1</v>
      </c>
      <c r="H131" s="19" t="s">
        <v>73</v>
      </c>
      <c r="I131" s="19" t="s">
        <v>91</v>
      </c>
      <c r="J131" s="19" t="s">
        <v>78</v>
      </c>
      <c r="K131" s="23">
        <v>1397</v>
      </c>
      <c r="L131" s="23">
        <v>82</v>
      </c>
      <c r="M131" s="19">
        <v>3</v>
      </c>
      <c r="N131" s="23">
        <f t="shared" ref="N131:N194" si="25">K131*M131</f>
        <v>4191</v>
      </c>
      <c r="O131" s="23">
        <f t="shared" ref="O131:O194" si="26">L131*M131</f>
        <v>246</v>
      </c>
      <c r="P131" s="23">
        <f t="shared" ref="P131:P194" si="27">N131-O131</f>
        <v>3945</v>
      </c>
      <c r="Q131" s="24">
        <f t="shared" ref="Q131:Q194" si="28">(P131/N131)*100</f>
        <v>94.130279169649242</v>
      </c>
      <c r="R131" s="19" t="str">
        <f t="shared" ref="R131:R194" si="29">IF(P131&gt;=AVERAGE($P$2:$P$701),"High Profit","Low Profit")</f>
        <v>Low Profit</v>
      </c>
    </row>
    <row r="132" spans="1:18">
      <c r="A132" s="22">
        <v>45026</v>
      </c>
      <c r="B132" s="19">
        <f t="shared" si="20"/>
        <v>2023</v>
      </c>
      <c r="C132" s="19">
        <f t="shared" si="21"/>
        <v>4</v>
      </c>
      <c r="D132" s="19">
        <f t="shared" si="22"/>
        <v>2</v>
      </c>
      <c r="E132" s="19">
        <f t="shared" si="23"/>
        <v>10</v>
      </c>
      <c r="F132" s="19" t="str">
        <f t="shared" si="24"/>
        <v>Q2</v>
      </c>
      <c r="G132" s="19">
        <v>1</v>
      </c>
      <c r="H132" s="19" t="s">
        <v>73</v>
      </c>
      <c r="I132" s="19" t="s">
        <v>91</v>
      </c>
      <c r="J132" s="19" t="s">
        <v>70</v>
      </c>
      <c r="K132" s="23">
        <v>2966</v>
      </c>
      <c r="L132" s="23">
        <v>141</v>
      </c>
      <c r="M132" s="19">
        <v>11</v>
      </c>
      <c r="N132" s="23">
        <f t="shared" si="25"/>
        <v>32626</v>
      </c>
      <c r="O132" s="23">
        <f t="shared" si="26"/>
        <v>1551</v>
      </c>
      <c r="P132" s="23">
        <f t="shared" si="27"/>
        <v>31075</v>
      </c>
      <c r="Q132" s="24">
        <f t="shared" si="28"/>
        <v>95.24612272420768</v>
      </c>
      <c r="R132" s="19" t="str">
        <f t="shared" si="29"/>
        <v>High Profit</v>
      </c>
    </row>
    <row r="133" spans="1:18">
      <c r="A133" s="22">
        <v>45205</v>
      </c>
      <c r="B133" s="19">
        <f t="shared" si="20"/>
        <v>2023</v>
      </c>
      <c r="C133" s="19">
        <f t="shared" si="21"/>
        <v>10</v>
      </c>
      <c r="D133" s="19">
        <f t="shared" si="22"/>
        <v>1</v>
      </c>
      <c r="E133" s="19">
        <f t="shared" si="23"/>
        <v>6</v>
      </c>
      <c r="F133" s="19" t="str">
        <f t="shared" si="24"/>
        <v>Q4</v>
      </c>
      <c r="G133" s="19">
        <v>1</v>
      </c>
      <c r="H133" s="19" t="s">
        <v>82</v>
      </c>
      <c r="I133" s="19" t="s">
        <v>91</v>
      </c>
      <c r="J133" s="19" t="s">
        <v>83</v>
      </c>
      <c r="K133" s="23">
        <v>544</v>
      </c>
      <c r="L133" s="23">
        <v>126</v>
      </c>
      <c r="M133" s="19">
        <v>7</v>
      </c>
      <c r="N133" s="23">
        <f t="shared" si="25"/>
        <v>3808</v>
      </c>
      <c r="O133" s="23">
        <f t="shared" si="26"/>
        <v>882</v>
      </c>
      <c r="P133" s="23">
        <f t="shared" si="27"/>
        <v>2926</v>
      </c>
      <c r="Q133" s="24">
        <f t="shared" si="28"/>
        <v>76.838235294117652</v>
      </c>
      <c r="R133" s="19" t="str">
        <f t="shared" si="29"/>
        <v>Low Profit</v>
      </c>
    </row>
    <row r="134" spans="1:18">
      <c r="A134" s="22">
        <v>45218</v>
      </c>
      <c r="B134" s="19">
        <f t="shared" si="20"/>
        <v>2023</v>
      </c>
      <c r="C134" s="19">
        <f t="shared" si="21"/>
        <v>10</v>
      </c>
      <c r="D134" s="19">
        <f t="shared" si="22"/>
        <v>3</v>
      </c>
      <c r="E134" s="19">
        <f t="shared" si="23"/>
        <v>19</v>
      </c>
      <c r="F134" s="19" t="str">
        <f t="shared" si="24"/>
        <v>Q4</v>
      </c>
      <c r="G134" s="19">
        <v>1</v>
      </c>
      <c r="H134" s="19" t="s">
        <v>82</v>
      </c>
      <c r="I134" s="19" t="s">
        <v>91</v>
      </c>
      <c r="J134" s="19" t="s">
        <v>74</v>
      </c>
      <c r="K134" s="23">
        <v>266</v>
      </c>
      <c r="L134" s="23">
        <v>123</v>
      </c>
      <c r="M134" s="19">
        <v>7</v>
      </c>
      <c r="N134" s="23">
        <f t="shared" si="25"/>
        <v>1862</v>
      </c>
      <c r="O134" s="23">
        <f t="shared" si="26"/>
        <v>861</v>
      </c>
      <c r="P134" s="23">
        <f t="shared" si="27"/>
        <v>1001</v>
      </c>
      <c r="Q134" s="24">
        <f t="shared" si="28"/>
        <v>53.759398496240607</v>
      </c>
      <c r="R134" s="19" t="str">
        <f t="shared" si="29"/>
        <v>Low Profit</v>
      </c>
    </row>
    <row r="135" spans="1:18">
      <c r="A135" s="22">
        <v>45149</v>
      </c>
      <c r="B135" s="19">
        <f t="shared" si="20"/>
        <v>2023</v>
      </c>
      <c r="C135" s="19">
        <f t="shared" si="21"/>
        <v>8</v>
      </c>
      <c r="D135" s="19">
        <f t="shared" si="22"/>
        <v>2</v>
      </c>
      <c r="E135" s="19">
        <f t="shared" si="23"/>
        <v>11</v>
      </c>
      <c r="F135" s="19" t="str">
        <f t="shared" si="24"/>
        <v>Q3</v>
      </c>
      <c r="G135" s="19">
        <v>1</v>
      </c>
      <c r="H135" s="19" t="s">
        <v>84</v>
      </c>
      <c r="I135" s="19" t="s">
        <v>91</v>
      </c>
      <c r="J135" s="19" t="s">
        <v>86</v>
      </c>
      <c r="K135" s="23">
        <v>1940</v>
      </c>
      <c r="L135" s="23">
        <v>123</v>
      </c>
      <c r="M135" s="19">
        <v>11</v>
      </c>
      <c r="N135" s="23">
        <f t="shared" si="25"/>
        <v>21340</v>
      </c>
      <c r="O135" s="23">
        <f t="shared" si="26"/>
        <v>1353</v>
      </c>
      <c r="P135" s="23">
        <f t="shared" si="27"/>
        <v>19987</v>
      </c>
      <c r="Q135" s="24">
        <f t="shared" si="28"/>
        <v>93.659793814432987</v>
      </c>
      <c r="R135" s="19" t="str">
        <f t="shared" si="29"/>
        <v>High Profit</v>
      </c>
    </row>
    <row r="136" spans="1:18">
      <c r="A136" s="22">
        <v>45048</v>
      </c>
      <c r="B136" s="19">
        <f t="shared" si="20"/>
        <v>2023</v>
      </c>
      <c r="C136" s="19">
        <f t="shared" si="21"/>
        <v>5</v>
      </c>
      <c r="D136" s="19">
        <f t="shared" si="22"/>
        <v>1</v>
      </c>
      <c r="E136" s="19">
        <f t="shared" si="23"/>
        <v>2</v>
      </c>
      <c r="F136" s="19" t="str">
        <f t="shared" si="24"/>
        <v>Q2</v>
      </c>
      <c r="G136" s="19">
        <v>1</v>
      </c>
      <c r="H136" s="19" t="s">
        <v>71</v>
      </c>
      <c r="I136" s="19" t="s">
        <v>91</v>
      </c>
      <c r="J136" s="19" t="s">
        <v>90</v>
      </c>
      <c r="K136" s="23">
        <v>2966</v>
      </c>
      <c r="L136" s="23">
        <v>134</v>
      </c>
      <c r="M136" s="19">
        <v>11</v>
      </c>
      <c r="N136" s="23">
        <f t="shared" si="25"/>
        <v>32626</v>
      </c>
      <c r="O136" s="23">
        <f t="shared" si="26"/>
        <v>1474</v>
      </c>
      <c r="P136" s="23">
        <f t="shared" si="27"/>
        <v>31152</v>
      </c>
      <c r="Q136" s="24">
        <f t="shared" si="28"/>
        <v>95.482130815913692</v>
      </c>
      <c r="R136" s="19" t="str">
        <f t="shared" si="29"/>
        <v>High Profit</v>
      </c>
    </row>
    <row r="137" spans="1:18">
      <c r="A137" s="22">
        <v>45231</v>
      </c>
      <c r="B137" s="19">
        <f t="shared" si="20"/>
        <v>2023</v>
      </c>
      <c r="C137" s="19">
        <f t="shared" si="21"/>
        <v>11</v>
      </c>
      <c r="D137" s="19">
        <f t="shared" si="22"/>
        <v>1</v>
      </c>
      <c r="E137" s="19">
        <f t="shared" si="23"/>
        <v>1</v>
      </c>
      <c r="F137" s="19" t="str">
        <f t="shared" si="24"/>
        <v>Q4</v>
      </c>
      <c r="G137" s="19">
        <v>1</v>
      </c>
      <c r="H137" s="19" t="s">
        <v>82</v>
      </c>
      <c r="I137" s="19" t="s">
        <v>91</v>
      </c>
      <c r="J137" s="19" t="s">
        <v>85</v>
      </c>
      <c r="K137" s="23">
        <v>2580</v>
      </c>
      <c r="L137" s="23">
        <v>134</v>
      </c>
      <c r="M137" s="19">
        <v>10</v>
      </c>
      <c r="N137" s="23">
        <f t="shared" si="25"/>
        <v>25800</v>
      </c>
      <c r="O137" s="23">
        <f t="shared" si="26"/>
        <v>1340</v>
      </c>
      <c r="P137" s="23">
        <f t="shared" si="27"/>
        <v>24460</v>
      </c>
      <c r="Q137" s="24">
        <f t="shared" si="28"/>
        <v>94.806201550387598</v>
      </c>
      <c r="R137" s="19" t="str">
        <f t="shared" si="29"/>
        <v>High Profit</v>
      </c>
    </row>
    <row r="138" spans="1:18">
      <c r="A138" s="22">
        <v>45187</v>
      </c>
      <c r="B138" s="19">
        <f t="shared" si="20"/>
        <v>2023</v>
      </c>
      <c r="C138" s="19">
        <f t="shared" si="21"/>
        <v>9</v>
      </c>
      <c r="D138" s="19">
        <f t="shared" si="22"/>
        <v>3</v>
      </c>
      <c r="E138" s="19">
        <f t="shared" si="23"/>
        <v>18</v>
      </c>
      <c r="F138" s="19" t="str">
        <f t="shared" si="24"/>
        <v>Q3</v>
      </c>
      <c r="G138" s="19">
        <v>1</v>
      </c>
      <c r="H138" s="19" t="s">
        <v>67</v>
      </c>
      <c r="I138" s="19" t="s">
        <v>91</v>
      </c>
      <c r="J138" s="19" t="s">
        <v>78</v>
      </c>
      <c r="K138" s="23">
        <v>1642</v>
      </c>
      <c r="L138" s="23">
        <v>117</v>
      </c>
      <c r="M138" s="19">
        <v>15</v>
      </c>
      <c r="N138" s="23">
        <f t="shared" si="25"/>
        <v>24630</v>
      </c>
      <c r="O138" s="23">
        <f t="shared" si="26"/>
        <v>1755</v>
      </c>
      <c r="P138" s="23">
        <f t="shared" si="27"/>
        <v>22875</v>
      </c>
      <c r="Q138" s="24">
        <f t="shared" si="28"/>
        <v>92.874543239951279</v>
      </c>
      <c r="R138" s="19" t="str">
        <f t="shared" si="29"/>
        <v>High Profit</v>
      </c>
    </row>
    <row r="139" spans="1:18">
      <c r="A139" s="22">
        <v>44960</v>
      </c>
      <c r="B139" s="19">
        <f t="shared" si="20"/>
        <v>2023</v>
      </c>
      <c r="C139" s="19">
        <f t="shared" si="21"/>
        <v>2</v>
      </c>
      <c r="D139" s="19">
        <f t="shared" si="22"/>
        <v>1</v>
      </c>
      <c r="E139" s="19">
        <f t="shared" si="23"/>
        <v>3</v>
      </c>
      <c r="F139" s="19" t="str">
        <f t="shared" si="24"/>
        <v>Q1</v>
      </c>
      <c r="G139" s="19">
        <v>1</v>
      </c>
      <c r="H139" s="19" t="s">
        <v>73</v>
      </c>
      <c r="I139" s="19" t="s">
        <v>91</v>
      </c>
      <c r="J139" s="19" t="s">
        <v>83</v>
      </c>
      <c r="K139" s="23">
        <v>831</v>
      </c>
      <c r="L139" s="23">
        <v>109</v>
      </c>
      <c r="M139" s="19">
        <v>13</v>
      </c>
      <c r="N139" s="23">
        <f t="shared" si="25"/>
        <v>10803</v>
      </c>
      <c r="O139" s="23">
        <f t="shared" si="26"/>
        <v>1417</v>
      </c>
      <c r="P139" s="23">
        <f t="shared" si="27"/>
        <v>9386</v>
      </c>
      <c r="Q139" s="24">
        <f t="shared" si="28"/>
        <v>86.883273164861606</v>
      </c>
      <c r="R139" s="19" t="str">
        <f t="shared" si="29"/>
        <v>Low Profit</v>
      </c>
    </row>
    <row r="140" spans="1:18">
      <c r="A140" s="22">
        <v>44974</v>
      </c>
      <c r="B140" s="19">
        <f t="shared" si="20"/>
        <v>2023</v>
      </c>
      <c r="C140" s="19">
        <f t="shared" si="21"/>
        <v>2</v>
      </c>
      <c r="D140" s="19">
        <f t="shared" si="22"/>
        <v>3</v>
      </c>
      <c r="E140" s="19">
        <f t="shared" si="23"/>
        <v>17</v>
      </c>
      <c r="F140" s="19" t="str">
        <f t="shared" si="24"/>
        <v>Q1</v>
      </c>
      <c r="G140" s="19">
        <v>1</v>
      </c>
      <c r="H140" s="19" t="s">
        <v>67</v>
      </c>
      <c r="I140" s="19" t="s">
        <v>91</v>
      </c>
      <c r="J140" s="19" t="s">
        <v>80</v>
      </c>
      <c r="K140" s="23">
        <v>2851</v>
      </c>
      <c r="L140" s="23">
        <v>100</v>
      </c>
      <c r="M140" s="19">
        <v>6</v>
      </c>
      <c r="N140" s="23">
        <f t="shared" si="25"/>
        <v>17106</v>
      </c>
      <c r="O140" s="23">
        <f t="shared" si="26"/>
        <v>600</v>
      </c>
      <c r="P140" s="23">
        <f t="shared" si="27"/>
        <v>16506</v>
      </c>
      <c r="Q140" s="24">
        <f t="shared" si="28"/>
        <v>96.492458786390742</v>
      </c>
      <c r="R140" s="19" t="str">
        <f t="shared" si="29"/>
        <v>High Profit</v>
      </c>
    </row>
    <row r="141" spans="1:18">
      <c r="A141" s="22">
        <v>45195</v>
      </c>
      <c r="B141" s="19">
        <f t="shared" si="20"/>
        <v>2023</v>
      </c>
      <c r="C141" s="19">
        <f t="shared" si="21"/>
        <v>9</v>
      </c>
      <c r="D141" s="19">
        <f t="shared" si="22"/>
        <v>4</v>
      </c>
      <c r="E141" s="19">
        <f t="shared" si="23"/>
        <v>26</v>
      </c>
      <c r="F141" s="19" t="str">
        <f t="shared" si="24"/>
        <v>Q3</v>
      </c>
      <c r="G141" s="19">
        <v>1</v>
      </c>
      <c r="H141" s="19" t="s">
        <v>77</v>
      </c>
      <c r="I141" s="19" t="s">
        <v>91</v>
      </c>
      <c r="J141" s="19" t="s">
        <v>80</v>
      </c>
      <c r="K141" s="23">
        <v>3450</v>
      </c>
      <c r="L141" s="23">
        <v>74</v>
      </c>
      <c r="M141" s="19">
        <v>10</v>
      </c>
      <c r="N141" s="23">
        <f t="shared" si="25"/>
        <v>34500</v>
      </c>
      <c r="O141" s="23">
        <f t="shared" si="26"/>
        <v>740</v>
      </c>
      <c r="P141" s="23">
        <f t="shared" si="27"/>
        <v>33760</v>
      </c>
      <c r="Q141" s="24">
        <f t="shared" si="28"/>
        <v>97.85507246376811</v>
      </c>
      <c r="R141" s="19" t="str">
        <f t="shared" si="29"/>
        <v>High Profit</v>
      </c>
    </row>
    <row r="142" spans="1:18">
      <c r="A142" s="22">
        <v>45225</v>
      </c>
      <c r="B142" s="19">
        <f t="shared" si="20"/>
        <v>2023</v>
      </c>
      <c r="C142" s="19">
        <f t="shared" si="21"/>
        <v>10</v>
      </c>
      <c r="D142" s="19">
        <f t="shared" si="22"/>
        <v>4</v>
      </c>
      <c r="E142" s="19">
        <f t="shared" si="23"/>
        <v>26</v>
      </c>
      <c r="F142" s="19" t="str">
        <f t="shared" si="24"/>
        <v>Q4</v>
      </c>
      <c r="G142" s="19">
        <v>1</v>
      </c>
      <c r="H142" s="19" t="s">
        <v>88</v>
      </c>
      <c r="I142" s="19" t="s">
        <v>91</v>
      </c>
      <c r="J142" s="19" t="s">
        <v>83</v>
      </c>
      <c r="K142" s="23">
        <v>1056</v>
      </c>
      <c r="L142" s="23">
        <v>115</v>
      </c>
      <c r="M142" s="19">
        <v>3</v>
      </c>
      <c r="N142" s="23">
        <f t="shared" si="25"/>
        <v>3168</v>
      </c>
      <c r="O142" s="23">
        <f t="shared" si="26"/>
        <v>345</v>
      </c>
      <c r="P142" s="23">
        <f t="shared" si="27"/>
        <v>2823</v>
      </c>
      <c r="Q142" s="24">
        <f t="shared" si="28"/>
        <v>89.109848484848484</v>
      </c>
      <c r="R142" s="19" t="str">
        <f t="shared" si="29"/>
        <v>Low Profit</v>
      </c>
    </row>
    <row r="143" spans="1:18">
      <c r="A143" s="22">
        <v>45070</v>
      </c>
      <c r="B143" s="19">
        <f t="shared" si="20"/>
        <v>2023</v>
      </c>
      <c r="C143" s="19">
        <f t="shared" si="21"/>
        <v>5</v>
      </c>
      <c r="D143" s="19">
        <f t="shared" si="22"/>
        <v>4</v>
      </c>
      <c r="E143" s="19">
        <f t="shared" si="23"/>
        <v>24</v>
      </c>
      <c r="F143" s="19" t="str">
        <f t="shared" si="24"/>
        <v>Q2</v>
      </c>
      <c r="G143" s="19">
        <v>1</v>
      </c>
      <c r="H143" s="19" t="s">
        <v>84</v>
      </c>
      <c r="I143" s="19" t="s">
        <v>91</v>
      </c>
      <c r="J143" s="19" t="s">
        <v>75</v>
      </c>
      <c r="K143" s="23">
        <v>2646</v>
      </c>
      <c r="L143" s="23">
        <v>104</v>
      </c>
      <c r="M143" s="19">
        <v>7</v>
      </c>
      <c r="N143" s="23">
        <f t="shared" si="25"/>
        <v>18522</v>
      </c>
      <c r="O143" s="23">
        <f t="shared" si="26"/>
        <v>728</v>
      </c>
      <c r="P143" s="23">
        <f t="shared" si="27"/>
        <v>17794</v>
      </c>
      <c r="Q143" s="24">
        <f t="shared" si="28"/>
        <v>96.069538926681787</v>
      </c>
      <c r="R143" s="19" t="str">
        <f t="shared" si="29"/>
        <v>High Profit</v>
      </c>
    </row>
    <row r="144" spans="1:18">
      <c r="A144" s="22">
        <v>45228</v>
      </c>
      <c r="B144" s="19">
        <f t="shared" si="20"/>
        <v>2023</v>
      </c>
      <c r="C144" s="19">
        <f t="shared" si="21"/>
        <v>10</v>
      </c>
      <c r="D144" s="19">
        <f t="shared" si="22"/>
        <v>5</v>
      </c>
      <c r="E144" s="19">
        <f t="shared" si="23"/>
        <v>29</v>
      </c>
      <c r="F144" s="19" t="str">
        <f t="shared" si="24"/>
        <v>Q4</v>
      </c>
      <c r="G144" s="19">
        <v>1</v>
      </c>
      <c r="H144" s="19" t="s">
        <v>67</v>
      </c>
      <c r="I144" s="19" t="s">
        <v>91</v>
      </c>
      <c r="J144" s="19" t="s">
        <v>90</v>
      </c>
      <c r="K144" s="23">
        <v>349</v>
      </c>
      <c r="L144" s="23">
        <v>126</v>
      </c>
      <c r="M144" s="19">
        <v>14</v>
      </c>
      <c r="N144" s="23">
        <f t="shared" si="25"/>
        <v>4886</v>
      </c>
      <c r="O144" s="23">
        <f t="shared" si="26"/>
        <v>1764</v>
      </c>
      <c r="P144" s="23">
        <f t="shared" si="27"/>
        <v>3122</v>
      </c>
      <c r="Q144" s="24">
        <f t="shared" si="28"/>
        <v>63.896848137535819</v>
      </c>
      <c r="R144" s="19" t="str">
        <f t="shared" si="29"/>
        <v>Low Profit</v>
      </c>
    </row>
    <row r="145" spans="1:18">
      <c r="A145" s="22">
        <v>45055</v>
      </c>
      <c r="B145" s="19">
        <f t="shared" si="20"/>
        <v>2023</v>
      </c>
      <c r="C145" s="19">
        <f t="shared" si="21"/>
        <v>5</v>
      </c>
      <c r="D145" s="19">
        <f t="shared" si="22"/>
        <v>2</v>
      </c>
      <c r="E145" s="19">
        <f t="shared" si="23"/>
        <v>9</v>
      </c>
      <c r="F145" s="19" t="str">
        <f t="shared" si="24"/>
        <v>Q2</v>
      </c>
      <c r="G145" s="19">
        <v>1</v>
      </c>
      <c r="H145" s="19" t="s">
        <v>67</v>
      </c>
      <c r="I145" s="19" t="s">
        <v>91</v>
      </c>
      <c r="J145" s="19" t="s">
        <v>74</v>
      </c>
      <c r="K145" s="23">
        <v>1907</v>
      </c>
      <c r="L145" s="23">
        <v>96</v>
      </c>
      <c r="M145" s="19">
        <v>13</v>
      </c>
      <c r="N145" s="23">
        <f t="shared" si="25"/>
        <v>24791</v>
      </c>
      <c r="O145" s="23">
        <f t="shared" si="26"/>
        <v>1248</v>
      </c>
      <c r="P145" s="23">
        <f t="shared" si="27"/>
        <v>23543</v>
      </c>
      <c r="Q145" s="24">
        <f t="shared" si="28"/>
        <v>94.965915049816459</v>
      </c>
      <c r="R145" s="19" t="str">
        <f t="shared" si="29"/>
        <v>High Profit</v>
      </c>
    </row>
    <row r="146" spans="1:18">
      <c r="A146" s="22">
        <v>45051</v>
      </c>
      <c r="B146" s="19">
        <f t="shared" si="20"/>
        <v>2023</v>
      </c>
      <c r="C146" s="19">
        <f t="shared" si="21"/>
        <v>5</v>
      </c>
      <c r="D146" s="19">
        <f t="shared" si="22"/>
        <v>1</v>
      </c>
      <c r="E146" s="19">
        <f t="shared" si="23"/>
        <v>5</v>
      </c>
      <c r="F146" s="19" t="str">
        <f t="shared" si="24"/>
        <v>Q2</v>
      </c>
      <c r="G146" s="19">
        <v>1</v>
      </c>
      <c r="H146" s="19" t="s">
        <v>67</v>
      </c>
      <c r="I146" s="19" t="s">
        <v>91</v>
      </c>
      <c r="J146" s="19" t="s">
        <v>90</v>
      </c>
      <c r="K146" s="23">
        <v>1372</v>
      </c>
      <c r="L146" s="23">
        <v>98</v>
      </c>
      <c r="M146" s="19">
        <v>4</v>
      </c>
      <c r="N146" s="23">
        <f t="shared" si="25"/>
        <v>5488</v>
      </c>
      <c r="O146" s="23">
        <f t="shared" si="26"/>
        <v>392</v>
      </c>
      <c r="P146" s="23">
        <f t="shared" si="27"/>
        <v>5096</v>
      </c>
      <c r="Q146" s="24">
        <f t="shared" si="28"/>
        <v>92.857142857142861</v>
      </c>
      <c r="R146" s="19" t="str">
        <f t="shared" si="29"/>
        <v>Low Profit</v>
      </c>
    </row>
    <row r="147" spans="1:18">
      <c r="A147" s="22">
        <v>44942</v>
      </c>
      <c r="B147" s="19">
        <f t="shared" si="20"/>
        <v>2023</v>
      </c>
      <c r="C147" s="19">
        <f t="shared" si="21"/>
        <v>1</v>
      </c>
      <c r="D147" s="19">
        <f t="shared" si="22"/>
        <v>3</v>
      </c>
      <c r="E147" s="19">
        <f t="shared" si="23"/>
        <v>16</v>
      </c>
      <c r="F147" s="19" t="str">
        <f t="shared" si="24"/>
        <v>Q1</v>
      </c>
      <c r="G147" s="19">
        <v>1</v>
      </c>
      <c r="H147" s="19" t="s">
        <v>87</v>
      </c>
      <c r="I147" s="19" t="s">
        <v>91</v>
      </c>
      <c r="J147" s="19" t="s">
        <v>83</v>
      </c>
      <c r="K147" s="23">
        <v>570</v>
      </c>
      <c r="L147" s="23">
        <v>95</v>
      </c>
      <c r="M147" s="19">
        <v>9</v>
      </c>
      <c r="N147" s="23">
        <f t="shared" si="25"/>
        <v>5130</v>
      </c>
      <c r="O147" s="23">
        <f t="shared" si="26"/>
        <v>855</v>
      </c>
      <c r="P147" s="23">
        <f t="shared" si="27"/>
        <v>4275</v>
      </c>
      <c r="Q147" s="24">
        <f t="shared" si="28"/>
        <v>83.333333333333343</v>
      </c>
      <c r="R147" s="19" t="str">
        <f t="shared" si="29"/>
        <v>Low Profit</v>
      </c>
    </row>
    <row r="148" spans="1:18">
      <c r="A148" s="22">
        <v>45221</v>
      </c>
      <c r="B148" s="19">
        <f t="shared" si="20"/>
        <v>2023</v>
      </c>
      <c r="C148" s="19">
        <f t="shared" si="21"/>
        <v>10</v>
      </c>
      <c r="D148" s="19">
        <f t="shared" si="22"/>
        <v>4</v>
      </c>
      <c r="E148" s="19">
        <f t="shared" si="23"/>
        <v>22</v>
      </c>
      <c r="F148" s="19" t="str">
        <f t="shared" si="24"/>
        <v>Q4</v>
      </c>
      <c r="G148" s="19">
        <v>1</v>
      </c>
      <c r="H148" s="19" t="s">
        <v>77</v>
      </c>
      <c r="I148" s="19" t="s">
        <v>91</v>
      </c>
      <c r="J148" s="19" t="s">
        <v>83</v>
      </c>
      <c r="K148" s="23">
        <v>1384.5</v>
      </c>
      <c r="L148" s="23">
        <v>82</v>
      </c>
      <c r="M148" s="19">
        <v>11</v>
      </c>
      <c r="N148" s="23">
        <f t="shared" si="25"/>
        <v>15229.5</v>
      </c>
      <c r="O148" s="23">
        <f t="shared" si="26"/>
        <v>902</v>
      </c>
      <c r="P148" s="23">
        <f t="shared" si="27"/>
        <v>14327.5</v>
      </c>
      <c r="Q148" s="24">
        <f t="shared" si="28"/>
        <v>94.077284218129293</v>
      </c>
      <c r="R148" s="19" t="str">
        <f t="shared" si="29"/>
        <v>High Profit</v>
      </c>
    </row>
    <row r="149" spans="1:18">
      <c r="A149" s="22">
        <v>44966</v>
      </c>
      <c r="B149" s="19">
        <f t="shared" si="20"/>
        <v>2023</v>
      </c>
      <c r="C149" s="19">
        <f t="shared" si="21"/>
        <v>2</v>
      </c>
      <c r="D149" s="19">
        <f t="shared" si="22"/>
        <v>2</v>
      </c>
      <c r="E149" s="19">
        <f t="shared" si="23"/>
        <v>9</v>
      </c>
      <c r="F149" s="19" t="str">
        <f t="shared" si="24"/>
        <v>Q1</v>
      </c>
      <c r="G149" s="19">
        <v>1</v>
      </c>
      <c r="H149" s="19" t="s">
        <v>87</v>
      </c>
      <c r="I149" s="19" t="s">
        <v>91</v>
      </c>
      <c r="J149" s="19" t="s">
        <v>85</v>
      </c>
      <c r="K149" s="23">
        <v>1303</v>
      </c>
      <c r="L149" s="23">
        <v>139</v>
      </c>
      <c r="M149" s="19">
        <v>11</v>
      </c>
      <c r="N149" s="23">
        <f t="shared" si="25"/>
        <v>14333</v>
      </c>
      <c r="O149" s="23">
        <f t="shared" si="26"/>
        <v>1529</v>
      </c>
      <c r="P149" s="23">
        <f t="shared" si="27"/>
        <v>12804</v>
      </c>
      <c r="Q149" s="24">
        <f t="shared" si="28"/>
        <v>89.332310053722182</v>
      </c>
      <c r="R149" s="19" t="str">
        <f t="shared" si="29"/>
        <v>Low Profit</v>
      </c>
    </row>
    <row r="150" spans="1:18">
      <c r="A150" s="22">
        <v>45163</v>
      </c>
      <c r="B150" s="19">
        <f t="shared" si="20"/>
        <v>2023</v>
      </c>
      <c r="C150" s="19">
        <f t="shared" si="21"/>
        <v>8</v>
      </c>
      <c r="D150" s="19">
        <f t="shared" si="22"/>
        <v>4</v>
      </c>
      <c r="E150" s="19">
        <f t="shared" si="23"/>
        <v>25</v>
      </c>
      <c r="F150" s="19" t="str">
        <f t="shared" si="24"/>
        <v>Q3</v>
      </c>
      <c r="G150" s="19">
        <v>1</v>
      </c>
      <c r="H150" s="19" t="s">
        <v>71</v>
      </c>
      <c r="I150" s="19" t="s">
        <v>91</v>
      </c>
      <c r="J150" s="19" t="s">
        <v>72</v>
      </c>
      <c r="K150" s="23">
        <v>602</v>
      </c>
      <c r="L150" s="23">
        <v>63</v>
      </c>
      <c r="M150" s="19">
        <v>11</v>
      </c>
      <c r="N150" s="23">
        <f t="shared" si="25"/>
        <v>6622</v>
      </c>
      <c r="O150" s="23">
        <f t="shared" si="26"/>
        <v>693</v>
      </c>
      <c r="P150" s="23">
        <f t="shared" si="27"/>
        <v>5929</v>
      </c>
      <c r="Q150" s="24">
        <f t="shared" si="28"/>
        <v>89.534883720930239</v>
      </c>
      <c r="R150" s="19" t="str">
        <f t="shared" si="29"/>
        <v>Low Profit</v>
      </c>
    </row>
    <row r="151" spans="1:18">
      <c r="A151" s="22">
        <v>45043</v>
      </c>
      <c r="B151" s="19">
        <f t="shared" si="20"/>
        <v>2023</v>
      </c>
      <c r="C151" s="19">
        <f t="shared" si="21"/>
        <v>4</v>
      </c>
      <c r="D151" s="19">
        <f t="shared" si="22"/>
        <v>4</v>
      </c>
      <c r="E151" s="19">
        <f t="shared" si="23"/>
        <v>27</v>
      </c>
      <c r="F151" s="19" t="str">
        <f t="shared" si="24"/>
        <v>Q2</v>
      </c>
      <c r="G151" s="19">
        <v>1</v>
      </c>
      <c r="H151" s="19" t="s">
        <v>89</v>
      </c>
      <c r="I151" s="19" t="s">
        <v>91</v>
      </c>
      <c r="J151" s="19" t="s">
        <v>75</v>
      </c>
      <c r="K151" s="23">
        <v>602</v>
      </c>
      <c r="L151" s="23">
        <v>78</v>
      </c>
      <c r="M151" s="19">
        <v>9</v>
      </c>
      <c r="N151" s="23">
        <f t="shared" si="25"/>
        <v>5418</v>
      </c>
      <c r="O151" s="23">
        <f t="shared" si="26"/>
        <v>702</v>
      </c>
      <c r="P151" s="23">
        <f t="shared" si="27"/>
        <v>4716</v>
      </c>
      <c r="Q151" s="24">
        <f t="shared" si="28"/>
        <v>87.043189368770769</v>
      </c>
      <c r="R151" s="19" t="str">
        <f t="shared" si="29"/>
        <v>Low Profit</v>
      </c>
    </row>
    <row r="152" spans="1:18">
      <c r="A152" s="22">
        <v>45012</v>
      </c>
      <c r="B152" s="19">
        <f t="shared" si="20"/>
        <v>2023</v>
      </c>
      <c r="C152" s="19">
        <f t="shared" si="21"/>
        <v>3</v>
      </c>
      <c r="D152" s="19">
        <f t="shared" si="22"/>
        <v>4</v>
      </c>
      <c r="E152" s="19">
        <f t="shared" si="23"/>
        <v>27</v>
      </c>
      <c r="F152" s="19" t="str">
        <f t="shared" si="24"/>
        <v>Q1</v>
      </c>
      <c r="G152" s="19">
        <v>1</v>
      </c>
      <c r="H152" s="19" t="s">
        <v>88</v>
      </c>
      <c r="I152" s="19" t="s">
        <v>91</v>
      </c>
      <c r="J152" s="19" t="s">
        <v>86</v>
      </c>
      <c r="K152" s="23">
        <v>570</v>
      </c>
      <c r="L152" s="23">
        <v>84</v>
      </c>
      <c r="M152" s="19">
        <v>4</v>
      </c>
      <c r="N152" s="23">
        <f t="shared" si="25"/>
        <v>2280</v>
      </c>
      <c r="O152" s="23">
        <f t="shared" si="26"/>
        <v>336</v>
      </c>
      <c r="P152" s="23">
        <f t="shared" si="27"/>
        <v>1944</v>
      </c>
      <c r="Q152" s="24">
        <f t="shared" si="28"/>
        <v>85.263157894736835</v>
      </c>
      <c r="R152" s="19" t="str">
        <f t="shared" si="29"/>
        <v>Low Profit</v>
      </c>
    </row>
    <row r="153" spans="1:18">
      <c r="A153" s="22">
        <v>44990</v>
      </c>
      <c r="B153" s="19">
        <f t="shared" si="20"/>
        <v>2023</v>
      </c>
      <c r="C153" s="19">
        <f t="shared" si="21"/>
        <v>3</v>
      </c>
      <c r="D153" s="19">
        <f t="shared" si="22"/>
        <v>1</v>
      </c>
      <c r="E153" s="19">
        <f t="shared" si="23"/>
        <v>5</v>
      </c>
      <c r="F153" s="19" t="str">
        <f t="shared" si="24"/>
        <v>Q1</v>
      </c>
      <c r="G153" s="19">
        <v>1</v>
      </c>
      <c r="H153" s="19" t="s">
        <v>67</v>
      </c>
      <c r="I153" s="19" t="s">
        <v>91</v>
      </c>
      <c r="J153" s="19" t="s">
        <v>85</v>
      </c>
      <c r="K153" s="23">
        <v>2487</v>
      </c>
      <c r="L153" s="23">
        <v>95</v>
      </c>
      <c r="M153" s="19">
        <v>15</v>
      </c>
      <c r="N153" s="23">
        <f t="shared" si="25"/>
        <v>37305</v>
      </c>
      <c r="O153" s="23">
        <f t="shared" si="26"/>
        <v>1425</v>
      </c>
      <c r="P153" s="23">
        <f t="shared" si="27"/>
        <v>35880</v>
      </c>
      <c r="Q153" s="24">
        <f t="shared" si="28"/>
        <v>96.180136710896662</v>
      </c>
      <c r="R153" s="19" t="str">
        <f t="shared" si="29"/>
        <v>High Profit</v>
      </c>
    </row>
    <row r="154" spans="1:18">
      <c r="A154" s="22">
        <v>45043</v>
      </c>
      <c r="B154" s="19">
        <f t="shared" si="20"/>
        <v>2023</v>
      </c>
      <c r="C154" s="19">
        <f t="shared" si="21"/>
        <v>4</v>
      </c>
      <c r="D154" s="19">
        <f t="shared" si="22"/>
        <v>4</v>
      </c>
      <c r="E154" s="19">
        <f t="shared" si="23"/>
        <v>27</v>
      </c>
      <c r="F154" s="19" t="str">
        <f t="shared" si="24"/>
        <v>Q2</v>
      </c>
      <c r="G154" s="19">
        <v>1</v>
      </c>
      <c r="H154" s="19" t="s">
        <v>88</v>
      </c>
      <c r="I154" s="19" t="s">
        <v>91</v>
      </c>
      <c r="J154" s="19" t="s">
        <v>72</v>
      </c>
      <c r="K154" s="23">
        <v>1350</v>
      </c>
      <c r="L154" s="23">
        <v>151</v>
      </c>
      <c r="M154" s="19">
        <v>9</v>
      </c>
      <c r="N154" s="23">
        <f t="shared" si="25"/>
        <v>12150</v>
      </c>
      <c r="O154" s="23">
        <f t="shared" si="26"/>
        <v>1359</v>
      </c>
      <c r="P154" s="23">
        <f t="shared" si="27"/>
        <v>10791</v>
      </c>
      <c r="Q154" s="24">
        <f t="shared" si="28"/>
        <v>88.81481481481481</v>
      </c>
      <c r="R154" s="19" t="str">
        <f t="shared" si="29"/>
        <v>Low Profit</v>
      </c>
    </row>
    <row r="155" spans="1:18">
      <c r="A155" s="22">
        <v>44927</v>
      </c>
      <c r="B155" s="19">
        <f t="shared" si="20"/>
        <v>2023</v>
      </c>
      <c r="C155" s="19">
        <f t="shared" si="21"/>
        <v>1</v>
      </c>
      <c r="D155" s="19">
        <f t="shared" si="22"/>
        <v>1</v>
      </c>
      <c r="E155" s="19">
        <f t="shared" si="23"/>
        <v>1</v>
      </c>
      <c r="F155" s="19" t="str">
        <f t="shared" si="24"/>
        <v>Q1</v>
      </c>
      <c r="G155" s="19">
        <v>1</v>
      </c>
      <c r="H155" s="19" t="s">
        <v>67</v>
      </c>
      <c r="I155" s="19" t="s">
        <v>91</v>
      </c>
      <c r="J155" s="19" t="s">
        <v>74</v>
      </c>
      <c r="K155" s="23">
        <v>1228</v>
      </c>
      <c r="L155" s="23">
        <v>93</v>
      </c>
      <c r="M155" s="19">
        <v>15</v>
      </c>
      <c r="N155" s="23">
        <f t="shared" si="25"/>
        <v>18420</v>
      </c>
      <c r="O155" s="23">
        <f t="shared" si="26"/>
        <v>1395</v>
      </c>
      <c r="P155" s="23">
        <f t="shared" si="27"/>
        <v>17025</v>
      </c>
      <c r="Q155" s="24">
        <f t="shared" si="28"/>
        <v>92.426710097719862</v>
      </c>
      <c r="R155" s="19" t="str">
        <f t="shared" si="29"/>
        <v>High Profit</v>
      </c>
    </row>
    <row r="156" spans="1:18">
      <c r="A156" s="22">
        <v>45235</v>
      </c>
      <c r="B156" s="19">
        <f t="shared" si="20"/>
        <v>2023</v>
      </c>
      <c r="C156" s="19">
        <f t="shared" si="21"/>
        <v>11</v>
      </c>
      <c r="D156" s="19">
        <f t="shared" si="22"/>
        <v>1</v>
      </c>
      <c r="E156" s="19">
        <f t="shared" si="23"/>
        <v>5</v>
      </c>
      <c r="F156" s="19" t="str">
        <f t="shared" si="24"/>
        <v>Q4</v>
      </c>
      <c r="G156" s="19">
        <v>1</v>
      </c>
      <c r="H156" s="19" t="s">
        <v>89</v>
      </c>
      <c r="I156" s="19" t="s">
        <v>91</v>
      </c>
      <c r="J156" s="19" t="s">
        <v>75</v>
      </c>
      <c r="K156" s="23">
        <v>980</v>
      </c>
      <c r="L156" s="23">
        <v>60</v>
      </c>
      <c r="M156" s="19">
        <v>15</v>
      </c>
      <c r="N156" s="23">
        <f t="shared" si="25"/>
        <v>14700</v>
      </c>
      <c r="O156" s="23">
        <f t="shared" si="26"/>
        <v>900</v>
      </c>
      <c r="P156" s="23">
        <f t="shared" si="27"/>
        <v>13800</v>
      </c>
      <c r="Q156" s="24">
        <f t="shared" si="28"/>
        <v>93.877551020408163</v>
      </c>
      <c r="R156" s="19" t="str">
        <f t="shared" si="29"/>
        <v>High Profit</v>
      </c>
    </row>
    <row r="157" spans="1:18">
      <c r="A157" s="22">
        <v>45181</v>
      </c>
      <c r="B157" s="19">
        <f t="shared" si="20"/>
        <v>2023</v>
      </c>
      <c r="C157" s="19">
        <f t="shared" si="21"/>
        <v>9</v>
      </c>
      <c r="D157" s="19">
        <f t="shared" si="22"/>
        <v>2</v>
      </c>
      <c r="E157" s="19">
        <f t="shared" si="23"/>
        <v>12</v>
      </c>
      <c r="F157" s="19" t="str">
        <f t="shared" si="24"/>
        <v>Q3</v>
      </c>
      <c r="G157" s="19">
        <v>1</v>
      </c>
      <c r="H157" s="19" t="s">
        <v>67</v>
      </c>
      <c r="I157" s="19" t="s">
        <v>91</v>
      </c>
      <c r="J157" s="19" t="s">
        <v>90</v>
      </c>
      <c r="K157" s="23">
        <v>1496</v>
      </c>
      <c r="L157" s="23">
        <v>136</v>
      </c>
      <c r="M157" s="19">
        <v>4</v>
      </c>
      <c r="N157" s="23">
        <f t="shared" si="25"/>
        <v>5984</v>
      </c>
      <c r="O157" s="23">
        <f t="shared" si="26"/>
        <v>544</v>
      </c>
      <c r="P157" s="23">
        <f t="shared" si="27"/>
        <v>5440</v>
      </c>
      <c r="Q157" s="24">
        <f t="shared" si="28"/>
        <v>90.909090909090907</v>
      </c>
      <c r="R157" s="19" t="str">
        <f t="shared" si="29"/>
        <v>Low Profit</v>
      </c>
    </row>
    <row r="158" spans="1:18">
      <c r="A158" s="22">
        <v>45006</v>
      </c>
      <c r="B158" s="19">
        <f t="shared" si="20"/>
        <v>2023</v>
      </c>
      <c r="C158" s="19">
        <f t="shared" si="21"/>
        <v>3</v>
      </c>
      <c r="D158" s="19">
        <f t="shared" si="22"/>
        <v>3</v>
      </c>
      <c r="E158" s="19">
        <f t="shared" si="23"/>
        <v>21</v>
      </c>
      <c r="F158" s="19" t="str">
        <f t="shared" si="24"/>
        <v>Q1</v>
      </c>
      <c r="G158" s="19">
        <v>1</v>
      </c>
      <c r="H158" s="19" t="s">
        <v>77</v>
      </c>
      <c r="I158" s="19" t="s">
        <v>91</v>
      </c>
      <c r="J158" s="19" t="s">
        <v>78</v>
      </c>
      <c r="K158" s="23">
        <v>547</v>
      </c>
      <c r="L158" s="23">
        <v>77</v>
      </c>
      <c r="M158" s="19">
        <v>9</v>
      </c>
      <c r="N158" s="23">
        <f t="shared" si="25"/>
        <v>4923</v>
      </c>
      <c r="O158" s="23">
        <f t="shared" si="26"/>
        <v>693</v>
      </c>
      <c r="P158" s="23">
        <f t="shared" si="27"/>
        <v>4230</v>
      </c>
      <c r="Q158" s="24">
        <f t="shared" si="28"/>
        <v>85.923217550274217</v>
      </c>
      <c r="R158" s="19" t="str">
        <f t="shared" si="29"/>
        <v>Low Profit</v>
      </c>
    </row>
    <row r="159" spans="1:18">
      <c r="A159" s="22">
        <v>45118</v>
      </c>
      <c r="B159" s="19">
        <f t="shared" si="20"/>
        <v>2023</v>
      </c>
      <c r="C159" s="19">
        <f t="shared" si="21"/>
        <v>7</v>
      </c>
      <c r="D159" s="19">
        <f t="shared" si="22"/>
        <v>2</v>
      </c>
      <c r="E159" s="19">
        <f t="shared" si="23"/>
        <v>11</v>
      </c>
      <c r="F159" s="19" t="str">
        <f t="shared" si="24"/>
        <v>Q3</v>
      </c>
      <c r="G159" s="19">
        <v>1</v>
      </c>
      <c r="H159" s="19" t="s">
        <v>81</v>
      </c>
      <c r="I159" s="19" t="s">
        <v>91</v>
      </c>
      <c r="J159" s="19" t="s">
        <v>85</v>
      </c>
      <c r="K159" s="23">
        <v>1582</v>
      </c>
      <c r="L159" s="23">
        <v>98</v>
      </c>
      <c r="M159" s="19">
        <v>6</v>
      </c>
      <c r="N159" s="23">
        <f t="shared" si="25"/>
        <v>9492</v>
      </c>
      <c r="O159" s="23">
        <f t="shared" si="26"/>
        <v>588</v>
      </c>
      <c r="P159" s="23">
        <f t="shared" si="27"/>
        <v>8904</v>
      </c>
      <c r="Q159" s="24">
        <f t="shared" si="28"/>
        <v>93.805309734513273</v>
      </c>
      <c r="R159" s="19" t="str">
        <f t="shared" si="29"/>
        <v>Low Profit</v>
      </c>
    </row>
    <row r="160" spans="1:18">
      <c r="A160" s="22">
        <v>45122</v>
      </c>
      <c r="B160" s="19">
        <f t="shared" si="20"/>
        <v>2023</v>
      </c>
      <c r="C160" s="19">
        <f t="shared" si="21"/>
        <v>7</v>
      </c>
      <c r="D160" s="19">
        <f t="shared" si="22"/>
        <v>3</v>
      </c>
      <c r="E160" s="19">
        <f t="shared" si="23"/>
        <v>15</v>
      </c>
      <c r="F160" s="19" t="str">
        <f t="shared" si="24"/>
        <v>Q3</v>
      </c>
      <c r="G160" s="19">
        <v>1</v>
      </c>
      <c r="H160" s="19" t="s">
        <v>84</v>
      </c>
      <c r="I160" s="19" t="s">
        <v>91</v>
      </c>
      <c r="J160" s="19" t="s">
        <v>85</v>
      </c>
      <c r="K160" s="23">
        <v>1761</v>
      </c>
      <c r="L160" s="23">
        <v>89</v>
      </c>
      <c r="M160" s="19">
        <v>14</v>
      </c>
      <c r="N160" s="23">
        <f t="shared" si="25"/>
        <v>24654</v>
      </c>
      <c r="O160" s="23">
        <f t="shared" si="26"/>
        <v>1246</v>
      </c>
      <c r="P160" s="23">
        <f t="shared" si="27"/>
        <v>23408</v>
      </c>
      <c r="Q160" s="24">
        <f t="shared" si="28"/>
        <v>94.946053378762059</v>
      </c>
      <c r="R160" s="19" t="str">
        <f t="shared" si="29"/>
        <v>High Profit</v>
      </c>
    </row>
    <row r="161" spans="1:18">
      <c r="A161" s="22">
        <v>45016</v>
      </c>
      <c r="B161" s="19">
        <f t="shared" si="20"/>
        <v>2023</v>
      </c>
      <c r="C161" s="19">
        <f t="shared" si="21"/>
        <v>3</v>
      </c>
      <c r="D161" s="19">
        <f t="shared" si="22"/>
        <v>5</v>
      </c>
      <c r="E161" s="19">
        <f t="shared" si="23"/>
        <v>31</v>
      </c>
      <c r="F161" s="19" t="str">
        <f t="shared" si="24"/>
        <v>Q1</v>
      </c>
      <c r="G161" s="19">
        <v>1</v>
      </c>
      <c r="H161" s="19" t="s">
        <v>67</v>
      </c>
      <c r="I161" s="19" t="s">
        <v>91</v>
      </c>
      <c r="J161" s="19" t="s">
        <v>74</v>
      </c>
      <c r="K161" s="23">
        <v>1535</v>
      </c>
      <c r="L161" s="23">
        <v>85</v>
      </c>
      <c r="M161" s="19">
        <v>13</v>
      </c>
      <c r="N161" s="23">
        <f t="shared" si="25"/>
        <v>19955</v>
      </c>
      <c r="O161" s="23">
        <f t="shared" si="26"/>
        <v>1105</v>
      </c>
      <c r="P161" s="23">
        <f t="shared" si="27"/>
        <v>18850</v>
      </c>
      <c r="Q161" s="24">
        <f t="shared" si="28"/>
        <v>94.462540716612381</v>
      </c>
      <c r="R161" s="19" t="str">
        <f t="shared" si="29"/>
        <v>High Profit</v>
      </c>
    </row>
    <row r="162" spans="1:18">
      <c r="A162" s="22">
        <v>45008</v>
      </c>
      <c r="B162" s="19">
        <f t="shared" si="20"/>
        <v>2023</v>
      </c>
      <c r="C162" s="19">
        <f t="shared" si="21"/>
        <v>3</v>
      </c>
      <c r="D162" s="19">
        <f t="shared" si="22"/>
        <v>4</v>
      </c>
      <c r="E162" s="19">
        <f t="shared" si="23"/>
        <v>23</v>
      </c>
      <c r="F162" s="19" t="str">
        <f t="shared" si="24"/>
        <v>Q1</v>
      </c>
      <c r="G162" s="19">
        <v>1</v>
      </c>
      <c r="H162" s="19" t="s">
        <v>81</v>
      </c>
      <c r="I162" s="19" t="s">
        <v>91</v>
      </c>
      <c r="J162" s="19" t="s">
        <v>86</v>
      </c>
      <c r="K162" s="23">
        <v>1976</v>
      </c>
      <c r="L162" s="23">
        <v>126</v>
      </c>
      <c r="M162" s="19">
        <v>11</v>
      </c>
      <c r="N162" s="23">
        <f t="shared" si="25"/>
        <v>21736</v>
      </c>
      <c r="O162" s="23">
        <f t="shared" si="26"/>
        <v>1386</v>
      </c>
      <c r="P162" s="23">
        <f t="shared" si="27"/>
        <v>20350</v>
      </c>
      <c r="Q162" s="24">
        <f t="shared" si="28"/>
        <v>93.623481781376512</v>
      </c>
      <c r="R162" s="19" t="str">
        <f t="shared" si="29"/>
        <v>High Profit</v>
      </c>
    </row>
    <row r="163" spans="1:18">
      <c r="A163" s="22">
        <v>45276</v>
      </c>
      <c r="B163" s="19">
        <f t="shared" si="20"/>
        <v>2023</v>
      </c>
      <c r="C163" s="19">
        <f t="shared" si="21"/>
        <v>12</v>
      </c>
      <c r="D163" s="19">
        <f t="shared" si="22"/>
        <v>3</v>
      </c>
      <c r="E163" s="19">
        <f t="shared" si="23"/>
        <v>16</v>
      </c>
      <c r="F163" s="19" t="str">
        <f t="shared" si="24"/>
        <v>Q4</v>
      </c>
      <c r="G163" s="19">
        <v>1</v>
      </c>
      <c r="H163" s="19" t="s">
        <v>77</v>
      </c>
      <c r="I163" s="19" t="s">
        <v>91</v>
      </c>
      <c r="J163" s="19" t="s">
        <v>80</v>
      </c>
      <c r="K163" s="23">
        <v>257</v>
      </c>
      <c r="L163" s="23">
        <v>158</v>
      </c>
      <c r="M163" s="19">
        <v>3</v>
      </c>
      <c r="N163" s="23">
        <f t="shared" si="25"/>
        <v>771</v>
      </c>
      <c r="O163" s="23">
        <f t="shared" si="26"/>
        <v>474</v>
      </c>
      <c r="P163" s="23">
        <f t="shared" si="27"/>
        <v>297</v>
      </c>
      <c r="Q163" s="24">
        <f t="shared" si="28"/>
        <v>38.521400778210122</v>
      </c>
      <c r="R163" s="19" t="str">
        <f t="shared" si="29"/>
        <v>Low Profit</v>
      </c>
    </row>
    <row r="164" spans="1:18">
      <c r="A164" s="22">
        <v>45047</v>
      </c>
      <c r="B164" s="19">
        <f t="shared" si="20"/>
        <v>2023</v>
      </c>
      <c r="C164" s="19">
        <f t="shared" si="21"/>
        <v>5</v>
      </c>
      <c r="D164" s="19">
        <f t="shared" si="22"/>
        <v>1</v>
      </c>
      <c r="E164" s="19">
        <f t="shared" si="23"/>
        <v>1</v>
      </c>
      <c r="F164" s="19" t="str">
        <f t="shared" si="24"/>
        <v>Q2</v>
      </c>
      <c r="G164" s="19">
        <v>1</v>
      </c>
      <c r="H164" s="19" t="s">
        <v>77</v>
      </c>
      <c r="I164" s="19" t="s">
        <v>91</v>
      </c>
      <c r="J164" s="19" t="s">
        <v>69</v>
      </c>
      <c r="K164" s="23">
        <v>1282</v>
      </c>
      <c r="L164" s="23">
        <v>101</v>
      </c>
      <c r="M164" s="19">
        <v>4</v>
      </c>
      <c r="N164" s="23">
        <f t="shared" si="25"/>
        <v>5128</v>
      </c>
      <c r="O164" s="23">
        <f t="shared" si="26"/>
        <v>404</v>
      </c>
      <c r="P164" s="23">
        <f t="shared" si="27"/>
        <v>4724</v>
      </c>
      <c r="Q164" s="24">
        <f t="shared" si="28"/>
        <v>92.121684867394691</v>
      </c>
      <c r="R164" s="19" t="str">
        <f t="shared" si="29"/>
        <v>Low Profit</v>
      </c>
    </row>
    <row r="165" spans="1:18">
      <c r="A165" s="22">
        <v>45114</v>
      </c>
      <c r="B165" s="19">
        <f t="shared" si="20"/>
        <v>2023</v>
      </c>
      <c r="C165" s="19">
        <f t="shared" si="21"/>
        <v>7</v>
      </c>
      <c r="D165" s="19">
        <f t="shared" si="22"/>
        <v>1</v>
      </c>
      <c r="E165" s="19">
        <f t="shared" si="23"/>
        <v>7</v>
      </c>
      <c r="F165" s="19" t="str">
        <f t="shared" si="24"/>
        <v>Q3</v>
      </c>
      <c r="G165" s="19">
        <v>1</v>
      </c>
      <c r="H165" s="19" t="s">
        <v>87</v>
      </c>
      <c r="I165" s="19" t="s">
        <v>91</v>
      </c>
      <c r="J165" s="19" t="s">
        <v>78</v>
      </c>
      <c r="K165" s="23">
        <v>1362</v>
      </c>
      <c r="L165" s="23">
        <v>152</v>
      </c>
      <c r="M165" s="19">
        <v>13</v>
      </c>
      <c r="N165" s="23">
        <f t="shared" si="25"/>
        <v>17706</v>
      </c>
      <c r="O165" s="23">
        <f t="shared" si="26"/>
        <v>1976</v>
      </c>
      <c r="P165" s="23">
        <f t="shared" si="27"/>
        <v>15730</v>
      </c>
      <c r="Q165" s="24">
        <f t="shared" si="28"/>
        <v>88.839941262848754</v>
      </c>
      <c r="R165" s="19" t="str">
        <f t="shared" si="29"/>
        <v>High Profit</v>
      </c>
    </row>
    <row r="166" spans="1:18">
      <c r="A166" s="22">
        <v>45141</v>
      </c>
      <c r="B166" s="19">
        <f t="shared" si="20"/>
        <v>2023</v>
      </c>
      <c r="C166" s="19">
        <f t="shared" si="21"/>
        <v>8</v>
      </c>
      <c r="D166" s="19">
        <f t="shared" si="22"/>
        <v>1</v>
      </c>
      <c r="E166" s="19">
        <f t="shared" si="23"/>
        <v>3</v>
      </c>
      <c r="F166" s="19" t="str">
        <f t="shared" si="24"/>
        <v>Q3</v>
      </c>
      <c r="G166" s="19">
        <v>1</v>
      </c>
      <c r="H166" s="19" t="s">
        <v>82</v>
      </c>
      <c r="I166" s="19" t="s">
        <v>91</v>
      </c>
      <c r="J166" s="19" t="s">
        <v>90</v>
      </c>
      <c r="K166" s="23">
        <v>708</v>
      </c>
      <c r="L166" s="23">
        <v>139</v>
      </c>
      <c r="M166" s="19">
        <v>6</v>
      </c>
      <c r="N166" s="23">
        <f t="shared" si="25"/>
        <v>4248</v>
      </c>
      <c r="O166" s="23">
        <f t="shared" si="26"/>
        <v>834</v>
      </c>
      <c r="P166" s="23">
        <f t="shared" si="27"/>
        <v>3414</v>
      </c>
      <c r="Q166" s="24">
        <f t="shared" si="28"/>
        <v>80.367231638418076</v>
      </c>
      <c r="R166" s="19" t="str">
        <f t="shared" si="29"/>
        <v>Low Profit</v>
      </c>
    </row>
    <row r="167" spans="1:18">
      <c r="A167" s="22">
        <v>45237</v>
      </c>
      <c r="B167" s="19">
        <f t="shared" si="20"/>
        <v>2023</v>
      </c>
      <c r="C167" s="19">
        <f t="shared" si="21"/>
        <v>11</v>
      </c>
      <c r="D167" s="19">
        <f t="shared" si="22"/>
        <v>1</v>
      </c>
      <c r="E167" s="19">
        <f t="shared" si="23"/>
        <v>7</v>
      </c>
      <c r="F167" s="19" t="str">
        <f t="shared" si="24"/>
        <v>Q4</v>
      </c>
      <c r="G167" s="19">
        <v>1</v>
      </c>
      <c r="H167" s="19" t="s">
        <v>82</v>
      </c>
      <c r="I167" s="19" t="s">
        <v>91</v>
      </c>
      <c r="J167" s="19" t="s">
        <v>78</v>
      </c>
      <c r="K167" s="23">
        <v>1095</v>
      </c>
      <c r="L167" s="23">
        <v>103</v>
      </c>
      <c r="M167" s="19">
        <v>11</v>
      </c>
      <c r="N167" s="23">
        <f t="shared" si="25"/>
        <v>12045</v>
      </c>
      <c r="O167" s="23">
        <f t="shared" si="26"/>
        <v>1133</v>
      </c>
      <c r="P167" s="23">
        <f t="shared" si="27"/>
        <v>10912</v>
      </c>
      <c r="Q167" s="24">
        <f t="shared" si="28"/>
        <v>90.593607305936075</v>
      </c>
      <c r="R167" s="19" t="str">
        <f t="shared" si="29"/>
        <v>Low Profit</v>
      </c>
    </row>
    <row r="168" spans="1:18">
      <c r="A168" s="22">
        <v>45289</v>
      </c>
      <c r="B168" s="19">
        <f t="shared" si="20"/>
        <v>2023</v>
      </c>
      <c r="C168" s="19">
        <f t="shared" si="21"/>
        <v>12</v>
      </c>
      <c r="D168" s="19">
        <f t="shared" si="22"/>
        <v>5</v>
      </c>
      <c r="E168" s="19">
        <f t="shared" si="23"/>
        <v>29</v>
      </c>
      <c r="F168" s="19" t="str">
        <f t="shared" si="24"/>
        <v>Q4</v>
      </c>
      <c r="G168" s="19">
        <v>1</v>
      </c>
      <c r="H168" s="19" t="s">
        <v>82</v>
      </c>
      <c r="I168" s="19" t="s">
        <v>91</v>
      </c>
      <c r="J168" s="19" t="s">
        <v>70</v>
      </c>
      <c r="K168" s="23">
        <v>678</v>
      </c>
      <c r="L168" s="23">
        <v>140</v>
      </c>
      <c r="M168" s="19">
        <v>5</v>
      </c>
      <c r="N168" s="23">
        <f t="shared" si="25"/>
        <v>3390</v>
      </c>
      <c r="O168" s="23">
        <f t="shared" si="26"/>
        <v>700</v>
      </c>
      <c r="P168" s="23">
        <f t="shared" si="27"/>
        <v>2690</v>
      </c>
      <c r="Q168" s="24">
        <f t="shared" si="28"/>
        <v>79.35103244837758</v>
      </c>
      <c r="R168" s="19" t="str">
        <f t="shared" si="29"/>
        <v>Low Profit</v>
      </c>
    </row>
    <row r="169" spans="1:18">
      <c r="A169" s="22">
        <v>45173</v>
      </c>
      <c r="B169" s="19">
        <f t="shared" si="20"/>
        <v>2023</v>
      </c>
      <c r="C169" s="19">
        <f t="shared" si="21"/>
        <v>9</v>
      </c>
      <c r="D169" s="19">
        <f t="shared" si="22"/>
        <v>1</v>
      </c>
      <c r="E169" s="19">
        <f t="shared" si="23"/>
        <v>4</v>
      </c>
      <c r="F169" s="19" t="str">
        <f t="shared" si="24"/>
        <v>Q3</v>
      </c>
      <c r="G169" s="19">
        <v>1</v>
      </c>
      <c r="H169" s="19" t="s">
        <v>67</v>
      </c>
      <c r="I169" s="19" t="s">
        <v>91</v>
      </c>
      <c r="J169" s="19" t="s">
        <v>85</v>
      </c>
      <c r="K169" s="23">
        <v>2907</v>
      </c>
      <c r="L169" s="23">
        <v>111</v>
      </c>
      <c r="M169" s="19">
        <v>15</v>
      </c>
      <c r="N169" s="23">
        <f t="shared" si="25"/>
        <v>43605</v>
      </c>
      <c r="O169" s="23">
        <f t="shared" si="26"/>
        <v>1665</v>
      </c>
      <c r="P169" s="23">
        <f t="shared" si="27"/>
        <v>41940</v>
      </c>
      <c r="Q169" s="24">
        <f t="shared" si="28"/>
        <v>96.181630546955617</v>
      </c>
      <c r="R169" s="19" t="str">
        <f t="shared" si="29"/>
        <v>High Profit</v>
      </c>
    </row>
    <row r="170" spans="1:18">
      <c r="A170" s="22">
        <v>45136</v>
      </c>
      <c r="B170" s="19">
        <f t="shared" si="20"/>
        <v>2023</v>
      </c>
      <c r="C170" s="19">
        <f t="shared" si="21"/>
        <v>7</v>
      </c>
      <c r="D170" s="19">
        <f t="shared" si="22"/>
        <v>5</v>
      </c>
      <c r="E170" s="19">
        <f t="shared" si="23"/>
        <v>29</v>
      </c>
      <c r="F170" s="19" t="str">
        <f t="shared" si="24"/>
        <v>Q3</v>
      </c>
      <c r="G170" s="19">
        <v>1</v>
      </c>
      <c r="H170" s="19" t="s">
        <v>88</v>
      </c>
      <c r="I170" s="19" t="s">
        <v>91</v>
      </c>
      <c r="J170" s="19" t="s">
        <v>79</v>
      </c>
      <c r="K170" s="23">
        <v>436.5</v>
      </c>
      <c r="L170" s="23">
        <v>121</v>
      </c>
      <c r="M170" s="19">
        <v>10</v>
      </c>
      <c r="N170" s="23">
        <f t="shared" si="25"/>
        <v>4365</v>
      </c>
      <c r="O170" s="23">
        <f t="shared" si="26"/>
        <v>1210</v>
      </c>
      <c r="P170" s="23">
        <f t="shared" si="27"/>
        <v>3155</v>
      </c>
      <c r="Q170" s="24">
        <f t="shared" si="28"/>
        <v>72.279495990836196</v>
      </c>
      <c r="R170" s="19" t="str">
        <f t="shared" si="29"/>
        <v>Low Profit</v>
      </c>
    </row>
    <row r="171" spans="1:18">
      <c r="A171" s="22">
        <v>45240</v>
      </c>
      <c r="B171" s="19">
        <f t="shared" si="20"/>
        <v>2023</v>
      </c>
      <c r="C171" s="19">
        <f t="shared" si="21"/>
        <v>11</v>
      </c>
      <c r="D171" s="19">
        <f t="shared" si="22"/>
        <v>2</v>
      </c>
      <c r="E171" s="19">
        <f t="shared" si="23"/>
        <v>10</v>
      </c>
      <c r="F171" s="19" t="str">
        <f t="shared" si="24"/>
        <v>Q4</v>
      </c>
      <c r="G171" s="19">
        <v>1</v>
      </c>
      <c r="H171" s="19" t="s">
        <v>67</v>
      </c>
      <c r="I171" s="19" t="s">
        <v>91</v>
      </c>
      <c r="J171" s="19" t="s">
        <v>80</v>
      </c>
      <c r="K171" s="23">
        <v>2417</v>
      </c>
      <c r="L171" s="23">
        <v>145</v>
      </c>
      <c r="M171" s="19">
        <v>6</v>
      </c>
      <c r="N171" s="23">
        <f t="shared" si="25"/>
        <v>14502</v>
      </c>
      <c r="O171" s="23">
        <f t="shared" si="26"/>
        <v>870</v>
      </c>
      <c r="P171" s="23">
        <f t="shared" si="27"/>
        <v>13632</v>
      </c>
      <c r="Q171" s="24">
        <f t="shared" si="28"/>
        <v>94.000827472072814</v>
      </c>
      <c r="R171" s="19" t="str">
        <f t="shared" si="29"/>
        <v>Low Profit</v>
      </c>
    </row>
    <row r="172" spans="1:18">
      <c r="A172" s="22">
        <v>45289</v>
      </c>
      <c r="B172" s="19">
        <f t="shared" si="20"/>
        <v>2023</v>
      </c>
      <c r="C172" s="19">
        <f t="shared" si="21"/>
        <v>12</v>
      </c>
      <c r="D172" s="19">
        <f t="shared" si="22"/>
        <v>5</v>
      </c>
      <c r="E172" s="19">
        <f t="shared" si="23"/>
        <v>29</v>
      </c>
      <c r="F172" s="19" t="str">
        <f t="shared" si="24"/>
        <v>Q4</v>
      </c>
      <c r="G172" s="19">
        <v>1</v>
      </c>
      <c r="H172" s="19" t="s">
        <v>88</v>
      </c>
      <c r="I172" s="19" t="s">
        <v>91</v>
      </c>
      <c r="J172" s="19" t="s">
        <v>90</v>
      </c>
      <c r="K172" s="23">
        <v>1307</v>
      </c>
      <c r="L172" s="23">
        <v>70</v>
      </c>
      <c r="M172" s="19">
        <v>14</v>
      </c>
      <c r="N172" s="23">
        <f t="shared" si="25"/>
        <v>18298</v>
      </c>
      <c r="O172" s="23">
        <f t="shared" si="26"/>
        <v>980</v>
      </c>
      <c r="P172" s="23">
        <f t="shared" si="27"/>
        <v>17318</v>
      </c>
      <c r="Q172" s="24">
        <f t="shared" si="28"/>
        <v>94.644223412394808</v>
      </c>
      <c r="R172" s="19" t="str">
        <f t="shared" si="29"/>
        <v>High Profit</v>
      </c>
    </row>
    <row r="173" spans="1:18">
      <c r="A173" s="22">
        <v>45289</v>
      </c>
      <c r="B173" s="19">
        <f t="shared" si="20"/>
        <v>2023</v>
      </c>
      <c r="C173" s="19">
        <f t="shared" si="21"/>
        <v>12</v>
      </c>
      <c r="D173" s="19">
        <f t="shared" si="22"/>
        <v>5</v>
      </c>
      <c r="E173" s="19">
        <f t="shared" si="23"/>
        <v>29</v>
      </c>
      <c r="F173" s="19" t="str">
        <f t="shared" si="24"/>
        <v>Q4</v>
      </c>
      <c r="G173" s="19">
        <v>1</v>
      </c>
      <c r="H173" s="19" t="s">
        <v>87</v>
      </c>
      <c r="I173" s="19" t="s">
        <v>91</v>
      </c>
      <c r="J173" s="19" t="s">
        <v>74</v>
      </c>
      <c r="K173" s="23">
        <v>1269</v>
      </c>
      <c r="L173" s="23">
        <v>112</v>
      </c>
      <c r="M173" s="19">
        <v>14</v>
      </c>
      <c r="N173" s="23">
        <f t="shared" si="25"/>
        <v>17766</v>
      </c>
      <c r="O173" s="23">
        <f t="shared" si="26"/>
        <v>1568</v>
      </c>
      <c r="P173" s="23">
        <f t="shared" si="27"/>
        <v>16198</v>
      </c>
      <c r="Q173" s="24">
        <f t="shared" si="28"/>
        <v>91.17415287628053</v>
      </c>
      <c r="R173" s="19" t="str">
        <f t="shared" si="29"/>
        <v>High Profit</v>
      </c>
    </row>
    <row r="174" spans="1:18">
      <c r="A174" s="22">
        <v>45273</v>
      </c>
      <c r="B174" s="19">
        <f t="shared" si="20"/>
        <v>2023</v>
      </c>
      <c r="C174" s="19">
        <f t="shared" si="21"/>
        <v>12</v>
      </c>
      <c r="D174" s="19">
        <f t="shared" si="22"/>
        <v>2</v>
      </c>
      <c r="E174" s="19">
        <f t="shared" si="23"/>
        <v>13</v>
      </c>
      <c r="F174" s="19" t="str">
        <f t="shared" si="24"/>
        <v>Q4</v>
      </c>
      <c r="G174" s="19">
        <v>1</v>
      </c>
      <c r="H174" s="19" t="s">
        <v>76</v>
      </c>
      <c r="I174" s="19" t="s">
        <v>91</v>
      </c>
      <c r="J174" s="19" t="s">
        <v>79</v>
      </c>
      <c r="K174" s="23">
        <v>1694</v>
      </c>
      <c r="L174" s="23">
        <v>108</v>
      </c>
      <c r="M174" s="19">
        <v>8</v>
      </c>
      <c r="N174" s="23">
        <f t="shared" si="25"/>
        <v>13552</v>
      </c>
      <c r="O174" s="23">
        <f t="shared" si="26"/>
        <v>864</v>
      </c>
      <c r="P174" s="23">
        <f t="shared" si="27"/>
        <v>12688</v>
      </c>
      <c r="Q174" s="24">
        <f t="shared" si="28"/>
        <v>93.624557260920895</v>
      </c>
      <c r="R174" s="19" t="str">
        <f t="shared" si="29"/>
        <v>Low Profit</v>
      </c>
    </row>
    <row r="175" spans="1:18">
      <c r="A175" s="22">
        <v>45009</v>
      </c>
      <c r="B175" s="19">
        <f t="shared" si="20"/>
        <v>2023</v>
      </c>
      <c r="C175" s="19">
        <f t="shared" si="21"/>
        <v>3</v>
      </c>
      <c r="D175" s="19">
        <f t="shared" si="22"/>
        <v>4</v>
      </c>
      <c r="E175" s="19">
        <f t="shared" si="23"/>
        <v>24</v>
      </c>
      <c r="F175" s="19" t="str">
        <f t="shared" si="24"/>
        <v>Q1</v>
      </c>
      <c r="G175" s="19">
        <v>1</v>
      </c>
      <c r="H175" s="19" t="s">
        <v>82</v>
      </c>
      <c r="I175" s="19" t="s">
        <v>91</v>
      </c>
      <c r="J175" s="19" t="s">
        <v>86</v>
      </c>
      <c r="K175" s="23">
        <v>521</v>
      </c>
      <c r="L175" s="23">
        <v>110</v>
      </c>
      <c r="M175" s="19">
        <v>6</v>
      </c>
      <c r="N175" s="23">
        <f t="shared" si="25"/>
        <v>3126</v>
      </c>
      <c r="O175" s="23">
        <f t="shared" si="26"/>
        <v>660</v>
      </c>
      <c r="P175" s="23">
        <f t="shared" si="27"/>
        <v>2466</v>
      </c>
      <c r="Q175" s="24">
        <f t="shared" si="28"/>
        <v>78.886756238003841</v>
      </c>
      <c r="R175" s="19" t="str">
        <f t="shared" si="29"/>
        <v>Low Profit</v>
      </c>
    </row>
    <row r="176" spans="1:18">
      <c r="A176" s="22">
        <v>45101</v>
      </c>
      <c r="B176" s="19">
        <f t="shared" si="20"/>
        <v>2023</v>
      </c>
      <c r="C176" s="19">
        <f t="shared" si="21"/>
        <v>6</v>
      </c>
      <c r="D176" s="19">
        <f t="shared" si="22"/>
        <v>4</v>
      </c>
      <c r="E176" s="19">
        <f t="shared" si="23"/>
        <v>24</v>
      </c>
      <c r="F176" s="19" t="str">
        <f t="shared" si="24"/>
        <v>Q2</v>
      </c>
      <c r="G176" s="19">
        <v>1</v>
      </c>
      <c r="H176" s="19" t="s">
        <v>88</v>
      </c>
      <c r="I176" s="19" t="s">
        <v>91</v>
      </c>
      <c r="J176" s="19" t="s">
        <v>83</v>
      </c>
      <c r="K176" s="23">
        <v>360</v>
      </c>
      <c r="L176" s="23">
        <v>97</v>
      </c>
      <c r="M176" s="19">
        <v>15</v>
      </c>
      <c r="N176" s="23">
        <f t="shared" si="25"/>
        <v>5400</v>
      </c>
      <c r="O176" s="23">
        <f t="shared" si="26"/>
        <v>1455</v>
      </c>
      <c r="P176" s="23">
        <f t="shared" si="27"/>
        <v>3945</v>
      </c>
      <c r="Q176" s="24">
        <f t="shared" si="28"/>
        <v>73.055555555555557</v>
      </c>
      <c r="R176" s="19" t="str">
        <f t="shared" si="29"/>
        <v>Low Profit</v>
      </c>
    </row>
    <row r="177" spans="1:18">
      <c r="A177" s="22">
        <v>45123</v>
      </c>
      <c r="B177" s="19">
        <f t="shared" si="20"/>
        <v>2023</v>
      </c>
      <c r="C177" s="19">
        <f t="shared" si="21"/>
        <v>7</v>
      </c>
      <c r="D177" s="19">
        <f t="shared" si="22"/>
        <v>3</v>
      </c>
      <c r="E177" s="19">
        <f t="shared" si="23"/>
        <v>16</v>
      </c>
      <c r="F177" s="19" t="str">
        <f t="shared" si="24"/>
        <v>Q3</v>
      </c>
      <c r="G177" s="19">
        <v>1</v>
      </c>
      <c r="H177" s="19" t="s">
        <v>67</v>
      </c>
      <c r="I177" s="19" t="s">
        <v>91</v>
      </c>
      <c r="J177" s="19" t="s">
        <v>75</v>
      </c>
      <c r="K177" s="23">
        <v>2682</v>
      </c>
      <c r="L177" s="23">
        <v>146</v>
      </c>
      <c r="M177" s="19">
        <v>3</v>
      </c>
      <c r="N177" s="23">
        <f t="shared" si="25"/>
        <v>8046</v>
      </c>
      <c r="O177" s="23">
        <f t="shared" si="26"/>
        <v>438</v>
      </c>
      <c r="P177" s="23">
        <f t="shared" si="27"/>
        <v>7608</v>
      </c>
      <c r="Q177" s="24">
        <f t="shared" si="28"/>
        <v>94.556301267710666</v>
      </c>
      <c r="R177" s="19" t="str">
        <f t="shared" si="29"/>
        <v>Low Profit</v>
      </c>
    </row>
    <row r="178" spans="1:18">
      <c r="A178" s="22">
        <v>45295</v>
      </c>
      <c r="B178" s="19">
        <f t="shared" si="20"/>
        <v>2024</v>
      </c>
      <c r="C178" s="19">
        <f t="shared" si="21"/>
        <v>1</v>
      </c>
      <c r="D178" s="19">
        <f t="shared" si="22"/>
        <v>1</v>
      </c>
      <c r="E178" s="19">
        <f t="shared" si="23"/>
        <v>4</v>
      </c>
      <c r="F178" s="19" t="str">
        <f t="shared" si="24"/>
        <v>Q1</v>
      </c>
      <c r="G178" s="19">
        <v>1</v>
      </c>
      <c r="H178" s="19" t="s">
        <v>76</v>
      </c>
      <c r="I178" s="19" t="s">
        <v>91</v>
      </c>
      <c r="J178" s="19" t="s">
        <v>69</v>
      </c>
      <c r="K178" s="23">
        <v>2328</v>
      </c>
      <c r="L178" s="23">
        <v>139</v>
      </c>
      <c r="M178" s="19">
        <v>8</v>
      </c>
      <c r="N178" s="23">
        <f t="shared" si="25"/>
        <v>18624</v>
      </c>
      <c r="O178" s="23">
        <f t="shared" si="26"/>
        <v>1112</v>
      </c>
      <c r="P178" s="23">
        <f t="shared" si="27"/>
        <v>17512</v>
      </c>
      <c r="Q178" s="24">
        <f t="shared" si="28"/>
        <v>94.029209621993132</v>
      </c>
      <c r="R178" s="19" t="str">
        <f t="shared" si="29"/>
        <v>High Profit</v>
      </c>
    </row>
    <row r="179" spans="1:18">
      <c r="A179" s="22">
        <v>45191</v>
      </c>
      <c r="B179" s="19">
        <f t="shared" si="20"/>
        <v>2023</v>
      </c>
      <c r="C179" s="19">
        <f t="shared" si="21"/>
        <v>9</v>
      </c>
      <c r="D179" s="19">
        <f t="shared" si="22"/>
        <v>4</v>
      </c>
      <c r="E179" s="19">
        <f t="shared" si="23"/>
        <v>22</v>
      </c>
      <c r="F179" s="19" t="str">
        <f t="shared" si="24"/>
        <v>Q3</v>
      </c>
      <c r="G179" s="19">
        <v>1</v>
      </c>
      <c r="H179" s="19" t="s">
        <v>71</v>
      </c>
      <c r="I179" s="19" t="s">
        <v>91</v>
      </c>
      <c r="J179" s="19" t="s">
        <v>86</v>
      </c>
      <c r="K179" s="23">
        <v>241</v>
      </c>
      <c r="L179" s="23">
        <v>62</v>
      </c>
      <c r="M179" s="19">
        <v>8</v>
      </c>
      <c r="N179" s="23">
        <f t="shared" si="25"/>
        <v>1928</v>
      </c>
      <c r="O179" s="23">
        <f t="shared" si="26"/>
        <v>496</v>
      </c>
      <c r="P179" s="23">
        <f t="shared" si="27"/>
        <v>1432</v>
      </c>
      <c r="Q179" s="24">
        <f t="shared" si="28"/>
        <v>74.273858921161832</v>
      </c>
      <c r="R179" s="19" t="str">
        <f t="shared" si="29"/>
        <v>Low Profit</v>
      </c>
    </row>
    <row r="180" spans="1:18">
      <c r="A180" s="22">
        <v>45090</v>
      </c>
      <c r="B180" s="19">
        <f t="shared" si="20"/>
        <v>2023</v>
      </c>
      <c r="C180" s="19">
        <f t="shared" si="21"/>
        <v>6</v>
      </c>
      <c r="D180" s="19">
        <f t="shared" si="22"/>
        <v>2</v>
      </c>
      <c r="E180" s="19">
        <f t="shared" si="23"/>
        <v>13</v>
      </c>
      <c r="F180" s="19" t="str">
        <f t="shared" si="24"/>
        <v>Q2</v>
      </c>
      <c r="G180" s="19">
        <v>1</v>
      </c>
      <c r="H180" s="19" t="s">
        <v>82</v>
      </c>
      <c r="I180" s="19" t="s">
        <v>91</v>
      </c>
      <c r="J180" s="19" t="s">
        <v>85</v>
      </c>
      <c r="K180" s="23">
        <v>241</v>
      </c>
      <c r="L180" s="23">
        <v>142</v>
      </c>
      <c r="M180" s="19">
        <v>5</v>
      </c>
      <c r="N180" s="23">
        <f t="shared" si="25"/>
        <v>1205</v>
      </c>
      <c r="O180" s="23">
        <f t="shared" si="26"/>
        <v>710</v>
      </c>
      <c r="P180" s="23">
        <f t="shared" si="27"/>
        <v>495</v>
      </c>
      <c r="Q180" s="24">
        <f t="shared" si="28"/>
        <v>41.078838174273855</v>
      </c>
      <c r="R180" s="19" t="str">
        <f t="shared" si="29"/>
        <v>Low Profit</v>
      </c>
    </row>
    <row r="181" spans="1:18">
      <c r="A181" s="22">
        <v>45159</v>
      </c>
      <c r="B181" s="19">
        <f t="shared" si="20"/>
        <v>2023</v>
      </c>
      <c r="C181" s="19">
        <f t="shared" si="21"/>
        <v>8</v>
      </c>
      <c r="D181" s="19">
        <f t="shared" si="22"/>
        <v>3</v>
      </c>
      <c r="E181" s="19">
        <f t="shared" si="23"/>
        <v>21</v>
      </c>
      <c r="F181" s="19" t="str">
        <f t="shared" si="24"/>
        <v>Q3</v>
      </c>
      <c r="G181" s="19">
        <v>1</v>
      </c>
      <c r="H181" s="19" t="s">
        <v>76</v>
      </c>
      <c r="I181" s="19" t="s">
        <v>91</v>
      </c>
      <c r="J181" s="19" t="s">
        <v>79</v>
      </c>
      <c r="K181" s="23">
        <v>2665</v>
      </c>
      <c r="L181" s="23">
        <v>86</v>
      </c>
      <c r="M181" s="19">
        <v>10</v>
      </c>
      <c r="N181" s="23">
        <f t="shared" si="25"/>
        <v>26650</v>
      </c>
      <c r="O181" s="23">
        <f t="shared" si="26"/>
        <v>860</v>
      </c>
      <c r="P181" s="23">
        <f t="shared" si="27"/>
        <v>25790</v>
      </c>
      <c r="Q181" s="24">
        <f t="shared" si="28"/>
        <v>96.772983114446532</v>
      </c>
      <c r="R181" s="19" t="str">
        <f t="shared" si="29"/>
        <v>High Profit</v>
      </c>
    </row>
    <row r="182" spans="1:18">
      <c r="A182" s="22">
        <v>45283</v>
      </c>
      <c r="B182" s="19">
        <f t="shared" si="20"/>
        <v>2023</v>
      </c>
      <c r="C182" s="19">
        <f t="shared" si="21"/>
        <v>12</v>
      </c>
      <c r="D182" s="19">
        <f t="shared" si="22"/>
        <v>4</v>
      </c>
      <c r="E182" s="19">
        <f t="shared" si="23"/>
        <v>23</v>
      </c>
      <c r="F182" s="19" t="str">
        <f t="shared" si="24"/>
        <v>Q4</v>
      </c>
      <c r="G182" s="19">
        <v>1</v>
      </c>
      <c r="H182" s="19" t="s">
        <v>87</v>
      </c>
      <c r="I182" s="19" t="s">
        <v>91</v>
      </c>
      <c r="J182" s="19" t="s">
        <v>69</v>
      </c>
      <c r="K182" s="23">
        <v>1870</v>
      </c>
      <c r="L182" s="23">
        <v>71</v>
      </c>
      <c r="M182" s="19">
        <v>6</v>
      </c>
      <c r="N182" s="23">
        <f t="shared" si="25"/>
        <v>11220</v>
      </c>
      <c r="O182" s="23">
        <f t="shared" si="26"/>
        <v>426</v>
      </c>
      <c r="P182" s="23">
        <f t="shared" si="27"/>
        <v>10794</v>
      </c>
      <c r="Q182" s="24">
        <f t="shared" si="28"/>
        <v>96.203208556149733</v>
      </c>
      <c r="R182" s="19" t="str">
        <f t="shared" si="29"/>
        <v>Low Profit</v>
      </c>
    </row>
    <row r="183" spans="1:18">
      <c r="A183" s="22">
        <v>45112</v>
      </c>
      <c r="B183" s="19">
        <f t="shared" si="20"/>
        <v>2023</v>
      </c>
      <c r="C183" s="19">
        <f t="shared" si="21"/>
        <v>7</v>
      </c>
      <c r="D183" s="19">
        <f t="shared" si="22"/>
        <v>1</v>
      </c>
      <c r="E183" s="19">
        <f t="shared" si="23"/>
        <v>5</v>
      </c>
      <c r="F183" s="19" t="str">
        <f t="shared" si="24"/>
        <v>Q3</v>
      </c>
      <c r="G183" s="19">
        <v>1</v>
      </c>
      <c r="H183" s="19" t="s">
        <v>67</v>
      </c>
      <c r="I183" s="19" t="s">
        <v>91</v>
      </c>
      <c r="J183" s="19" t="s">
        <v>75</v>
      </c>
      <c r="K183" s="23">
        <v>2240</v>
      </c>
      <c r="L183" s="23">
        <v>121</v>
      </c>
      <c r="M183" s="19">
        <v>15</v>
      </c>
      <c r="N183" s="23">
        <f t="shared" si="25"/>
        <v>33600</v>
      </c>
      <c r="O183" s="23">
        <f t="shared" si="26"/>
        <v>1815</v>
      </c>
      <c r="P183" s="23">
        <f t="shared" si="27"/>
        <v>31785</v>
      </c>
      <c r="Q183" s="24">
        <f t="shared" si="28"/>
        <v>94.598214285714292</v>
      </c>
      <c r="R183" s="19" t="str">
        <f t="shared" si="29"/>
        <v>High Profit</v>
      </c>
    </row>
    <row r="184" spans="1:18">
      <c r="A184" s="22">
        <v>45228</v>
      </c>
      <c r="B184" s="19">
        <f t="shared" si="20"/>
        <v>2023</v>
      </c>
      <c r="C184" s="19">
        <f t="shared" si="21"/>
        <v>10</v>
      </c>
      <c r="D184" s="19">
        <f t="shared" si="22"/>
        <v>5</v>
      </c>
      <c r="E184" s="19">
        <f t="shared" si="23"/>
        <v>29</v>
      </c>
      <c r="F184" s="19" t="str">
        <f t="shared" si="24"/>
        <v>Q4</v>
      </c>
      <c r="G184" s="19">
        <v>1</v>
      </c>
      <c r="H184" s="19" t="s">
        <v>71</v>
      </c>
      <c r="I184" s="19" t="s">
        <v>91</v>
      </c>
      <c r="J184" s="19" t="s">
        <v>79</v>
      </c>
      <c r="K184" s="23">
        <v>2039</v>
      </c>
      <c r="L184" s="23">
        <v>156</v>
      </c>
      <c r="M184" s="19">
        <v>10</v>
      </c>
      <c r="N184" s="23">
        <f t="shared" si="25"/>
        <v>20390</v>
      </c>
      <c r="O184" s="23">
        <f t="shared" si="26"/>
        <v>1560</v>
      </c>
      <c r="P184" s="23">
        <f t="shared" si="27"/>
        <v>18830</v>
      </c>
      <c r="Q184" s="24">
        <f t="shared" si="28"/>
        <v>92.349190779794014</v>
      </c>
      <c r="R184" s="19" t="str">
        <f t="shared" si="29"/>
        <v>High Profit</v>
      </c>
    </row>
    <row r="185" spans="1:18">
      <c r="A185" s="22">
        <v>45070</v>
      </c>
      <c r="B185" s="19">
        <f t="shared" si="20"/>
        <v>2023</v>
      </c>
      <c r="C185" s="19">
        <f t="shared" si="21"/>
        <v>5</v>
      </c>
      <c r="D185" s="19">
        <f t="shared" si="22"/>
        <v>4</v>
      </c>
      <c r="E185" s="19">
        <f t="shared" si="23"/>
        <v>24</v>
      </c>
      <c r="F185" s="19" t="str">
        <f t="shared" si="24"/>
        <v>Q2</v>
      </c>
      <c r="G185" s="19">
        <v>1</v>
      </c>
      <c r="H185" s="19" t="s">
        <v>73</v>
      </c>
      <c r="I185" s="19" t="s">
        <v>91</v>
      </c>
      <c r="J185" s="19" t="s">
        <v>74</v>
      </c>
      <c r="K185" s="23">
        <v>792</v>
      </c>
      <c r="L185" s="23">
        <v>148</v>
      </c>
      <c r="M185" s="19">
        <v>3</v>
      </c>
      <c r="N185" s="23">
        <f t="shared" si="25"/>
        <v>2376</v>
      </c>
      <c r="O185" s="23">
        <f t="shared" si="26"/>
        <v>444</v>
      </c>
      <c r="P185" s="23">
        <f t="shared" si="27"/>
        <v>1932</v>
      </c>
      <c r="Q185" s="24">
        <f t="shared" si="28"/>
        <v>81.313131313131322</v>
      </c>
      <c r="R185" s="19" t="str">
        <f t="shared" si="29"/>
        <v>Low Profit</v>
      </c>
    </row>
    <row r="186" spans="1:18">
      <c r="A186" s="22">
        <v>45181</v>
      </c>
      <c r="B186" s="19">
        <f t="shared" si="20"/>
        <v>2023</v>
      </c>
      <c r="C186" s="19">
        <f t="shared" si="21"/>
        <v>9</v>
      </c>
      <c r="D186" s="19">
        <f t="shared" si="22"/>
        <v>2</v>
      </c>
      <c r="E186" s="19">
        <f t="shared" si="23"/>
        <v>12</v>
      </c>
      <c r="F186" s="19" t="str">
        <f t="shared" si="24"/>
        <v>Q3</v>
      </c>
      <c r="G186" s="19">
        <v>1</v>
      </c>
      <c r="H186" s="19" t="s">
        <v>67</v>
      </c>
      <c r="I186" s="19" t="s">
        <v>91</v>
      </c>
      <c r="J186" s="19" t="s">
        <v>78</v>
      </c>
      <c r="K186" s="23">
        <v>1122</v>
      </c>
      <c r="L186" s="23">
        <v>63</v>
      </c>
      <c r="M186" s="19">
        <v>5</v>
      </c>
      <c r="N186" s="23">
        <f t="shared" si="25"/>
        <v>5610</v>
      </c>
      <c r="O186" s="23">
        <f t="shared" si="26"/>
        <v>315</v>
      </c>
      <c r="P186" s="23">
        <f t="shared" si="27"/>
        <v>5295</v>
      </c>
      <c r="Q186" s="24">
        <f t="shared" si="28"/>
        <v>94.38502673796792</v>
      </c>
      <c r="R186" s="19" t="str">
        <f t="shared" si="29"/>
        <v>Low Profit</v>
      </c>
    </row>
    <row r="187" spans="1:18">
      <c r="A187" s="22">
        <v>45149</v>
      </c>
      <c r="B187" s="19">
        <f t="shared" si="20"/>
        <v>2023</v>
      </c>
      <c r="C187" s="19">
        <f t="shared" si="21"/>
        <v>8</v>
      </c>
      <c r="D187" s="19">
        <f t="shared" si="22"/>
        <v>2</v>
      </c>
      <c r="E187" s="19">
        <f t="shared" si="23"/>
        <v>11</v>
      </c>
      <c r="F187" s="19" t="str">
        <f t="shared" si="24"/>
        <v>Q3</v>
      </c>
      <c r="G187" s="19">
        <v>1</v>
      </c>
      <c r="H187" s="19" t="s">
        <v>82</v>
      </c>
      <c r="I187" s="19" t="s">
        <v>91</v>
      </c>
      <c r="J187" s="19" t="s">
        <v>74</v>
      </c>
      <c r="K187" s="23">
        <v>2992</v>
      </c>
      <c r="L187" s="23">
        <v>116</v>
      </c>
      <c r="M187" s="19">
        <v>3</v>
      </c>
      <c r="N187" s="23">
        <f t="shared" si="25"/>
        <v>8976</v>
      </c>
      <c r="O187" s="23">
        <f t="shared" si="26"/>
        <v>348</v>
      </c>
      <c r="P187" s="23">
        <f t="shared" si="27"/>
        <v>8628</v>
      </c>
      <c r="Q187" s="24">
        <f t="shared" si="28"/>
        <v>96.122994652406419</v>
      </c>
      <c r="R187" s="19" t="str">
        <f t="shared" si="29"/>
        <v>Low Profit</v>
      </c>
    </row>
    <row r="188" spans="1:18">
      <c r="A188" s="22">
        <v>45105</v>
      </c>
      <c r="B188" s="19">
        <f t="shared" si="20"/>
        <v>2023</v>
      </c>
      <c r="C188" s="19">
        <f t="shared" si="21"/>
        <v>6</v>
      </c>
      <c r="D188" s="19">
        <f t="shared" si="22"/>
        <v>4</v>
      </c>
      <c r="E188" s="19">
        <f t="shared" si="23"/>
        <v>28</v>
      </c>
      <c r="F188" s="19" t="str">
        <f t="shared" si="24"/>
        <v>Q2</v>
      </c>
      <c r="G188" s="19">
        <v>1</v>
      </c>
      <c r="H188" s="19" t="s">
        <v>77</v>
      </c>
      <c r="I188" s="19" t="s">
        <v>91</v>
      </c>
      <c r="J188" s="19" t="s">
        <v>69</v>
      </c>
      <c r="K188" s="23">
        <v>2805</v>
      </c>
      <c r="L188" s="23">
        <v>126</v>
      </c>
      <c r="M188" s="19">
        <v>7</v>
      </c>
      <c r="N188" s="23">
        <f t="shared" si="25"/>
        <v>19635</v>
      </c>
      <c r="O188" s="23">
        <f t="shared" si="26"/>
        <v>882</v>
      </c>
      <c r="P188" s="23">
        <f t="shared" si="27"/>
        <v>18753</v>
      </c>
      <c r="Q188" s="24">
        <f t="shared" si="28"/>
        <v>95.508021390374324</v>
      </c>
      <c r="R188" s="19" t="str">
        <f t="shared" si="29"/>
        <v>High Profit</v>
      </c>
    </row>
    <row r="189" spans="1:18">
      <c r="A189" s="22">
        <v>45292</v>
      </c>
      <c r="B189" s="19">
        <f t="shared" si="20"/>
        <v>2024</v>
      </c>
      <c r="C189" s="19">
        <f t="shared" si="21"/>
        <v>1</v>
      </c>
      <c r="D189" s="19">
        <f t="shared" si="22"/>
        <v>1</v>
      </c>
      <c r="E189" s="19">
        <f t="shared" si="23"/>
        <v>1</v>
      </c>
      <c r="F189" s="19" t="str">
        <f t="shared" si="24"/>
        <v>Q1</v>
      </c>
      <c r="G189" s="19">
        <v>1</v>
      </c>
      <c r="H189" s="19" t="s">
        <v>88</v>
      </c>
      <c r="I189" s="19" t="s">
        <v>91</v>
      </c>
      <c r="J189" s="19" t="s">
        <v>85</v>
      </c>
      <c r="K189" s="23">
        <v>1808</v>
      </c>
      <c r="L189" s="23">
        <v>75</v>
      </c>
      <c r="M189" s="19">
        <v>8</v>
      </c>
      <c r="N189" s="23">
        <f t="shared" si="25"/>
        <v>14464</v>
      </c>
      <c r="O189" s="23">
        <f t="shared" si="26"/>
        <v>600</v>
      </c>
      <c r="P189" s="23">
        <f t="shared" si="27"/>
        <v>13864</v>
      </c>
      <c r="Q189" s="24">
        <f t="shared" si="28"/>
        <v>95.851769911504419</v>
      </c>
      <c r="R189" s="19" t="str">
        <f t="shared" si="29"/>
        <v>High Profit</v>
      </c>
    </row>
    <row r="190" spans="1:18">
      <c r="A190" s="22">
        <v>45245</v>
      </c>
      <c r="B190" s="19">
        <f t="shared" si="20"/>
        <v>2023</v>
      </c>
      <c r="C190" s="19">
        <f t="shared" si="21"/>
        <v>11</v>
      </c>
      <c r="D190" s="19">
        <f t="shared" si="22"/>
        <v>3</v>
      </c>
      <c r="E190" s="19">
        <f t="shared" si="23"/>
        <v>15</v>
      </c>
      <c r="F190" s="19" t="str">
        <f t="shared" si="24"/>
        <v>Q4</v>
      </c>
      <c r="G190" s="19">
        <v>1</v>
      </c>
      <c r="H190" s="19" t="s">
        <v>71</v>
      </c>
      <c r="I190" s="19" t="s">
        <v>91</v>
      </c>
      <c r="J190" s="19" t="s">
        <v>86</v>
      </c>
      <c r="K190" s="23">
        <v>344</v>
      </c>
      <c r="L190" s="23">
        <v>133</v>
      </c>
      <c r="M190" s="19">
        <v>6</v>
      </c>
      <c r="N190" s="23">
        <f t="shared" si="25"/>
        <v>2064</v>
      </c>
      <c r="O190" s="23">
        <f t="shared" si="26"/>
        <v>798</v>
      </c>
      <c r="P190" s="23">
        <f t="shared" si="27"/>
        <v>1266</v>
      </c>
      <c r="Q190" s="24">
        <f t="shared" si="28"/>
        <v>61.337209302325576</v>
      </c>
      <c r="R190" s="19" t="str">
        <f t="shared" si="29"/>
        <v>Low Profit</v>
      </c>
    </row>
    <row r="191" spans="1:18">
      <c r="A191" s="22">
        <v>45290</v>
      </c>
      <c r="B191" s="19">
        <f t="shared" si="20"/>
        <v>2023</v>
      </c>
      <c r="C191" s="19">
        <f t="shared" si="21"/>
        <v>12</v>
      </c>
      <c r="D191" s="19">
        <f t="shared" si="22"/>
        <v>5</v>
      </c>
      <c r="E191" s="19">
        <f t="shared" si="23"/>
        <v>30</v>
      </c>
      <c r="F191" s="19" t="str">
        <f t="shared" si="24"/>
        <v>Q4</v>
      </c>
      <c r="G191" s="19">
        <v>1</v>
      </c>
      <c r="H191" s="19" t="s">
        <v>84</v>
      </c>
      <c r="I191" s="19" t="s">
        <v>91</v>
      </c>
      <c r="J191" s="19" t="s">
        <v>72</v>
      </c>
      <c r="K191" s="23">
        <v>1715</v>
      </c>
      <c r="L191" s="23">
        <v>85</v>
      </c>
      <c r="M191" s="19">
        <v>10</v>
      </c>
      <c r="N191" s="23">
        <f t="shared" si="25"/>
        <v>17150</v>
      </c>
      <c r="O191" s="23">
        <f t="shared" si="26"/>
        <v>850</v>
      </c>
      <c r="P191" s="23">
        <f t="shared" si="27"/>
        <v>16300</v>
      </c>
      <c r="Q191" s="24">
        <f t="shared" si="28"/>
        <v>95.043731778425652</v>
      </c>
      <c r="R191" s="19" t="str">
        <f t="shared" si="29"/>
        <v>High Profit</v>
      </c>
    </row>
    <row r="192" spans="1:18">
      <c r="A192" s="22">
        <v>45184</v>
      </c>
      <c r="B192" s="19">
        <f t="shared" si="20"/>
        <v>2023</v>
      </c>
      <c r="C192" s="19">
        <f t="shared" si="21"/>
        <v>9</v>
      </c>
      <c r="D192" s="19">
        <f t="shared" si="22"/>
        <v>3</v>
      </c>
      <c r="E192" s="19">
        <f t="shared" si="23"/>
        <v>15</v>
      </c>
      <c r="F192" s="19" t="str">
        <f t="shared" si="24"/>
        <v>Q3</v>
      </c>
      <c r="G192" s="19">
        <v>1</v>
      </c>
      <c r="H192" s="19" t="s">
        <v>67</v>
      </c>
      <c r="I192" s="19" t="s">
        <v>91</v>
      </c>
      <c r="J192" s="19" t="s">
        <v>86</v>
      </c>
      <c r="K192" s="23">
        <v>1594</v>
      </c>
      <c r="L192" s="23">
        <v>152</v>
      </c>
      <c r="M192" s="19">
        <v>11</v>
      </c>
      <c r="N192" s="23">
        <f t="shared" si="25"/>
        <v>17534</v>
      </c>
      <c r="O192" s="23">
        <f t="shared" si="26"/>
        <v>1672</v>
      </c>
      <c r="P192" s="23">
        <f t="shared" si="27"/>
        <v>15862</v>
      </c>
      <c r="Q192" s="24">
        <f t="shared" si="28"/>
        <v>90.464240903387704</v>
      </c>
      <c r="R192" s="19" t="str">
        <f t="shared" si="29"/>
        <v>High Profit</v>
      </c>
    </row>
    <row r="193" spans="1:18">
      <c r="A193" s="22">
        <v>45029</v>
      </c>
      <c r="B193" s="19">
        <f t="shared" si="20"/>
        <v>2023</v>
      </c>
      <c r="C193" s="19">
        <f t="shared" si="21"/>
        <v>4</v>
      </c>
      <c r="D193" s="19">
        <f t="shared" si="22"/>
        <v>2</v>
      </c>
      <c r="E193" s="19">
        <f t="shared" si="23"/>
        <v>13</v>
      </c>
      <c r="F193" s="19" t="str">
        <f t="shared" si="24"/>
        <v>Q2</v>
      </c>
      <c r="G193" s="19">
        <v>1</v>
      </c>
      <c r="H193" s="19" t="s">
        <v>81</v>
      </c>
      <c r="I193" s="19" t="s">
        <v>91</v>
      </c>
      <c r="J193" s="19" t="s">
        <v>78</v>
      </c>
      <c r="K193" s="23">
        <v>1395</v>
      </c>
      <c r="L193" s="23">
        <v>116</v>
      </c>
      <c r="M193" s="19">
        <v>10</v>
      </c>
      <c r="N193" s="23">
        <f t="shared" si="25"/>
        <v>13950</v>
      </c>
      <c r="O193" s="23">
        <f t="shared" si="26"/>
        <v>1160</v>
      </c>
      <c r="P193" s="23">
        <f t="shared" si="27"/>
        <v>12790</v>
      </c>
      <c r="Q193" s="24">
        <f t="shared" si="28"/>
        <v>91.68458781362007</v>
      </c>
      <c r="R193" s="19" t="str">
        <f t="shared" si="29"/>
        <v>Low Profit</v>
      </c>
    </row>
    <row r="194" spans="1:18">
      <c r="A194" s="22">
        <v>44980</v>
      </c>
      <c r="B194" s="19">
        <f t="shared" si="20"/>
        <v>2023</v>
      </c>
      <c r="C194" s="19">
        <f t="shared" si="21"/>
        <v>2</v>
      </c>
      <c r="D194" s="19">
        <f t="shared" si="22"/>
        <v>4</v>
      </c>
      <c r="E194" s="19">
        <f t="shared" si="23"/>
        <v>23</v>
      </c>
      <c r="F194" s="19" t="str">
        <f t="shared" si="24"/>
        <v>Q1</v>
      </c>
      <c r="G194" s="19">
        <v>1</v>
      </c>
      <c r="H194" s="19" t="s">
        <v>71</v>
      </c>
      <c r="I194" s="19" t="s">
        <v>91</v>
      </c>
      <c r="J194" s="19" t="s">
        <v>74</v>
      </c>
      <c r="K194" s="23">
        <v>905</v>
      </c>
      <c r="L194" s="23">
        <v>65</v>
      </c>
      <c r="M194" s="19">
        <v>15</v>
      </c>
      <c r="N194" s="23">
        <f t="shared" si="25"/>
        <v>13575</v>
      </c>
      <c r="O194" s="23">
        <f t="shared" si="26"/>
        <v>975</v>
      </c>
      <c r="P194" s="23">
        <f t="shared" si="27"/>
        <v>12600</v>
      </c>
      <c r="Q194" s="24">
        <f t="shared" si="28"/>
        <v>92.817679558011051</v>
      </c>
      <c r="R194" s="19" t="str">
        <f t="shared" si="29"/>
        <v>Low Profit</v>
      </c>
    </row>
    <row r="195" spans="1:18">
      <c r="A195" s="22">
        <v>45146</v>
      </c>
      <c r="B195" s="19">
        <f t="shared" ref="B195:B258" si="30">YEAR(A195)</f>
        <v>2023</v>
      </c>
      <c r="C195" s="19">
        <f t="shared" ref="C195:C258" si="31">MONTH(A195)</f>
        <v>8</v>
      </c>
      <c r="D195" s="19">
        <f t="shared" ref="D195:D258" si="32">INT((DAY(A195)-1)/7)+1</f>
        <v>2</v>
      </c>
      <c r="E195" s="19">
        <f t="shared" ref="E195:E258" si="33">DAY(A195)</f>
        <v>8</v>
      </c>
      <c r="F195" s="19" t="str">
        <f t="shared" ref="F195:F258" si="34">IF(C195&lt;=3,"Q1",IF(C195&lt;=6,"Q2",IF(C195&lt;=9,"Q3","Q4")))</f>
        <v>Q3</v>
      </c>
      <c r="G195" s="19">
        <v>1</v>
      </c>
      <c r="H195" s="19" t="s">
        <v>87</v>
      </c>
      <c r="I195" s="19" t="s">
        <v>91</v>
      </c>
      <c r="J195" s="19" t="s">
        <v>80</v>
      </c>
      <c r="K195" s="23">
        <v>1233</v>
      </c>
      <c r="L195" s="23">
        <v>65</v>
      </c>
      <c r="M195" s="19">
        <v>9</v>
      </c>
      <c r="N195" s="23">
        <f t="shared" ref="N195:N258" si="35">K195*M195</f>
        <v>11097</v>
      </c>
      <c r="O195" s="23">
        <f t="shared" ref="O195:O258" si="36">L195*M195</f>
        <v>585</v>
      </c>
      <c r="P195" s="23">
        <f t="shared" ref="P195:P258" si="37">N195-O195</f>
        <v>10512</v>
      </c>
      <c r="Q195" s="24">
        <f t="shared" ref="Q195:Q258" si="38">(P195/N195)*100</f>
        <v>94.72830494728305</v>
      </c>
      <c r="R195" s="19" t="str">
        <f t="shared" ref="R195:R258" si="39">IF(P195&gt;=AVERAGE($P$2:$P$701),"High Profit","Low Profit")</f>
        <v>Low Profit</v>
      </c>
    </row>
    <row r="196" spans="1:18">
      <c r="A196" s="22">
        <v>45294</v>
      </c>
      <c r="B196" s="19">
        <f t="shared" si="30"/>
        <v>2024</v>
      </c>
      <c r="C196" s="19">
        <f t="shared" si="31"/>
        <v>1</v>
      </c>
      <c r="D196" s="19">
        <f t="shared" si="32"/>
        <v>1</v>
      </c>
      <c r="E196" s="19">
        <f t="shared" si="33"/>
        <v>3</v>
      </c>
      <c r="F196" s="19" t="str">
        <f t="shared" si="34"/>
        <v>Q1</v>
      </c>
      <c r="G196" s="19">
        <v>1</v>
      </c>
      <c r="H196" s="19" t="s">
        <v>76</v>
      </c>
      <c r="I196" s="19" t="s">
        <v>91</v>
      </c>
      <c r="J196" s="19" t="s">
        <v>72</v>
      </c>
      <c r="K196" s="23">
        <v>1531</v>
      </c>
      <c r="L196" s="23">
        <v>112</v>
      </c>
      <c r="M196" s="19">
        <v>13</v>
      </c>
      <c r="N196" s="23">
        <f t="shared" si="35"/>
        <v>19903</v>
      </c>
      <c r="O196" s="23">
        <f t="shared" si="36"/>
        <v>1456</v>
      </c>
      <c r="P196" s="23">
        <f t="shared" si="37"/>
        <v>18447</v>
      </c>
      <c r="Q196" s="24">
        <f t="shared" si="38"/>
        <v>92.684519921619852</v>
      </c>
      <c r="R196" s="19" t="str">
        <f t="shared" si="39"/>
        <v>High Profit</v>
      </c>
    </row>
    <row r="197" spans="1:18">
      <c r="A197" s="22">
        <v>44929</v>
      </c>
      <c r="B197" s="19">
        <f t="shared" si="30"/>
        <v>2023</v>
      </c>
      <c r="C197" s="19">
        <f t="shared" si="31"/>
        <v>1</v>
      </c>
      <c r="D197" s="19">
        <f t="shared" si="32"/>
        <v>1</v>
      </c>
      <c r="E197" s="19">
        <f t="shared" si="33"/>
        <v>3</v>
      </c>
      <c r="F197" s="19" t="str">
        <f t="shared" si="34"/>
        <v>Q1</v>
      </c>
      <c r="G197" s="19">
        <v>1</v>
      </c>
      <c r="H197" s="19" t="s">
        <v>67</v>
      </c>
      <c r="I197" s="19" t="s">
        <v>91</v>
      </c>
      <c r="J197" s="19" t="s">
        <v>80</v>
      </c>
      <c r="K197" s="23">
        <v>2708</v>
      </c>
      <c r="L197" s="23">
        <v>74</v>
      </c>
      <c r="M197" s="19">
        <v>15</v>
      </c>
      <c r="N197" s="23">
        <f t="shared" si="35"/>
        <v>40620</v>
      </c>
      <c r="O197" s="23">
        <f t="shared" si="36"/>
        <v>1110</v>
      </c>
      <c r="P197" s="23">
        <f t="shared" si="37"/>
        <v>39510</v>
      </c>
      <c r="Q197" s="24">
        <f t="shared" si="38"/>
        <v>97.267355982274736</v>
      </c>
      <c r="R197" s="19" t="str">
        <f t="shared" si="39"/>
        <v>High Profit</v>
      </c>
    </row>
    <row r="198" spans="1:18">
      <c r="A198" s="22">
        <v>44939</v>
      </c>
      <c r="B198" s="19">
        <f t="shared" si="30"/>
        <v>2023</v>
      </c>
      <c r="C198" s="19">
        <f t="shared" si="31"/>
        <v>1</v>
      </c>
      <c r="D198" s="19">
        <f t="shared" si="32"/>
        <v>2</v>
      </c>
      <c r="E198" s="19">
        <f t="shared" si="33"/>
        <v>13</v>
      </c>
      <c r="F198" s="19" t="str">
        <f t="shared" si="34"/>
        <v>Q1</v>
      </c>
      <c r="G198" s="19">
        <v>1</v>
      </c>
      <c r="H198" s="19" t="s">
        <v>73</v>
      </c>
      <c r="I198" s="19" t="s">
        <v>91</v>
      </c>
      <c r="J198" s="19" t="s">
        <v>80</v>
      </c>
      <c r="K198" s="23">
        <v>1249</v>
      </c>
      <c r="L198" s="23">
        <v>99</v>
      </c>
      <c r="M198" s="19">
        <v>13</v>
      </c>
      <c r="N198" s="23">
        <f t="shared" si="35"/>
        <v>16237</v>
      </c>
      <c r="O198" s="23">
        <f t="shared" si="36"/>
        <v>1287</v>
      </c>
      <c r="P198" s="23">
        <f t="shared" si="37"/>
        <v>14950</v>
      </c>
      <c r="Q198" s="24">
        <f t="shared" si="38"/>
        <v>92.073658927141707</v>
      </c>
      <c r="R198" s="19" t="str">
        <f t="shared" si="39"/>
        <v>High Profit</v>
      </c>
    </row>
    <row r="199" spans="1:18">
      <c r="A199" s="22">
        <v>45013</v>
      </c>
      <c r="B199" s="19">
        <f t="shared" si="30"/>
        <v>2023</v>
      </c>
      <c r="C199" s="19">
        <f t="shared" si="31"/>
        <v>3</v>
      </c>
      <c r="D199" s="19">
        <f t="shared" si="32"/>
        <v>4</v>
      </c>
      <c r="E199" s="19">
        <f t="shared" si="33"/>
        <v>28</v>
      </c>
      <c r="F199" s="19" t="str">
        <f t="shared" si="34"/>
        <v>Q1</v>
      </c>
      <c r="G199" s="19">
        <v>1</v>
      </c>
      <c r="H199" s="19" t="s">
        <v>77</v>
      </c>
      <c r="I199" s="19" t="s">
        <v>91</v>
      </c>
      <c r="J199" s="19" t="s">
        <v>78</v>
      </c>
      <c r="K199" s="23">
        <v>1190</v>
      </c>
      <c r="L199" s="23">
        <v>91</v>
      </c>
      <c r="M199" s="19">
        <v>13</v>
      </c>
      <c r="N199" s="23">
        <f t="shared" si="35"/>
        <v>15470</v>
      </c>
      <c r="O199" s="23">
        <f t="shared" si="36"/>
        <v>1183</v>
      </c>
      <c r="P199" s="23">
        <f t="shared" si="37"/>
        <v>14287</v>
      </c>
      <c r="Q199" s="24">
        <f t="shared" si="38"/>
        <v>92.352941176470594</v>
      </c>
      <c r="R199" s="19" t="str">
        <f t="shared" si="39"/>
        <v>High Profit</v>
      </c>
    </row>
    <row r="200" spans="1:18">
      <c r="A200" s="22">
        <v>45194</v>
      </c>
      <c r="B200" s="19">
        <f t="shared" si="30"/>
        <v>2023</v>
      </c>
      <c r="C200" s="19">
        <f t="shared" si="31"/>
        <v>9</v>
      </c>
      <c r="D200" s="19">
        <f t="shared" si="32"/>
        <v>4</v>
      </c>
      <c r="E200" s="19">
        <f t="shared" si="33"/>
        <v>25</v>
      </c>
      <c r="F200" s="19" t="str">
        <f t="shared" si="34"/>
        <v>Q3</v>
      </c>
      <c r="G200" s="19">
        <v>1</v>
      </c>
      <c r="H200" s="19" t="s">
        <v>87</v>
      </c>
      <c r="I200" s="19" t="s">
        <v>91</v>
      </c>
      <c r="J200" s="19" t="s">
        <v>86</v>
      </c>
      <c r="K200" s="23">
        <v>1743</v>
      </c>
      <c r="L200" s="23">
        <v>126</v>
      </c>
      <c r="M200" s="19">
        <v>11</v>
      </c>
      <c r="N200" s="23">
        <f t="shared" si="35"/>
        <v>19173</v>
      </c>
      <c r="O200" s="23">
        <f t="shared" si="36"/>
        <v>1386</v>
      </c>
      <c r="P200" s="23">
        <f t="shared" si="37"/>
        <v>17787</v>
      </c>
      <c r="Q200" s="24">
        <f t="shared" si="38"/>
        <v>92.771084337349393</v>
      </c>
      <c r="R200" s="19" t="str">
        <f t="shared" si="39"/>
        <v>High Profit</v>
      </c>
    </row>
    <row r="201" spans="1:18">
      <c r="A201" s="22">
        <v>45178</v>
      </c>
      <c r="B201" s="19">
        <f t="shared" si="30"/>
        <v>2023</v>
      </c>
      <c r="C201" s="19">
        <f t="shared" si="31"/>
        <v>9</v>
      </c>
      <c r="D201" s="19">
        <f t="shared" si="32"/>
        <v>2</v>
      </c>
      <c r="E201" s="19">
        <f t="shared" si="33"/>
        <v>9</v>
      </c>
      <c r="F201" s="19" t="str">
        <f t="shared" si="34"/>
        <v>Q3</v>
      </c>
      <c r="G201" s="19">
        <v>1</v>
      </c>
      <c r="H201" s="19" t="s">
        <v>77</v>
      </c>
      <c r="I201" s="19" t="s">
        <v>91</v>
      </c>
      <c r="J201" s="19" t="s">
        <v>78</v>
      </c>
      <c r="K201" s="23">
        <v>2996</v>
      </c>
      <c r="L201" s="23">
        <v>127</v>
      </c>
      <c r="M201" s="19">
        <v>8</v>
      </c>
      <c r="N201" s="23">
        <f t="shared" si="35"/>
        <v>23968</v>
      </c>
      <c r="O201" s="23">
        <f t="shared" si="36"/>
        <v>1016</v>
      </c>
      <c r="P201" s="23">
        <f t="shared" si="37"/>
        <v>22952</v>
      </c>
      <c r="Q201" s="24">
        <f t="shared" si="38"/>
        <v>95.76101468624833</v>
      </c>
      <c r="R201" s="19" t="str">
        <f t="shared" si="39"/>
        <v>High Profit</v>
      </c>
    </row>
    <row r="202" spans="1:18">
      <c r="A202" s="22">
        <v>45288</v>
      </c>
      <c r="B202" s="19">
        <f t="shared" si="30"/>
        <v>2023</v>
      </c>
      <c r="C202" s="19">
        <f t="shared" si="31"/>
        <v>12</v>
      </c>
      <c r="D202" s="19">
        <f t="shared" si="32"/>
        <v>4</v>
      </c>
      <c r="E202" s="19">
        <f t="shared" si="33"/>
        <v>28</v>
      </c>
      <c r="F202" s="19" t="str">
        <f t="shared" si="34"/>
        <v>Q4</v>
      </c>
      <c r="G202" s="19">
        <v>1</v>
      </c>
      <c r="H202" s="19" t="s">
        <v>71</v>
      </c>
      <c r="I202" s="19" t="s">
        <v>91</v>
      </c>
      <c r="J202" s="19" t="s">
        <v>75</v>
      </c>
      <c r="K202" s="23">
        <v>2996</v>
      </c>
      <c r="L202" s="23">
        <v>105</v>
      </c>
      <c r="M202" s="19">
        <v>9</v>
      </c>
      <c r="N202" s="23">
        <f t="shared" si="35"/>
        <v>26964</v>
      </c>
      <c r="O202" s="23">
        <f t="shared" si="36"/>
        <v>945</v>
      </c>
      <c r="P202" s="23">
        <f t="shared" si="37"/>
        <v>26019</v>
      </c>
      <c r="Q202" s="24">
        <f t="shared" si="38"/>
        <v>96.495327102803742</v>
      </c>
      <c r="R202" s="19" t="str">
        <f t="shared" si="39"/>
        <v>High Profit</v>
      </c>
    </row>
    <row r="203" spans="1:18">
      <c r="A203" s="22">
        <v>45115</v>
      </c>
      <c r="B203" s="19">
        <f t="shared" si="30"/>
        <v>2023</v>
      </c>
      <c r="C203" s="19">
        <f t="shared" si="31"/>
        <v>7</v>
      </c>
      <c r="D203" s="19">
        <f t="shared" si="32"/>
        <v>2</v>
      </c>
      <c r="E203" s="19">
        <f t="shared" si="33"/>
        <v>8</v>
      </c>
      <c r="F203" s="19" t="str">
        <f t="shared" si="34"/>
        <v>Q3</v>
      </c>
      <c r="G203" s="19">
        <v>1</v>
      </c>
      <c r="H203" s="19" t="s">
        <v>87</v>
      </c>
      <c r="I203" s="19" t="s">
        <v>91</v>
      </c>
      <c r="J203" s="19" t="s">
        <v>70</v>
      </c>
      <c r="K203" s="23">
        <v>2227.5</v>
      </c>
      <c r="L203" s="23">
        <v>79</v>
      </c>
      <c r="M203" s="19">
        <v>13</v>
      </c>
      <c r="N203" s="23">
        <f t="shared" si="35"/>
        <v>28957.5</v>
      </c>
      <c r="O203" s="23">
        <f t="shared" si="36"/>
        <v>1027</v>
      </c>
      <c r="P203" s="23">
        <f t="shared" si="37"/>
        <v>27930.5</v>
      </c>
      <c r="Q203" s="24">
        <f t="shared" si="38"/>
        <v>96.453423120089781</v>
      </c>
      <c r="R203" s="19" t="str">
        <f t="shared" si="39"/>
        <v>High Profit</v>
      </c>
    </row>
    <row r="204" spans="1:18">
      <c r="A204" s="22">
        <v>45059</v>
      </c>
      <c r="B204" s="19">
        <f t="shared" si="30"/>
        <v>2023</v>
      </c>
      <c r="C204" s="19">
        <f t="shared" si="31"/>
        <v>5</v>
      </c>
      <c r="D204" s="19">
        <f t="shared" si="32"/>
        <v>2</v>
      </c>
      <c r="E204" s="19">
        <f t="shared" si="33"/>
        <v>13</v>
      </c>
      <c r="F204" s="19" t="str">
        <f t="shared" si="34"/>
        <v>Q2</v>
      </c>
      <c r="G204" s="19">
        <v>1</v>
      </c>
      <c r="H204" s="19" t="s">
        <v>82</v>
      </c>
      <c r="I204" s="19" t="s">
        <v>91</v>
      </c>
      <c r="J204" s="19" t="s">
        <v>70</v>
      </c>
      <c r="K204" s="23">
        <v>200</v>
      </c>
      <c r="L204" s="23">
        <v>136</v>
      </c>
      <c r="M204" s="19">
        <v>7</v>
      </c>
      <c r="N204" s="23">
        <f t="shared" si="35"/>
        <v>1400</v>
      </c>
      <c r="O204" s="23">
        <f t="shared" si="36"/>
        <v>952</v>
      </c>
      <c r="P204" s="23">
        <f t="shared" si="37"/>
        <v>448</v>
      </c>
      <c r="Q204" s="24">
        <f t="shared" si="38"/>
        <v>32</v>
      </c>
      <c r="R204" s="19" t="str">
        <f t="shared" si="39"/>
        <v>Low Profit</v>
      </c>
    </row>
    <row r="205" spans="1:18">
      <c r="A205" s="22">
        <v>45244</v>
      </c>
      <c r="B205" s="19">
        <f t="shared" si="30"/>
        <v>2023</v>
      </c>
      <c r="C205" s="19">
        <f t="shared" si="31"/>
        <v>11</v>
      </c>
      <c r="D205" s="19">
        <f t="shared" si="32"/>
        <v>2</v>
      </c>
      <c r="E205" s="19">
        <f t="shared" si="33"/>
        <v>14</v>
      </c>
      <c r="F205" s="19" t="str">
        <f t="shared" si="34"/>
        <v>Q4</v>
      </c>
      <c r="G205" s="19">
        <v>1</v>
      </c>
      <c r="H205" s="19" t="s">
        <v>71</v>
      </c>
      <c r="I205" s="19" t="s">
        <v>91</v>
      </c>
      <c r="J205" s="19" t="s">
        <v>72</v>
      </c>
      <c r="K205" s="23">
        <v>2535</v>
      </c>
      <c r="L205" s="23">
        <v>84</v>
      </c>
      <c r="M205" s="19">
        <v>13</v>
      </c>
      <c r="N205" s="23">
        <f t="shared" si="35"/>
        <v>32955</v>
      </c>
      <c r="O205" s="23">
        <f t="shared" si="36"/>
        <v>1092</v>
      </c>
      <c r="P205" s="23">
        <f t="shared" si="37"/>
        <v>31863</v>
      </c>
      <c r="Q205" s="24">
        <f t="shared" si="38"/>
        <v>96.68639053254438</v>
      </c>
      <c r="R205" s="19" t="str">
        <f t="shared" si="39"/>
        <v>High Profit</v>
      </c>
    </row>
    <row r="206" spans="1:18">
      <c r="A206" s="22">
        <v>45091</v>
      </c>
      <c r="B206" s="19">
        <f t="shared" si="30"/>
        <v>2023</v>
      </c>
      <c r="C206" s="19">
        <f t="shared" si="31"/>
        <v>6</v>
      </c>
      <c r="D206" s="19">
        <f t="shared" si="32"/>
        <v>2</v>
      </c>
      <c r="E206" s="19">
        <f t="shared" si="33"/>
        <v>14</v>
      </c>
      <c r="F206" s="19" t="str">
        <f t="shared" si="34"/>
        <v>Q2</v>
      </c>
      <c r="G206" s="19">
        <v>1</v>
      </c>
      <c r="H206" s="19" t="s">
        <v>71</v>
      </c>
      <c r="I206" s="19" t="s">
        <v>91</v>
      </c>
      <c r="J206" s="19" t="s">
        <v>85</v>
      </c>
      <c r="K206" s="23">
        <v>2851</v>
      </c>
      <c r="L206" s="23">
        <v>74</v>
      </c>
      <c r="M206" s="19">
        <v>11</v>
      </c>
      <c r="N206" s="23">
        <f t="shared" si="35"/>
        <v>31361</v>
      </c>
      <c r="O206" s="23">
        <f t="shared" si="36"/>
        <v>814</v>
      </c>
      <c r="P206" s="23">
        <f t="shared" si="37"/>
        <v>30547</v>
      </c>
      <c r="Q206" s="24">
        <f t="shared" si="38"/>
        <v>97.404419501929155</v>
      </c>
      <c r="R206" s="19" t="str">
        <f t="shared" si="39"/>
        <v>High Profit</v>
      </c>
    </row>
    <row r="207" spans="1:18">
      <c r="A207" s="22">
        <v>44931</v>
      </c>
      <c r="B207" s="19">
        <f t="shared" si="30"/>
        <v>2023</v>
      </c>
      <c r="C207" s="19">
        <f t="shared" si="31"/>
        <v>1</v>
      </c>
      <c r="D207" s="19">
        <f t="shared" si="32"/>
        <v>1</v>
      </c>
      <c r="E207" s="19">
        <f t="shared" si="33"/>
        <v>5</v>
      </c>
      <c r="F207" s="19" t="str">
        <f t="shared" si="34"/>
        <v>Q1</v>
      </c>
      <c r="G207" s="19">
        <v>1</v>
      </c>
      <c r="H207" s="19" t="s">
        <v>82</v>
      </c>
      <c r="I207" s="19" t="s">
        <v>91</v>
      </c>
      <c r="J207" s="19" t="s">
        <v>80</v>
      </c>
      <c r="K207" s="23">
        <v>293</v>
      </c>
      <c r="L207" s="23">
        <v>116</v>
      </c>
      <c r="M207" s="19">
        <v>11</v>
      </c>
      <c r="N207" s="23">
        <f t="shared" si="35"/>
        <v>3223</v>
      </c>
      <c r="O207" s="23">
        <f t="shared" si="36"/>
        <v>1276</v>
      </c>
      <c r="P207" s="23">
        <f t="shared" si="37"/>
        <v>1947</v>
      </c>
      <c r="Q207" s="24">
        <f t="shared" si="38"/>
        <v>60.409556313993171</v>
      </c>
      <c r="R207" s="19" t="str">
        <f t="shared" si="39"/>
        <v>Low Profit</v>
      </c>
    </row>
    <row r="208" spans="1:18">
      <c r="A208" s="22">
        <v>45244</v>
      </c>
      <c r="B208" s="19">
        <f t="shared" si="30"/>
        <v>2023</v>
      </c>
      <c r="C208" s="19">
        <f t="shared" si="31"/>
        <v>11</v>
      </c>
      <c r="D208" s="19">
        <f t="shared" si="32"/>
        <v>2</v>
      </c>
      <c r="E208" s="19">
        <f t="shared" si="33"/>
        <v>14</v>
      </c>
      <c r="F208" s="19" t="str">
        <f t="shared" si="34"/>
        <v>Q4</v>
      </c>
      <c r="G208" s="19">
        <v>1</v>
      </c>
      <c r="H208" s="19" t="s">
        <v>71</v>
      </c>
      <c r="I208" s="19" t="s">
        <v>91</v>
      </c>
      <c r="J208" s="19" t="s">
        <v>85</v>
      </c>
      <c r="K208" s="23">
        <v>267</v>
      </c>
      <c r="L208" s="23">
        <v>146</v>
      </c>
      <c r="M208" s="19">
        <v>11</v>
      </c>
      <c r="N208" s="23">
        <f t="shared" si="35"/>
        <v>2937</v>
      </c>
      <c r="O208" s="23">
        <f t="shared" si="36"/>
        <v>1606</v>
      </c>
      <c r="P208" s="23">
        <f t="shared" si="37"/>
        <v>1331</v>
      </c>
      <c r="Q208" s="24">
        <f t="shared" si="38"/>
        <v>45.31835205992509</v>
      </c>
      <c r="R208" s="19" t="str">
        <f t="shared" si="39"/>
        <v>Low Profit</v>
      </c>
    </row>
    <row r="209" spans="1:18">
      <c r="A209" s="22">
        <v>45177</v>
      </c>
      <c r="B209" s="19">
        <f t="shared" si="30"/>
        <v>2023</v>
      </c>
      <c r="C209" s="19">
        <f t="shared" si="31"/>
        <v>9</v>
      </c>
      <c r="D209" s="19">
        <f t="shared" si="32"/>
        <v>2</v>
      </c>
      <c r="E209" s="19">
        <f t="shared" si="33"/>
        <v>8</v>
      </c>
      <c r="F209" s="19" t="str">
        <f t="shared" si="34"/>
        <v>Q3</v>
      </c>
      <c r="G209" s="19">
        <v>1</v>
      </c>
      <c r="H209" s="19" t="s">
        <v>73</v>
      </c>
      <c r="I209" s="19" t="s">
        <v>91</v>
      </c>
      <c r="J209" s="19" t="s">
        <v>79</v>
      </c>
      <c r="K209" s="23">
        <v>1368</v>
      </c>
      <c r="L209" s="23">
        <v>145</v>
      </c>
      <c r="M209" s="19">
        <v>4</v>
      </c>
      <c r="N209" s="23">
        <f t="shared" si="35"/>
        <v>5472</v>
      </c>
      <c r="O209" s="23">
        <f t="shared" si="36"/>
        <v>580</v>
      </c>
      <c r="P209" s="23">
        <f t="shared" si="37"/>
        <v>4892</v>
      </c>
      <c r="Q209" s="24">
        <f t="shared" si="38"/>
        <v>89.400584795321635</v>
      </c>
      <c r="R209" s="19" t="str">
        <f t="shared" si="39"/>
        <v>Low Profit</v>
      </c>
    </row>
    <row r="210" spans="1:18">
      <c r="A210" s="22">
        <v>45047</v>
      </c>
      <c r="B210" s="19">
        <f t="shared" si="30"/>
        <v>2023</v>
      </c>
      <c r="C210" s="19">
        <f t="shared" si="31"/>
        <v>5</v>
      </c>
      <c r="D210" s="19">
        <f t="shared" si="32"/>
        <v>1</v>
      </c>
      <c r="E210" s="19">
        <f t="shared" si="33"/>
        <v>1</v>
      </c>
      <c r="F210" s="19" t="str">
        <f t="shared" si="34"/>
        <v>Q2</v>
      </c>
      <c r="G210" s="19">
        <v>1</v>
      </c>
      <c r="H210" s="19" t="s">
        <v>71</v>
      </c>
      <c r="I210" s="19" t="s">
        <v>91</v>
      </c>
      <c r="J210" s="19" t="s">
        <v>85</v>
      </c>
      <c r="K210" s="23">
        <v>723</v>
      </c>
      <c r="L210" s="23">
        <v>158</v>
      </c>
      <c r="M210" s="19">
        <v>5</v>
      </c>
      <c r="N210" s="23">
        <f t="shared" si="35"/>
        <v>3615</v>
      </c>
      <c r="O210" s="23">
        <f t="shared" si="36"/>
        <v>790</v>
      </c>
      <c r="P210" s="23">
        <f t="shared" si="37"/>
        <v>2825</v>
      </c>
      <c r="Q210" s="24">
        <f t="shared" si="38"/>
        <v>78.146611341632095</v>
      </c>
      <c r="R210" s="19" t="str">
        <f t="shared" si="39"/>
        <v>Low Profit</v>
      </c>
    </row>
    <row r="211" spans="1:18">
      <c r="A211" s="22">
        <v>45056</v>
      </c>
      <c r="B211" s="19">
        <f t="shared" si="30"/>
        <v>2023</v>
      </c>
      <c r="C211" s="19">
        <f t="shared" si="31"/>
        <v>5</v>
      </c>
      <c r="D211" s="19">
        <f t="shared" si="32"/>
        <v>2</v>
      </c>
      <c r="E211" s="19">
        <f t="shared" si="33"/>
        <v>10</v>
      </c>
      <c r="F211" s="19" t="str">
        <f t="shared" si="34"/>
        <v>Q2</v>
      </c>
      <c r="G211" s="19">
        <v>1</v>
      </c>
      <c r="H211" s="19" t="s">
        <v>71</v>
      </c>
      <c r="I211" s="19" t="s">
        <v>92</v>
      </c>
      <c r="J211" s="19" t="s">
        <v>74</v>
      </c>
      <c r="K211" s="23">
        <v>1527</v>
      </c>
      <c r="L211" s="23">
        <v>99</v>
      </c>
      <c r="M211" s="19">
        <v>8</v>
      </c>
      <c r="N211" s="23">
        <f t="shared" si="35"/>
        <v>12216</v>
      </c>
      <c r="O211" s="23">
        <f t="shared" si="36"/>
        <v>792</v>
      </c>
      <c r="P211" s="23">
        <f t="shared" si="37"/>
        <v>11424</v>
      </c>
      <c r="Q211" s="24">
        <f t="shared" si="38"/>
        <v>93.516699410609036</v>
      </c>
      <c r="R211" s="19" t="str">
        <f t="shared" si="39"/>
        <v>Low Profit</v>
      </c>
    </row>
    <row r="212" spans="1:18">
      <c r="A212" s="22">
        <v>45089</v>
      </c>
      <c r="B212" s="19">
        <f t="shared" si="30"/>
        <v>2023</v>
      </c>
      <c r="C212" s="19">
        <f t="shared" si="31"/>
        <v>6</v>
      </c>
      <c r="D212" s="19">
        <f t="shared" si="32"/>
        <v>2</v>
      </c>
      <c r="E212" s="19">
        <f t="shared" si="33"/>
        <v>12</v>
      </c>
      <c r="F212" s="19" t="str">
        <f t="shared" si="34"/>
        <v>Q2</v>
      </c>
      <c r="G212" s="19">
        <v>1</v>
      </c>
      <c r="H212" s="19" t="s">
        <v>89</v>
      </c>
      <c r="I212" s="19" t="s">
        <v>92</v>
      </c>
      <c r="J212" s="19" t="s">
        <v>75</v>
      </c>
      <c r="K212" s="23">
        <v>1899</v>
      </c>
      <c r="L212" s="23">
        <v>75</v>
      </c>
      <c r="M212" s="19">
        <v>4</v>
      </c>
      <c r="N212" s="23">
        <f t="shared" si="35"/>
        <v>7596</v>
      </c>
      <c r="O212" s="23">
        <f t="shared" si="36"/>
        <v>300</v>
      </c>
      <c r="P212" s="23">
        <f t="shared" si="37"/>
        <v>7296</v>
      </c>
      <c r="Q212" s="24">
        <f t="shared" si="38"/>
        <v>96.050552922590839</v>
      </c>
      <c r="R212" s="19" t="str">
        <f t="shared" si="39"/>
        <v>Low Profit</v>
      </c>
    </row>
    <row r="213" spans="1:18">
      <c r="A213" s="22">
        <v>44950</v>
      </c>
      <c r="B213" s="19">
        <f t="shared" si="30"/>
        <v>2023</v>
      </c>
      <c r="C213" s="19">
        <f t="shared" si="31"/>
        <v>1</v>
      </c>
      <c r="D213" s="19">
        <f t="shared" si="32"/>
        <v>4</v>
      </c>
      <c r="E213" s="19">
        <f t="shared" si="33"/>
        <v>24</v>
      </c>
      <c r="F213" s="19" t="str">
        <f t="shared" si="34"/>
        <v>Q1</v>
      </c>
      <c r="G213" s="19">
        <v>1</v>
      </c>
      <c r="H213" s="19" t="s">
        <v>76</v>
      </c>
      <c r="I213" s="19" t="s">
        <v>92</v>
      </c>
      <c r="J213" s="19" t="s">
        <v>70</v>
      </c>
      <c r="K213" s="23">
        <v>1686</v>
      </c>
      <c r="L213" s="23">
        <v>82</v>
      </c>
      <c r="M213" s="19">
        <v>11</v>
      </c>
      <c r="N213" s="23">
        <f t="shared" si="35"/>
        <v>18546</v>
      </c>
      <c r="O213" s="23">
        <f t="shared" si="36"/>
        <v>902</v>
      </c>
      <c r="P213" s="23">
        <f t="shared" si="37"/>
        <v>17644</v>
      </c>
      <c r="Q213" s="24">
        <f t="shared" si="38"/>
        <v>95.136417556346387</v>
      </c>
      <c r="R213" s="19" t="str">
        <f t="shared" si="39"/>
        <v>High Profit</v>
      </c>
    </row>
    <row r="214" spans="1:18">
      <c r="A214" s="22">
        <v>45049</v>
      </c>
      <c r="B214" s="19">
        <f t="shared" si="30"/>
        <v>2023</v>
      </c>
      <c r="C214" s="19">
        <f t="shared" si="31"/>
        <v>5</v>
      </c>
      <c r="D214" s="19">
        <f t="shared" si="32"/>
        <v>1</v>
      </c>
      <c r="E214" s="19">
        <f t="shared" si="33"/>
        <v>3</v>
      </c>
      <c r="F214" s="19" t="str">
        <f t="shared" si="34"/>
        <v>Q2</v>
      </c>
      <c r="G214" s="19">
        <v>1</v>
      </c>
      <c r="H214" s="19" t="s">
        <v>73</v>
      </c>
      <c r="I214" s="19" t="s">
        <v>92</v>
      </c>
      <c r="J214" s="19" t="s">
        <v>74</v>
      </c>
      <c r="K214" s="23">
        <v>1210</v>
      </c>
      <c r="L214" s="23">
        <v>79</v>
      </c>
      <c r="M214" s="19">
        <v>10</v>
      </c>
      <c r="N214" s="23">
        <f t="shared" si="35"/>
        <v>12100</v>
      </c>
      <c r="O214" s="23">
        <f t="shared" si="36"/>
        <v>790</v>
      </c>
      <c r="P214" s="23">
        <f t="shared" si="37"/>
        <v>11310</v>
      </c>
      <c r="Q214" s="24">
        <f t="shared" si="38"/>
        <v>93.471074380165291</v>
      </c>
      <c r="R214" s="19" t="str">
        <f t="shared" si="39"/>
        <v>Low Profit</v>
      </c>
    </row>
    <row r="215" spans="1:18">
      <c r="A215" s="22">
        <v>45169</v>
      </c>
      <c r="B215" s="19">
        <f t="shared" si="30"/>
        <v>2023</v>
      </c>
      <c r="C215" s="19">
        <f t="shared" si="31"/>
        <v>8</v>
      </c>
      <c r="D215" s="19">
        <f t="shared" si="32"/>
        <v>5</v>
      </c>
      <c r="E215" s="19">
        <f t="shared" si="33"/>
        <v>31</v>
      </c>
      <c r="F215" s="19" t="str">
        <f t="shared" si="34"/>
        <v>Q3</v>
      </c>
      <c r="G215" s="19">
        <v>1</v>
      </c>
      <c r="H215" s="19" t="s">
        <v>84</v>
      </c>
      <c r="I215" s="19" t="s">
        <v>92</v>
      </c>
      <c r="J215" s="19" t="s">
        <v>70</v>
      </c>
      <c r="K215" s="23">
        <v>2529</v>
      </c>
      <c r="L215" s="23">
        <v>84</v>
      </c>
      <c r="M215" s="19">
        <v>6</v>
      </c>
      <c r="N215" s="23">
        <f t="shared" si="35"/>
        <v>15174</v>
      </c>
      <c r="O215" s="23">
        <f t="shared" si="36"/>
        <v>504</v>
      </c>
      <c r="P215" s="23">
        <f t="shared" si="37"/>
        <v>14670</v>
      </c>
      <c r="Q215" s="24">
        <f t="shared" si="38"/>
        <v>96.678529062870695</v>
      </c>
      <c r="R215" s="19" t="str">
        <f t="shared" si="39"/>
        <v>High Profit</v>
      </c>
    </row>
    <row r="216" spans="1:18">
      <c r="A216" s="22">
        <v>45097</v>
      </c>
      <c r="B216" s="19">
        <f t="shared" si="30"/>
        <v>2023</v>
      </c>
      <c r="C216" s="19">
        <f t="shared" si="31"/>
        <v>6</v>
      </c>
      <c r="D216" s="19">
        <f t="shared" si="32"/>
        <v>3</v>
      </c>
      <c r="E216" s="19">
        <f t="shared" si="33"/>
        <v>20</v>
      </c>
      <c r="F216" s="19" t="str">
        <f t="shared" si="34"/>
        <v>Q2</v>
      </c>
      <c r="G216" s="19">
        <v>1</v>
      </c>
      <c r="H216" s="19" t="s">
        <v>71</v>
      </c>
      <c r="I216" s="19" t="s">
        <v>92</v>
      </c>
      <c r="J216" s="19" t="s">
        <v>79</v>
      </c>
      <c r="K216" s="23">
        <v>2155</v>
      </c>
      <c r="L216" s="23">
        <v>66</v>
      </c>
      <c r="M216" s="19">
        <v>13</v>
      </c>
      <c r="N216" s="23">
        <f t="shared" si="35"/>
        <v>28015</v>
      </c>
      <c r="O216" s="23">
        <f t="shared" si="36"/>
        <v>858</v>
      </c>
      <c r="P216" s="23">
        <f t="shared" si="37"/>
        <v>27157</v>
      </c>
      <c r="Q216" s="24">
        <f t="shared" si="38"/>
        <v>96.937354988399065</v>
      </c>
      <c r="R216" s="19" t="str">
        <f t="shared" si="39"/>
        <v>High Profit</v>
      </c>
    </row>
    <row r="217" spans="1:18">
      <c r="A217" s="22">
        <v>44966</v>
      </c>
      <c r="B217" s="19">
        <f t="shared" si="30"/>
        <v>2023</v>
      </c>
      <c r="C217" s="19">
        <f t="shared" si="31"/>
        <v>2</v>
      </c>
      <c r="D217" s="19">
        <f t="shared" si="32"/>
        <v>2</v>
      </c>
      <c r="E217" s="19">
        <f t="shared" si="33"/>
        <v>9</v>
      </c>
      <c r="F217" s="19" t="str">
        <f t="shared" si="34"/>
        <v>Q1</v>
      </c>
      <c r="G217" s="19">
        <v>1</v>
      </c>
      <c r="H217" s="19" t="s">
        <v>73</v>
      </c>
      <c r="I217" s="19" t="s">
        <v>92</v>
      </c>
      <c r="J217" s="19" t="s">
        <v>75</v>
      </c>
      <c r="K217" s="23">
        <v>2092</v>
      </c>
      <c r="L217" s="23">
        <v>87</v>
      </c>
      <c r="M217" s="19">
        <v>14</v>
      </c>
      <c r="N217" s="23">
        <f t="shared" si="35"/>
        <v>29288</v>
      </c>
      <c r="O217" s="23">
        <f t="shared" si="36"/>
        <v>1218</v>
      </c>
      <c r="P217" s="23">
        <f t="shared" si="37"/>
        <v>28070</v>
      </c>
      <c r="Q217" s="24">
        <f t="shared" si="38"/>
        <v>95.841300191204596</v>
      </c>
      <c r="R217" s="19" t="str">
        <f t="shared" si="39"/>
        <v>High Profit</v>
      </c>
    </row>
    <row r="218" spans="1:18">
      <c r="A218" s="22">
        <v>45042</v>
      </c>
      <c r="B218" s="19">
        <f t="shared" si="30"/>
        <v>2023</v>
      </c>
      <c r="C218" s="19">
        <f t="shared" si="31"/>
        <v>4</v>
      </c>
      <c r="D218" s="19">
        <f t="shared" si="32"/>
        <v>4</v>
      </c>
      <c r="E218" s="19">
        <f t="shared" si="33"/>
        <v>26</v>
      </c>
      <c r="F218" s="19" t="str">
        <f t="shared" si="34"/>
        <v>Q2</v>
      </c>
      <c r="G218" s="19">
        <v>1</v>
      </c>
      <c r="H218" s="19" t="s">
        <v>67</v>
      </c>
      <c r="I218" s="19" t="s">
        <v>92</v>
      </c>
      <c r="J218" s="19" t="s">
        <v>72</v>
      </c>
      <c r="K218" s="23">
        <v>943.5</v>
      </c>
      <c r="L218" s="23">
        <v>105</v>
      </c>
      <c r="M218" s="19">
        <v>13</v>
      </c>
      <c r="N218" s="23">
        <f t="shared" si="35"/>
        <v>12265.5</v>
      </c>
      <c r="O218" s="23">
        <f t="shared" si="36"/>
        <v>1365</v>
      </c>
      <c r="P218" s="23">
        <f t="shared" si="37"/>
        <v>10900.5</v>
      </c>
      <c r="Q218" s="24">
        <f t="shared" si="38"/>
        <v>88.871224165341815</v>
      </c>
      <c r="R218" s="19" t="str">
        <f t="shared" si="39"/>
        <v>Low Profit</v>
      </c>
    </row>
    <row r="219" spans="1:18">
      <c r="A219" s="22">
        <v>45092</v>
      </c>
      <c r="B219" s="19">
        <f t="shared" si="30"/>
        <v>2023</v>
      </c>
      <c r="C219" s="19">
        <f t="shared" si="31"/>
        <v>6</v>
      </c>
      <c r="D219" s="19">
        <f t="shared" si="32"/>
        <v>3</v>
      </c>
      <c r="E219" s="19">
        <f t="shared" si="33"/>
        <v>15</v>
      </c>
      <c r="F219" s="19" t="str">
        <f t="shared" si="34"/>
        <v>Q2</v>
      </c>
      <c r="G219" s="19">
        <v>1</v>
      </c>
      <c r="H219" s="19" t="s">
        <v>73</v>
      </c>
      <c r="I219" s="19" t="s">
        <v>92</v>
      </c>
      <c r="J219" s="19" t="s">
        <v>70</v>
      </c>
      <c r="K219" s="23">
        <v>2145</v>
      </c>
      <c r="L219" s="23">
        <v>148</v>
      </c>
      <c r="M219" s="19">
        <v>15</v>
      </c>
      <c r="N219" s="23">
        <f t="shared" si="35"/>
        <v>32175</v>
      </c>
      <c r="O219" s="23">
        <f t="shared" si="36"/>
        <v>2220</v>
      </c>
      <c r="P219" s="23">
        <f t="shared" si="37"/>
        <v>29955</v>
      </c>
      <c r="Q219" s="24">
        <f t="shared" si="38"/>
        <v>93.100233100233098</v>
      </c>
      <c r="R219" s="19" t="str">
        <f t="shared" si="39"/>
        <v>High Profit</v>
      </c>
    </row>
    <row r="220" spans="1:18">
      <c r="A220" s="22">
        <v>45220</v>
      </c>
      <c r="B220" s="19">
        <f t="shared" si="30"/>
        <v>2023</v>
      </c>
      <c r="C220" s="19">
        <f t="shared" si="31"/>
        <v>10</v>
      </c>
      <c r="D220" s="19">
        <f t="shared" si="32"/>
        <v>3</v>
      </c>
      <c r="E220" s="19">
        <f t="shared" si="33"/>
        <v>21</v>
      </c>
      <c r="F220" s="19" t="str">
        <f t="shared" si="34"/>
        <v>Q4</v>
      </c>
      <c r="G220" s="19">
        <v>1</v>
      </c>
      <c r="H220" s="19" t="s">
        <v>67</v>
      </c>
      <c r="I220" s="19" t="s">
        <v>92</v>
      </c>
      <c r="J220" s="19" t="s">
        <v>86</v>
      </c>
      <c r="K220" s="23">
        <v>2013</v>
      </c>
      <c r="L220" s="23">
        <v>148</v>
      </c>
      <c r="M220" s="19">
        <v>5</v>
      </c>
      <c r="N220" s="23">
        <f t="shared" si="35"/>
        <v>10065</v>
      </c>
      <c r="O220" s="23">
        <f t="shared" si="36"/>
        <v>740</v>
      </c>
      <c r="P220" s="23">
        <f t="shared" si="37"/>
        <v>9325</v>
      </c>
      <c r="Q220" s="24">
        <f t="shared" si="38"/>
        <v>92.647789369100835</v>
      </c>
      <c r="R220" s="19" t="str">
        <f t="shared" si="39"/>
        <v>Low Profit</v>
      </c>
    </row>
    <row r="221" spans="1:18">
      <c r="A221" s="22">
        <v>45224</v>
      </c>
      <c r="B221" s="19">
        <f t="shared" si="30"/>
        <v>2023</v>
      </c>
      <c r="C221" s="19">
        <f t="shared" si="31"/>
        <v>10</v>
      </c>
      <c r="D221" s="19">
        <f t="shared" si="32"/>
        <v>4</v>
      </c>
      <c r="E221" s="19">
        <f t="shared" si="33"/>
        <v>25</v>
      </c>
      <c r="F221" s="19" t="str">
        <f t="shared" si="34"/>
        <v>Q4</v>
      </c>
      <c r="G221" s="19">
        <v>1</v>
      </c>
      <c r="H221" s="19" t="s">
        <v>84</v>
      </c>
      <c r="I221" s="19" t="s">
        <v>92</v>
      </c>
      <c r="J221" s="19" t="s">
        <v>90</v>
      </c>
      <c r="K221" s="23">
        <v>2877</v>
      </c>
      <c r="L221" s="23">
        <v>65</v>
      </c>
      <c r="M221" s="19">
        <v>6</v>
      </c>
      <c r="N221" s="23">
        <f t="shared" si="35"/>
        <v>17262</v>
      </c>
      <c r="O221" s="23">
        <f t="shared" si="36"/>
        <v>390</v>
      </c>
      <c r="P221" s="23">
        <f t="shared" si="37"/>
        <v>16872</v>
      </c>
      <c r="Q221" s="24">
        <f t="shared" si="38"/>
        <v>97.74070212026416</v>
      </c>
      <c r="R221" s="19" t="str">
        <f t="shared" si="39"/>
        <v>High Profit</v>
      </c>
    </row>
    <row r="222" spans="1:18">
      <c r="A222" s="22">
        <v>45105</v>
      </c>
      <c r="B222" s="19">
        <f t="shared" si="30"/>
        <v>2023</v>
      </c>
      <c r="C222" s="19">
        <f t="shared" si="31"/>
        <v>6</v>
      </c>
      <c r="D222" s="19">
        <f t="shared" si="32"/>
        <v>4</v>
      </c>
      <c r="E222" s="19">
        <f t="shared" si="33"/>
        <v>28</v>
      </c>
      <c r="F222" s="19" t="str">
        <f t="shared" si="34"/>
        <v>Q2</v>
      </c>
      <c r="G222" s="19">
        <v>1</v>
      </c>
      <c r="H222" s="19" t="s">
        <v>76</v>
      </c>
      <c r="I222" s="19" t="s">
        <v>92</v>
      </c>
      <c r="J222" s="19" t="s">
        <v>72</v>
      </c>
      <c r="K222" s="23">
        <v>1236</v>
      </c>
      <c r="L222" s="23">
        <v>104</v>
      </c>
      <c r="M222" s="19">
        <v>4</v>
      </c>
      <c r="N222" s="23">
        <f t="shared" si="35"/>
        <v>4944</v>
      </c>
      <c r="O222" s="23">
        <f t="shared" si="36"/>
        <v>416</v>
      </c>
      <c r="P222" s="23">
        <f t="shared" si="37"/>
        <v>4528</v>
      </c>
      <c r="Q222" s="24">
        <f t="shared" si="38"/>
        <v>91.585760517799358</v>
      </c>
      <c r="R222" s="19" t="str">
        <f t="shared" si="39"/>
        <v>Low Profit</v>
      </c>
    </row>
    <row r="223" spans="1:18">
      <c r="A223" s="22">
        <v>44984</v>
      </c>
      <c r="B223" s="19">
        <f t="shared" si="30"/>
        <v>2023</v>
      </c>
      <c r="C223" s="19">
        <f t="shared" si="31"/>
        <v>2</v>
      </c>
      <c r="D223" s="19">
        <f t="shared" si="32"/>
        <v>4</v>
      </c>
      <c r="E223" s="19">
        <f t="shared" si="33"/>
        <v>27</v>
      </c>
      <c r="F223" s="19" t="str">
        <f t="shared" si="34"/>
        <v>Q1</v>
      </c>
      <c r="G223" s="19">
        <v>1</v>
      </c>
      <c r="H223" s="19" t="s">
        <v>81</v>
      </c>
      <c r="I223" s="19" t="s">
        <v>92</v>
      </c>
      <c r="J223" s="19" t="s">
        <v>78</v>
      </c>
      <c r="K223" s="23">
        <v>941</v>
      </c>
      <c r="L223" s="23">
        <v>139</v>
      </c>
      <c r="M223" s="19">
        <v>6</v>
      </c>
      <c r="N223" s="23">
        <f t="shared" si="35"/>
        <v>5646</v>
      </c>
      <c r="O223" s="23">
        <f t="shared" si="36"/>
        <v>834</v>
      </c>
      <c r="P223" s="23">
        <f t="shared" si="37"/>
        <v>4812</v>
      </c>
      <c r="Q223" s="24">
        <f t="shared" si="38"/>
        <v>85.228480340063754</v>
      </c>
      <c r="R223" s="19" t="str">
        <f t="shared" si="39"/>
        <v>Low Profit</v>
      </c>
    </row>
    <row r="224" spans="1:18">
      <c r="A224" s="22">
        <v>45164</v>
      </c>
      <c r="B224" s="19">
        <f t="shared" si="30"/>
        <v>2023</v>
      </c>
      <c r="C224" s="19">
        <f t="shared" si="31"/>
        <v>8</v>
      </c>
      <c r="D224" s="19">
        <f t="shared" si="32"/>
        <v>4</v>
      </c>
      <c r="E224" s="19">
        <f t="shared" si="33"/>
        <v>26</v>
      </c>
      <c r="F224" s="19" t="str">
        <f t="shared" si="34"/>
        <v>Q3</v>
      </c>
      <c r="G224" s="19">
        <v>1</v>
      </c>
      <c r="H224" s="19" t="s">
        <v>73</v>
      </c>
      <c r="I224" s="19" t="s">
        <v>92</v>
      </c>
      <c r="J224" s="19" t="s">
        <v>83</v>
      </c>
      <c r="K224" s="23">
        <v>1958</v>
      </c>
      <c r="L224" s="23">
        <v>140</v>
      </c>
      <c r="M224" s="19">
        <v>11</v>
      </c>
      <c r="N224" s="23">
        <f t="shared" si="35"/>
        <v>21538</v>
      </c>
      <c r="O224" s="23">
        <f t="shared" si="36"/>
        <v>1540</v>
      </c>
      <c r="P224" s="23">
        <f t="shared" si="37"/>
        <v>19998</v>
      </c>
      <c r="Q224" s="24">
        <f t="shared" si="38"/>
        <v>92.849846782431058</v>
      </c>
      <c r="R224" s="19" t="str">
        <f t="shared" si="39"/>
        <v>High Profit</v>
      </c>
    </row>
    <row r="225" spans="1:18">
      <c r="A225" s="22">
        <v>45144</v>
      </c>
      <c r="B225" s="19">
        <f t="shared" si="30"/>
        <v>2023</v>
      </c>
      <c r="C225" s="19">
        <f t="shared" si="31"/>
        <v>8</v>
      </c>
      <c r="D225" s="19">
        <f t="shared" si="32"/>
        <v>1</v>
      </c>
      <c r="E225" s="19">
        <f t="shared" si="33"/>
        <v>6</v>
      </c>
      <c r="F225" s="19" t="str">
        <f t="shared" si="34"/>
        <v>Q3</v>
      </c>
      <c r="G225" s="19">
        <v>1</v>
      </c>
      <c r="H225" s="19" t="s">
        <v>81</v>
      </c>
      <c r="I225" s="19" t="s">
        <v>92</v>
      </c>
      <c r="J225" s="19" t="s">
        <v>90</v>
      </c>
      <c r="K225" s="23">
        <v>544</v>
      </c>
      <c r="L225" s="23">
        <v>127</v>
      </c>
      <c r="M225" s="19">
        <v>5</v>
      </c>
      <c r="N225" s="23">
        <f t="shared" si="35"/>
        <v>2720</v>
      </c>
      <c r="O225" s="23">
        <f t="shared" si="36"/>
        <v>635</v>
      </c>
      <c r="P225" s="23">
        <f t="shared" si="37"/>
        <v>2085</v>
      </c>
      <c r="Q225" s="24">
        <f t="shared" si="38"/>
        <v>76.654411764705884</v>
      </c>
      <c r="R225" s="19" t="str">
        <f t="shared" si="39"/>
        <v>Low Profit</v>
      </c>
    </row>
    <row r="226" spans="1:18">
      <c r="A226" s="22">
        <v>45229</v>
      </c>
      <c r="B226" s="19">
        <f t="shared" si="30"/>
        <v>2023</v>
      </c>
      <c r="C226" s="19">
        <f t="shared" si="31"/>
        <v>10</v>
      </c>
      <c r="D226" s="19">
        <f t="shared" si="32"/>
        <v>5</v>
      </c>
      <c r="E226" s="19">
        <f t="shared" si="33"/>
        <v>30</v>
      </c>
      <c r="F226" s="19" t="str">
        <f t="shared" si="34"/>
        <v>Q4</v>
      </c>
      <c r="G226" s="19">
        <v>1</v>
      </c>
      <c r="H226" s="19" t="s">
        <v>84</v>
      </c>
      <c r="I226" s="19" t="s">
        <v>92</v>
      </c>
      <c r="J226" s="19" t="s">
        <v>85</v>
      </c>
      <c r="K226" s="23">
        <v>1760</v>
      </c>
      <c r="L226" s="23">
        <v>134</v>
      </c>
      <c r="M226" s="19">
        <v>4</v>
      </c>
      <c r="N226" s="23">
        <f t="shared" si="35"/>
        <v>7040</v>
      </c>
      <c r="O226" s="23">
        <f t="shared" si="36"/>
        <v>536</v>
      </c>
      <c r="P226" s="23">
        <f t="shared" si="37"/>
        <v>6504</v>
      </c>
      <c r="Q226" s="24">
        <f t="shared" si="38"/>
        <v>92.386363636363626</v>
      </c>
      <c r="R226" s="19" t="str">
        <f t="shared" si="39"/>
        <v>Low Profit</v>
      </c>
    </row>
    <row r="227" spans="1:18">
      <c r="A227" s="22">
        <v>44980</v>
      </c>
      <c r="B227" s="19">
        <f t="shared" si="30"/>
        <v>2023</v>
      </c>
      <c r="C227" s="19">
        <f t="shared" si="31"/>
        <v>2</v>
      </c>
      <c r="D227" s="19">
        <f t="shared" si="32"/>
        <v>4</v>
      </c>
      <c r="E227" s="19">
        <f t="shared" si="33"/>
        <v>23</v>
      </c>
      <c r="F227" s="19" t="str">
        <f t="shared" si="34"/>
        <v>Q1</v>
      </c>
      <c r="G227" s="19">
        <v>1</v>
      </c>
      <c r="H227" s="19" t="s">
        <v>82</v>
      </c>
      <c r="I227" s="19" t="s">
        <v>92</v>
      </c>
      <c r="J227" s="19" t="s">
        <v>79</v>
      </c>
      <c r="K227" s="23">
        <v>736</v>
      </c>
      <c r="L227" s="23">
        <v>140</v>
      </c>
      <c r="M227" s="19">
        <v>15</v>
      </c>
      <c r="N227" s="23">
        <f t="shared" si="35"/>
        <v>11040</v>
      </c>
      <c r="O227" s="23">
        <f t="shared" si="36"/>
        <v>2100</v>
      </c>
      <c r="P227" s="23">
        <f t="shared" si="37"/>
        <v>8940</v>
      </c>
      <c r="Q227" s="24">
        <f t="shared" si="38"/>
        <v>80.978260869565219</v>
      </c>
      <c r="R227" s="19" t="str">
        <f t="shared" si="39"/>
        <v>Low Profit</v>
      </c>
    </row>
    <row r="228" spans="1:18">
      <c r="A228" s="22">
        <v>45179</v>
      </c>
      <c r="B228" s="19">
        <f t="shared" si="30"/>
        <v>2023</v>
      </c>
      <c r="C228" s="19">
        <f t="shared" si="31"/>
        <v>9</v>
      </c>
      <c r="D228" s="19">
        <f t="shared" si="32"/>
        <v>2</v>
      </c>
      <c r="E228" s="19">
        <f t="shared" si="33"/>
        <v>10</v>
      </c>
      <c r="F228" s="19" t="str">
        <f t="shared" si="34"/>
        <v>Q3</v>
      </c>
      <c r="G228" s="19">
        <v>1</v>
      </c>
      <c r="H228" s="19" t="s">
        <v>76</v>
      </c>
      <c r="I228" s="19" t="s">
        <v>92</v>
      </c>
      <c r="J228" s="19" t="s">
        <v>70</v>
      </c>
      <c r="K228" s="23">
        <v>274</v>
      </c>
      <c r="L228" s="23">
        <v>131</v>
      </c>
      <c r="M228" s="19">
        <v>9</v>
      </c>
      <c r="N228" s="23">
        <f t="shared" si="35"/>
        <v>2466</v>
      </c>
      <c r="O228" s="23">
        <f t="shared" si="36"/>
        <v>1179</v>
      </c>
      <c r="P228" s="23">
        <f t="shared" si="37"/>
        <v>1287</v>
      </c>
      <c r="Q228" s="24">
        <f t="shared" si="38"/>
        <v>52.189781021897808</v>
      </c>
      <c r="R228" s="19" t="str">
        <f t="shared" si="39"/>
        <v>Low Profit</v>
      </c>
    </row>
    <row r="229" spans="1:18">
      <c r="A229" s="22">
        <v>45103</v>
      </c>
      <c r="B229" s="19">
        <f t="shared" si="30"/>
        <v>2023</v>
      </c>
      <c r="C229" s="19">
        <f t="shared" si="31"/>
        <v>6</v>
      </c>
      <c r="D229" s="19">
        <f t="shared" si="32"/>
        <v>4</v>
      </c>
      <c r="E229" s="19">
        <f t="shared" si="33"/>
        <v>26</v>
      </c>
      <c r="F229" s="19" t="str">
        <f t="shared" si="34"/>
        <v>Q2</v>
      </c>
      <c r="G229" s="19">
        <v>1</v>
      </c>
      <c r="H229" s="19" t="s">
        <v>88</v>
      </c>
      <c r="I229" s="19" t="s">
        <v>92</v>
      </c>
      <c r="J229" s="19" t="s">
        <v>80</v>
      </c>
      <c r="K229" s="23">
        <v>4251</v>
      </c>
      <c r="L229" s="23">
        <v>89</v>
      </c>
      <c r="M229" s="19">
        <v>12</v>
      </c>
      <c r="N229" s="23">
        <f t="shared" si="35"/>
        <v>51012</v>
      </c>
      <c r="O229" s="23">
        <f t="shared" si="36"/>
        <v>1068</v>
      </c>
      <c r="P229" s="23">
        <f t="shared" si="37"/>
        <v>49944</v>
      </c>
      <c r="Q229" s="24">
        <f t="shared" si="38"/>
        <v>97.906374970595152</v>
      </c>
      <c r="R229" s="19" t="str">
        <f t="shared" si="39"/>
        <v>High Profit</v>
      </c>
    </row>
    <row r="230" spans="1:18">
      <c r="A230" s="22">
        <v>45222</v>
      </c>
      <c r="B230" s="19">
        <f t="shared" si="30"/>
        <v>2023</v>
      </c>
      <c r="C230" s="19">
        <f t="shared" si="31"/>
        <v>10</v>
      </c>
      <c r="D230" s="19">
        <f t="shared" si="32"/>
        <v>4</v>
      </c>
      <c r="E230" s="19">
        <f t="shared" si="33"/>
        <v>23</v>
      </c>
      <c r="F230" s="19" t="str">
        <f t="shared" si="34"/>
        <v>Q4</v>
      </c>
      <c r="G230" s="19">
        <v>1</v>
      </c>
      <c r="H230" s="19" t="s">
        <v>73</v>
      </c>
      <c r="I230" s="19" t="s">
        <v>92</v>
      </c>
      <c r="J230" s="19" t="s">
        <v>79</v>
      </c>
      <c r="K230" s="23">
        <v>274</v>
      </c>
      <c r="L230" s="23">
        <v>118</v>
      </c>
      <c r="M230" s="19">
        <v>4</v>
      </c>
      <c r="N230" s="23">
        <f t="shared" si="35"/>
        <v>1096</v>
      </c>
      <c r="O230" s="23">
        <f t="shared" si="36"/>
        <v>472</v>
      </c>
      <c r="P230" s="23">
        <f t="shared" si="37"/>
        <v>624</v>
      </c>
      <c r="Q230" s="24">
        <f t="shared" si="38"/>
        <v>56.934306569343065</v>
      </c>
      <c r="R230" s="19" t="str">
        <f t="shared" si="39"/>
        <v>Low Profit</v>
      </c>
    </row>
    <row r="231" spans="1:18">
      <c r="A231" s="22">
        <v>45288</v>
      </c>
      <c r="B231" s="19">
        <f t="shared" si="30"/>
        <v>2023</v>
      </c>
      <c r="C231" s="19">
        <f t="shared" si="31"/>
        <v>12</v>
      </c>
      <c r="D231" s="19">
        <f t="shared" si="32"/>
        <v>4</v>
      </c>
      <c r="E231" s="19">
        <f t="shared" si="33"/>
        <v>28</v>
      </c>
      <c r="F231" s="19" t="str">
        <f t="shared" si="34"/>
        <v>Q4</v>
      </c>
      <c r="G231" s="19">
        <v>1</v>
      </c>
      <c r="H231" s="19" t="s">
        <v>71</v>
      </c>
      <c r="I231" s="19" t="s">
        <v>92</v>
      </c>
      <c r="J231" s="19" t="s">
        <v>74</v>
      </c>
      <c r="K231" s="23">
        <v>1865</v>
      </c>
      <c r="L231" s="23">
        <v>133</v>
      </c>
      <c r="M231" s="19">
        <v>8</v>
      </c>
      <c r="N231" s="23">
        <f t="shared" si="35"/>
        <v>14920</v>
      </c>
      <c r="O231" s="23">
        <f t="shared" si="36"/>
        <v>1064</v>
      </c>
      <c r="P231" s="23">
        <f t="shared" si="37"/>
        <v>13856</v>
      </c>
      <c r="Q231" s="24">
        <f t="shared" si="38"/>
        <v>92.868632707774807</v>
      </c>
      <c r="R231" s="19" t="str">
        <f t="shared" si="39"/>
        <v>High Profit</v>
      </c>
    </row>
    <row r="232" spans="1:18">
      <c r="A232" s="22">
        <v>45240</v>
      </c>
      <c r="B232" s="19">
        <f t="shared" si="30"/>
        <v>2023</v>
      </c>
      <c r="C232" s="19">
        <f t="shared" si="31"/>
        <v>11</v>
      </c>
      <c r="D232" s="19">
        <f t="shared" si="32"/>
        <v>2</v>
      </c>
      <c r="E232" s="19">
        <f t="shared" si="33"/>
        <v>10</v>
      </c>
      <c r="F232" s="19" t="str">
        <f t="shared" si="34"/>
        <v>Q4</v>
      </c>
      <c r="G232" s="19">
        <v>1</v>
      </c>
      <c r="H232" s="19" t="s">
        <v>71</v>
      </c>
      <c r="I232" s="19" t="s">
        <v>92</v>
      </c>
      <c r="J232" s="19" t="s">
        <v>70</v>
      </c>
      <c r="K232" s="23">
        <v>1159</v>
      </c>
      <c r="L232" s="23">
        <v>157</v>
      </c>
      <c r="M232" s="19">
        <v>11</v>
      </c>
      <c r="N232" s="23">
        <f t="shared" si="35"/>
        <v>12749</v>
      </c>
      <c r="O232" s="23">
        <f t="shared" si="36"/>
        <v>1727</v>
      </c>
      <c r="P232" s="23">
        <f t="shared" si="37"/>
        <v>11022</v>
      </c>
      <c r="Q232" s="24">
        <f t="shared" si="38"/>
        <v>86.453839516824843</v>
      </c>
      <c r="R232" s="19" t="str">
        <f t="shared" si="39"/>
        <v>Low Profit</v>
      </c>
    </row>
    <row r="233" spans="1:18">
      <c r="A233" s="22">
        <v>44929</v>
      </c>
      <c r="B233" s="19">
        <f t="shared" si="30"/>
        <v>2023</v>
      </c>
      <c r="C233" s="19">
        <f t="shared" si="31"/>
        <v>1</v>
      </c>
      <c r="D233" s="19">
        <f t="shared" si="32"/>
        <v>1</v>
      </c>
      <c r="E233" s="19">
        <f t="shared" si="33"/>
        <v>3</v>
      </c>
      <c r="F233" s="19" t="str">
        <f t="shared" si="34"/>
        <v>Q1</v>
      </c>
      <c r="G233" s="19">
        <v>1</v>
      </c>
      <c r="H233" s="19" t="s">
        <v>76</v>
      </c>
      <c r="I233" s="19" t="s">
        <v>92</v>
      </c>
      <c r="J233" s="19" t="s">
        <v>69</v>
      </c>
      <c r="K233" s="23">
        <v>2689</v>
      </c>
      <c r="L233" s="23">
        <v>64</v>
      </c>
      <c r="M233" s="19">
        <v>4</v>
      </c>
      <c r="N233" s="23">
        <f t="shared" si="35"/>
        <v>10756</v>
      </c>
      <c r="O233" s="23">
        <f t="shared" si="36"/>
        <v>256</v>
      </c>
      <c r="P233" s="23">
        <f t="shared" si="37"/>
        <v>10500</v>
      </c>
      <c r="Q233" s="24">
        <f t="shared" si="38"/>
        <v>97.619933060617328</v>
      </c>
      <c r="R233" s="19" t="str">
        <f t="shared" si="39"/>
        <v>Low Profit</v>
      </c>
    </row>
    <row r="234" spans="1:18">
      <c r="A234" s="22">
        <v>45089</v>
      </c>
      <c r="B234" s="19">
        <f t="shared" si="30"/>
        <v>2023</v>
      </c>
      <c r="C234" s="19">
        <f t="shared" si="31"/>
        <v>6</v>
      </c>
      <c r="D234" s="19">
        <f t="shared" si="32"/>
        <v>2</v>
      </c>
      <c r="E234" s="19">
        <f t="shared" si="33"/>
        <v>12</v>
      </c>
      <c r="F234" s="19" t="str">
        <f t="shared" si="34"/>
        <v>Q2</v>
      </c>
      <c r="G234" s="19">
        <v>1</v>
      </c>
      <c r="H234" s="19" t="s">
        <v>87</v>
      </c>
      <c r="I234" s="19" t="s">
        <v>92</v>
      </c>
      <c r="J234" s="19" t="s">
        <v>83</v>
      </c>
      <c r="K234" s="23">
        <v>1563</v>
      </c>
      <c r="L234" s="23">
        <v>86</v>
      </c>
      <c r="M234" s="19">
        <v>14</v>
      </c>
      <c r="N234" s="23">
        <f t="shared" si="35"/>
        <v>21882</v>
      </c>
      <c r="O234" s="23">
        <f t="shared" si="36"/>
        <v>1204</v>
      </c>
      <c r="P234" s="23">
        <f t="shared" si="37"/>
        <v>20678</v>
      </c>
      <c r="Q234" s="24">
        <f t="shared" si="38"/>
        <v>94.497760716570696</v>
      </c>
      <c r="R234" s="19" t="str">
        <f t="shared" si="39"/>
        <v>High Profit</v>
      </c>
    </row>
    <row r="235" spans="1:18">
      <c r="A235" s="22">
        <v>45196</v>
      </c>
      <c r="B235" s="19">
        <f t="shared" si="30"/>
        <v>2023</v>
      </c>
      <c r="C235" s="19">
        <f t="shared" si="31"/>
        <v>9</v>
      </c>
      <c r="D235" s="19">
        <f t="shared" si="32"/>
        <v>4</v>
      </c>
      <c r="E235" s="19">
        <f t="shared" si="33"/>
        <v>27</v>
      </c>
      <c r="F235" s="19" t="str">
        <f t="shared" si="34"/>
        <v>Q3</v>
      </c>
      <c r="G235" s="19">
        <v>1</v>
      </c>
      <c r="H235" s="19" t="s">
        <v>81</v>
      </c>
      <c r="I235" s="19" t="s">
        <v>92</v>
      </c>
      <c r="J235" s="19" t="s">
        <v>69</v>
      </c>
      <c r="K235" s="23">
        <v>1016</v>
      </c>
      <c r="L235" s="23">
        <v>96</v>
      </c>
      <c r="M235" s="19">
        <v>7</v>
      </c>
      <c r="N235" s="23">
        <f t="shared" si="35"/>
        <v>7112</v>
      </c>
      <c r="O235" s="23">
        <f t="shared" si="36"/>
        <v>672</v>
      </c>
      <c r="P235" s="23">
        <f t="shared" si="37"/>
        <v>6440</v>
      </c>
      <c r="Q235" s="24">
        <f t="shared" si="38"/>
        <v>90.551181102362193</v>
      </c>
      <c r="R235" s="19" t="str">
        <f t="shared" si="39"/>
        <v>Low Profit</v>
      </c>
    </row>
    <row r="236" spans="1:18">
      <c r="A236" s="22">
        <v>45200</v>
      </c>
      <c r="B236" s="19">
        <f t="shared" si="30"/>
        <v>2023</v>
      </c>
      <c r="C236" s="19">
        <f t="shared" si="31"/>
        <v>10</v>
      </c>
      <c r="D236" s="19">
        <f t="shared" si="32"/>
        <v>1</v>
      </c>
      <c r="E236" s="19">
        <f t="shared" si="33"/>
        <v>1</v>
      </c>
      <c r="F236" s="19" t="str">
        <f t="shared" si="34"/>
        <v>Q4</v>
      </c>
      <c r="G236" s="19">
        <v>1</v>
      </c>
      <c r="H236" s="19" t="s">
        <v>76</v>
      </c>
      <c r="I236" s="19" t="s">
        <v>92</v>
      </c>
      <c r="J236" s="19" t="s">
        <v>74</v>
      </c>
      <c r="K236" s="23">
        <v>720</v>
      </c>
      <c r="L236" s="23">
        <v>125</v>
      </c>
      <c r="M236" s="19">
        <v>6</v>
      </c>
      <c r="N236" s="23">
        <f t="shared" si="35"/>
        <v>4320</v>
      </c>
      <c r="O236" s="23">
        <f t="shared" si="36"/>
        <v>750</v>
      </c>
      <c r="P236" s="23">
        <f t="shared" si="37"/>
        <v>3570</v>
      </c>
      <c r="Q236" s="24">
        <f t="shared" si="38"/>
        <v>82.638888888888886</v>
      </c>
      <c r="R236" s="19" t="str">
        <f t="shared" si="39"/>
        <v>Low Profit</v>
      </c>
    </row>
    <row r="237" spans="1:18">
      <c r="A237" s="22">
        <v>44946</v>
      </c>
      <c r="B237" s="19">
        <f t="shared" si="30"/>
        <v>2023</v>
      </c>
      <c r="C237" s="19">
        <f t="shared" si="31"/>
        <v>1</v>
      </c>
      <c r="D237" s="19">
        <f t="shared" si="32"/>
        <v>3</v>
      </c>
      <c r="E237" s="19">
        <f t="shared" si="33"/>
        <v>20</v>
      </c>
      <c r="F237" s="19" t="str">
        <f t="shared" si="34"/>
        <v>Q1</v>
      </c>
      <c r="G237" s="19">
        <v>1</v>
      </c>
      <c r="H237" s="19" t="s">
        <v>71</v>
      </c>
      <c r="I237" s="19" t="s">
        <v>92</v>
      </c>
      <c r="J237" s="19" t="s">
        <v>72</v>
      </c>
      <c r="K237" s="23">
        <v>1389</v>
      </c>
      <c r="L237" s="23">
        <v>105</v>
      </c>
      <c r="M237" s="19">
        <v>3</v>
      </c>
      <c r="N237" s="23">
        <f t="shared" si="35"/>
        <v>4167</v>
      </c>
      <c r="O237" s="23">
        <f t="shared" si="36"/>
        <v>315</v>
      </c>
      <c r="P237" s="23">
        <f t="shared" si="37"/>
        <v>3852</v>
      </c>
      <c r="Q237" s="24">
        <f t="shared" si="38"/>
        <v>92.440604751619873</v>
      </c>
      <c r="R237" s="19" t="str">
        <f t="shared" si="39"/>
        <v>Low Profit</v>
      </c>
    </row>
    <row r="238" spans="1:18">
      <c r="A238" s="22">
        <v>45143</v>
      </c>
      <c r="B238" s="19">
        <f t="shared" si="30"/>
        <v>2023</v>
      </c>
      <c r="C238" s="19">
        <f t="shared" si="31"/>
        <v>8</v>
      </c>
      <c r="D238" s="19">
        <f t="shared" si="32"/>
        <v>1</v>
      </c>
      <c r="E238" s="19">
        <f t="shared" si="33"/>
        <v>5</v>
      </c>
      <c r="F238" s="19" t="str">
        <f t="shared" si="34"/>
        <v>Q3</v>
      </c>
      <c r="G238" s="19">
        <v>1</v>
      </c>
      <c r="H238" s="19" t="s">
        <v>89</v>
      </c>
      <c r="I238" s="19" t="s">
        <v>92</v>
      </c>
      <c r="J238" s="19" t="s">
        <v>79</v>
      </c>
      <c r="K238" s="23">
        <v>1802</v>
      </c>
      <c r="L238" s="23">
        <v>139</v>
      </c>
      <c r="M238" s="19">
        <v>15</v>
      </c>
      <c r="N238" s="23">
        <f t="shared" si="35"/>
        <v>27030</v>
      </c>
      <c r="O238" s="23">
        <f t="shared" si="36"/>
        <v>2085</v>
      </c>
      <c r="P238" s="23">
        <f t="shared" si="37"/>
        <v>24945</v>
      </c>
      <c r="Q238" s="24">
        <f t="shared" si="38"/>
        <v>92.286348501664818</v>
      </c>
      <c r="R238" s="19" t="str">
        <f t="shared" si="39"/>
        <v>High Profit</v>
      </c>
    </row>
    <row r="239" spans="1:18">
      <c r="A239" s="22">
        <v>45013</v>
      </c>
      <c r="B239" s="19">
        <f t="shared" si="30"/>
        <v>2023</v>
      </c>
      <c r="C239" s="19">
        <f t="shared" si="31"/>
        <v>3</v>
      </c>
      <c r="D239" s="19">
        <f t="shared" si="32"/>
        <v>4</v>
      </c>
      <c r="E239" s="19">
        <f t="shared" si="33"/>
        <v>28</v>
      </c>
      <c r="F239" s="19" t="str">
        <f t="shared" si="34"/>
        <v>Q1</v>
      </c>
      <c r="G239" s="19">
        <v>1</v>
      </c>
      <c r="H239" s="19" t="s">
        <v>71</v>
      </c>
      <c r="I239" s="19" t="s">
        <v>92</v>
      </c>
      <c r="J239" s="19" t="s">
        <v>74</v>
      </c>
      <c r="K239" s="23">
        <v>2663</v>
      </c>
      <c r="L239" s="23">
        <v>149</v>
      </c>
      <c r="M239" s="19">
        <v>9</v>
      </c>
      <c r="N239" s="23">
        <f t="shared" si="35"/>
        <v>23967</v>
      </c>
      <c r="O239" s="23">
        <f t="shared" si="36"/>
        <v>1341</v>
      </c>
      <c r="P239" s="23">
        <f t="shared" si="37"/>
        <v>22626</v>
      </c>
      <c r="Q239" s="24">
        <f t="shared" si="38"/>
        <v>94.404806609087501</v>
      </c>
      <c r="R239" s="19" t="str">
        <f t="shared" si="39"/>
        <v>High Profit</v>
      </c>
    </row>
    <row r="240" spans="1:18">
      <c r="A240" s="22">
        <v>44981</v>
      </c>
      <c r="B240" s="19">
        <f t="shared" si="30"/>
        <v>2023</v>
      </c>
      <c r="C240" s="19">
        <f t="shared" si="31"/>
        <v>2</v>
      </c>
      <c r="D240" s="19">
        <f t="shared" si="32"/>
        <v>4</v>
      </c>
      <c r="E240" s="19">
        <f t="shared" si="33"/>
        <v>24</v>
      </c>
      <c r="F240" s="19" t="str">
        <f t="shared" si="34"/>
        <v>Q1</v>
      </c>
      <c r="G240" s="19">
        <v>1</v>
      </c>
      <c r="H240" s="19" t="s">
        <v>67</v>
      </c>
      <c r="I240" s="19" t="s">
        <v>92</v>
      </c>
      <c r="J240" s="19" t="s">
        <v>75</v>
      </c>
      <c r="K240" s="23">
        <v>1265</v>
      </c>
      <c r="L240" s="23">
        <v>140</v>
      </c>
      <c r="M240" s="19">
        <v>4</v>
      </c>
      <c r="N240" s="23">
        <f t="shared" si="35"/>
        <v>5060</v>
      </c>
      <c r="O240" s="23">
        <f t="shared" si="36"/>
        <v>560</v>
      </c>
      <c r="P240" s="23">
        <f t="shared" si="37"/>
        <v>4500</v>
      </c>
      <c r="Q240" s="24">
        <f t="shared" si="38"/>
        <v>88.932806324110672</v>
      </c>
      <c r="R240" s="19" t="str">
        <f t="shared" si="39"/>
        <v>Low Profit</v>
      </c>
    </row>
    <row r="241" spans="1:18">
      <c r="A241" s="22">
        <v>45189</v>
      </c>
      <c r="B241" s="19">
        <f t="shared" si="30"/>
        <v>2023</v>
      </c>
      <c r="C241" s="19">
        <f t="shared" si="31"/>
        <v>9</v>
      </c>
      <c r="D241" s="19">
        <f t="shared" si="32"/>
        <v>3</v>
      </c>
      <c r="E241" s="19">
        <f t="shared" si="33"/>
        <v>20</v>
      </c>
      <c r="F241" s="19" t="str">
        <f t="shared" si="34"/>
        <v>Q3</v>
      </c>
      <c r="G241" s="19">
        <v>1</v>
      </c>
      <c r="H241" s="19" t="s">
        <v>84</v>
      </c>
      <c r="I241" s="19" t="s">
        <v>92</v>
      </c>
      <c r="J241" s="19" t="s">
        <v>75</v>
      </c>
      <c r="K241" s="23">
        <v>2297</v>
      </c>
      <c r="L241" s="23">
        <v>109</v>
      </c>
      <c r="M241" s="19">
        <v>5</v>
      </c>
      <c r="N241" s="23">
        <f t="shared" si="35"/>
        <v>11485</v>
      </c>
      <c r="O241" s="23">
        <f t="shared" si="36"/>
        <v>545</v>
      </c>
      <c r="P241" s="23">
        <f t="shared" si="37"/>
        <v>10940</v>
      </c>
      <c r="Q241" s="24">
        <f t="shared" si="38"/>
        <v>95.254680017414017</v>
      </c>
      <c r="R241" s="19" t="str">
        <f t="shared" si="39"/>
        <v>Low Profit</v>
      </c>
    </row>
    <row r="242" spans="1:18">
      <c r="A242" s="22">
        <v>45199</v>
      </c>
      <c r="B242" s="19">
        <f t="shared" si="30"/>
        <v>2023</v>
      </c>
      <c r="C242" s="19">
        <f t="shared" si="31"/>
        <v>9</v>
      </c>
      <c r="D242" s="19">
        <f t="shared" si="32"/>
        <v>5</v>
      </c>
      <c r="E242" s="19">
        <f t="shared" si="33"/>
        <v>30</v>
      </c>
      <c r="F242" s="19" t="str">
        <f t="shared" si="34"/>
        <v>Q3</v>
      </c>
      <c r="G242" s="19">
        <v>1</v>
      </c>
      <c r="H242" s="19" t="s">
        <v>84</v>
      </c>
      <c r="I242" s="19" t="s">
        <v>92</v>
      </c>
      <c r="J242" s="19" t="s">
        <v>86</v>
      </c>
      <c r="K242" s="23">
        <v>2663</v>
      </c>
      <c r="L242" s="23">
        <v>88</v>
      </c>
      <c r="M242" s="19">
        <v>13</v>
      </c>
      <c r="N242" s="23">
        <f t="shared" si="35"/>
        <v>34619</v>
      </c>
      <c r="O242" s="23">
        <f t="shared" si="36"/>
        <v>1144</v>
      </c>
      <c r="P242" s="23">
        <f t="shared" si="37"/>
        <v>33475</v>
      </c>
      <c r="Q242" s="24">
        <f t="shared" si="38"/>
        <v>96.695456252346972</v>
      </c>
      <c r="R242" s="19" t="str">
        <f t="shared" si="39"/>
        <v>High Profit</v>
      </c>
    </row>
    <row r="243" spans="1:18">
      <c r="A243" s="22">
        <v>45221</v>
      </c>
      <c r="B243" s="19">
        <f t="shared" si="30"/>
        <v>2023</v>
      </c>
      <c r="C243" s="19">
        <f t="shared" si="31"/>
        <v>10</v>
      </c>
      <c r="D243" s="19">
        <f t="shared" si="32"/>
        <v>4</v>
      </c>
      <c r="E243" s="19">
        <f t="shared" si="33"/>
        <v>22</v>
      </c>
      <c r="F243" s="19" t="str">
        <f t="shared" si="34"/>
        <v>Q4</v>
      </c>
      <c r="G243" s="19">
        <v>1</v>
      </c>
      <c r="H243" s="19" t="s">
        <v>89</v>
      </c>
      <c r="I243" s="19" t="s">
        <v>92</v>
      </c>
      <c r="J243" s="19" t="s">
        <v>86</v>
      </c>
      <c r="K243" s="23">
        <v>552</v>
      </c>
      <c r="L243" s="23">
        <v>62</v>
      </c>
      <c r="M243" s="19">
        <v>3</v>
      </c>
      <c r="N243" s="23">
        <f t="shared" si="35"/>
        <v>1656</v>
      </c>
      <c r="O243" s="23">
        <f t="shared" si="36"/>
        <v>186</v>
      </c>
      <c r="P243" s="23">
        <f t="shared" si="37"/>
        <v>1470</v>
      </c>
      <c r="Q243" s="24">
        <f t="shared" si="38"/>
        <v>88.768115942028984</v>
      </c>
      <c r="R243" s="19" t="str">
        <f t="shared" si="39"/>
        <v>Low Profit</v>
      </c>
    </row>
    <row r="244" spans="1:18">
      <c r="A244" s="22">
        <v>45256</v>
      </c>
      <c r="B244" s="19">
        <f t="shared" si="30"/>
        <v>2023</v>
      </c>
      <c r="C244" s="19">
        <f t="shared" si="31"/>
        <v>11</v>
      </c>
      <c r="D244" s="19">
        <f t="shared" si="32"/>
        <v>4</v>
      </c>
      <c r="E244" s="19">
        <f t="shared" si="33"/>
        <v>26</v>
      </c>
      <c r="F244" s="19" t="str">
        <f t="shared" si="34"/>
        <v>Q4</v>
      </c>
      <c r="G244" s="19">
        <v>1</v>
      </c>
      <c r="H244" s="19" t="s">
        <v>67</v>
      </c>
      <c r="I244" s="19" t="s">
        <v>92</v>
      </c>
      <c r="J244" s="19" t="s">
        <v>85</v>
      </c>
      <c r="K244" s="23">
        <v>1117.5</v>
      </c>
      <c r="L244" s="23">
        <v>106</v>
      </c>
      <c r="M244" s="19">
        <v>13</v>
      </c>
      <c r="N244" s="23">
        <f t="shared" si="35"/>
        <v>14527.5</v>
      </c>
      <c r="O244" s="23">
        <f t="shared" si="36"/>
        <v>1378</v>
      </c>
      <c r="P244" s="23">
        <f t="shared" si="37"/>
        <v>13149.5</v>
      </c>
      <c r="Q244" s="24">
        <f t="shared" si="38"/>
        <v>90.514541387024607</v>
      </c>
      <c r="R244" s="19" t="str">
        <f t="shared" si="39"/>
        <v>Low Profit</v>
      </c>
    </row>
    <row r="245" spans="1:18">
      <c r="A245" s="22">
        <v>45241</v>
      </c>
      <c r="B245" s="19">
        <f t="shared" si="30"/>
        <v>2023</v>
      </c>
      <c r="C245" s="19">
        <f t="shared" si="31"/>
        <v>11</v>
      </c>
      <c r="D245" s="19">
        <f t="shared" si="32"/>
        <v>2</v>
      </c>
      <c r="E245" s="19">
        <f t="shared" si="33"/>
        <v>11</v>
      </c>
      <c r="F245" s="19" t="str">
        <f t="shared" si="34"/>
        <v>Q4</v>
      </c>
      <c r="G245" s="19">
        <v>1</v>
      </c>
      <c r="H245" s="19" t="s">
        <v>67</v>
      </c>
      <c r="I245" s="19" t="s">
        <v>92</v>
      </c>
      <c r="J245" s="19" t="s">
        <v>74</v>
      </c>
      <c r="K245" s="23">
        <v>263</v>
      </c>
      <c r="L245" s="23">
        <v>120</v>
      </c>
      <c r="M245" s="19">
        <v>9</v>
      </c>
      <c r="N245" s="23">
        <f t="shared" si="35"/>
        <v>2367</v>
      </c>
      <c r="O245" s="23">
        <f t="shared" si="36"/>
        <v>1080</v>
      </c>
      <c r="P245" s="23">
        <f t="shared" si="37"/>
        <v>1287</v>
      </c>
      <c r="Q245" s="24">
        <f t="shared" si="38"/>
        <v>54.372623574144484</v>
      </c>
      <c r="R245" s="19" t="str">
        <f t="shared" si="39"/>
        <v>Low Profit</v>
      </c>
    </row>
    <row r="246" spans="1:18">
      <c r="A246" s="22">
        <v>45077</v>
      </c>
      <c r="B246" s="19">
        <f t="shared" si="30"/>
        <v>2023</v>
      </c>
      <c r="C246" s="19">
        <f t="shared" si="31"/>
        <v>5</v>
      </c>
      <c r="D246" s="19">
        <f t="shared" si="32"/>
        <v>5</v>
      </c>
      <c r="E246" s="19">
        <f t="shared" si="33"/>
        <v>31</v>
      </c>
      <c r="F246" s="19" t="str">
        <f t="shared" si="34"/>
        <v>Q2</v>
      </c>
      <c r="G246" s="19">
        <v>1</v>
      </c>
      <c r="H246" s="19" t="s">
        <v>84</v>
      </c>
      <c r="I246" s="19" t="s">
        <v>92</v>
      </c>
      <c r="J246" s="19" t="s">
        <v>69</v>
      </c>
      <c r="K246" s="23">
        <v>1460</v>
      </c>
      <c r="L246" s="23">
        <v>114</v>
      </c>
      <c r="M246" s="19">
        <v>13</v>
      </c>
      <c r="N246" s="23">
        <f t="shared" si="35"/>
        <v>18980</v>
      </c>
      <c r="O246" s="23">
        <f t="shared" si="36"/>
        <v>1482</v>
      </c>
      <c r="P246" s="23">
        <f t="shared" si="37"/>
        <v>17498</v>
      </c>
      <c r="Q246" s="24">
        <f t="shared" si="38"/>
        <v>92.191780821917817</v>
      </c>
      <c r="R246" s="19" t="str">
        <f t="shared" si="39"/>
        <v>High Profit</v>
      </c>
    </row>
    <row r="247" spans="1:18">
      <c r="A247" s="22">
        <v>45237</v>
      </c>
      <c r="B247" s="19">
        <f t="shared" si="30"/>
        <v>2023</v>
      </c>
      <c r="C247" s="19">
        <f t="shared" si="31"/>
        <v>11</v>
      </c>
      <c r="D247" s="19">
        <f t="shared" si="32"/>
        <v>1</v>
      </c>
      <c r="E247" s="19">
        <f t="shared" si="33"/>
        <v>7</v>
      </c>
      <c r="F247" s="19" t="str">
        <f t="shared" si="34"/>
        <v>Q4</v>
      </c>
      <c r="G247" s="19">
        <v>1</v>
      </c>
      <c r="H247" s="19" t="s">
        <v>88</v>
      </c>
      <c r="I247" s="19" t="s">
        <v>92</v>
      </c>
      <c r="J247" s="19" t="s">
        <v>74</v>
      </c>
      <c r="K247" s="23">
        <v>1403</v>
      </c>
      <c r="L247" s="23">
        <v>87</v>
      </c>
      <c r="M247" s="19">
        <v>3</v>
      </c>
      <c r="N247" s="23">
        <f t="shared" si="35"/>
        <v>4209</v>
      </c>
      <c r="O247" s="23">
        <f t="shared" si="36"/>
        <v>261</v>
      </c>
      <c r="P247" s="23">
        <f t="shared" si="37"/>
        <v>3948</v>
      </c>
      <c r="Q247" s="24">
        <f t="shared" si="38"/>
        <v>93.799002138275128</v>
      </c>
      <c r="R247" s="19" t="str">
        <f t="shared" si="39"/>
        <v>Low Profit</v>
      </c>
    </row>
    <row r="248" spans="1:18">
      <c r="A248" s="22">
        <v>45003</v>
      </c>
      <c r="B248" s="19">
        <f t="shared" si="30"/>
        <v>2023</v>
      </c>
      <c r="C248" s="19">
        <f t="shared" si="31"/>
        <v>3</v>
      </c>
      <c r="D248" s="19">
        <f t="shared" si="32"/>
        <v>3</v>
      </c>
      <c r="E248" s="19">
        <f t="shared" si="33"/>
        <v>18</v>
      </c>
      <c r="F248" s="19" t="str">
        <f t="shared" si="34"/>
        <v>Q1</v>
      </c>
      <c r="G248" s="19">
        <v>1</v>
      </c>
      <c r="H248" s="19" t="s">
        <v>71</v>
      </c>
      <c r="I248" s="19" t="s">
        <v>92</v>
      </c>
      <c r="J248" s="19" t="s">
        <v>70</v>
      </c>
      <c r="K248" s="23">
        <v>1123</v>
      </c>
      <c r="L248" s="23">
        <v>65</v>
      </c>
      <c r="M248" s="19">
        <v>8</v>
      </c>
      <c r="N248" s="23">
        <f t="shared" si="35"/>
        <v>8984</v>
      </c>
      <c r="O248" s="23">
        <f t="shared" si="36"/>
        <v>520</v>
      </c>
      <c r="P248" s="23">
        <f t="shared" si="37"/>
        <v>8464</v>
      </c>
      <c r="Q248" s="24">
        <f t="shared" si="38"/>
        <v>94.21193232413178</v>
      </c>
      <c r="R248" s="19" t="str">
        <f t="shared" si="39"/>
        <v>Low Profit</v>
      </c>
    </row>
    <row r="249" spans="1:18">
      <c r="A249" s="22">
        <v>44940</v>
      </c>
      <c r="B249" s="19">
        <f t="shared" si="30"/>
        <v>2023</v>
      </c>
      <c r="C249" s="19">
        <f t="shared" si="31"/>
        <v>1</v>
      </c>
      <c r="D249" s="19">
        <f t="shared" si="32"/>
        <v>2</v>
      </c>
      <c r="E249" s="19">
        <f t="shared" si="33"/>
        <v>14</v>
      </c>
      <c r="F249" s="19" t="str">
        <f t="shared" si="34"/>
        <v>Q1</v>
      </c>
      <c r="G249" s="19">
        <v>1</v>
      </c>
      <c r="H249" s="19" t="s">
        <v>89</v>
      </c>
      <c r="I249" s="19" t="s">
        <v>92</v>
      </c>
      <c r="J249" s="19" t="s">
        <v>69</v>
      </c>
      <c r="K249" s="23">
        <v>727</v>
      </c>
      <c r="L249" s="23">
        <v>94</v>
      </c>
      <c r="M249" s="19">
        <v>10</v>
      </c>
      <c r="N249" s="23">
        <f t="shared" si="35"/>
        <v>7270</v>
      </c>
      <c r="O249" s="23">
        <f t="shared" si="36"/>
        <v>940</v>
      </c>
      <c r="P249" s="23">
        <f t="shared" si="37"/>
        <v>6330</v>
      </c>
      <c r="Q249" s="24">
        <f t="shared" si="38"/>
        <v>87.07015130674003</v>
      </c>
      <c r="R249" s="19" t="str">
        <f t="shared" si="39"/>
        <v>Low Profit</v>
      </c>
    </row>
    <row r="250" spans="1:18">
      <c r="A250" s="22">
        <v>45086</v>
      </c>
      <c r="B250" s="19">
        <f t="shared" si="30"/>
        <v>2023</v>
      </c>
      <c r="C250" s="19">
        <f t="shared" si="31"/>
        <v>6</v>
      </c>
      <c r="D250" s="19">
        <f t="shared" si="32"/>
        <v>2</v>
      </c>
      <c r="E250" s="19">
        <f t="shared" si="33"/>
        <v>9</v>
      </c>
      <c r="F250" s="19" t="str">
        <f t="shared" si="34"/>
        <v>Q2</v>
      </c>
      <c r="G250" s="19">
        <v>1</v>
      </c>
      <c r="H250" s="19" t="s">
        <v>84</v>
      </c>
      <c r="I250" s="19" t="s">
        <v>92</v>
      </c>
      <c r="J250" s="19" t="s">
        <v>75</v>
      </c>
      <c r="K250" s="23">
        <v>2076</v>
      </c>
      <c r="L250" s="23">
        <v>152</v>
      </c>
      <c r="M250" s="19">
        <v>13</v>
      </c>
      <c r="N250" s="23">
        <f t="shared" si="35"/>
        <v>26988</v>
      </c>
      <c r="O250" s="23">
        <f t="shared" si="36"/>
        <v>1976</v>
      </c>
      <c r="P250" s="23">
        <f t="shared" si="37"/>
        <v>25012</v>
      </c>
      <c r="Q250" s="24">
        <f t="shared" si="38"/>
        <v>92.678227360308284</v>
      </c>
      <c r="R250" s="19" t="str">
        <f t="shared" si="39"/>
        <v>High Profit</v>
      </c>
    </row>
    <row r="251" spans="1:18">
      <c r="A251" s="22">
        <v>45065</v>
      </c>
      <c r="B251" s="19">
        <f t="shared" si="30"/>
        <v>2023</v>
      </c>
      <c r="C251" s="19">
        <f t="shared" si="31"/>
        <v>5</v>
      </c>
      <c r="D251" s="19">
        <f t="shared" si="32"/>
        <v>3</v>
      </c>
      <c r="E251" s="19">
        <f t="shared" si="33"/>
        <v>19</v>
      </c>
      <c r="F251" s="19" t="str">
        <f t="shared" si="34"/>
        <v>Q2</v>
      </c>
      <c r="G251" s="19">
        <v>1</v>
      </c>
      <c r="H251" s="19" t="s">
        <v>73</v>
      </c>
      <c r="I251" s="19" t="s">
        <v>92</v>
      </c>
      <c r="J251" s="19" t="s">
        <v>90</v>
      </c>
      <c r="K251" s="23">
        <v>1757</v>
      </c>
      <c r="L251" s="23">
        <v>79</v>
      </c>
      <c r="M251" s="19">
        <v>13</v>
      </c>
      <c r="N251" s="23">
        <f t="shared" si="35"/>
        <v>22841</v>
      </c>
      <c r="O251" s="23">
        <f t="shared" si="36"/>
        <v>1027</v>
      </c>
      <c r="P251" s="23">
        <f t="shared" si="37"/>
        <v>21814</v>
      </c>
      <c r="Q251" s="24">
        <f t="shared" si="38"/>
        <v>95.503699487763228</v>
      </c>
      <c r="R251" s="19" t="str">
        <f t="shared" si="39"/>
        <v>High Profit</v>
      </c>
    </row>
    <row r="252" spans="1:18">
      <c r="A252" s="22">
        <v>45250</v>
      </c>
      <c r="B252" s="19">
        <f t="shared" si="30"/>
        <v>2023</v>
      </c>
      <c r="C252" s="19">
        <f t="shared" si="31"/>
        <v>11</v>
      </c>
      <c r="D252" s="19">
        <f t="shared" si="32"/>
        <v>3</v>
      </c>
      <c r="E252" s="19">
        <f t="shared" si="33"/>
        <v>20</v>
      </c>
      <c r="F252" s="19" t="str">
        <f t="shared" si="34"/>
        <v>Q4</v>
      </c>
      <c r="G252" s="19">
        <v>1</v>
      </c>
      <c r="H252" s="19" t="s">
        <v>81</v>
      </c>
      <c r="I252" s="19" t="s">
        <v>92</v>
      </c>
      <c r="J252" s="19" t="s">
        <v>85</v>
      </c>
      <c r="K252" s="23">
        <v>1834</v>
      </c>
      <c r="L252" s="23">
        <v>125</v>
      </c>
      <c r="M252" s="19">
        <v>3</v>
      </c>
      <c r="N252" s="23">
        <f t="shared" si="35"/>
        <v>5502</v>
      </c>
      <c r="O252" s="23">
        <f t="shared" si="36"/>
        <v>375</v>
      </c>
      <c r="P252" s="23">
        <f t="shared" si="37"/>
        <v>5127</v>
      </c>
      <c r="Q252" s="24">
        <f t="shared" si="38"/>
        <v>93.184296619411128</v>
      </c>
      <c r="R252" s="19" t="str">
        <f t="shared" si="39"/>
        <v>Low Profit</v>
      </c>
    </row>
    <row r="253" spans="1:18">
      <c r="A253" s="22">
        <v>45158</v>
      </c>
      <c r="B253" s="19">
        <f t="shared" si="30"/>
        <v>2023</v>
      </c>
      <c r="C253" s="19">
        <f t="shared" si="31"/>
        <v>8</v>
      </c>
      <c r="D253" s="19">
        <f t="shared" si="32"/>
        <v>3</v>
      </c>
      <c r="E253" s="19">
        <f t="shared" si="33"/>
        <v>20</v>
      </c>
      <c r="F253" s="19" t="str">
        <f t="shared" si="34"/>
        <v>Q3</v>
      </c>
      <c r="G253" s="19">
        <v>1</v>
      </c>
      <c r="H253" s="19" t="s">
        <v>82</v>
      </c>
      <c r="I253" s="19" t="s">
        <v>92</v>
      </c>
      <c r="J253" s="19" t="s">
        <v>83</v>
      </c>
      <c r="K253" s="23">
        <v>1135</v>
      </c>
      <c r="L253" s="23">
        <v>96</v>
      </c>
      <c r="M253" s="19">
        <v>3</v>
      </c>
      <c r="N253" s="23">
        <f t="shared" si="35"/>
        <v>3405</v>
      </c>
      <c r="O253" s="23">
        <f t="shared" si="36"/>
        <v>288</v>
      </c>
      <c r="P253" s="23">
        <f t="shared" si="37"/>
        <v>3117</v>
      </c>
      <c r="Q253" s="24">
        <f t="shared" si="38"/>
        <v>91.541850220264323</v>
      </c>
      <c r="R253" s="19" t="str">
        <f t="shared" si="39"/>
        <v>Low Profit</v>
      </c>
    </row>
    <row r="254" spans="1:18">
      <c r="A254" s="22">
        <v>44952</v>
      </c>
      <c r="B254" s="19">
        <f t="shared" si="30"/>
        <v>2023</v>
      </c>
      <c r="C254" s="19">
        <f t="shared" si="31"/>
        <v>1</v>
      </c>
      <c r="D254" s="19">
        <f t="shared" si="32"/>
        <v>4</v>
      </c>
      <c r="E254" s="19">
        <f t="shared" si="33"/>
        <v>26</v>
      </c>
      <c r="F254" s="19" t="str">
        <f t="shared" si="34"/>
        <v>Q1</v>
      </c>
      <c r="G254" s="19">
        <v>1</v>
      </c>
      <c r="H254" s="19" t="s">
        <v>71</v>
      </c>
      <c r="I254" s="19" t="s">
        <v>92</v>
      </c>
      <c r="J254" s="19" t="s">
        <v>80</v>
      </c>
      <c r="K254" s="23">
        <v>1135</v>
      </c>
      <c r="L254" s="23">
        <v>99</v>
      </c>
      <c r="M254" s="19">
        <v>5</v>
      </c>
      <c r="N254" s="23">
        <f t="shared" si="35"/>
        <v>5675</v>
      </c>
      <c r="O254" s="23">
        <f t="shared" si="36"/>
        <v>495</v>
      </c>
      <c r="P254" s="23">
        <f t="shared" si="37"/>
        <v>5180</v>
      </c>
      <c r="Q254" s="24">
        <f t="shared" si="38"/>
        <v>91.277533039647579</v>
      </c>
      <c r="R254" s="19" t="str">
        <f t="shared" si="39"/>
        <v>Low Profit</v>
      </c>
    </row>
    <row r="255" spans="1:18">
      <c r="A255" s="22">
        <v>45285</v>
      </c>
      <c r="B255" s="19">
        <f t="shared" si="30"/>
        <v>2023</v>
      </c>
      <c r="C255" s="19">
        <f t="shared" si="31"/>
        <v>12</v>
      </c>
      <c r="D255" s="19">
        <f t="shared" si="32"/>
        <v>4</v>
      </c>
      <c r="E255" s="19">
        <f t="shared" si="33"/>
        <v>25</v>
      </c>
      <c r="F255" s="19" t="str">
        <f t="shared" si="34"/>
        <v>Q4</v>
      </c>
      <c r="G255" s="19">
        <v>1</v>
      </c>
      <c r="H255" s="19" t="s">
        <v>88</v>
      </c>
      <c r="I255" s="19" t="s">
        <v>92</v>
      </c>
      <c r="J255" s="19" t="s">
        <v>74</v>
      </c>
      <c r="K255" s="23">
        <v>2876</v>
      </c>
      <c r="L255" s="23">
        <v>112</v>
      </c>
      <c r="M255" s="19">
        <v>13</v>
      </c>
      <c r="N255" s="23">
        <f t="shared" si="35"/>
        <v>37388</v>
      </c>
      <c r="O255" s="23">
        <f t="shared" si="36"/>
        <v>1456</v>
      </c>
      <c r="P255" s="23">
        <f t="shared" si="37"/>
        <v>35932</v>
      </c>
      <c r="Q255" s="24">
        <f t="shared" si="38"/>
        <v>96.105702364395</v>
      </c>
      <c r="R255" s="19" t="str">
        <f t="shared" si="39"/>
        <v>High Profit</v>
      </c>
    </row>
    <row r="256" spans="1:18">
      <c r="A256" s="22">
        <v>45007</v>
      </c>
      <c r="B256" s="19">
        <f t="shared" si="30"/>
        <v>2023</v>
      </c>
      <c r="C256" s="19">
        <f t="shared" si="31"/>
        <v>3</v>
      </c>
      <c r="D256" s="19">
        <f t="shared" si="32"/>
        <v>4</v>
      </c>
      <c r="E256" s="19">
        <f t="shared" si="33"/>
        <v>22</v>
      </c>
      <c r="F256" s="19" t="str">
        <f t="shared" si="34"/>
        <v>Q1</v>
      </c>
      <c r="G256" s="19">
        <v>1</v>
      </c>
      <c r="H256" s="19" t="s">
        <v>82</v>
      </c>
      <c r="I256" s="19" t="s">
        <v>92</v>
      </c>
      <c r="J256" s="19" t="s">
        <v>72</v>
      </c>
      <c r="K256" s="23">
        <v>488</v>
      </c>
      <c r="L256" s="23">
        <v>158</v>
      </c>
      <c r="M256" s="19">
        <v>11</v>
      </c>
      <c r="N256" s="23">
        <f t="shared" si="35"/>
        <v>5368</v>
      </c>
      <c r="O256" s="23">
        <f t="shared" si="36"/>
        <v>1738</v>
      </c>
      <c r="P256" s="23">
        <f t="shared" si="37"/>
        <v>3630</v>
      </c>
      <c r="Q256" s="24">
        <f t="shared" si="38"/>
        <v>67.622950819672127</v>
      </c>
      <c r="R256" s="19" t="str">
        <f t="shared" si="39"/>
        <v>Low Profit</v>
      </c>
    </row>
    <row r="257" spans="1:18">
      <c r="A257" s="22">
        <v>45265</v>
      </c>
      <c r="B257" s="19">
        <f t="shared" si="30"/>
        <v>2023</v>
      </c>
      <c r="C257" s="19">
        <f t="shared" si="31"/>
        <v>12</v>
      </c>
      <c r="D257" s="19">
        <f t="shared" si="32"/>
        <v>1</v>
      </c>
      <c r="E257" s="19">
        <f t="shared" si="33"/>
        <v>5</v>
      </c>
      <c r="F257" s="19" t="str">
        <f t="shared" si="34"/>
        <v>Q4</v>
      </c>
      <c r="G257" s="19">
        <v>1</v>
      </c>
      <c r="H257" s="19" t="s">
        <v>76</v>
      </c>
      <c r="I257" s="19" t="s">
        <v>92</v>
      </c>
      <c r="J257" s="19" t="s">
        <v>90</v>
      </c>
      <c r="K257" s="23">
        <v>1259</v>
      </c>
      <c r="L257" s="23">
        <v>91</v>
      </c>
      <c r="M257" s="19">
        <v>6</v>
      </c>
      <c r="N257" s="23">
        <f t="shared" si="35"/>
        <v>7554</v>
      </c>
      <c r="O257" s="23">
        <f t="shared" si="36"/>
        <v>546</v>
      </c>
      <c r="P257" s="23">
        <f t="shared" si="37"/>
        <v>7008</v>
      </c>
      <c r="Q257" s="24">
        <f t="shared" si="38"/>
        <v>92.772041302621133</v>
      </c>
      <c r="R257" s="19" t="str">
        <f t="shared" si="39"/>
        <v>Low Profit</v>
      </c>
    </row>
    <row r="258" spans="1:18">
      <c r="A258" s="22">
        <v>44987</v>
      </c>
      <c r="B258" s="19">
        <f t="shared" si="30"/>
        <v>2023</v>
      </c>
      <c r="C258" s="19">
        <f t="shared" si="31"/>
        <v>3</v>
      </c>
      <c r="D258" s="19">
        <f t="shared" si="32"/>
        <v>1</v>
      </c>
      <c r="E258" s="19">
        <f t="shared" si="33"/>
        <v>2</v>
      </c>
      <c r="F258" s="19" t="str">
        <f t="shared" si="34"/>
        <v>Q1</v>
      </c>
      <c r="G258" s="19">
        <v>1</v>
      </c>
      <c r="H258" s="19" t="s">
        <v>84</v>
      </c>
      <c r="I258" s="19" t="s">
        <v>92</v>
      </c>
      <c r="J258" s="19" t="s">
        <v>69</v>
      </c>
      <c r="K258" s="23">
        <v>2409</v>
      </c>
      <c r="L258" s="23">
        <v>71</v>
      </c>
      <c r="M258" s="19">
        <v>11</v>
      </c>
      <c r="N258" s="23">
        <f t="shared" si="35"/>
        <v>26499</v>
      </c>
      <c r="O258" s="23">
        <f t="shared" si="36"/>
        <v>781</v>
      </c>
      <c r="P258" s="23">
        <f t="shared" si="37"/>
        <v>25718</v>
      </c>
      <c r="Q258" s="24">
        <f t="shared" si="38"/>
        <v>97.052718970527181</v>
      </c>
      <c r="R258" s="19" t="str">
        <f t="shared" si="39"/>
        <v>High Profit</v>
      </c>
    </row>
    <row r="259" spans="1:18">
      <c r="A259" s="22">
        <v>44931</v>
      </c>
      <c r="B259" s="19">
        <f t="shared" ref="B259:B322" si="40">YEAR(A259)</f>
        <v>2023</v>
      </c>
      <c r="C259" s="19">
        <f t="shared" ref="C259:C322" si="41">MONTH(A259)</f>
        <v>1</v>
      </c>
      <c r="D259" s="19">
        <f t="shared" ref="D259:D322" si="42">INT((DAY(A259)-1)/7)+1</f>
        <v>1</v>
      </c>
      <c r="E259" s="19">
        <f t="shared" ref="E259:E322" si="43">DAY(A259)</f>
        <v>5</v>
      </c>
      <c r="F259" s="19" t="str">
        <f t="shared" ref="F259:F322" si="44">IF(C259&lt;=3,"Q1",IF(C259&lt;=6,"Q2",IF(C259&lt;=9,"Q3","Q4")))</f>
        <v>Q1</v>
      </c>
      <c r="G259" s="19">
        <v>1</v>
      </c>
      <c r="H259" s="19" t="s">
        <v>73</v>
      </c>
      <c r="I259" s="19" t="s">
        <v>92</v>
      </c>
      <c r="J259" s="19" t="s">
        <v>72</v>
      </c>
      <c r="K259" s="23">
        <v>1934</v>
      </c>
      <c r="L259" s="23">
        <v>152</v>
      </c>
      <c r="M259" s="19">
        <v>9</v>
      </c>
      <c r="N259" s="23">
        <f t="shared" ref="N259:N322" si="45">K259*M259</f>
        <v>17406</v>
      </c>
      <c r="O259" s="23">
        <f t="shared" ref="O259:O322" si="46">L259*M259</f>
        <v>1368</v>
      </c>
      <c r="P259" s="23">
        <f t="shared" ref="P259:P322" si="47">N259-O259</f>
        <v>16038</v>
      </c>
      <c r="Q259" s="24">
        <f t="shared" ref="Q259:Q322" si="48">(P259/N259)*100</f>
        <v>92.1406411582213</v>
      </c>
      <c r="R259" s="19" t="str">
        <f t="shared" ref="R259:R322" si="49">IF(P259&gt;=AVERAGE($P$2:$P$701),"High Profit","Low Profit")</f>
        <v>High Profit</v>
      </c>
    </row>
    <row r="260" spans="1:18">
      <c r="A260" s="22">
        <v>45225</v>
      </c>
      <c r="B260" s="19">
        <f t="shared" si="40"/>
        <v>2023</v>
      </c>
      <c r="C260" s="19">
        <f t="shared" si="41"/>
        <v>10</v>
      </c>
      <c r="D260" s="19">
        <f t="shared" si="42"/>
        <v>4</v>
      </c>
      <c r="E260" s="19">
        <f t="shared" si="43"/>
        <v>26</v>
      </c>
      <c r="F260" s="19" t="str">
        <f t="shared" si="44"/>
        <v>Q4</v>
      </c>
      <c r="G260" s="19">
        <v>1</v>
      </c>
      <c r="H260" s="19" t="s">
        <v>76</v>
      </c>
      <c r="I260" s="19" t="s">
        <v>92</v>
      </c>
      <c r="J260" s="19" t="s">
        <v>69</v>
      </c>
      <c r="K260" s="23">
        <v>2146</v>
      </c>
      <c r="L260" s="23">
        <v>91</v>
      </c>
      <c r="M260" s="19">
        <v>13</v>
      </c>
      <c r="N260" s="23">
        <f t="shared" si="45"/>
        <v>27898</v>
      </c>
      <c r="O260" s="23">
        <f t="shared" si="46"/>
        <v>1183</v>
      </c>
      <c r="P260" s="23">
        <f t="shared" si="47"/>
        <v>26715</v>
      </c>
      <c r="Q260" s="24">
        <f t="shared" si="48"/>
        <v>95.75955265610439</v>
      </c>
      <c r="R260" s="19" t="str">
        <f t="shared" si="49"/>
        <v>High Profit</v>
      </c>
    </row>
    <row r="261" spans="1:18">
      <c r="A261" s="22">
        <v>45156</v>
      </c>
      <c r="B261" s="19">
        <f t="shared" si="40"/>
        <v>2023</v>
      </c>
      <c r="C261" s="19">
        <f t="shared" si="41"/>
        <v>8</v>
      </c>
      <c r="D261" s="19">
        <f t="shared" si="42"/>
        <v>3</v>
      </c>
      <c r="E261" s="19">
        <f t="shared" si="43"/>
        <v>18</v>
      </c>
      <c r="F261" s="19" t="str">
        <f t="shared" si="44"/>
        <v>Q3</v>
      </c>
      <c r="G261" s="19">
        <v>1</v>
      </c>
      <c r="H261" s="19" t="s">
        <v>76</v>
      </c>
      <c r="I261" s="19" t="s">
        <v>92</v>
      </c>
      <c r="J261" s="19" t="s">
        <v>90</v>
      </c>
      <c r="K261" s="23">
        <v>2338</v>
      </c>
      <c r="L261" s="23">
        <v>150</v>
      </c>
      <c r="M261" s="19">
        <v>5</v>
      </c>
      <c r="N261" s="23">
        <f t="shared" si="45"/>
        <v>11690</v>
      </c>
      <c r="O261" s="23">
        <f t="shared" si="46"/>
        <v>750</v>
      </c>
      <c r="P261" s="23">
        <f t="shared" si="47"/>
        <v>10940</v>
      </c>
      <c r="Q261" s="24">
        <f t="shared" si="48"/>
        <v>93.584260051325913</v>
      </c>
      <c r="R261" s="19" t="str">
        <f t="shared" si="49"/>
        <v>Low Profit</v>
      </c>
    </row>
    <row r="262" spans="1:18">
      <c r="A262" s="22">
        <v>44932</v>
      </c>
      <c r="B262" s="19">
        <f t="shared" si="40"/>
        <v>2023</v>
      </c>
      <c r="C262" s="19">
        <f t="shared" si="41"/>
        <v>1</v>
      </c>
      <c r="D262" s="19">
        <f t="shared" si="42"/>
        <v>1</v>
      </c>
      <c r="E262" s="19">
        <f t="shared" si="43"/>
        <v>6</v>
      </c>
      <c r="F262" s="19" t="str">
        <f t="shared" si="44"/>
        <v>Q1</v>
      </c>
      <c r="G262" s="19">
        <v>1</v>
      </c>
      <c r="H262" s="19" t="s">
        <v>73</v>
      </c>
      <c r="I262" s="19" t="s">
        <v>92</v>
      </c>
      <c r="J262" s="19" t="s">
        <v>74</v>
      </c>
      <c r="K262" s="23">
        <v>574.5</v>
      </c>
      <c r="L262" s="23">
        <v>125</v>
      </c>
      <c r="M262" s="19">
        <v>8</v>
      </c>
      <c r="N262" s="23">
        <f t="shared" si="45"/>
        <v>4596</v>
      </c>
      <c r="O262" s="23">
        <f t="shared" si="46"/>
        <v>1000</v>
      </c>
      <c r="P262" s="23">
        <f t="shared" si="47"/>
        <v>3596</v>
      </c>
      <c r="Q262" s="24">
        <f t="shared" si="48"/>
        <v>78.24194952132288</v>
      </c>
      <c r="R262" s="19" t="str">
        <f t="shared" si="49"/>
        <v>Low Profit</v>
      </c>
    </row>
    <row r="263" spans="1:18">
      <c r="A263" s="22">
        <v>45118</v>
      </c>
      <c r="B263" s="19">
        <f t="shared" si="40"/>
        <v>2023</v>
      </c>
      <c r="C263" s="19">
        <f t="shared" si="41"/>
        <v>7</v>
      </c>
      <c r="D263" s="19">
        <f t="shared" si="42"/>
        <v>2</v>
      </c>
      <c r="E263" s="19">
        <f t="shared" si="43"/>
        <v>11</v>
      </c>
      <c r="F263" s="19" t="str">
        <f t="shared" si="44"/>
        <v>Q3</v>
      </c>
      <c r="G263" s="19">
        <v>1</v>
      </c>
      <c r="H263" s="19" t="s">
        <v>82</v>
      </c>
      <c r="I263" s="19" t="s">
        <v>92</v>
      </c>
      <c r="J263" s="19" t="s">
        <v>86</v>
      </c>
      <c r="K263" s="23">
        <v>2338</v>
      </c>
      <c r="L263" s="23">
        <v>67</v>
      </c>
      <c r="M263" s="19">
        <v>4</v>
      </c>
      <c r="N263" s="23">
        <f t="shared" si="45"/>
        <v>9352</v>
      </c>
      <c r="O263" s="23">
        <f t="shared" si="46"/>
        <v>268</v>
      </c>
      <c r="P263" s="23">
        <f t="shared" si="47"/>
        <v>9084</v>
      </c>
      <c r="Q263" s="24">
        <f t="shared" si="48"/>
        <v>97.134302822925576</v>
      </c>
      <c r="R263" s="19" t="str">
        <f t="shared" si="49"/>
        <v>Low Profit</v>
      </c>
    </row>
    <row r="264" spans="1:18">
      <c r="A264" s="22">
        <v>45192</v>
      </c>
      <c r="B264" s="19">
        <f t="shared" si="40"/>
        <v>2023</v>
      </c>
      <c r="C264" s="19">
        <f t="shared" si="41"/>
        <v>9</v>
      </c>
      <c r="D264" s="19">
        <f t="shared" si="42"/>
        <v>4</v>
      </c>
      <c r="E264" s="19">
        <f t="shared" si="43"/>
        <v>23</v>
      </c>
      <c r="F264" s="19" t="str">
        <f t="shared" si="44"/>
        <v>Q3</v>
      </c>
      <c r="G264" s="19">
        <v>1</v>
      </c>
      <c r="H264" s="19" t="s">
        <v>67</v>
      </c>
      <c r="I264" s="19" t="s">
        <v>92</v>
      </c>
      <c r="J264" s="19" t="s">
        <v>85</v>
      </c>
      <c r="K264" s="23">
        <v>1366</v>
      </c>
      <c r="L264" s="23">
        <v>155</v>
      </c>
      <c r="M264" s="19">
        <v>4</v>
      </c>
      <c r="N264" s="23">
        <f t="shared" si="45"/>
        <v>5464</v>
      </c>
      <c r="O264" s="23">
        <f t="shared" si="46"/>
        <v>620</v>
      </c>
      <c r="P264" s="23">
        <f t="shared" si="47"/>
        <v>4844</v>
      </c>
      <c r="Q264" s="24">
        <f t="shared" si="48"/>
        <v>88.653001464128849</v>
      </c>
      <c r="R264" s="19" t="str">
        <f t="shared" si="49"/>
        <v>Low Profit</v>
      </c>
    </row>
    <row r="265" spans="1:18">
      <c r="A265" s="22">
        <v>45213</v>
      </c>
      <c r="B265" s="19">
        <f t="shared" si="40"/>
        <v>2023</v>
      </c>
      <c r="C265" s="19">
        <f t="shared" si="41"/>
        <v>10</v>
      </c>
      <c r="D265" s="19">
        <f t="shared" si="42"/>
        <v>2</v>
      </c>
      <c r="E265" s="19">
        <f t="shared" si="43"/>
        <v>14</v>
      </c>
      <c r="F265" s="19" t="str">
        <f t="shared" si="44"/>
        <v>Q4</v>
      </c>
      <c r="G265" s="19">
        <v>1</v>
      </c>
      <c r="H265" s="19" t="s">
        <v>67</v>
      </c>
      <c r="I265" s="19" t="s">
        <v>92</v>
      </c>
      <c r="J265" s="19" t="s">
        <v>70</v>
      </c>
      <c r="K265" s="23">
        <v>1666</v>
      </c>
      <c r="L265" s="23">
        <v>136</v>
      </c>
      <c r="M265" s="19">
        <v>13</v>
      </c>
      <c r="N265" s="23">
        <f t="shared" si="45"/>
        <v>21658</v>
      </c>
      <c r="O265" s="23">
        <f t="shared" si="46"/>
        <v>1768</v>
      </c>
      <c r="P265" s="23">
        <f t="shared" si="47"/>
        <v>19890</v>
      </c>
      <c r="Q265" s="24">
        <f t="shared" si="48"/>
        <v>91.83673469387756</v>
      </c>
      <c r="R265" s="19" t="str">
        <f t="shared" si="49"/>
        <v>High Profit</v>
      </c>
    </row>
    <row r="266" spans="1:18">
      <c r="A266" s="22">
        <v>44989</v>
      </c>
      <c r="B266" s="19">
        <f t="shared" si="40"/>
        <v>2023</v>
      </c>
      <c r="C266" s="19">
        <f t="shared" si="41"/>
        <v>3</v>
      </c>
      <c r="D266" s="19">
        <f t="shared" si="42"/>
        <v>1</v>
      </c>
      <c r="E266" s="19">
        <f t="shared" si="43"/>
        <v>4</v>
      </c>
      <c r="F266" s="19" t="str">
        <f t="shared" si="44"/>
        <v>Q1</v>
      </c>
      <c r="G266" s="19">
        <v>1</v>
      </c>
      <c r="H266" s="19" t="s">
        <v>82</v>
      </c>
      <c r="I266" s="19" t="s">
        <v>92</v>
      </c>
      <c r="J266" s="19" t="s">
        <v>74</v>
      </c>
      <c r="K266" s="23">
        <v>1611</v>
      </c>
      <c r="L266" s="23">
        <v>61</v>
      </c>
      <c r="M266" s="19">
        <v>13</v>
      </c>
      <c r="N266" s="23">
        <f t="shared" si="45"/>
        <v>20943</v>
      </c>
      <c r="O266" s="23">
        <f t="shared" si="46"/>
        <v>793</v>
      </c>
      <c r="P266" s="23">
        <f t="shared" si="47"/>
        <v>20150</v>
      </c>
      <c r="Q266" s="24">
        <f t="shared" si="48"/>
        <v>96.213531967721906</v>
      </c>
      <c r="R266" s="19" t="str">
        <f t="shared" si="49"/>
        <v>High Profit</v>
      </c>
    </row>
    <row r="267" spans="1:18">
      <c r="A267" s="22">
        <v>45172</v>
      </c>
      <c r="B267" s="19">
        <f t="shared" si="40"/>
        <v>2023</v>
      </c>
      <c r="C267" s="19">
        <f t="shared" si="41"/>
        <v>9</v>
      </c>
      <c r="D267" s="19">
        <f t="shared" si="42"/>
        <v>1</v>
      </c>
      <c r="E267" s="19">
        <f t="shared" si="43"/>
        <v>3</v>
      </c>
      <c r="F267" s="19" t="str">
        <f t="shared" si="44"/>
        <v>Q3</v>
      </c>
      <c r="G267" s="19">
        <v>1</v>
      </c>
      <c r="H267" s="19" t="s">
        <v>82</v>
      </c>
      <c r="I267" s="19" t="s">
        <v>92</v>
      </c>
      <c r="J267" s="19" t="s">
        <v>85</v>
      </c>
      <c r="K267" s="23">
        <v>1269</v>
      </c>
      <c r="L267" s="23">
        <v>77</v>
      </c>
      <c r="M267" s="19">
        <v>13</v>
      </c>
      <c r="N267" s="23">
        <f t="shared" si="45"/>
        <v>16497</v>
      </c>
      <c r="O267" s="23">
        <f t="shared" si="46"/>
        <v>1001</v>
      </c>
      <c r="P267" s="23">
        <f t="shared" si="47"/>
        <v>15496</v>
      </c>
      <c r="Q267" s="24">
        <f t="shared" si="48"/>
        <v>93.932230102442873</v>
      </c>
      <c r="R267" s="19" t="str">
        <f t="shared" si="49"/>
        <v>High Profit</v>
      </c>
    </row>
    <row r="268" spans="1:18">
      <c r="A268" s="22">
        <v>45284</v>
      </c>
      <c r="B268" s="19">
        <f t="shared" si="40"/>
        <v>2023</v>
      </c>
      <c r="C268" s="19">
        <f t="shared" si="41"/>
        <v>12</v>
      </c>
      <c r="D268" s="19">
        <f t="shared" si="42"/>
        <v>4</v>
      </c>
      <c r="E268" s="19">
        <f t="shared" si="43"/>
        <v>24</v>
      </c>
      <c r="F268" s="19" t="str">
        <f t="shared" si="44"/>
        <v>Q4</v>
      </c>
      <c r="G268" s="19">
        <v>1</v>
      </c>
      <c r="H268" s="19" t="s">
        <v>71</v>
      </c>
      <c r="I268" s="19" t="s">
        <v>92</v>
      </c>
      <c r="J268" s="19" t="s">
        <v>79</v>
      </c>
      <c r="K268" s="23">
        <v>1351.5</v>
      </c>
      <c r="L268" s="23">
        <v>66</v>
      </c>
      <c r="M268" s="19">
        <v>8</v>
      </c>
      <c r="N268" s="23">
        <f t="shared" si="45"/>
        <v>10812</v>
      </c>
      <c r="O268" s="23">
        <f t="shared" si="46"/>
        <v>528</v>
      </c>
      <c r="P268" s="23">
        <f t="shared" si="47"/>
        <v>10284</v>
      </c>
      <c r="Q268" s="24">
        <f t="shared" si="48"/>
        <v>95.1165371809101</v>
      </c>
      <c r="R268" s="19" t="str">
        <f t="shared" si="49"/>
        <v>Low Profit</v>
      </c>
    </row>
    <row r="269" spans="1:18">
      <c r="A269" s="22">
        <v>45140</v>
      </c>
      <c r="B269" s="19">
        <f t="shared" si="40"/>
        <v>2023</v>
      </c>
      <c r="C269" s="19">
        <f t="shared" si="41"/>
        <v>8</v>
      </c>
      <c r="D269" s="19">
        <f t="shared" si="42"/>
        <v>1</v>
      </c>
      <c r="E269" s="19">
        <f t="shared" si="43"/>
        <v>2</v>
      </c>
      <c r="F269" s="19" t="str">
        <f t="shared" si="44"/>
        <v>Q3</v>
      </c>
      <c r="G269" s="19">
        <v>1</v>
      </c>
      <c r="H269" s="19" t="s">
        <v>73</v>
      </c>
      <c r="I269" s="19" t="s">
        <v>92</v>
      </c>
      <c r="J269" s="19" t="s">
        <v>80</v>
      </c>
      <c r="K269" s="23">
        <v>2071</v>
      </c>
      <c r="L269" s="23">
        <v>132</v>
      </c>
      <c r="M269" s="19">
        <v>11</v>
      </c>
      <c r="N269" s="23">
        <f t="shared" si="45"/>
        <v>22781</v>
      </c>
      <c r="O269" s="23">
        <f t="shared" si="46"/>
        <v>1452</v>
      </c>
      <c r="P269" s="23">
        <f t="shared" si="47"/>
        <v>21329</v>
      </c>
      <c r="Q269" s="24">
        <f t="shared" si="48"/>
        <v>93.626267503621435</v>
      </c>
      <c r="R269" s="19" t="str">
        <f t="shared" si="49"/>
        <v>High Profit</v>
      </c>
    </row>
    <row r="270" spans="1:18">
      <c r="A270" s="22">
        <v>45057</v>
      </c>
      <c r="B270" s="19">
        <f t="shared" si="40"/>
        <v>2023</v>
      </c>
      <c r="C270" s="19">
        <f t="shared" si="41"/>
        <v>5</v>
      </c>
      <c r="D270" s="19">
        <f t="shared" si="42"/>
        <v>2</v>
      </c>
      <c r="E270" s="19">
        <f t="shared" si="43"/>
        <v>11</v>
      </c>
      <c r="F270" s="19" t="str">
        <f t="shared" si="44"/>
        <v>Q2</v>
      </c>
      <c r="G270" s="19">
        <v>1</v>
      </c>
      <c r="H270" s="19" t="s">
        <v>81</v>
      </c>
      <c r="I270" s="19" t="s">
        <v>92</v>
      </c>
      <c r="J270" s="19" t="s">
        <v>72</v>
      </c>
      <c r="K270" s="23">
        <v>663</v>
      </c>
      <c r="L270" s="23">
        <v>98</v>
      </c>
      <c r="M270" s="19">
        <v>13</v>
      </c>
      <c r="N270" s="23">
        <f t="shared" si="45"/>
        <v>8619</v>
      </c>
      <c r="O270" s="23">
        <f t="shared" si="46"/>
        <v>1274</v>
      </c>
      <c r="P270" s="23">
        <f t="shared" si="47"/>
        <v>7345</v>
      </c>
      <c r="Q270" s="24">
        <f t="shared" si="48"/>
        <v>85.218702865761685</v>
      </c>
      <c r="R270" s="19" t="str">
        <f t="shared" si="49"/>
        <v>Low Profit</v>
      </c>
    </row>
    <row r="271" spans="1:18">
      <c r="A271" s="22">
        <v>45267</v>
      </c>
      <c r="B271" s="19">
        <f t="shared" si="40"/>
        <v>2023</v>
      </c>
      <c r="C271" s="19">
        <f t="shared" si="41"/>
        <v>12</v>
      </c>
      <c r="D271" s="19">
        <f t="shared" si="42"/>
        <v>1</v>
      </c>
      <c r="E271" s="19">
        <f t="shared" si="43"/>
        <v>7</v>
      </c>
      <c r="F271" s="19" t="str">
        <f t="shared" si="44"/>
        <v>Q4</v>
      </c>
      <c r="G271" s="19">
        <v>1</v>
      </c>
      <c r="H271" s="19" t="s">
        <v>71</v>
      </c>
      <c r="I271" s="19" t="s">
        <v>92</v>
      </c>
      <c r="J271" s="19" t="s">
        <v>70</v>
      </c>
      <c r="K271" s="23">
        <v>973</v>
      </c>
      <c r="L271" s="23">
        <v>90</v>
      </c>
      <c r="M271" s="19">
        <v>11</v>
      </c>
      <c r="N271" s="23">
        <f t="shared" si="45"/>
        <v>10703</v>
      </c>
      <c r="O271" s="23">
        <f t="shared" si="46"/>
        <v>990</v>
      </c>
      <c r="P271" s="23">
        <f t="shared" si="47"/>
        <v>9713</v>
      </c>
      <c r="Q271" s="24">
        <f t="shared" si="48"/>
        <v>90.750256937307299</v>
      </c>
      <c r="R271" s="19" t="str">
        <f t="shared" si="49"/>
        <v>Low Profit</v>
      </c>
    </row>
    <row r="272" spans="1:18">
      <c r="A272" s="22">
        <v>45091</v>
      </c>
      <c r="B272" s="19">
        <f t="shared" si="40"/>
        <v>2023</v>
      </c>
      <c r="C272" s="19">
        <f t="shared" si="41"/>
        <v>6</v>
      </c>
      <c r="D272" s="19">
        <f t="shared" si="42"/>
        <v>2</v>
      </c>
      <c r="E272" s="19">
        <f t="shared" si="43"/>
        <v>14</v>
      </c>
      <c r="F272" s="19" t="str">
        <f t="shared" si="44"/>
        <v>Q2</v>
      </c>
      <c r="G272" s="19">
        <v>1</v>
      </c>
      <c r="H272" s="19" t="s">
        <v>77</v>
      </c>
      <c r="I272" s="19" t="s">
        <v>92</v>
      </c>
      <c r="J272" s="19" t="s">
        <v>78</v>
      </c>
      <c r="K272" s="23">
        <v>360</v>
      </c>
      <c r="L272" s="23">
        <v>102</v>
      </c>
      <c r="M272" s="19">
        <v>11</v>
      </c>
      <c r="N272" s="23">
        <f t="shared" si="45"/>
        <v>3960</v>
      </c>
      <c r="O272" s="23">
        <f t="shared" si="46"/>
        <v>1122</v>
      </c>
      <c r="P272" s="23">
        <f t="shared" si="47"/>
        <v>2838</v>
      </c>
      <c r="Q272" s="24">
        <f t="shared" si="48"/>
        <v>71.666666666666671</v>
      </c>
      <c r="R272" s="19" t="str">
        <f t="shared" si="49"/>
        <v>Low Profit</v>
      </c>
    </row>
    <row r="273" spans="1:18">
      <c r="A273" s="22">
        <v>45226</v>
      </c>
      <c r="B273" s="19">
        <f t="shared" si="40"/>
        <v>2023</v>
      </c>
      <c r="C273" s="19">
        <f t="shared" si="41"/>
        <v>10</v>
      </c>
      <c r="D273" s="19">
        <f t="shared" si="42"/>
        <v>4</v>
      </c>
      <c r="E273" s="19">
        <f t="shared" si="43"/>
        <v>27</v>
      </c>
      <c r="F273" s="19" t="str">
        <f t="shared" si="44"/>
        <v>Q4</v>
      </c>
      <c r="G273" s="19">
        <v>1</v>
      </c>
      <c r="H273" s="19" t="s">
        <v>89</v>
      </c>
      <c r="I273" s="19" t="s">
        <v>92</v>
      </c>
      <c r="J273" s="19" t="s">
        <v>69</v>
      </c>
      <c r="K273" s="23">
        <v>521</v>
      </c>
      <c r="L273" s="23">
        <v>80</v>
      </c>
      <c r="M273" s="19">
        <v>8</v>
      </c>
      <c r="N273" s="23">
        <f t="shared" si="45"/>
        <v>4168</v>
      </c>
      <c r="O273" s="23">
        <f t="shared" si="46"/>
        <v>640</v>
      </c>
      <c r="P273" s="23">
        <f t="shared" si="47"/>
        <v>3528</v>
      </c>
      <c r="Q273" s="24">
        <f t="shared" si="48"/>
        <v>84.644913627639156</v>
      </c>
      <c r="R273" s="19" t="str">
        <f t="shared" si="49"/>
        <v>Low Profit</v>
      </c>
    </row>
    <row r="274" spans="1:18">
      <c r="A274" s="22">
        <v>45035</v>
      </c>
      <c r="B274" s="19">
        <f t="shared" si="40"/>
        <v>2023</v>
      </c>
      <c r="C274" s="19">
        <f t="shared" si="41"/>
        <v>4</v>
      </c>
      <c r="D274" s="19">
        <f t="shared" si="42"/>
        <v>3</v>
      </c>
      <c r="E274" s="19">
        <f t="shared" si="43"/>
        <v>19</v>
      </c>
      <c r="F274" s="19" t="str">
        <f t="shared" si="44"/>
        <v>Q2</v>
      </c>
      <c r="G274" s="19">
        <v>1</v>
      </c>
      <c r="H274" s="19" t="s">
        <v>76</v>
      </c>
      <c r="I274" s="19" t="s">
        <v>92</v>
      </c>
      <c r="J274" s="19" t="s">
        <v>75</v>
      </c>
      <c r="K274" s="23">
        <v>1038</v>
      </c>
      <c r="L274" s="23">
        <v>160</v>
      </c>
      <c r="M274" s="19">
        <v>13</v>
      </c>
      <c r="N274" s="23">
        <f t="shared" si="45"/>
        <v>13494</v>
      </c>
      <c r="O274" s="23">
        <f t="shared" si="46"/>
        <v>2080</v>
      </c>
      <c r="P274" s="23">
        <f t="shared" si="47"/>
        <v>11414</v>
      </c>
      <c r="Q274" s="24">
        <f t="shared" si="48"/>
        <v>84.585741811175339</v>
      </c>
      <c r="R274" s="19" t="str">
        <f t="shared" si="49"/>
        <v>Low Profit</v>
      </c>
    </row>
    <row r="275" spans="1:18">
      <c r="A275" s="22">
        <v>45016</v>
      </c>
      <c r="B275" s="19">
        <f t="shared" si="40"/>
        <v>2023</v>
      </c>
      <c r="C275" s="19">
        <f t="shared" si="41"/>
        <v>3</v>
      </c>
      <c r="D275" s="19">
        <f t="shared" si="42"/>
        <v>5</v>
      </c>
      <c r="E275" s="19">
        <f t="shared" si="43"/>
        <v>31</v>
      </c>
      <c r="F275" s="19" t="str">
        <f t="shared" si="44"/>
        <v>Q1</v>
      </c>
      <c r="G275" s="19">
        <v>1</v>
      </c>
      <c r="H275" s="19" t="s">
        <v>76</v>
      </c>
      <c r="I275" s="19" t="s">
        <v>92</v>
      </c>
      <c r="J275" s="19" t="s">
        <v>86</v>
      </c>
      <c r="K275" s="23">
        <v>639</v>
      </c>
      <c r="L275" s="23">
        <v>84</v>
      </c>
      <c r="M275" s="19">
        <v>4</v>
      </c>
      <c r="N275" s="23">
        <f t="shared" si="45"/>
        <v>2556</v>
      </c>
      <c r="O275" s="23">
        <f t="shared" si="46"/>
        <v>336</v>
      </c>
      <c r="P275" s="23">
        <f t="shared" si="47"/>
        <v>2220</v>
      </c>
      <c r="Q275" s="24">
        <f t="shared" si="48"/>
        <v>86.854460093896719</v>
      </c>
      <c r="R275" s="19" t="str">
        <f t="shared" si="49"/>
        <v>Low Profit</v>
      </c>
    </row>
    <row r="276" spans="1:18">
      <c r="A276" s="22">
        <v>45259</v>
      </c>
      <c r="B276" s="19">
        <f t="shared" si="40"/>
        <v>2023</v>
      </c>
      <c r="C276" s="19">
        <f t="shared" si="41"/>
        <v>11</v>
      </c>
      <c r="D276" s="19">
        <f t="shared" si="42"/>
        <v>5</v>
      </c>
      <c r="E276" s="19">
        <f t="shared" si="43"/>
        <v>29</v>
      </c>
      <c r="F276" s="19" t="str">
        <f t="shared" si="44"/>
        <v>Q4</v>
      </c>
      <c r="G276" s="19">
        <v>1</v>
      </c>
      <c r="H276" s="19" t="s">
        <v>67</v>
      </c>
      <c r="I276" s="19" t="s">
        <v>92</v>
      </c>
      <c r="J276" s="19" t="s">
        <v>75</v>
      </c>
      <c r="K276" s="23">
        <v>2807</v>
      </c>
      <c r="L276" s="23">
        <v>148</v>
      </c>
      <c r="M276" s="19">
        <v>3</v>
      </c>
      <c r="N276" s="23">
        <f t="shared" si="45"/>
        <v>8421</v>
      </c>
      <c r="O276" s="23">
        <f t="shared" si="46"/>
        <v>444</v>
      </c>
      <c r="P276" s="23">
        <f t="shared" si="47"/>
        <v>7977</v>
      </c>
      <c r="Q276" s="24">
        <f t="shared" si="48"/>
        <v>94.727467046669048</v>
      </c>
      <c r="R276" s="19" t="str">
        <f t="shared" si="49"/>
        <v>Low Profit</v>
      </c>
    </row>
    <row r="277" spans="1:18">
      <c r="A277" s="22">
        <v>45156</v>
      </c>
      <c r="B277" s="19">
        <f t="shared" si="40"/>
        <v>2023</v>
      </c>
      <c r="C277" s="19">
        <f t="shared" si="41"/>
        <v>8</v>
      </c>
      <c r="D277" s="19">
        <f t="shared" si="42"/>
        <v>3</v>
      </c>
      <c r="E277" s="19">
        <f t="shared" si="43"/>
        <v>18</v>
      </c>
      <c r="F277" s="19" t="str">
        <f t="shared" si="44"/>
        <v>Q3</v>
      </c>
      <c r="G277" s="19">
        <v>1</v>
      </c>
      <c r="H277" s="19" t="s">
        <v>81</v>
      </c>
      <c r="I277" s="19" t="s">
        <v>92</v>
      </c>
      <c r="J277" s="19" t="s">
        <v>78</v>
      </c>
      <c r="K277" s="23">
        <v>2706</v>
      </c>
      <c r="L277" s="23">
        <v>122</v>
      </c>
      <c r="M277" s="19">
        <v>14</v>
      </c>
      <c r="N277" s="23">
        <f t="shared" si="45"/>
        <v>37884</v>
      </c>
      <c r="O277" s="23">
        <f t="shared" si="46"/>
        <v>1708</v>
      </c>
      <c r="P277" s="23">
        <f t="shared" si="47"/>
        <v>36176</v>
      </c>
      <c r="Q277" s="24">
        <f t="shared" si="48"/>
        <v>95.491500369549158</v>
      </c>
      <c r="R277" s="19" t="str">
        <f t="shared" si="49"/>
        <v>High Profit</v>
      </c>
    </row>
    <row r="278" spans="1:18">
      <c r="A278" s="22">
        <v>44981</v>
      </c>
      <c r="B278" s="19">
        <f t="shared" si="40"/>
        <v>2023</v>
      </c>
      <c r="C278" s="19">
        <f t="shared" si="41"/>
        <v>2</v>
      </c>
      <c r="D278" s="19">
        <f t="shared" si="42"/>
        <v>4</v>
      </c>
      <c r="E278" s="19">
        <f t="shared" si="43"/>
        <v>24</v>
      </c>
      <c r="F278" s="19" t="str">
        <f t="shared" si="44"/>
        <v>Q1</v>
      </c>
      <c r="G278" s="19">
        <v>1</v>
      </c>
      <c r="H278" s="19" t="s">
        <v>67</v>
      </c>
      <c r="I278" s="19" t="s">
        <v>92</v>
      </c>
      <c r="J278" s="19" t="s">
        <v>83</v>
      </c>
      <c r="K278" s="23">
        <v>344</v>
      </c>
      <c r="L278" s="23">
        <v>105</v>
      </c>
      <c r="M278" s="19">
        <v>11</v>
      </c>
      <c r="N278" s="23">
        <f t="shared" si="45"/>
        <v>3784</v>
      </c>
      <c r="O278" s="23">
        <f t="shared" si="46"/>
        <v>1155</v>
      </c>
      <c r="P278" s="23">
        <f t="shared" si="47"/>
        <v>2629</v>
      </c>
      <c r="Q278" s="24">
        <f t="shared" si="48"/>
        <v>69.476744186046517</v>
      </c>
      <c r="R278" s="19" t="str">
        <f t="shared" si="49"/>
        <v>Low Profit</v>
      </c>
    </row>
    <row r="279" spans="1:18">
      <c r="A279" s="22">
        <v>45260</v>
      </c>
      <c r="B279" s="19">
        <f t="shared" si="40"/>
        <v>2023</v>
      </c>
      <c r="C279" s="19">
        <f t="shared" si="41"/>
        <v>11</v>
      </c>
      <c r="D279" s="19">
        <f t="shared" si="42"/>
        <v>5</v>
      </c>
      <c r="E279" s="19">
        <f t="shared" si="43"/>
        <v>30</v>
      </c>
      <c r="F279" s="19" t="str">
        <f t="shared" si="44"/>
        <v>Q4</v>
      </c>
      <c r="G279" s="19">
        <v>1</v>
      </c>
      <c r="H279" s="19" t="s">
        <v>76</v>
      </c>
      <c r="I279" s="19" t="s">
        <v>92</v>
      </c>
      <c r="J279" s="19" t="s">
        <v>80</v>
      </c>
      <c r="K279" s="23">
        <v>2935</v>
      </c>
      <c r="L279" s="23">
        <v>142</v>
      </c>
      <c r="M279" s="19">
        <v>7</v>
      </c>
      <c r="N279" s="23">
        <f t="shared" si="45"/>
        <v>20545</v>
      </c>
      <c r="O279" s="23">
        <f t="shared" si="46"/>
        <v>994</v>
      </c>
      <c r="P279" s="23">
        <f t="shared" si="47"/>
        <v>19551</v>
      </c>
      <c r="Q279" s="24">
        <f t="shared" si="48"/>
        <v>95.161839863713809</v>
      </c>
      <c r="R279" s="19" t="str">
        <f t="shared" si="49"/>
        <v>High Profit</v>
      </c>
    </row>
    <row r="280" spans="1:18">
      <c r="A280" s="22">
        <v>44937</v>
      </c>
      <c r="B280" s="19">
        <f t="shared" si="40"/>
        <v>2023</v>
      </c>
      <c r="C280" s="19">
        <f t="shared" si="41"/>
        <v>1</v>
      </c>
      <c r="D280" s="19">
        <f t="shared" si="42"/>
        <v>2</v>
      </c>
      <c r="E280" s="19">
        <f t="shared" si="43"/>
        <v>11</v>
      </c>
      <c r="F280" s="19" t="str">
        <f t="shared" si="44"/>
        <v>Q1</v>
      </c>
      <c r="G280" s="19">
        <v>1</v>
      </c>
      <c r="H280" s="19" t="s">
        <v>81</v>
      </c>
      <c r="I280" s="19" t="s">
        <v>92</v>
      </c>
      <c r="J280" s="19" t="s">
        <v>83</v>
      </c>
      <c r="K280" s="23">
        <v>2420</v>
      </c>
      <c r="L280" s="23">
        <v>90</v>
      </c>
      <c r="M280" s="19">
        <v>6</v>
      </c>
      <c r="N280" s="23">
        <f t="shared" si="45"/>
        <v>14520</v>
      </c>
      <c r="O280" s="23">
        <f t="shared" si="46"/>
        <v>540</v>
      </c>
      <c r="P280" s="23">
        <f t="shared" si="47"/>
        <v>13980</v>
      </c>
      <c r="Q280" s="24">
        <f t="shared" si="48"/>
        <v>96.280991735537185</v>
      </c>
      <c r="R280" s="19" t="str">
        <f t="shared" si="49"/>
        <v>High Profit</v>
      </c>
    </row>
    <row r="281" spans="1:18">
      <c r="A281" s="22">
        <v>45136</v>
      </c>
      <c r="B281" s="19">
        <f t="shared" si="40"/>
        <v>2023</v>
      </c>
      <c r="C281" s="19">
        <f t="shared" si="41"/>
        <v>7</v>
      </c>
      <c r="D281" s="19">
        <f t="shared" si="42"/>
        <v>5</v>
      </c>
      <c r="E281" s="19">
        <f t="shared" si="43"/>
        <v>29</v>
      </c>
      <c r="F281" s="19" t="str">
        <f t="shared" si="44"/>
        <v>Q3</v>
      </c>
      <c r="G281" s="19">
        <v>1</v>
      </c>
      <c r="H281" s="19" t="s">
        <v>87</v>
      </c>
      <c r="I281" s="19" t="s">
        <v>92</v>
      </c>
      <c r="J281" s="19" t="s">
        <v>72</v>
      </c>
      <c r="K281" s="23">
        <v>886</v>
      </c>
      <c r="L281" s="23">
        <v>109</v>
      </c>
      <c r="M281" s="19">
        <v>11</v>
      </c>
      <c r="N281" s="23">
        <f t="shared" si="45"/>
        <v>9746</v>
      </c>
      <c r="O281" s="23">
        <f t="shared" si="46"/>
        <v>1199</v>
      </c>
      <c r="P281" s="23">
        <f t="shared" si="47"/>
        <v>8547</v>
      </c>
      <c r="Q281" s="24">
        <f t="shared" si="48"/>
        <v>87.697516930022573</v>
      </c>
      <c r="R281" s="19" t="str">
        <f t="shared" si="49"/>
        <v>Low Profit</v>
      </c>
    </row>
    <row r="282" spans="1:18">
      <c r="A282" s="22">
        <v>45196</v>
      </c>
      <c r="B282" s="19">
        <f t="shared" si="40"/>
        <v>2023</v>
      </c>
      <c r="C282" s="19">
        <f t="shared" si="41"/>
        <v>9</v>
      </c>
      <c r="D282" s="19">
        <f t="shared" si="42"/>
        <v>4</v>
      </c>
      <c r="E282" s="19">
        <f t="shared" si="43"/>
        <v>27</v>
      </c>
      <c r="F282" s="19" t="str">
        <f t="shared" si="44"/>
        <v>Q3</v>
      </c>
      <c r="G282" s="19">
        <v>1</v>
      </c>
      <c r="H282" s="19" t="s">
        <v>73</v>
      </c>
      <c r="I282" s="19" t="s">
        <v>92</v>
      </c>
      <c r="J282" s="19" t="s">
        <v>85</v>
      </c>
      <c r="K282" s="23">
        <v>1715</v>
      </c>
      <c r="L282" s="23">
        <v>132</v>
      </c>
      <c r="M282" s="19">
        <v>6</v>
      </c>
      <c r="N282" s="23">
        <f t="shared" si="45"/>
        <v>10290</v>
      </c>
      <c r="O282" s="23">
        <f t="shared" si="46"/>
        <v>792</v>
      </c>
      <c r="P282" s="23">
        <f t="shared" si="47"/>
        <v>9498</v>
      </c>
      <c r="Q282" s="24">
        <f t="shared" si="48"/>
        <v>92.303206997084558</v>
      </c>
      <c r="R282" s="19" t="str">
        <f t="shared" si="49"/>
        <v>Low Profit</v>
      </c>
    </row>
    <row r="283" spans="1:18">
      <c r="A283" s="22">
        <v>44943</v>
      </c>
      <c r="B283" s="19">
        <f t="shared" si="40"/>
        <v>2023</v>
      </c>
      <c r="C283" s="19">
        <f t="shared" si="41"/>
        <v>1</v>
      </c>
      <c r="D283" s="19">
        <f t="shared" si="42"/>
        <v>3</v>
      </c>
      <c r="E283" s="19">
        <f t="shared" si="43"/>
        <v>17</v>
      </c>
      <c r="F283" s="19" t="str">
        <f t="shared" si="44"/>
        <v>Q1</v>
      </c>
      <c r="G283" s="19">
        <v>1</v>
      </c>
      <c r="H283" s="19" t="s">
        <v>82</v>
      </c>
      <c r="I283" s="19" t="s">
        <v>92</v>
      </c>
      <c r="J283" s="19" t="s">
        <v>70</v>
      </c>
      <c r="K283" s="23">
        <v>1233</v>
      </c>
      <c r="L283" s="23">
        <v>102</v>
      </c>
      <c r="M283" s="19">
        <v>4</v>
      </c>
      <c r="N283" s="23">
        <f t="shared" si="45"/>
        <v>4932</v>
      </c>
      <c r="O283" s="23">
        <f t="shared" si="46"/>
        <v>408</v>
      </c>
      <c r="P283" s="23">
        <f t="shared" si="47"/>
        <v>4524</v>
      </c>
      <c r="Q283" s="24">
        <f t="shared" si="48"/>
        <v>91.727493917274941</v>
      </c>
      <c r="R283" s="19" t="str">
        <f t="shared" si="49"/>
        <v>Low Profit</v>
      </c>
    </row>
    <row r="284" spans="1:18">
      <c r="A284" s="22">
        <v>44965</v>
      </c>
      <c r="B284" s="19">
        <f t="shared" si="40"/>
        <v>2023</v>
      </c>
      <c r="C284" s="19">
        <f t="shared" si="41"/>
        <v>2</v>
      </c>
      <c r="D284" s="19">
        <f t="shared" si="42"/>
        <v>2</v>
      </c>
      <c r="E284" s="19">
        <f t="shared" si="43"/>
        <v>8</v>
      </c>
      <c r="F284" s="19" t="str">
        <f t="shared" si="44"/>
        <v>Q1</v>
      </c>
      <c r="G284" s="19">
        <v>1</v>
      </c>
      <c r="H284" s="19" t="s">
        <v>77</v>
      </c>
      <c r="I284" s="19" t="s">
        <v>92</v>
      </c>
      <c r="J284" s="19" t="s">
        <v>72</v>
      </c>
      <c r="K284" s="23">
        <v>2734</v>
      </c>
      <c r="L284" s="23">
        <v>137</v>
      </c>
      <c r="M284" s="19">
        <v>6</v>
      </c>
      <c r="N284" s="23">
        <f t="shared" si="45"/>
        <v>16404</v>
      </c>
      <c r="O284" s="23">
        <f t="shared" si="46"/>
        <v>822</v>
      </c>
      <c r="P284" s="23">
        <f t="shared" si="47"/>
        <v>15582</v>
      </c>
      <c r="Q284" s="24">
        <f t="shared" si="48"/>
        <v>94.989027066569136</v>
      </c>
      <c r="R284" s="19" t="str">
        <f t="shared" si="49"/>
        <v>High Profit</v>
      </c>
    </row>
    <row r="285" spans="1:18">
      <c r="A285" s="22">
        <v>45186</v>
      </c>
      <c r="B285" s="19">
        <f t="shared" si="40"/>
        <v>2023</v>
      </c>
      <c r="C285" s="19">
        <f t="shared" si="41"/>
        <v>9</v>
      </c>
      <c r="D285" s="19">
        <f t="shared" si="42"/>
        <v>3</v>
      </c>
      <c r="E285" s="19">
        <f t="shared" si="43"/>
        <v>17</v>
      </c>
      <c r="F285" s="19" t="str">
        <f t="shared" si="44"/>
        <v>Q3</v>
      </c>
      <c r="G285" s="19">
        <v>1</v>
      </c>
      <c r="H285" s="19" t="s">
        <v>84</v>
      </c>
      <c r="I285" s="19" t="s">
        <v>92</v>
      </c>
      <c r="J285" s="19" t="s">
        <v>74</v>
      </c>
      <c r="K285" s="23">
        <v>1491</v>
      </c>
      <c r="L285" s="23">
        <v>122</v>
      </c>
      <c r="M285" s="19">
        <v>14</v>
      </c>
      <c r="N285" s="23">
        <f t="shared" si="45"/>
        <v>20874</v>
      </c>
      <c r="O285" s="23">
        <f t="shared" si="46"/>
        <v>1708</v>
      </c>
      <c r="P285" s="23">
        <f t="shared" si="47"/>
        <v>19166</v>
      </c>
      <c r="Q285" s="24">
        <f t="shared" si="48"/>
        <v>91.817572099262236</v>
      </c>
      <c r="R285" s="19" t="str">
        <f t="shared" si="49"/>
        <v>High Profit</v>
      </c>
    </row>
    <row r="286" spans="1:18">
      <c r="A286" s="22">
        <v>45206</v>
      </c>
      <c r="B286" s="19">
        <f t="shared" si="40"/>
        <v>2023</v>
      </c>
      <c r="C286" s="19">
        <f t="shared" si="41"/>
        <v>10</v>
      </c>
      <c r="D286" s="19">
        <f t="shared" si="42"/>
        <v>1</v>
      </c>
      <c r="E286" s="19">
        <f t="shared" si="43"/>
        <v>7</v>
      </c>
      <c r="F286" s="19" t="str">
        <f t="shared" si="44"/>
        <v>Q4</v>
      </c>
      <c r="G286" s="19">
        <v>1</v>
      </c>
      <c r="H286" s="19" t="s">
        <v>71</v>
      </c>
      <c r="I286" s="19" t="s">
        <v>92</v>
      </c>
      <c r="J286" s="19" t="s">
        <v>74</v>
      </c>
      <c r="K286" s="23">
        <v>442</v>
      </c>
      <c r="L286" s="23">
        <v>67</v>
      </c>
      <c r="M286" s="19">
        <v>6</v>
      </c>
      <c r="N286" s="23">
        <f t="shared" si="45"/>
        <v>2652</v>
      </c>
      <c r="O286" s="23">
        <f t="shared" si="46"/>
        <v>402</v>
      </c>
      <c r="P286" s="23">
        <f t="shared" si="47"/>
        <v>2250</v>
      </c>
      <c r="Q286" s="24">
        <f t="shared" si="48"/>
        <v>84.841628959276022</v>
      </c>
      <c r="R286" s="19" t="str">
        <f t="shared" si="49"/>
        <v>Low Profit</v>
      </c>
    </row>
    <row r="287" spans="1:18">
      <c r="A287" s="22">
        <v>45119</v>
      </c>
      <c r="B287" s="19">
        <f t="shared" si="40"/>
        <v>2023</v>
      </c>
      <c r="C287" s="19">
        <f t="shared" si="41"/>
        <v>7</v>
      </c>
      <c r="D287" s="19">
        <f t="shared" si="42"/>
        <v>2</v>
      </c>
      <c r="E287" s="19">
        <f t="shared" si="43"/>
        <v>12</v>
      </c>
      <c r="F287" s="19" t="str">
        <f t="shared" si="44"/>
        <v>Q3</v>
      </c>
      <c r="G287" s="19">
        <v>1</v>
      </c>
      <c r="H287" s="19" t="s">
        <v>76</v>
      </c>
      <c r="I287" s="19" t="s">
        <v>92</v>
      </c>
      <c r="J287" s="19" t="s">
        <v>75</v>
      </c>
      <c r="K287" s="23">
        <v>1298</v>
      </c>
      <c r="L287" s="23">
        <v>121</v>
      </c>
      <c r="M287" s="19">
        <v>11</v>
      </c>
      <c r="N287" s="23">
        <f t="shared" si="45"/>
        <v>14278</v>
      </c>
      <c r="O287" s="23">
        <f t="shared" si="46"/>
        <v>1331</v>
      </c>
      <c r="P287" s="23">
        <f t="shared" si="47"/>
        <v>12947</v>
      </c>
      <c r="Q287" s="24">
        <f t="shared" si="48"/>
        <v>90.677966101694921</v>
      </c>
      <c r="R287" s="19" t="str">
        <f t="shared" si="49"/>
        <v>Low Profit</v>
      </c>
    </row>
    <row r="288" spans="1:18">
      <c r="A288" s="22">
        <v>45168</v>
      </c>
      <c r="B288" s="19">
        <f t="shared" si="40"/>
        <v>2023</v>
      </c>
      <c r="C288" s="19">
        <f t="shared" si="41"/>
        <v>8</v>
      </c>
      <c r="D288" s="19">
        <f t="shared" si="42"/>
        <v>5</v>
      </c>
      <c r="E288" s="19">
        <f t="shared" si="43"/>
        <v>30</v>
      </c>
      <c r="F288" s="19" t="str">
        <f t="shared" si="44"/>
        <v>Q3</v>
      </c>
      <c r="G288" s="19">
        <v>1</v>
      </c>
      <c r="H288" s="19" t="s">
        <v>84</v>
      </c>
      <c r="I288" s="19" t="s">
        <v>92</v>
      </c>
      <c r="J288" s="19" t="s">
        <v>90</v>
      </c>
      <c r="K288" s="23">
        <v>1438.5</v>
      </c>
      <c r="L288" s="23">
        <v>99</v>
      </c>
      <c r="M288" s="19">
        <v>8</v>
      </c>
      <c r="N288" s="23">
        <f t="shared" si="45"/>
        <v>11508</v>
      </c>
      <c r="O288" s="23">
        <f t="shared" si="46"/>
        <v>792</v>
      </c>
      <c r="P288" s="23">
        <f t="shared" si="47"/>
        <v>10716</v>
      </c>
      <c r="Q288" s="24">
        <f t="shared" si="48"/>
        <v>93.11783107403545</v>
      </c>
      <c r="R288" s="19" t="str">
        <f t="shared" si="49"/>
        <v>Low Profit</v>
      </c>
    </row>
    <row r="289" spans="1:18">
      <c r="A289" s="22">
        <v>45278</v>
      </c>
      <c r="B289" s="19">
        <f t="shared" si="40"/>
        <v>2023</v>
      </c>
      <c r="C289" s="19">
        <f t="shared" si="41"/>
        <v>12</v>
      </c>
      <c r="D289" s="19">
        <f t="shared" si="42"/>
        <v>3</v>
      </c>
      <c r="E289" s="19">
        <f t="shared" si="43"/>
        <v>18</v>
      </c>
      <c r="F289" s="19" t="str">
        <f t="shared" si="44"/>
        <v>Q4</v>
      </c>
      <c r="G289" s="19">
        <v>1</v>
      </c>
      <c r="H289" s="19" t="s">
        <v>88</v>
      </c>
      <c r="I289" s="19" t="s">
        <v>92</v>
      </c>
      <c r="J289" s="19" t="s">
        <v>83</v>
      </c>
      <c r="K289" s="23">
        <v>2641</v>
      </c>
      <c r="L289" s="23">
        <v>101</v>
      </c>
      <c r="M289" s="19">
        <v>14</v>
      </c>
      <c r="N289" s="23">
        <f t="shared" si="45"/>
        <v>36974</v>
      </c>
      <c r="O289" s="23">
        <f t="shared" si="46"/>
        <v>1414</v>
      </c>
      <c r="P289" s="23">
        <f t="shared" si="47"/>
        <v>35560</v>
      </c>
      <c r="Q289" s="24">
        <f t="shared" si="48"/>
        <v>96.175691026126458</v>
      </c>
      <c r="R289" s="19" t="str">
        <f t="shared" si="49"/>
        <v>High Profit</v>
      </c>
    </row>
    <row r="290" spans="1:18">
      <c r="A290" s="22">
        <v>45085</v>
      </c>
      <c r="B290" s="19">
        <f t="shared" si="40"/>
        <v>2023</v>
      </c>
      <c r="C290" s="19">
        <f t="shared" si="41"/>
        <v>6</v>
      </c>
      <c r="D290" s="19">
        <f t="shared" si="42"/>
        <v>2</v>
      </c>
      <c r="E290" s="19">
        <f t="shared" si="43"/>
        <v>8</v>
      </c>
      <c r="F290" s="19" t="str">
        <f t="shared" si="44"/>
        <v>Q2</v>
      </c>
      <c r="G290" s="19">
        <v>1</v>
      </c>
      <c r="H290" s="19" t="s">
        <v>71</v>
      </c>
      <c r="I290" s="19" t="s">
        <v>92</v>
      </c>
      <c r="J290" s="19" t="s">
        <v>74</v>
      </c>
      <c r="K290" s="23">
        <v>357</v>
      </c>
      <c r="L290" s="23">
        <v>116</v>
      </c>
      <c r="M290" s="19">
        <v>10</v>
      </c>
      <c r="N290" s="23">
        <f t="shared" si="45"/>
        <v>3570</v>
      </c>
      <c r="O290" s="23">
        <f t="shared" si="46"/>
        <v>1160</v>
      </c>
      <c r="P290" s="23">
        <f t="shared" si="47"/>
        <v>2410</v>
      </c>
      <c r="Q290" s="24">
        <f t="shared" si="48"/>
        <v>67.50700280112045</v>
      </c>
      <c r="R290" s="19" t="str">
        <f t="shared" si="49"/>
        <v>Low Profit</v>
      </c>
    </row>
    <row r="291" spans="1:18">
      <c r="A291" s="22">
        <v>45142</v>
      </c>
      <c r="B291" s="19">
        <f t="shared" si="40"/>
        <v>2023</v>
      </c>
      <c r="C291" s="19">
        <f t="shared" si="41"/>
        <v>8</v>
      </c>
      <c r="D291" s="19">
        <f t="shared" si="42"/>
        <v>1</v>
      </c>
      <c r="E291" s="19">
        <f t="shared" si="43"/>
        <v>4</v>
      </c>
      <c r="F291" s="19" t="str">
        <f t="shared" si="44"/>
        <v>Q3</v>
      </c>
      <c r="G291" s="19">
        <v>1</v>
      </c>
      <c r="H291" s="19" t="s">
        <v>76</v>
      </c>
      <c r="I291" s="19" t="s">
        <v>92</v>
      </c>
      <c r="J291" s="19" t="s">
        <v>90</v>
      </c>
      <c r="K291" s="23">
        <v>2579</v>
      </c>
      <c r="L291" s="23">
        <v>132</v>
      </c>
      <c r="M291" s="19">
        <v>7</v>
      </c>
      <c r="N291" s="23">
        <f t="shared" si="45"/>
        <v>18053</v>
      </c>
      <c r="O291" s="23">
        <f t="shared" si="46"/>
        <v>924</v>
      </c>
      <c r="P291" s="23">
        <f t="shared" si="47"/>
        <v>17129</v>
      </c>
      <c r="Q291" s="24">
        <f t="shared" si="48"/>
        <v>94.881737107405968</v>
      </c>
      <c r="R291" s="19" t="str">
        <f t="shared" si="49"/>
        <v>High Profit</v>
      </c>
    </row>
    <row r="292" spans="1:18">
      <c r="A292" s="22">
        <v>45024</v>
      </c>
      <c r="B292" s="19">
        <f t="shared" si="40"/>
        <v>2023</v>
      </c>
      <c r="C292" s="19">
        <f t="shared" si="41"/>
        <v>4</v>
      </c>
      <c r="D292" s="19">
        <f t="shared" si="42"/>
        <v>2</v>
      </c>
      <c r="E292" s="19">
        <f t="shared" si="43"/>
        <v>8</v>
      </c>
      <c r="F292" s="19" t="str">
        <f t="shared" si="44"/>
        <v>Q2</v>
      </c>
      <c r="G292" s="19">
        <v>1</v>
      </c>
      <c r="H292" s="19" t="s">
        <v>71</v>
      </c>
      <c r="I292" s="19" t="s">
        <v>92</v>
      </c>
      <c r="J292" s="19" t="s">
        <v>85</v>
      </c>
      <c r="K292" s="23">
        <v>280</v>
      </c>
      <c r="L292" s="23">
        <v>97</v>
      </c>
      <c r="M292" s="19">
        <v>7</v>
      </c>
      <c r="N292" s="23">
        <f t="shared" si="45"/>
        <v>1960</v>
      </c>
      <c r="O292" s="23">
        <f t="shared" si="46"/>
        <v>679</v>
      </c>
      <c r="P292" s="23">
        <f t="shared" si="47"/>
        <v>1281</v>
      </c>
      <c r="Q292" s="24">
        <f t="shared" si="48"/>
        <v>65.357142857142861</v>
      </c>
      <c r="R292" s="19" t="str">
        <f t="shared" si="49"/>
        <v>Low Profit</v>
      </c>
    </row>
    <row r="293" spans="1:18">
      <c r="A293" s="22">
        <v>44975</v>
      </c>
      <c r="B293" s="19">
        <f t="shared" si="40"/>
        <v>2023</v>
      </c>
      <c r="C293" s="19">
        <f t="shared" si="41"/>
        <v>2</v>
      </c>
      <c r="D293" s="19">
        <f t="shared" si="42"/>
        <v>3</v>
      </c>
      <c r="E293" s="19">
        <f t="shared" si="43"/>
        <v>18</v>
      </c>
      <c r="F293" s="19" t="str">
        <f t="shared" si="44"/>
        <v>Q1</v>
      </c>
      <c r="G293" s="19">
        <v>1</v>
      </c>
      <c r="H293" s="19" t="s">
        <v>77</v>
      </c>
      <c r="I293" s="19" t="s">
        <v>92</v>
      </c>
      <c r="J293" s="19" t="s">
        <v>70</v>
      </c>
      <c r="K293" s="23">
        <v>2428</v>
      </c>
      <c r="L293" s="23">
        <v>97</v>
      </c>
      <c r="M293" s="19">
        <v>4</v>
      </c>
      <c r="N293" s="23">
        <f t="shared" si="45"/>
        <v>9712</v>
      </c>
      <c r="O293" s="23">
        <f t="shared" si="46"/>
        <v>388</v>
      </c>
      <c r="P293" s="23">
        <f t="shared" si="47"/>
        <v>9324</v>
      </c>
      <c r="Q293" s="24">
        <f t="shared" si="48"/>
        <v>96.004942339373969</v>
      </c>
      <c r="R293" s="19" t="str">
        <f t="shared" si="49"/>
        <v>Low Profit</v>
      </c>
    </row>
    <row r="294" spans="1:18">
      <c r="A294" s="22">
        <v>45060</v>
      </c>
      <c r="B294" s="19">
        <f t="shared" si="40"/>
        <v>2023</v>
      </c>
      <c r="C294" s="19">
        <f t="shared" si="41"/>
        <v>5</v>
      </c>
      <c r="D294" s="19">
        <f t="shared" si="42"/>
        <v>2</v>
      </c>
      <c r="E294" s="19">
        <f t="shared" si="43"/>
        <v>14</v>
      </c>
      <c r="F294" s="19" t="str">
        <f t="shared" si="44"/>
        <v>Q2</v>
      </c>
      <c r="G294" s="19">
        <v>1</v>
      </c>
      <c r="H294" s="19" t="s">
        <v>82</v>
      </c>
      <c r="I294" s="19" t="s">
        <v>92</v>
      </c>
      <c r="J294" s="19" t="s">
        <v>83</v>
      </c>
      <c r="K294" s="23">
        <v>280</v>
      </c>
      <c r="L294" s="23">
        <v>152</v>
      </c>
      <c r="M294" s="19">
        <v>4</v>
      </c>
      <c r="N294" s="23">
        <f t="shared" si="45"/>
        <v>1120</v>
      </c>
      <c r="O294" s="23">
        <f t="shared" si="46"/>
        <v>608</v>
      </c>
      <c r="P294" s="23">
        <f t="shared" si="47"/>
        <v>512</v>
      </c>
      <c r="Q294" s="24">
        <f t="shared" si="48"/>
        <v>45.714285714285715</v>
      </c>
      <c r="R294" s="19" t="str">
        <f t="shared" si="49"/>
        <v>Low Profit</v>
      </c>
    </row>
    <row r="295" spans="1:18">
      <c r="A295" s="22">
        <v>45181</v>
      </c>
      <c r="B295" s="19">
        <f t="shared" si="40"/>
        <v>2023</v>
      </c>
      <c r="C295" s="19">
        <f t="shared" si="41"/>
        <v>9</v>
      </c>
      <c r="D295" s="19">
        <f t="shared" si="42"/>
        <v>2</v>
      </c>
      <c r="E295" s="19">
        <f t="shared" si="43"/>
        <v>12</v>
      </c>
      <c r="F295" s="19" t="str">
        <f t="shared" si="44"/>
        <v>Q3</v>
      </c>
      <c r="G295" s="19">
        <v>1</v>
      </c>
      <c r="H295" s="19" t="s">
        <v>84</v>
      </c>
      <c r="I295" s="19" t="s">
        <v>92</v>
      </c>
      <c r="J295" s="19" t="s">
        <v>86</v>
      </c>
      <c r="K295" s="23">
        <v>1727</v>
      </c>
      <c r="L295" s="23">
        <v>97</v>
      </c>
      <c r="M295" s="19">
        <v>3</v>
      </c>
      <c r="N295" s="23">
        <f t="shared" si="45"/>
        <v>5181</v>
      </c>
      <c r="O295" s="23">
        <f t="shared" si="46"/>
        <v>291</v>
      </c>
      <c r="P295" s="23">
        <f t="shared" si="47"/>
        <v>4890</v>
      </c>
      <c r="Q295" s="24">
        <f t="shared" si="48"/>
        <v>94.383323682686736</v>
      </c>
      <c r="R295" s="19" t="str">
        <f t="shared" si="49"/>
        <v>Low Profit</v>
      </c>
    </row>
    <row r="296" spans="1:18">
      <c r="A296" s="22">
        <v>45158</v>
      </c>
      <c r="B296" s="19">
        <f t="shared" si="40"/>
        <v>2023</v>
      </c>
      <c r="C296" s="19">
        <f t="shared" si="41"/>
        <v>8</v>
      </c>
      <c r="D296" s="19">
        <f t="shared" si="42"/>
        <v>3</v>
      </c>
      <c r="E296" s="19">
        <f t="shared" si="43"/>
        <v>20</v>
      </c>
      <c r="F296" s="19" t="str">
        <f t="shared" si="44"/>
        <v>Q3</v>
      </c>
      <c r="G296" s="19">
        <v>1</v>
      </c>
      <c r="H296" s="19" t="s">
        <v>67</v>
      </c>
      <c r="I296" s="19" t="s">
        <v>92</v>
      </c>
      <c r="J296" s="19" t="s">
        <v>75</v>
      </c>
      <c r="K296" s="23">
        <v>1731</v>
      </c>
      <c r="L296" s="23">
        <v>84</v>
      </c>
      <c r="M296" s="19">
        <v>9</v>
      </c>
      <c r="N296" s="23">
        <f t="shared" si="45"/>
        <v>15579</v>
      </c>
      <c r="O296" s="23">
        <f t="shared" si="46"/>
        <v>756</v>
      </c>
      <c r="P296" s="23">
        <f t="shared" si="47"/>
        <v>14823</v>
      </c>
      <c r="Q296" s="24">
        <f t="shared" si="48"/>
        <v>95.14731369150779</v>
      </c>
      <c r="R296" s="19" t="str">
        <f t="shared" si="49"/>
        <v>High Profit</v>
      </c>
    </row>
    <row r="297" spans="1:18">
      <c r="A297" s="22">
        <v>45110</v>
      </c>
      <c r="B297" s="19">
        <f t="shared" si="40"/>
        <v>2023</v>
      </c>
      <c r="C297" s="19">
        <f t="shared" si="41"/>
        <v>7</v>
      </c>
      <c r="D297" s="19">
        <f t="shared" si="42"/>
        <v>1</v>
      </c>
      <c r="E297" s="19">
        <f t="shared" si="43"/>
        <v>3</v>
      </c>
      <c r="F297" s="19" t="str">
        <f t="shared" si="44"/>
        <v>Q3</v>
      </c>
      <c r="G297" s="19">
        <v>1</v>
      </c>
      <c r="H297" s="19" t="s">
        <v>71</v>
      </c>
      <c r="I297" s="19" t="s">
        <v>92</v>
      </c>
      <c r="J297" s="19" t="s">
        <v>79</v>
      </c>
      <c r="K297" s="23">
        <v>1177</v>
      </c>
      <c r="L297" s="23">
        <v>85</v>
      </c>
      <c r="M297" s="19">
        <v>11</v>
      </c>
      <c r="N297" s="23">
        <f t="shared" si="45"/>
        <v>12947</v>
      </c>
      <c r="O297" s="23">
        <f t="shared" si="46"/>
        <v>935</v>
      </c>
      <c r="P297" s="23">
        <f t="shared" si="47"/>
        <v>12012</v>
      </c>
      <c r="Q297" s="24">
        <f t="shared" si="48"/>
        <v>92.778249787595584</v>
      </c>
      <c r="R297" s="19" t="str">
        <f t="shared" si="49"/>
        <v>Low Profit</v>
      </c>
    </row>
    <row r="298" spans="1:18">
      <c r="A298" s="22">
        <v>45055</v>
      </c>
      <c r="B298" s="19">
        <f t="shared" si="40"/>
        <v>2023</v>
      </c>
      <c r="C298" s="19">
        <f t="shared" si="41"/>
        <v>5</v>
      </c>
      <c r="D298" s="19">
        <f t="shared" si="42"/>
        <v>2</v>
      </c>
      <c r="E298" s="19">
        <f t="shared" si="43"/>
        <v>9</v>
      </c>
      <c r="F298" s="19" t="str">
        <f t="shared" si="44"/>
        <v>Q2</v>
      </c>
      <c r="G298" s="19">
        <v>1</v>
      </c>
      <c r="H298" s="19" t="s">
        <v>76</v>
      </c>
      <c r="I298" s="19" t="s">
        <v>92</v>
      </c>
      <c r="J298" s="19" t="s">
        <v>74</v>
      </c>
      <c r="K298" s="23">
        <v>1922</v>
      </c>
      <c r="L298" s="23">
        <v>115</v>
      </c>
      <c r="M298" s="19">
        <v>4</v>
      </c>
      <c r="N298" s="23">
        <f t="shared" si="45"/>
        <v>7688</v>
      </c>
      <c r="O298" s="23">
        <f t="shared" si="46"/>
        <v>460</v>
      </c>
      <c r="P298" s="23">
        <f t="shared" si="47"/>
        <v>7228</v>
      </c>
      <c r="Q298" s="24">
        <f t="shared" si="48"/>
        <v>94.016649323621223</v>
      </c>
      <c r="R298" s="19" t="str">
        <f t="shared" si="49"/>
        <v>Low Profit</v>
      </c>
    </row>
    <row r="299" spans="1:18">
      <c r="A299" s="22">
        <v>45065</v>
      </c>
      <c r="B299" s="19">
        <f t="shared" si="40"/>
        <v>2023</v>
      </c>
      <c r="C299" s="19">
        <f t="shared" si="41"/>
        <v>5</v>
      </c>
      <c r="D299" s="19">
        <f t="shared" si="42"/>
        <v>3</v>
      </c>
      <c r="E299" s="19">
        <f t="shared" si="43"/>
        <v>19</v>
      </c>
      <c r="F299" s="19" t="str">
        <f t="shared" si="44"/>
        <v>Q2</v>
      </c>
      <c r="G299" s="19">
        <v>1</v>
      </c>
      <c r="H299" s="19" t="s">
        <v>71</v>
      </c>
      <c r="I299" s="19" t="s">
        <v>92</v>
      </c>
      <c r="J299" s="19" t="s">
        <v>70</v>
      </c>
      <c r="K299" s="23">
        <v>2903</v>
      </c>
      <c r="L299" s="23">
        <v>79</v>
      </c>
      <c r="M299" s="19">
        <v>6</v>
      </c>
      <c r="N299" s="23">
        <f t="shared" si="45"/>
        <v>17418</v>
      </c>
      <c r="O299" s="23">
        <f t="shared" si="46"/>
        <v>474</v>
      </c>
      <c r="P299" s="23">
        <f t="shared" si="47"/>
        <v>16944</v>
      </c>
      <c r="Q299" s="24">
        <f t="shared" si="48"/>
        <v>97.278677230451265</v>
      </c>
      <c r="R299" s="19" t="str">
        <f t="shared" si="49"/>
        <v>High Profit</v>
      </c>
    </row>
    <row r="300" spans="1:18">
      <c r="A300" s="22">
        <v>45047</v>
      </c>
      <c r="B300" s="19">
        <f t="shared" si="40"/>
        <v>2023</v>
      </c>
      <c r="C300" s="19">
        <f t="shared" si="41"/>
        <v>5</v>
      </c>
      <c r="D300" s="19">
        <f t="shared" si="42"/>
        <v>1</v>
      </c>
      <c r="E300" s="19">
        <f t="shared" si="43"/>
        <v>1</v>
      </c>
      <c r="F300" s="19" t="str">
        <f t="shared" si="44"/>
        <v>Q2</v>
      </c>
      <c r="G300" s="19">
        <v>1</v>
      </c>
      <c r="H300" s="19" t="s">
        <v>87</v>
      </c>
      <c r="I300" s="19" t="s">
        <v>92</v>
      </c>
      <c r="J300" s="19" t="s">
        <v>75</v>
      </c>
      <c r="K300" s="23">
        <v>1281</v>
      </c>
      <c r="L300" s="23">
        <v>78</v>
      </c>
      <c r="M300" s="19">
        <v>7</v>
      </c>
      <c r="N300" s="23">
        <f t="shared" si="45"/>
        <v>8967</v>
      </c>
      <c r="O300" s="23">
        <f t="shared" si="46"/>
        <v>546</v>
      </c>
      <c r="P300" s="23">
        <f t="shared" si="47"/>
        <v>8421</v>
      </c>
      <c r="Q300" s="24">
        <f t="shared" si="48"/>
        <v>93.911007025761123</v>
      </c>
      <c r="R300" s="19" t="str">
        <f t="shared" si="49"/>
        <v>Low Profit</v>
      </c>
    </row>
    <row r="301" spans="1:18">
      <c r="A301" s="22">
        <v>44984</v>
      </c>
      <c r="B301" s="19">
        <f t="shared" si="40"/>
        <v>2023</v>
      </c>
      <c r="C301" s="19">
        <f t="shared" si="41"/>
        <v>2</v>
      </c>
      <c r="D301" s="19">
        <f t="shared" si="42"/>
        <v>4</v>
      </c>
      <c r="E301" s="19">
        <f t="shared" si="43"/>
        <v>27</v>
      </c>
      <c r="F301" s="19" t="str">
        <f t="shared" si="44"/>
        <v>Q1</v>
      </c>
      <c r="G301" s="19">
        <v>1</v>
      </c>
      <c r="H301" s="19" t="s">
        <v>84</v>
      </c>
      <c r="I301" s="19" t="s">
        <v>92</v>
      </c>
      <c r="J301" s="19" t="s">
        <v>70</v>
      </c>
      <c r="K301" s="23">
        <v>2007</v>
      </c>
      <c r="L301" s="23">
        <v>61</v>
      </c>
      <c r="M301" s="19">
        <v>9</v>
      </c>
      <c r="N301" s="23">
        <f t="shared" si="45"/>
        <v>18063</v>
      </c>
      <c r="O301" s="23">
        <f t="shared" si="46"/>
        <v>549</v>
      </c>
      <c r="P301" s="23">
        <f t="shared" si="47"/>
        <v>17514</v>
      </c>
      <c r="Q301" s="24">
        <f t="shared" si="48"/>
        <v>96.960637767812656</v>
      </c>
      <c r="R301" s="19" t="str">
        <f t="shared" si="49"/>
        <v>High Profit</v>
      </c>
    </row>
    <row r="302" spans="1:18">
      <c r="A302" s="22">
        <v>45100</v>
      </c>
      <c r="B302" s="19">
        <f t="shared" si="40"/>
        <v>2023</v>
      </c>
      <c r="C302" s="19">
        <f t="shared" si="41"/>
        <v>6</v>
      </c>
      <c r="D302" s="19">
        <f t="shared" si="42"/>
        <v>4</v>
      </c>
      <c r="E302" s="19">
        <f t="shared" si="43"/>
        <v>23</v>
      </c>
      <c r="F302" s="19" t="str">
        <f t="shared" si="44"/>
        <v>Q2</v>
      </c>
      <c r="G302" s="19">
        <v>2</v>
      </c>
      <c r="H302" s="19" t="s">
        <v>81</v>
      </c>
      <c r="I302" s="19" t="s">
        <v>92</v>
      </c>
      <c r="J302" s="19" t="s">
        <v>83</v>
      </c>
      <c r="K302" s="23">
        <v>2178</v>
      </c>
      <c r="L302" s="23">
        <v>105</v>
      </c>
      <c r="M302" s="19">
        <v>8</v>
      </c>
      <c r="N302" s="23">
        <f t="shared" si="45"/>
        <v>17424</v>
      </c>
      <c r="O302" s="23">
        <f t="shared" si="46"/>
        <v>840</v>
      </c>
      <c r="P302" s="23">
        <f t="shared" si="47"/>
        <v>16584</v>
      </c>
      <c r="Q302" s="24">
        <f t="shared" si="48"/>
        <v>95.179063360881543</v>
      </c>
      <c r="R302" s="19" t="str">
        <f t="shared" si="49"/>
        <v>High Profit</v>
      </c>
    </row>
    <row r="303" spans="1:18">
      <c r="A303" s="22">
        <v>45267</v>
      </c>
      <c r="B303" s="19">
        <f t="shared" si="40"/>
        <v>2023</v>
      </c>
      <c r="C303" s="19">
        <f t="shared" si="41"/>
        <v>12</v>
      </c>
      <c r="D303" s="19">
        <f t="shared" si="42"/>
        <v>1</v>
      </c>
      <c r="E303" s="19">
        <f t="shared" si="43"/>
        <v>7</v>
      </c>
      <c r="F303" s="19" t="str">
        <f t="shared" si="44"/>
        <v>Q4</v>
      </c>
      <c r="G303" s="19">
        <v>2</v>
      </c>
      <c r="H303" s="19" t="s">
        <v>76</v>
      </c>
      <c r="I303" s="19" t="s">
        <v>92</v>
      </c>
      <c r="J303" s="19" t="s">
        <v>80</v>
      </c>
      <c r="K303" s="23">
        <v>888</v>
      </c>
      <c r="L303" s="23">
        <v>125</v>
      </c>
      <c r="M303" s="19">
        <v>8</v>
      </c>
      <c r="N303" s="23">
        <f t="shared" si="45"/>
        <v>7104</v>
      </c>
      <c r="O303" s="23">
        <f t="shared" si="46"/>
        <v>1000</v>
      </c>
      <c r="P303" s="23">
        <f t="shared" si="47"/>
        <v>6104</v>
      </c>
      <c r="Q303" s="24">
        <f t="shared" si="48"/>
        <v>85.923423423423429</v>
      </c>
      <c r="R303" s="19" t="str">
        <f t="shared" si="49"/>
        <v>Low Profit</v>
      </c>
    </row>
    <row r="304" spans="1:18">
      <c r="A304" s="22">
        <v>45033</v>
      </c>
      <c r="B304" s="19">
        <f t="shared" si="40"/>
        <v>2023</v>
      </c>
      <c r="C304" s="19">
        <f t="shared" si="41"/>
        <v>4</v>
      </c>
      <c r="D304" s="19">
        <f t="shared" si="42"/>
        <v>3</v>
      </c>
      <c r="E304" s="19">
        <f t="shared" si="43"/>
        <v>17</v>
      </c>
      <c r="F304" s="19" t="str">
        <f t="shared" si="44"/>
        <v>Q2</v>
      </c>
      <c r="G304" s="19">
        <v>2</v>
      </c>
      <c r="H304" s="19" t="s">
        <v>87</v>
      </c>
      <c r="I304" s="19" t="s">
        <v>92</v>
      </c>
      <c r="J304" s="19" t="s">
        <v>79</v>
      </c>
      <c r="K304" s="23">
        <v>2470</v>
      </c>
      <c r="L304" s="23">
        <v>152</v>
      </c>
      <c r="M304" s="19">
        <v>13</v>
      </c>
      <c r="N304" s="23">
        <f t="shared" si="45"/>
        <v>32110</v>
      </c>
      <c r="O304" s="23">
        <f t="shared" si="46"/>
        <v>1976</v>
      </c>
      <c r="P304" s="23">
        <f t="shared" si="47"/>
        <v>30134</v>
      </c>
      <c r="Q304" s="24">
        <f t="shared" si="48"/>
        <v>93.84615384615384</v>
      </c>
      <c r="R304" s="19" t="str">
        <f t="shared" si="49"/>
        <v>High Profit</v>
      </c>
    </row>
    <row r="305" spans="1:18">
      <c r="A305" s="22">
        <v>45164</v>
      </c>
      <c r="B305" s="19">
        <f t="shared" si="40"/>
        <v>2023</v>
      </c>
      <c r="C305" s="19">
        <f t="shared" si="41"/>
        <v>8</v>
      </c>
      <c r="D305" s="19">
        <f t="shared" si="42"/>
        <v>4</v>
      </c>
      <c r="E305" s="19">
        <f t="shared" si="43"/>
        <v>26</v>
      </c>
      <c r="F305" s="19" t="str">
        <f t="shared" si="44"/>
        <v>Q3</v>
      </c>
      <c r="G305" s="19">
        <v>2</v>
      </c>
      <c r="H305" s="19" t="s">
        <v>77</v>
      </c>
      <c r="I305" s="19" t="s">
        <v>92</v>
      </c>
      <c r="J305" s="19" t="s">
        <v>74</v>
      </c>
      <c r="K305" s="23">
        <v>921</v>
      </c>
      <c r="L305" s="23">
        <v>120</v>
      </c>
      <c r="M305" s="19">
        <v>9</v>
      </c>
      <c r="N305" s="23">
        <f t="shared" si="45"/>
        <v>8289</v>
      </c>
      <c r="O305" s="23">
        <f t="shared" si="46"/>
        <v>1080</v>
      </c>
      <c r="P305" s="23">
        <f t="shared" si="47"/>
        <v>7209</v>
      </c>
      <c r="Q305" s="24">
        <f t="shared" si="48"/>
        <v>86.970684039087956</v>
      </c>
      <c r="R305" s="19" t="str">
        <f t="shared" si="49"/>
        <v>Low Profit</v>
      </c>
    </row>
    <row r="306" spans="1:18">
      <c r="A306" s="22">
        <v>45169</v>
      </c>
      <c r="B306" s="19">
        <f t="shared" si="40"/>
        <v>2023</v>
      </c>
      <c r="C306" s="19">
        <f t="shared" si="41"/>
        <v>8</v>
      </c>
      <c r="D306" s="19">
        <f t="shared" si="42"/>
        <v>5</v>
      </c>
      <c r="E306" s="19">
        <f t="shared" si="43"/>
        <v>31</v>
      </c>
      <c r="F306" s="19" t="str">
        <f t="shared" si="44"/>
        <v>Q3</v>
      </c>
      <c r="G306" s="19">
        <v>2</v>
      </c>
      <c r="H306" s="19" t="s">
        <v>84</v>
      </c>
      <c r="I306" s="19" t="s">
        <v>92</v>
      </c>
      <c r="J306" s="19" t="s">
        <v>90</v>
      </c>
      <c r="K306" s="23">
        <v>2470</v>
      </c>
      <c r="L306" s="23">
        <v>76</v>
      </c>
      <c r="M306" s="19">
        <v>10</v>
      </c>
      <c r="N306" s="23">
        <f t="shared" si="45"/>
        <v>24700</v>
      </c>
      <c r="O306" s="23">
        <f t="shared" si="46"/>
        <v>760</v>
      </c>
      <c r="P306" s="23">
        <f t="shared" si="47"/>
        <v>23940</v>
      </c>
      <c r="Q306" s="24">
        <f t="shared" si="48"/>
        <v>96.92307692307692</v>
      </c>
      <c r="R306" s="19" t="str">
        <f t="shared" si="49"/>
        <v>High Profit</v>
      </c>
    </row>
    <row r="307" spans="1:18">
      <c r="A307" s="22">
        <v>45041</v>
      </c>
      <c r="B307" s="19">
        <f t="shared" si="40"/>
        <v>2023</v>
      </c>
      <c r="C307" s="19">
        <f t="shared" si="41"/>
        <v>4</v>
      </c>
      <c r="D307" s="19">
        <f t="shared" si="42"/>
        <v>4</v>
      </c>
      <c r="E307" s="19">
        <f t="shared" si="43"/>
        <v>25</v>
      </c>
      <c r="F307" s="19" t="str">
        <f t="shared" si="44"/>
        <v>Q2</v>
      </c>
      <c r="G307" s="19">
        <v>2</v>
      </c>
      <c r="H307" s="19" t="s">
        <v>82</v>
      </c>
      <c r="I307" s="19" t="s">
        <v>91</v>
      </c>
      <c r="J307" s="19" t="s">
        <v>74</v>
      </c>
      <c r="K307" s="23">
        <v>615</v>
      </c>
      <c r="L307" s="23">
        <v>88</v>
      </c>
      <c r="M307" s="19">
        <v>3</v>
      </c>
      <c r="N307" s="23">
        <f t="shared" si="45"/>
        <v>1845</v>
      </c>
      <c r="O307" s="23">
        <f t="shared" si="46"/>
        <v>264</v>
      </c>
      <c r="P307" s="23">
        <f t="shared" si="47"/>
        <v>1581</v>
      </c>
      <c r="Q307" s="24">
        <f t="shared" si="48"/>
        <v>85.691056910569102</v>
      </c>
      <c r="R307" s="19" t="str">
        <f t="shared" si="49"/>
        <v>Low Profit</v>
      </c>
    </row>
    <row r="308" spans="1:18">
      <c r="A308" s="22">
        <v>45192</v>
      </c>
      <c r="B308" s="19">
        <f t="shared" si="40"/>
        <v>2023</v>
      </c>
      <c r="C308" s="19">
        <f t="shared" si="41"/>
        <v>9</v>
      </c>
      <c r="D308" s="19">
        <f t="shared" si="42"/>
        <v>4</v>
      </c>
      <c r="E308" s="19">
        <f t="shared" si="43"/>
        <v>23</v>
      </c>
      <c r="F308" s="19" t="str">
        <f t="shared" si="44"/>
        <v>Q3</v>
      </c>
      <c r="G308" s="19">
        <v>2</v>
      </c>
      <c r="H308" s="19" t="s">
        <v>87</v>
      </c>
      <c r="I308" s="19" t="s">
        <v>91</v>
      </c>
      <c r="J308" s="19" t="s">
        <v>78</v>
      </c>
      <c r="K308" s="23">
        <v>974</v>
      </c>
      <c r="L308" s="23">
        <v>126</v>
      </c>
      <c r="M308" s="19">
        <v>7</v>
      </c>
      <c r="N308" s="23">
        <f t="shared" si="45"/>
        <v>6818</v>
      </c>
      <c r="O308" s="23">
        <f t="shared" si="46"/>
        <v>882</v>
      </c>
      <c r="P308" s="23">
        <f t="shared" si="47"/>
        <v>5936</v>
      </c>
      <c r="Q308" s="24">
        <f t="shared" si="48"/>
        <v>87.063655030800817</v>
      </c>
      <c r="R308" s="19" t="str">
        <f t="shared" si="49"/>
        <v>Low Profit</v>
      </c>
    </row>
    <row r="309" spans="1:18">
      <c r="A309" s="22">
        <v>44975</v>
      </c>
      <c r="B309" s="19">
        <f t="shared" si="40"/>
        <v>2023</v>
      </c>
      <c r="C309" s="19">
        <f t="shared" si="41"/>
        <v>2</v>
      </c>
      <c r="D309" s="19">
        <f t="shared" si="42"/>
        <v>3</v>
      </c>
      <c r="E309" s="19">
        <f t="shared" si="43"/>
        <v>18</v>
      </c>
      <c r="F309" s="19" t="str">
        <f t="shared" si="44"/>
        <v>Q1</v>
      </c>
      <c r="G309" s="19">
        <v>2</v>
      </c>
      <c r="H309" s="19" t="s">
        <v>76</v>
      </c>
      <c r="I309" s="19" t="s">
        <v>68</v>
      </c>
      <c r="J309" s="19" t="s">
        <v>83</v>
      </c>
      <c r="K309" s="23">
        <v>549</v>
      </c>
      <c r="L309" s="23">
        <v>126</v>
      </c>
      <c r="M309" s="19">
        <v>12</v>
      </c>
      <c r="N309" s="23">
        <f t="shared" si="45"/>
        <v>6588</v>
      </c>
      <c r="O309" s="23">
        <f t="shared" si="46"/>
        <v>1512</v>
      </c>
      <c r="P309" s="23">
        <f t="shared" si="47"/>
        <v>5076</v>
      </c>
      <c r="Q309" s="24">
        <f t="shared" si="48"/>
        <v>77.049180327868854</v>
      </c>
      <c r="R309" s="19" t="str">
        <f t="shared" si="49"/>
        <v>Low Profit</v>
      </c>
    </row>
    <row r="310" spans="1:18">
      <c r="A310" s="22">
        <v>45027</v>
      </c>
      <c r="B310" s="19">
        <f t="shared" si="40"/>
        <v>2023</v>
      </c>
      <c r="C310" s="19">
        <f t="shared" si="41"/>
        <v>4</v>
      </c>
      <c r="D310" s="19">
        <f t="shared" si="42"/>
        <v>2</v>
      </c>
      <c r="E310" s="19">
        <f t="shared" si="43"/>
        <v>11</v>
      </c>
      <c r="F310" s="19" t="str">
        <f t="shared" si="44"/>
        <v>Q2</v>
      </c>
      <c r="G310" s="19">
        <v>2</v>
      </c>
      <c r="H310" s="19" t="s">
        <v>82</v>
      </c>
      <c r="I310" s="19" t="s">
        <v>68</v>
      </c>
      <c r="J310" s="19" t="s">
        <v>70</v>
      </c>
      <c r="K310" s="23">
        <v>2472</v>
      </c>
      <c r="L310" s="23">
        <v>134</v>
      </c>
      <c r="M310" s="19">
        <v>9</v>
      </c>
      <c r="N310" s="23">
        <f t="shared" si="45"/>
        <v>22248</v>
      </c>
      <c r="O310" s="23">
        <f t="shared" si="46"/>
        <v>1206</v>
      </c>
      <c r="P310" s="23">
        <f t="shared" si="47"/>
        <v>21042</v>
      </c>
      <c r="Q310" s="24">
        <f t="shared" si="48"/>
        <v>94.579288025889966</v>
      </c>
      <c r="R310" s="19" t="str">
        <f t="shared" si="49"/>
        <v>High Profit</v>
      </c>
    </row>
    <row r="311" spans="1:18">
      <c r="A311" s="22">
        <v>44929</v>
      </c>
      <c r="B311" s="19">
        <f t="shared" si="40"/>
        <v>2023</v>
      </c>
      <c r="C311" s="19">
        <f t="shared" si="41"/>
        <v>1</v>
      </c>
      <c r="D311" s="19">
        <f t="shared" si="42"/>
        <v>1</v>
      </c>
      <c r="E311" s="19">
        <f t="shared" si="43"/>
        <v>3</v>
      </c>
      <c r="F311" s="19" t="str">
        <f t="shared" si="44"/>
        <v>Q1</v>
      </c>
      <c r="G311" s="19">
        <v>2</v>
      </c>
      <c r="H311" s="19" t="s">
        <v>76</v>
      </c>
      <c r="I311" s="19" t="s">
        <v>91</v>
      </c>
      <c r="J311" s="19" t="s">
        <v>75</v>
      </c>
      <c r="K311" s="23">
        <v>2152</v>
      </c>
      <c r="L311" s="23">
        <v>148</v>
      </c>
      <c r="M311" s="19">
        <v>6</v>
      </c>
      <c r="N311" s="23">
        <f t="shared" si="45"/>
        <v>12912</v>
      </c>
      <c r="O311" s="23">
        <f t="shared" si="46"/>
        <v>888</v>
      </c>
      <c r="P311" s="23">
        <f t="shared" si="47"/>
        <v>12024</v>
      </c>
      <c r="Q311" s="24">
        <f t="shared" si="48"/>
        <v>93.122676579925638</v>
      </c>
      <c r="R311" s="19" t="str">
        <f t="shared" si="49"/>
        <v>Low Profit</v>
      </c>
    </row>
    <row r="312" spans="1:18">
      <c r="A312" s="22">
        <v>45185</v>
      </c>
      <c r="B312" s="19">
        <f t="shared" si="40"/>
        <v>2023</v>
      </c>
      <c r="C312" s="19">
        <f t="shared" si="41"/>
        <v>9</v>
      </c>
      <c r="D312" s="19">
        <f t="shared" si="42"/>
        <v>3</v>
      </c>
      <c r="E312" s="19">
        <f t="shared" si="43"/>
        <v>16</v>
      </c>
      <c r="F312" s="19" t="str">
        <f t="shared" si="44"/>
        <v>Q3</v>
      </c>
      <c r="G312" s="19">
        <v>2</v>
      </c>
      <c r="H312" s="19" t="s">
        <v>73</v>
      </c>
      <c r="I312" s="19" t="s">
        <v>68</v>
      </c>
      <c r="J312" s="19" t="s">
        <v>85</v>
      </c>
      <c r="K312" s="23">
        <v>2178</v>
      </c>
      <c r="L312" s="23">
        <v>112</v>
      </c>
      <c r="M312" s="19">
        <v>14</v>
      </c>
      <c r="N312" s="23">
        <f t="shared" si="45"/>
        <v>30492</v>
      </c>
      <c r="O312" s="23">
        <f t="shared" si="46"/>
        <v>1568</v>
      </c>
      <c r="P312" s="23">
        <f t="shared" si="47"/>
        <v>28924</v>
      </c>
      <c r="Q312" s="24">
        <f t="shared" si="48"/>
        <v>94.857667584940302</v>
      </c>
      <c r="R312" s="19" t="str">
        <f t="shared" si="49"/>
        <v>High Profit</v>
      </c>
    </row>
    <row r="313" spans="1:18">
      <c r="A313" s="22">
        <v>45190</v>
      </c>
      <c r="B313" s="19">
        <f t="shared" si="40"/>
        <v>2023</v>
      </c>
      <c r="C313" s="19">
        <f t="shared" si="41"/>
        <v>9</v>
      </c>
      <c r="D313" s="19">
        <f t="shared" si="42"/>
        <v>3</v>
      </c>
      <c r="E313" s="19">
        <f t="shared" si="43"/>
        <v>21</v>
      </c>
      <c r="F313" s="19" t="str">
        <f t="shared" si="44"/>
        <v>Q3</v>
      </c>
      <c r="G313" s="19">
        <v>2</v>
      </c>
      <c r="H313" s="19" t="s">
        <v>77</v>
      </c>
      <c r="I313" s="19" t="s">
        <v>92</v>
      </c>
      <c r="J313" s="19" t="s">
        <v>75</v>
      </c>
      <c r="K313" s="23">
        <v>888</v>
      </c>
      <c r="L313" s="23">
        <v>140</v>
      </c>
      <c r="M313" s="19">
        <v>12</v>
      </c>
      <c r="N313" s="23">
        <f t="shared" si="45"/>
        <v>10656</v>
      </c>
      <c r="O313" s="23">
        <f t="shared" si="46"/>
        <v>1680</v>
      </c>
      <c r="P313" s="23">
        <f t="shared" si="47"/>
        <v>8976</v>
      </c>
      <c r="Q313" s="24">
        <f t="shared" si="48"/>
        <v>84.234234234234222</v>
      </c>
      <c r="R313" s="19" t="str">
        <f t="shared" si="49"/>
        <v>Low Profit</v>
      </c>
    </row>
    <row r="314" spans="1:18">
      <c r="A314" s="22">
        <v>45296</v>
      </c>
      <c r="B314" s="19">
        <f t="shared" si="40"/>
        <v>2024</v>
      </c>
      <c r="C314" s="19">
        <f t="shared" si="41"/>
        <v>1</v>
      </c>
      <c r="D314" s="19">
        <f t="shared" si="42"/>
        <v>1</v>
      </c>
      <c r="E314" s="19">
        <f t="shared" si="43"/>
        <v>5</v>
      </c>
      <c r="F314" s="19" t="str">
        <f t="shared" si="44"/>
        <v>Q1</v>
      </c>
      <c r="G314" s="19">
        <v>2</v>
      </c>
      <c r="H314" s="19" t="s">
        <v>76</v>
      </c>
      <c r="I314" s="19" t="s">
        <v>91</v>
      </c>
      <c r="J314" s="19" t="s">
        <v>72</v>
      </c>
      <c r="K314" s="23">
        <v>615</v>
      </c>
      <c r="L314" s="23">
        <v>78</v>
      </c>
      <c r="M314" s="19">
        <v>10</v>
      </c>
      <c r="N314" s="23">
        <f t="shared" si="45"/>
        <v>6150</v>
      </c>
      <c r="O314" s="23">
        <f t="shared" si="46"/>
        <v>780</v>
      </c>
      <c r="P314" s="23">
        <f t="shared" si="47"/>
        <v>5370</v>
      </c>
      <c r="Q314" s="24">
        <f t="shared" si="48"/>
        <v>87.317073170731703</v>
      </c>
      <c r="R314" s="19" t="str">
        <f t="shared" si="49"/>
        <v>Low Profit</v>
      </c>
    </row>
    <row r="315" spans="1:18">
      <c r="A315" s="22">
        <v>45127</v>
      </c>
      <c r="B315" s="19">
        <f t="shared" si="40"/>
        <v>2023</v>
      </c>
      <c r="C315" s="19">
        <f t="shared" si="41"/>
        <v>7</v>
      </c>
      <c r="D315" s="19">
        <f t="shared" si="42"/>
        <v>3</v>
      </c>
      <c r="E315" s="19">
        <f t="shared" si="43"/>
        <v>20</v>
      </c>
      <c r="F315" s="19" t="str">
        <f t="shared" si="44"/>
        <v>Q3</v>
      </c>
      <c r="G315" s="19">
        <v>2</v>
      </c>
      <c r="H315" s="19" t="s">
        <v>84</v>
      </c>
      <c r="I315" s="19" t="s">
        <v>92</v>
      </c>
      <c r="J315" s="19" t="s">
        <v>80</v>
      </c>
      <c r="K315" s="23">
        <v>2296</v>
      </c>
      <c r="L315" s="23">
        <v>160</v>
      </c>
      <c r="M315" s="19">
        <v>3</v>
      </c>
      <c r="N315" s="23">
        <f t="shared" si="45"/>
        <v>6888</v>
      </c>
      <c r="O315" s="23">
        <f t="shared" si="46"/>
        <v>480</v>
      </c>
      <c r="P315" s="23">
        <f t="shared" si="47"/>
        <v>6408</v>
      </c>
      <c r="Q315" s="24">
        <f t="shared" si="48"/>
        <v>93.031358885017426</v>
      </c>
      <c r="R315" s="19" t="str">
        <f t="shared" si="49"/>
        <v>Low Profit</v>
      </c>
    </row>
    <row r="316" spans="1:18">
      <c r="A316" s="22">
        <v>45020</v>
      </c>
      <c r="B316" s="19">
        <f t="shared" si="40"/>
        <v>2023</v>
      </c>
      <c r="C316" s="19">
        <f t="shared" si="41"/>
        <v>4</v>
      </c>
      <c r="D316" s="19">
        <f t="shared" si="42"/>
        <v>1</v>
      </c>
      <c r="E316" s="19">
        <f t="shared" si="43"/>
        <v>4</v>
      </c>
      <c r="F316" s="19" t="str">
        <f t="shared" si="44"/>
        <v>Q2</v>
      </c>
      <c r="G316" s="19">
        <v>2</v>
      </c>
      <c r="H316" s="19" t="s">
        <v>77</v>
      </c>
      <c r="I316" s="19" t="s">
        <v>92</v>
      </c>
      <c r="J316" s="19" t="s">
        <v>85</v>
      </c>
      <c r="K316" s="23">
        <v>2214</v>
      </c>
      <c r="L316" s="23">
        <v>142</v>
      </c>
      <c r="M316" s="19">
        <v>6</v>
      </c>
      <c r="N316" s="23">
        <f t="shared" si="45"/>
        <v>13284</v>
      </c>
      <c r="O316" s="23">
        <f t="shared" si="46"/>
        <v>852</v>
      </c>
      <c r="P316" s="23">
        <f t="shared" si="47"/>
        <v>12432</v>
      </c>
      <c r="Q316" s="24">
        <f t="shared" si="48"/>
        <v>93.586269196025299</v>
      </c>
      <c r="R316" s="19" t="str">
        <f t="shared" si="49"/>
        <v>Low Profit</v>
      </c>
    </row>
    <row r="317" spans="1:18">
      <c r="A317" s="22">
        <v>45282</v>
      </c>
      <c r="B317" s="19">
        <f t="shared" si="40"/>
        <v>2023</v>
      </c>
      <c r="C317" s="19">
        <f t="shared" si="41"/>
        <v>12</v>
      </c>
      <c r="D317" s="19">
        <f t="shared" si="42"/>
        <v>4</v>
      </c>
      <c r="E317" s="19">
        <f t="shared" si="43"/>
        <v>22</v>
      </c>
      <c r="F317" s="19" t="str">
        <f t="shared" si="44"/>
        <v>Q4</v>
      </c>
      <c r="G317" s="19">
        <v>2</v>
      </c>
      <c r="H317" s="19" t="s">
        <v>76</v>
      </c>
      <c r="I317" s="19" t="s">
        <v>68</v>
      </c>
      <c r="J317" s="19" t="s">
        <v>70</v>
      </c>
      <c r="K317" s="23">
        <v>1514</v>
      </c>
      <c r="L317" s="23">
        <v>114</v>
      </c>
      <c r="M317" s="19">
        <v>10</v>
      </c>
      <c r="N317" s="23">
        <f t="shared" si="45"/>
        <v>15140</v>
      </c>
      <c r="O317" s="23">
        <f t="shared" si="46"/>
        <v>1140</v>
      </c>
      <c r="P317" s="23">
        <f t="shared" si="47"/>
        <v>14000</v>
      </c>
      <c r="Q317" s="24">
        <f t="shared" si="48"/>
        <v>92.470277410832239</v>
      </c>
      <c r="R317" s="19" t="str">
        <f t="shared" si="49"/>
        <v>High Profit</v>
      </c>
    </row>
    <row r="318" spans="1:18">
      <c r="A318" s="22">
        <v>44937</v>
      </c>
      <c r="B318" s="19">
        <f t="shared" si="40"/>
        <v>2023</v>
      </c>
      <c r="C318" s="19">
        <f t="shared" si="41"/>
        <v>1</v>
      </c>
      <c r="D318" s="19">
        <f t="shared" si="42"/>
        <v>2</v>
      </c>
      <c r="E318" s="19">
        <f t="shared" si="43"/>
        <v>11</v>
      </c>
      <c r="F318" s="19" t="str">
        <f t="shared" si="44"/>
        <v>Q1</v>
      </c>
      <c r="G318" s="19">
        <v>2</v>
      </c>
      <c r="H318" s="19" t="s">
        <v>88</v>
      </c>
      <c r="I318" s="19" t="s">
        <v>91</v>
      </c>
      <c r="J318" s="19" t="s">
        <v>83</v>
      </c>
      <c r="K318" s="23">
        <v>747</v>
      </c>
      <c r="L318" s="23">
        <v>143</v>
      </c>
      <c r="M318" s="19">
        <v>11</v>
      </c>
      <c r="N318" s="23">
        <f t="shared" si="45"/>
        <v>8217</v>
      </c>
      <c r="O318" s="23">
        <f t="shared" si="46"/>
        <v>1573</v>
      </c>
      <c r="P318" s="23">
        <f t="shared" si="47"/>
        <v>6644</v>
      </c>
      <c r="Q318" s="24">
        <f t="shared" si="48"/>
        <v>80.85676037483266</v>
      </c>
      <c r="R318" s="19" t="str">
        <f t="shared" si="49"/>
        <v>Low Profit</v>
      </c>
    </row>
    <row r="319" spans="1:18">
      <c r="A319" s="22">
        <v>45183</v>
      </c>
      <c r="B319" s="19">
        <f t="shared" si="40"/>
        <v>2023</v>
      </c>
      <c r="C319" s="19">
        <f t="shared" si="41"/>
        <v>9</v>
      </c>
      <c r="D319" s="19">
        <f t="shared" si="42"/>
        <v>2</v>
      </c>
      <c r="E319" s="19">
        <f t="shared" si="43"/>
        <v>14</v>
      </c>
      <c r="F319" s="19" t="str">
        <f t="shared" si="44"/>
        <v>Q3</v>
      </c>
      <c r="G319" s="19">
        <v>2</v>
      </c>
      <c r="H319" s="19" t="s">
        <v>77</v>
      </c>
      <c r="I319" s="19" t="s">
        <v>92</v>
      </c>
      <c r="J319" s="19" t="s">
        <v>74</v>
      </c>
      <c r="K319" s="23">
        <v>321</v>
      </c>
      <c r="L319" s="23">
        <v>64</v>
      </c>
      <c r="M319" s="19">
        <v>14</v>
      </c>
      <c r="N319" s="23">
        <f t="shared" si="45"/>
        <v>4494</v>
      </c>
      <c r="O319" s="23">
        <f t="shared" si="46"/>
        <v>896</v>
      </c>
      <c r="P319" s="23">
        <f t="shared" si="47"/>
        <v>3598</v>
      </c>
      <c r="Q319" s="24">
        <f t="shared" si="48"/>
        <v>80.062305295950154</v>
      </c>
      <c r="R319" s="19" t="str">
        <f t="shared" si="49"/>
        <v>Low Profit</v>
      </c>
    </row>
    <row r="320" spans="1:18">
      <c r="A320" s="22">
        <v>45197</v>
      </c>
      <c r="B320" s="19">
        <f t="shared" si="40"/>
        <v>2023</v>
      </c>
      <c r="C320" s="19">
        <f t="shared" si="41"/>
        <v>9</v>
      </c>
      <c r="D320" s="19">
        <f t="shared" si="42"/>
        <v>4</v>
      </c>
      <c r="E320" s="19">
        <f t="shared" si="43"/>
        <v>28</v>
      </c>
      <c r="F320" s="19" t="str">
        <f t="shared" si="44"/>
        <v>Q3</v>
      </c>
      <c r="G320" s="19">
        <v>2</v>
      </c>
      <c r="H320" s="19" t="s">
        <v>77</v>
      </c>
      <c r="I320" s="19" t="s">
        <v>68</v>
      </c>
      <c r="J320" s="19" t="s">
        <v>74</v>
      </c>
      <c r="K320" s="23">
        <v>2363</v>
      </c>
      <c r="L320" s="23">
        <v>86</v>
      </c>
      <c r="M320" s="19">
        <v>5</v>
      </c>
      <c r="N320" s="23">
        <f t="shared" si="45"/>
        <v>11815</v>
      </c>
      <c r="O320" s="23">
        <f t="shared" si="46"/>
        <v>430</v>
      </c>
      <c r="P320" s="23">
        <f t="shared" si="47"/>
        <v>11385</v>
      </c>
      <c r="Q320" s="24">
        <f t="shared" si="48"/>
        <v>96.360558611933982</v>
      </c>
      <c r="R320" s="19" t="str">
        <f t="shared" si="49"/>
        <v>Low Profit</v>
      </c>
    </row>
    <row r="321" spans="1:18">
      <c r="A321" s="22">
        <v>44937</v>
      </c>
      <c r="B321" s="19">
        <f t="shared" si="40"/>
        <v>2023</v>
      </c>
      <c r="C321" s="19">
        <f t="shared" si="41"/>
        <v>1</v>
      </c>
      <c r="D321" s="19">
        <f t="shared" si="42"/>
        <v>2</v>
      </c>
      <c r="E321" s="19">
        <f t="shared" si="43"/>
        <v>11</v>
      </c>
      <c r="F321" s="19" t="str">
        <f t="shared" si="44"/>
        <v>Q1</v>
      </c>
      <c r="G321" s="19">
        <v>2</v>
      </c>
      <c r="H321" s="19" t="s">
        <v>84</v>
      </c>
      <c r="I321" s="19" t="s">
        <v>92</v>
      </c>
      <c r="J321" s="19" t="s">
        <v>72</v>
      </c>
      <c r="K321" s="23">
        <v>1925</v>
      </c>
      <c r="L321" s="23">
        <v>121</v>
      </c>
      <c r="M321" s="19">
        <v>4</v>
      </c>
      <c r="N321" s="23">
        <f t="shared" si="45"/>
        <v>7700</v>
      </c>
      <c r="O321" s="23">
        <f t="shared" si="46"/>
        <v>484</v>
      </c>
      <c r="P321" s="23">
        <f t="shared" si="47"/>
        <v>7216</v>
      </c>
      <c r="Q321" s="24">
        <f t="shared" si="48"/>
        <v>93.714285714285722</v>
      </c>
      <c r="R321" s="19" t="str">
        <f t="shared" si="49"/>
        <v>Low Profit</v>
      </c>
    </row>
    <row r="322" spans="1:18">
      <c r="A322" s="22">
        <v>45080</v>
      </c>
      <c r="B322" s="19">
        <f t="shared" si="40"/>
        <v>2023</v>
      </c>
      <c r="C322" s="19">
        <f t="shared" si="41"/>
        <v>6</v>
      </c>
      <c r="D322" s="19">
        <f t="shared" si="42"/>
        <v>1</v>
      </c>
      <c r="E322" s="19">
        <f t="shared" si="43"/>
        <v>3</v>
      </c>
      <c r="F322" s="19" t="str">
        <f t="shared" si="44"/>
        <v>Q2</v>
      </c>
      <c r="G322" s="19">
        <v>2</v>
      </c>
      <c r="H322" s="19" t="s">
        <v>89</v>
      </c>
      <c r="I322" s="19" t="s">
        <v>91</v>
      </c>
      <c r="J322" s="19" t="s">
        <v>70</v>
      </c>
      <c r="K322" s="23">
        <v>1945</v>
      </c>
      <c r="L322" s="23">
        <v>74</v>
      </c>
      <c r="M322" s="19">
        <v>5</v>
      </c>
      <c r="N322" s="23">
        <f t="shared" si="45"/>
        <v>9725</v>
      </c>
      <c r="O322" s="23">
        <f t="shared" si="46"/>
        <v>370</v>
      </c>
      <c r="P322" s="23">
        <f t="shared" si="47"/>
        <v>9355</v>
      </c>
      <c r="Q322" s="24">
        <f t="shared" si="48"/>
        <v>96.195372750642676</v>
      </c>
      <c r="R322" s="19" t="str">
        <f t="shared" si="49"/>
        <v>Low Profit</v>
      </c>
    </row>
    <row r="323" spans="1:18">
      <c r="A323" s="22">
        <v>45164</v>
      </c>
      <c r="B323" s="19">
        <f t="shared" ref="B323:B386" si="50">YEAR(A323)</f>
        <v>2023</v>
      </c>
      <c r="C323" s="19">
        <f t="shared" ref="C323:C386" si="51">MONTH(A323)</f>
        <v>8</v>
      </c>
      <c r="D323" s="19">
        <f t="shared" ref="D323:D386" si="52">INT((DAY(A323)-1)/7)+1</f>
        <v>4</v>
      </c>
      <c r="E323" s="19">
        <f t="shared" ref="E323:E386" si="53">DAY(A323)</f>
        <v>26</v>
      </c>
      <c r="F323" s="19" t="str">
        <f t="shared" ref="F323:F386" si="54">IF(C323&lt;=3,"Q1",IF(C323&lt;=6,"Q2",IF(C323&lt;=9,"Q3","Q4")))</f>
        <v>Q3</v>
      </c>
      <c r="G323" s="19">
        <v>2</v>
      </c>
      <c r="H323" s="19" t="s">
        <v>89</v>
      </c>
      <c r="I323" s="19" t="s">
        <v>91</v>
      </c>
      <c r="J323" s="19" t="s">
        <v>85</v>
      </c>
      <c r="K323" s="23">
        <v>1945</v>
      </c>
      <c r="L323" s="23">
        <v>153</v>
      </c>
      <c r="M323" s="19">
        <v>8</v>
      </c>
      <c r="N323" s="23">
        <f t="shared" ref="N323:N386" si="55">K323*M323</f>
        <v>15560</v>
      </c>
      <c r="O323" s="23">
        <f t="shared" ref="O323:O386" si="56">L323*M323</f>
        <v>1224</v>
      </c>
      <c r="P323" s="23">
        <f t="shared" ref="P323:P386" si="57">N323-O323</f>
        <v>14336</v>
      </c>
      <c r="Q323" s="24">
        <f t="shared" ref="Q323:Q386" si="58">(P323/N323)*100</f>
        <v>92.133676092544988</v>
      </c>
      <c r="R323" s="19" t="str">
        <f t="shared" ref="R323:R386" si="59">IF(P323&gt;=AVERAGE($P$2:$P$701),"High Profit","Low Profit")</f>
        <v>High Profit</v>
      </c>
    </row>
    <row r="324" spans="1:18">
      <c r="A324" s="22">
        <v>45054</v>
      </c>
      <c r="B324" s="19">
        <f t="shared" si="50"/>
        <v>2023</v>
      </c>
      <c r="C324" s="19">
        <f t="shared" si="51"/>
        <v>5</v>
      </c>
      <c r="D324" s="19">
        <f t="shared" si="52"/>
        <v>2</v>
      </c>
      <c r="E324" s="19">
        <f t="shared" si="53"/>
        <v>8</v>
      </c>
      <c r="F324" s="19" t="str">
        <f t="shared" si="54"/>
        <v>Q2</v>
      </c>
      <c r="G324" s="19">
        <v>2</v>
      </c>
      <c r="H324" s="19" t="s">
        <v>76</v>
      </c>
      <c r="I324" s="19" t="s">
        <v>68</v>
      </c>
      <c r="J324" s="19" t="s">
        <v>69</v>
      </c>
      <c r="K324" s="23">
        <v>2031</v>
      </c>
      <c r="L324" s="23">
        <v>70</v>
      </c>
      <c r="M324" s="19">
        <v>13</v>
      </c>
      <c r="N324" s="23">
        <f t="shared" si="55"/>
        <v>26403</v>
      </c>
      <c r="O324" s="23">
        <f t="shared" si="56"/>
        <v>910</v>
      </c>
      <c r="P324" s="23">
        <f t="shared" si="57"/>
        <v>25493</v>
      </c>
      <c r="Q324" s="24">
        <f t="shared" si="58"/>
        <v>96.553421959625794</v>
      </c>
      <c r="R324" s="19" t="str">
        <f t="shared" si="59"/>
        <v>High Profit</v>
      </c>
    </row>
    <row r="325" spans="1:18">
      <c r="A325" s="22">
        <v>45275</v>
      </c>
      <c r="B325" s="19">
        <f t="shared" si="50"/>
        <v>2023</v>
      </c>
      <c r="C325" s="19">
        <f t="shared" si="51"/>
        <v>12</v>
      </c>
      <c r="D325" s="19">
        <f t="shared" si="52"/>
        <v>3</v>
      </c>
      <c r="E325" s="19">
        <f t="shared" si="53"/>
        <v>15</v>
      </c>
      <c r="F325" s="19" t="str">
        <f t="shared" si="54"/>
        <v>Q4</v>
      </c>
      <c r="G325" s="19">
        <v>2</v>
      </c>
      <c r="H325" s="19" t="s">
        <v>82</v>
      </c>
      <c r="I325" s="19" t="s">
        <v>68</v>
      </c>
      <c r="J325" s="19" t="s">
        <v>75</v>
      </c>
      <c r="K325" s="23">
        <v>2031</v>
      </c>
      <c r="L325" s="23">
        <v>107</v>
      </c>
      <c r="M325" s="19">
        <v>9</v>
      </c>
      <c r="N325" s="23">
        <f t="shared" si="55"/>
        <v>18279</v>
      </c>
      <c r="O325" s="23">
        <f t="shared" si="56"/>
        <v>963</v>
      </c>
      <c r="P325" s="23">
        <f t="shared" si="57"/>
        <v>17316</v>
      </c>
      <c r="Q325" s="24">
        <f t="shared" si="58"/>
        <v>94.731659281142299</v>
      </c>
      <c r="R325" s="19" t="str">
        <f t="shared" si="59"/>
        <v>High Profit</v>
      </c>
    </row>
    <row r="326" spans="1:18">
      <c r="A326" s="22">
        <v>45084</v>
      </c>
      <c r="B326" s="19">
        <f t="shared" si="50"/>
        <v>2023</v>
      </c>
      <c r="C326" s="19">
        <f t="shared" si="51"/>
        <v>6</v>
      </c>
      <c r="D326" s="19">
        <f t="shared" si="52"/>
        <v>1</v>
      </c>
      <c r="E326" s="19">
        <f t="shared" si="53"/>
        <v>7</v>
      </c>
      <c r="F326" s="19" t="str">
        <f t="shared" si="54"/>
        <v>Q2</v>
      </c>
      <c r="G326" s="19">
        <v>2</v>
      </c>
      <c r="H326" s="19" t="s">
        <v>76</v>
      </c>
      <c r="I326" s="19" t="s">
        <v>68</v>
      </c>
      <c r="J326" s="19" t="s">
        <v>83</v>
      </c>
      <c r="K326" s="23">
        <v>2261</v>
      </c>
      <c r="L326" s="23">
        <v>114</v>
      </c>
      <c r="M326" s="19">
        <v>15</v>
      </c>
      <c r="N326" s="23">
        <f t="shared" si="55"/>
        <v>33915</v>
      </c>
      <c r="O326" s="23">
        <f t="shared" si="56"/>
        <v>1710</v>
      </c>
      <c r="P326" s="23">
        <f t="shared" si="57"/>
        <v>32205</v>
      </c>
      <c r="Q326" s="24">
        <f t="shared" si="58"/>
        <v>94.9579831932773</v>
      </c>
      <c r="R326" s="19" t="str">
        <f t="shared" si="59"/>
        <v>High Profit</v>
      </c>
    </row>
    <row r="327" spans="1:18">
      <c r="A327" s="22">
        <v>44953</v>
      </c>
      <c r="B327" s="19">
        <f t="shared" si="50"/>
        <v>2023</v>
      </c>
      <c r="C327" s="19">
        <f t="shared" si="51"/>
        <v>1</v>
      </c>
      <c r="D327" s="19">
        <f t="shared" si="52"/>
        <v>4</v>
      </c>
      <c r="E327" s="19">
        <f t="shared" si="53"/>
        <v>27</v>
      </c>
      <c r="F327" s="19" t="str">
        <f t="shared" si="54"/>
        <v>Q1</v>
      </c>
      <c r="G327" s="19">
        <v>2</v>
      </c>
      <c r="H327" s="19" t="s">
        <v>76</v>
      </c>
      <c r="I327" s="19" t="s">
        <v>68</v>
      </c>
      <c r="J327" s="19" t="s">
        <v>83</v>
      </c>
      <c r="K327" s="23">
        <v>1967</v>
      </c>
      <c r="L327" s="23">
        <v>108</v>
      </c>
      <c r="M327" s="19">
        <v>12</v>
      </c>
      <c r="N327" s="23">
        <f t="shared" si="55"/>
        <v>23604</v>
      </c>
      <c r="O327" s="23">
        <f t="shared" si="56"/>
        <v>1296</v>
      </c>
      <c r="P327" s="23">
        <f t="shared" si="57"/>
        <v>22308</v>
      </c>
      <c r="Q327" s="24">
        <f t="shared" si="58"/>
        <v>94.509405185561775</v>
      </c>
      <c r="R327" s="19" t="str">
        <f t="shared" si="59"/>
        <v>High Profit</v>
      </c>
    </row>
    <row r="328" spans="1:18">
      <c r="A328" s="22">
        <v>45293</v>
      </c>
      <c r="B328" s="19">
        <f t="shared" si="50"/>
        <v>2024</v>
      </c>
      <c r="C328" s="19">
        <f t="shared" si="51"/>
        <v>1</v>
      </c>
      <c r="D328" s="19">
        <f t="shared" si="52"/>
        <v>1</v>
      </c>
      <c r="E328" s="19">
        <f t="shared" si="53"/>
        <v>2</v>
      </c>
      <c r="F328" s="19" t="str">
        <f t="shared" si="54"/>
        <v>Q1</v>
      </c>
      <c r="G328" s="19">
        <v>2</v>
      </c>
      <c r="H328" s="19" t="s">
        <v>76</v>
      </c>
      <c r="I328" s="19" t="s">
        <v>68</v>
      </c>
      <c r="J328" s="19" t="s">
        <v>85</v>
      </c>
      <c r="K328" s="23">
        <v>218</v>
      </c>
      <c r="L328" s="23">
        <v>78</v>
      </c>
      <c r="M328" s="19">
        <v>11</v>
      </c>
      <c r="N328" s="23">
        <f t="shared" si="55"/>
        <v>2398</v>
      </c>
      <c r="O328" s="23">
        <f t="shared" si="56"/>
        <v>858</v>
      </c>
      <c r="P328" s="23">
        <f t="shared" si="57"/>
        <v>1540</v>
      </c>
      <c r="Q328" s="24">
        <f t="shared" si="58"/>
        <v>64.22018348623854</v>
      </c>
      <c r="R328" s="19" t="str">
        <f t="shared" si="59"/>
        <v>Low Profit</v>
      </c>
    </row>
    <row r="329" spans="1:18">
      <c r="A329" s="22">
        <v>45148</v>
      </c>
      <c r="B329" s="19">
        <f t="shared" si="50"/>
        <v>2023</v>
      </c>
      <c r="C329" s="19">
        <f t="shared" si="51"/>
        <v>8</v>
      </c>
      <c r="D329" s="19">
        <f t="shared" si="52"/>
        <v>2</v>
      </c>
      <c r="E329" s="19">
        <f t="shared" si="53"/>
        <v>10</v>
      </c>
      <c r="F329" s="19" t="str">
        <f t="shared" si="54"/>
        <v>Q3</v>
      </c>
      <c r="G329" s="19">
        <v>2</v>
      </c>
      <c r="H329" s="19" t="s">
        <v>81</v>
      </c>
      <c r="I329" s="19" t="s">
        <v>91</v>
      </c>
      <c r="J329" s="19" t="s">
        <v>79</v>
      </c>
      <c r="K329" s="23">
        <v>671</v>
      </c>
      <c r="L329" s="23">
        <v>64</v>
      </c>
      <c r="M329" s="19">
        <v>14</v>
      </c>
      <c r="N329" s="23">
        <f t="shared" si="55"/>
        <v>9394</v>
      </c>
      <c r="O329" s="23">
        <f t="shared" si="56"/>
        <v>896</v>
      </c>
      <c r="P329" s="23">
        <f t="shared" si="57"/>
        <v>8498</v>
      </c>
      <c r="Q329" s="24">
        <f t="shared" si="58"/>
        <v>90.461997019374067</v>
      </c>
      <c r="R329" s="19" t="str">
        <f t="shared" si="59"/>
        <v>Low Profit</v>
      </c>
    </row>
    <row r="330" spans="1:18">
      <c r="A330" s="22">
        <v>45122</v>
      </c>
      <c r="B330" s="19">
        <f t="shared" si="50"/>
        <v>2023</v>
      </c>
      <c r="C330" s="19">
        <f t="shared" si="51"/>
        <v>7</v>
      </c>
      <c r="D330" s="19">
        <f t="shared" si="52"/>
        <v>3</v>
      </c>
      <c r="E330" s="19">
        <f t="shared" si="53"/>
        <v>15</v>
      </c>
      <c r="F330" s="19" t="str">
        <f t="shared" si="54"/>
        <v>Q3</v>
      </c>
      <c r="G330" s="19">
        <v>2</v>
      </c>
      <c r="H330" s="19" t="s">
        <v>67</v>
      </c>
      <c r="I330" s="19" t="s">
        <v>91</v>
      </c>
      <c r="J330" s="19" t="s">
        <v>79</v>
      </c>
      <c r="K330" s="23">
        <v>1514</v>
      </c>
      <c r="L330" s="23">
        <v>64</v>
      </c>
      <c r="M330" s="19">
        <v>10</v>
      </c>
      <c r="N330" s="23">
        <f t="shared" si="55"/>
        <v>15140</v>
      </c>
      <c r="O330" s="23">
        <f t="shared" si="56"/>
        <v>640</v>
      </c>
      <c r="P330" s="23">
        <f t="shared" si="57"/>
        <v>14500</v>
      </c>
      <c r="Q330" s="24">
        <f t="shared" si="58"/>
        <v>95.772787318361949</v>
      </c>
      <c r="R330" s="19" t="str">
        <f t="shared" si="59"/>
        <v>High Profit</v>
      </c>
    </row>
    <row r="331" spans="1:18">
      <c r="A331" s="22">
        <v>45117</v>
      </c>
      <c r="B331" s="19">
        <f t="shared" si="50"/>
        <v>2023</v>
      </c>
      <c r="C331" s="19">
        <f t="shared" si="51"/>
        <v>7</v>
      </c>
      <c r="D331" s="19">
        <f t="shared" si="52"/>
        <v>2</v>
      </c>
      <c r="E331" s="19">
        <f t="shared" si="53"/>
        <v>10</v>
      </c>
      <c r="F331" s="19" t="str">
        <f t="shared" si="54"/>
        <v>Q3</v>
      </c>
      <c r="G331" s="19">
        <v>2</v>
      </c>
      <c r="H331" s="19" t="s">
        <v>67</v>
      </c>
      <c r="I331" s="19" t="s">
        <v>92</v>
      </c>
      <c r="J331" s="19" t="s">
        <v>83</v>
      </c>
      <c r="K331" s="23">
        <v>1514</v>
      </c>
      <c r="L331" s="23">
        <v>156</v>
      </c>
      <c r="M331" s="19">
        <v>5</v>
      </c>
      <c r="N331" s="23">
        <f t="shared" si="55"/>
        <v>7570</v>
      </c>
      <c r="O331" s="23">
        <f t="shared" si="56"/>
        <v>780</v>
      </c>
      <c r="P331" s="23">
        <f t="shared" si="57"/>
        <v>6790</v>
      </c>
      <c r="Q331" s="24">
        <f t="shared" si="58"/>
        <v>89.696169088507261</v>
      </c>
      <c r="R331" s="19" t="str">
        <f t="shared" si="59"/>
        <v>Low Profit</v>
      </c>
    </row>
    <row r="332" spans="1:18">
      <c r="A332" s="22">
        <v>45152</v>
      </c>
      <c r="B332" s="19">
        <f t="shared" si="50"/>
        <v>2023</v>
      </c>
      <c r="C332" s="19">
        <f t="shared" si="51"/>
        <v>8</v>
      </c>
      <c r="D332" s="19">
        <f t="shared" si="52"/>
        <v>2</v>
      </c>
      <c r="E332" s="19">
        <f t="shared" si="53"/>
        <v>14</v>
      </c>
      <c r="F332" s="19" t="str">
        <f t="shared" si="54"/>
        <v>Q3</v>
      </c>
      <c r="G332" s="19">
        <v>2</v>
      </c>
      <c r="H332" s="19" t="s">
        <v>67</v>
      </c>
      <c r="I332" s="19" t="s">
        <v>91</v>
      </c>
      <c r="J332" s="19" t="s">
        <v>85</v>
      </c>
      <c r="K332" s="23">
        <v>671</v>
      </c>
      <c r="L332" s="23">
        <v>144</v>
      </c>
      <c r="M332" s="19">
        <v>6</v>
      </c>
      <c r="N332" s="23">
        <f t="shared" si="55"/>
        <v>4026</v>
      </c>
      <c r="O332" s="23">
        <f t="shared" si="56"/>
        <v>864</v>
      </c>
      <c r="P332" s="23">
        <f t="shared" si="57"/>
        <v>3162</v>
      </c>
      <c r="Q332" s="24">
        <f t="shared" si="58"/>
        <v>78.539493293591661</v>
      </c>
      <c r="R332" s="19" t="str">
        <f t="shared" si="59"/>
        <v>Low Profit</v>
      </c>
    </row>
    <row r="333" spans="1:18">
      <c r="A333" s="22">
        <v>45097</v>
      </c>
      <c r="B333" s="19">
        <f t="shared" si="50"/>
        <v>2023</v>
      </c>
      <c r="C333" s="19">
        <f t="shared" si="51"/>
        <v>6</v>
      </c>
      <c r="D333" s="19">
        <f t="shared" si="52"/>
        <v>3</v>
      </c>
      <c r="E333" s="19">
        <f t="shared" si="53"/>
        <v>20</v>
      </c>
      <c r="F333" s="19" t="str">
        <f t="shared" si="54"/>
        <v>Q2</v>
      </c>
      <c r="G333" s="19">
        <v>2</v>
      </c>
      <c r="H333" s="19" t="s">
        <v>77</v>
      </c>
      <c r="I333" s="19" t="s">
        <v>92</v>
      </c>
      <c r="J333" s="19" t="s">
        <v>72</v>
      </c>
      <c r="K333" s="23">
        <v>2791</v>
      </c>
      <c r="L333" s="23">
        <v>137</v>
      </c>
      <c r="M333" s="19">
        <v>9</v>
      </c>
      <c r="N333" s="23">
        <f t="shared" si="55"/>
        <v>25119</v>
      </c>
      <c r="O333" s="23">
        <f t="shared" si="56"/>
        <v>1233</v>
      </c>
      <c r="P333" s="23">
        <f t="shared" si="57"/>
        <v>23886</v>
      </c>
      <c r="Q333" s="24">
        <f t="shared" si="58"/>
        <v>95.09136510211394</v>
      </c>
      <c r="R333" s="19" t="str">
        <f t="shared" si="59"/>
        <v>High Profit</v>
      </c>
    </row>
    <row r="334" spans="1:18">
      <c r="A334" s="22">
        <v>44956</v>
      </c>
      <c r="B334" s="19">
        <f t="shared" si="50"/>
        <v>2023</v>
      </c>
      <c r="C334" s="19">
        <f t="shared" si="51"/>
        <v>1</v>
      </c>
      <c r="D334" s="19">
        <f t="shared" si="52"/>
        <v>5</v>
      </c>
      <c r="E334" s="19">
        <f t="shared" si="53"/>
        <v>30</v>
      </c>
      <c r="F334" s="19" t="str">
        <f t="shared" si="54"/>
        <v>Q1</v>
      </c>
      <c r="G334" s="19">
        <v>2</v>
      </c>
      <c r="H334" s="19" t="s">
        <v>84</v>
      </c>
      <c r="I334" s="19" t="s">
        <v>92</v>
      </c>
      <c r="J334" s="19" t="s">
        <v>72</v>
      </c>
      <c r="K334" s="23">
        <v>2620</v>
      </c>
      <c r="L334" s="23">
        <v>93</v>
      </c>
      <c r="M334" s="19">
        <v>6</v>
      </c>
      <c r="N334" s="23">
        <f t="shared" si="55"/>
        <v>15720</v>
      </c>
      <c r="O334" s="23">
        <f t="shared" si="56"/>
        <v>558</v>
      </c>
      <c r="P334" s="23">
        <f t="shared" si="57"/>
        <v>15162</v>
      </c>
      <c r="Q334" s="24">
        <f t="shared" si="58"/>
        <v>96.450381679389309</v>
      </c>
      <c r="R334" s="19" t="str">
        <f t="shared" si="59"/>
        <v>High Profit</v>
      </c>
    </row>
    <row r="335" spans="1:18">
      <c r="A335" s="22">
        <v>45259</v>
      </c>
      <c r="B335" s="19">
        <f t="shared" si="50"/>
        <v>2023</v>
      </c>
      <c r="C335" s="19">
        <f t="shared" si="51"/>
        <v>11</v>
      </c>
      <c r="D335" s="19">
        <f t="shared" si="52"/>
        <v>5</v>
      </c>
      <c r="E335" s="19">
        <f t="shared" si="53"/>
        <v>29</v>
      </c>
      <c r="F335" s="19" t="str">
        <f t="shared" si="54"/>
        <v>Q4</v>
      </c>
      <c r="G335" s="19">
        <v>2</v>
      </c>
      <c r="H335" s="19" t="s">
        <v>89</v>
      </c>
      <c r="I335" s="19" t="s">
        <v>68</v>
      </c>
      <c r="J335" s="19" t="s">
        <v>86</v>
      </c>
      <c r="K335" s="23">
        <v>2116</v>
      </c>
      <c r="L335" s="23">
        <v>95</v>
      </c>
      <c r="M335" s="19">
        <v>3</v>
      </c>
      <c r="N335" s="23">
        <f t="shared" si="55"/>
        <v>6348</v>
      </c>
      <c r="O335" s="23">
        <f t="shared" si="56"/>
        <v>285</v>
      </c>
      <c r="P335" s="23">
        <f t="shared" si="57"/>
        <v>6063</v>
      </c>
      <c r="Q335" s="24">
        <f t="shared" si="58"/>
        <v>95.510396975425323</v>
      </c>
      <c r="R335" s="19" t="str">
        <f t="shared" si="59"/>
        <v>Low Profit</v>
      </c>
    </row>
    <row r="336" spans="1:18">
      <c r="A336" s="22">
        <v>44998</v>
      </c>
      <c r="B336" s="19">
        <f t="shared" si="50"/>
        <v>2023</v>
      </c>
      <c r="C336" s="19">
        <f t="shared" si="51"/>
        <v>3</v>
      </c>
      <c r="D336" s="19">
        <f t="shared" si="52"/>
        <v>2</v>
      </c>
      <c r="E336" s="19">
        <f t="shared" si="53"/>
        <v>13</v>
      </c>
      <c r="F336" s="19" t="str">
        <f t="shared" si="54"/>
        <v>Q1</v>
      </c>
      <c r="G336" s="19">
        <v>2</v>
      </c>
      <c r="H336" s="19" t="s">
        <v>81</v>
      </c>
      <c r="I336" s="19" t="s">
        <v>91</v>
      </c>
      <c r="J336" s="19" t="s">
        <v>74</v>
      </c>
      <c r="K336" s="23">
        <v>555</v>
      </c>
      <c r="L336" s="23">
        <v>62</v>
      </c>
      <c r="M336" s="19">
        <v>10</v>
      </c>
      <c r="N336" s="23">
        <f t="shared" si="55"/>
        <v>5550</v>
      </c>
      <c r="O336" s="23">
        <f t="shared" si="56"/>
        <v>620</v>
      </c>
      <c r="P336" s="23">
        <f t="shared" si="57"/>
        <v>4930</v>
      </c>
      <c r="Q336" s="24">
        <f t="shared" si="58"/>
        <v>88.828828828828833</v>
      </c>
      <c r="R336" s="19" t="str">
        <f t="shared" si="59"/>
        <v>Low Profit</v>
      </c>
    </row>
    <row r="337" spans="1:18">
      <c r="A337" s="22">
        <v>45008</v>
      </c>
      <c r="B337" s="19">
        <f t="shared" si="50"/>
        <v>2023</v>
      </c>
      <c r="C337" s="19">
        <f t="shared" si="51"/>
        <v>3</v>
      </c>
      <c r="D337" s="19">
        <f t="shared" si="52"/>
        <v>4</v>
      </c>
      <c r="E337" s="19">
        <f t="shared" si="53"/>
        <v>23</v>
      </c>
      <c r="F337" s="19" t="str">
        <f t="shared" si="54"/>
        <v>Q1</v>
      </c>
      <c r="G337" s="19">
        <v>2</v>
      </c>
      <c r="H337" s="19" t="s">
        <v>82</v>
      </c>
      <c r="I337" s="19" t="s">
        <v>68</v>
      </c>
      <c r="J337" s="19" t="s">
        <v>70</v>
      </c>
      <c r="K337" s="23">
        <v>2861</v>
      </c>
      <c r="L337" s="23">
        <v>82</v>
      </c>
      <c r="M337" s="19">
        <v>9</v>
      </c>
      <c r="N337" s="23">
        <f t="shared" si="55"/>
        <v>25749</v>
      </c>
      <c r="O337" s="23">
        <f t="shared" si="56"/>
        <v>738</v>
      </c>
      <c r="P337" s="23">
        <f t="shared" si="57"/>
        <v>25011</v>
      </c>
      <c r="Q337" s="24">
        <f t="shared" si="58"/>
        <v>97.133869276476759</v>
      </c>
      <c r="R337" s="19" t="str">
        <f t="shared" si="59"/>
        <v>High Profit</v>
      </c>
    </row>
    <row r="338" spans="1:18">
      <c r="A338" s="22">
        <v>45271</v>
      </c>
      <c r="B338" s="19">
        <f t="shared" si="50"/>
        <v>2023</v>
      </c>
      <c r="C338" s="19">
        <f t="shared" si="51"/>
        <v>12</v>
      </c>
      <c r="D338" s="19">
        <f t="shared" si="52"/>
        <v>2</v>
      </c>
      <c r="E338" s="19">
        <f t="shared" si="53"/>
        <v>11</v>
      </c>
      <c r="F338" s="19" t="str">
        <f t="shared" si="54"/>
        <v>Q4</v>
      </c>
      <c r="G338" s="19">
        <v>2</v>
      </c>
      <c r="H338" s="19" t="s">
        <v>89</v>
      </c>
      <c r="I338" s="19" t="s">
        <v>91</v>
      </c>
      <c r="J338" s="19" t="s">
        <v>83</v>
      </c>
      <c r="K338" s="23">
        <v>3801</v>
      </c>
      <c r="L338" s="23">
        <v>159</v>
      </c>
      <c r="M338" s="19">
        <v>15</v>
      </c>
      <c r="N338" s="23">
        <f t="shared" si="55"/>
        <v>57015</v>
      </c>
      <c r="O338" s="23">
        <f t="shared" si="56"/>
        <v>2385</v>
      </c>
      <c r="P338" s="23">
        <f t="shared" si="57"/>
        <v>54630</v>
      </c>
      <c r="Q338" s="24">
        <f t="shared" si="58"/>
        <v>95.816890292028418</v>
      </c>
      <c r="R338" s="19" t="str">
        <f t="shared" si="59"/>
        <v>High Profit</v>
      </c>
    </row>
    <row r="339" spans="1:18">
      <c r="A339" s="22">
        <v>45223</v>
      </c>
      <c r="B339" s="19">
        <f t="shared" si="50"/>
        <v>2023</v>
      </c>
      <c r="C339" s="19">
        <f t="shared" si="51"/>
        <v>10</v>
      </c>
      <c r="D339" s="19">
        <f t="shared" si="52"/>
        <v>4</v>
      </c>
      <c r="E339" s="19">
        <f t="shared" si="53"/>
        <v>24</v>
      </c>
      <c r="F339" s="19" t="str">
        <f t="shared" si="54"/>
        <v>Q4</v>
      </c>
      <c r="G339" s="19">
        <v>2</v>
      </c>
      <c r="H339" s="19" t="s">
        <v>67</v>
      </c>
      <c r="I339" s="19" t="s">
        <v>92</v>
      </c>
      <c r="J339" s="19" t="s">
        <v>75</v>
      </c>
      <c r="K339" s="23">
        <v>2844</v>
      </c>
      <c r="L339" s="23">
        <v>134</v>
      </c>
      <c r="M339" s="19">
        <v>14</v>
      </c>
      <c r="N339" s="23">
        <f t="shared" si="55"/>
        <v>39816</v>
      </c>
      <c r="O339" s="23">
        <f t="shared" si="56"/>
        <v>1876</v>
      </c>
      <c r="P339" s="23">
        <f t="shared" si="57"/>
        <v>37940</v>
      </c>
      <c r="Q339" s="24">
        <f t="shared" si="58"/>
        <v>95.288326300984522</v>
      </c>
      <c r="R339" s="19" t="str">
        <f t="shared" si="59"/>
        <v>High Profit</v>
      </c>
    </row>
    <row r="340" spans="1:18">
      <c r="A340" s="22">
        <v>45240</v>
      </c>
      <c r="B340" s="19">
        <f t="shared" si="50"/>
        <v>2023</v>
      </c>
      <c r="C340" s="19">
        <f t="shared" si="51"/>
        <v>11</v>
      </c>
      <c r="D340" s="19">
        <f t="shared" si="52"/>
        <v>2</v>
      </c>
      <c r="E340" s="19">
        <f t="shared" si="53"/>
        <v>10</v>
      </c>
      <c r="F340" s="19" t="str">
        <f t="shared" si="54"/>
        <v>Q4</v>
      </c>
      <c r="G340" s="19">
        <v>2</v>
      </c>
      <c r="H340" s="19" t="s">
        <v>76</v>
      </c>
      <c r="I340" s="19" t="s">
        <v>91</v>
      </c>
      <c r="J340" s="19" t="s">
        <v>85</v>
      </c>
      <c r="K340" s="23">
        <v>2030</v>
      </c>
      <c r="L340" s="23">
        <v>86</v>
      </c>
      <c r="M340" s="19">
        <v>14</v>
      </c>
      <c r="N340" s="23">
        <f t="shared" si="55"/>
        <v>28420</v>
      </c>
      <c r="O340" s="23">
        <f t="shared" si="56"/>
        <v>1204</v>
      </c>
      <c r="P340" s="23">
        <f t="shared" si="57"/>
        <v>27216</v>
      </c>
      <c r="Q340" s="24">
        <f t="shared" si="58"/>
        <v>95.763546798029552</v>
      </c>
      <c r="R340" s="19" t="str">
        <f t="shared" si="59"/>
        <v>High Profit</v>
      </c>
    </row>
    <row r="341" spans="1:18">
      <c r="A341" s="22">
        <v>45248</v>
      </c>
      <c r="B341" s="19">
        <f t="shared" si="50"/>
        <v>2023</v>
      </c>
      <c r="C341" s="19">
        <f t="shared" si="51"/>
        <v>11</v>
      </c>
      <c r="D341" s="19">
        <f t="shared" si="52"/>
        <v>3</v>
      </c>
      <c r="E341" s="19">
        <f t="shared" si="53"/>
        <v>18</v>
      </c>
      <c r="F341" s="19" t="str">
        <f t="shared" si="54"/>
        <v>Q4</v>
      </c>
      <c r="G341" s="19">
        <v>2</v>
      </c>
      <c r="H341" s="19" t="s">
        <v>84</v>
      </c>
      <c r="I341" s="19" t="s">
        <v>91</v>
      </c>
      <c r="J341" s="19" t="s">
        <v>83</v>
      </c>
      <c r="K341" s="23">
        <v>1530</v>
      </c>
      <c r="L341" s="23">
        <v>90</v>
      </c>
      <c r="M341" s="19">
        <v>9</v>
      </c>
      <c r="N341" s="23">
        <f t="shared" si="55"/>
        <v>13770</v>
      </c>
      <c r="O341" s="23">
        <f t="shared" si="56"/>
        <v>810</v>
      </c>
      <c r="P341" s="23">
        <f t="shared" si="57"/>
        <v>12960</v>
      </c>
      <c r="Q341" s="24">
        <f t="shared" si="58"/>
        <v>94.117647058823522</v>
      </c>
      <c r="R341" s="19" t="str">
        <f t="shared" si="59"/>
        <v>Low Profit</v>
      </c>
    </row>
    <row r="342" spans="1:18">
      <c r="A342" s="22">
        <v>45267</v>
      </c>
      <c r="B342" s="19">
        <f t="shared" si="50"/>
        <v>2023</v>
      </c>
      <c r="C342" s="19">
        <f t="shared" si="51"/>
        <v>12</v>
      </c>
      <c r="D342" s="19">
        <f t="shared" si="52"/>
        <v>1</v>
      </c>
      <c r="E342" s="19">
        <f t="shared" si="53"/>
        <v>7</v>
      </c>
      <c r="F342" s="19" t="str">
        <f t="shared" si="54"/>
        <v>Q4</v>
      </c>
      <c r="G342" s="19">
        <v>2</v>
      </c>
      <c r="H342" s="19" t="s">
        <v>67</v>
      </c>
      <c r="I342" s="19" t="s">
        <v>92</v>
      </c>
      <c r="J342" s="19" t="s">
        <v>74</v>
      </c>
      <c r="K342" s="23">
        <v>2844</v>
      </c>
      <c r="L342" s="23">
        <v>86</v>
      </c>
      <c r="M342" s="19">
        <v>8</v>
      </c>
      <c r="N342" s="23">
        <f t="shared" si="55"/>
        <v>22752</v>
      </c>
      <c r="O342" s="23">
        <f t="shared" si="56"/>
        <v>688</v>
      </c>
      <c r="P342" s="23">
        <f t="shared" si="57"/>
        <v>22064</v>
      </c>
      <c r="Q342" s="24">
        <f t="shared" si="58"/>
        <v>96.976090014064695</v>
      </c>
      <c r="R342" s="19" t="str">
        <f t="shared" si="59"/>
        <v>High Profit</v>
      </c>
    </row>
    <row r="343" spans="1:18">
      <c r="A343" s="22">
        <v>45103</v>
      </c>
      <c r="B343" s="19">
        <f t="shared" si="50"/>
        <v>2023</v>
      </c>
      <c r="C343" s="19">
        <f t="shared" si="51"/>
        <v>6</v>
      </c>
      <c r="D343" s="19">
        <f t="shared" si="52"/>
        <v>4</v>
      </c>
      <c r="E343" s="19">
        <f t="shared" si="53"/>
        <v>26</v>
      </c>
      <c r="F343" s="19" t="str">
        <f t="shared" si="54"/>
        <v>Q2</v>
      </c>
      <c r="G343" s="19">
        <v>2</v>
      </c>
      <c r="H343" s="19" t="s">
        <v>76</v>
      </c>
      <c r="I343" s="19" t="s">
        <v>91</v>
      </c>
      <c r="J343" s="19" t="s">
        <v>78</v>
      </c>
      <c r="K343" s="23">
        <v>2198</v>
      </c>
      <c r="L343" s="23">
        <v>65</v>
      </c>
      <c r="M343" s="19">
        <v>15</v>
      </c>
      <c r="N343" s="23">
        <f t="shared" si="55"/>
        <v>32970</v>
      </c>
      <c r="O343" s="23">
        <f t="shared" si="56"/>
        <v>975</v>
      </c>
      <c r="P343" s="23">
        <f t="shared" si="57"/>
        <v>31995</v>
      </c>
      <c r="Q343" s="24">
        <f t="shared" si="58"/>
        <v>97.042766151046408</v>
      </c>
      <c r="R343" s="19" t="str">
        <f t="shared" si="59"/>
        <v>High Profit</v>
      </c>
    </row>
    <row r="344" spans="1:18">
      <c r="A344" s="22">
        <v>45023</v>
      </c>
      <c r="B344" s="19">
        <f t="shared" si="50"/>
        <v>2023</v>
      </c>
      <c r="C344" s="19">
        <f t="shared" si="51"/>
        <v>4</v>
      </c>
      <c r="D344" s="19">
        <f t="shared" si="52"/>
        <v>1</v>
      </c>
      <c r="E344" s="19">
        <f t="shared" si="53"/>
        <v>7</v>
      </c>
      <c r="F344" s="19" t="str">
        <f t="shared" si="54"/>
        <v>Q2</v>
      </c>
      <c r="G344" s="19">
        <v>2</v>
      </c>
      <c r="H344" s="19" t="s">
        <v>67</v>
      </c>
      <c r="I344" s="19" t="s">
        <v>68</v>
      </c>
      <c r="J344" s="19" t="s">
        <v>86</v>
      </c>
      <c r="K344" s="23">
        <v>1743</v>
      </c>
      <c r="L344" s="23">
        <v>155</v>
      </c>
      <c r="M344" s="19">
        <v>3</v>
      </c>
      <c r="N344" s="23">
        <f t="shared" si="55"/>
        <v>5229</v>
      </c>
      <c r="O344" s="23">
        <f t="shared" si="56"/>
        <v>465</v>
      </c>
      <c r="P344" s="23">
        <f t="shared" si="57"/>
        <v>4764</v>
      </c>
      <c r="Q344" s="24">
        <f t="shared" si="58"/>
        <v>91.107286288009178</v>
      </c>
      <c r="R344" s="19" t="str">
        <f t="shared" si="59"/>
        <v>Low Profit</v>
      </c>
    </row>
    <row r="345" spans="1:18">
      <c r="A345" s="22">
        <v>45021</v>
      </c>
      <c r="B345" s="19">
        <f t="shared" si="50"/>
        <v>2023</v>
      </c>
      <c r="C345" s="19">
        <f t="shared" si="51"/>
        <v>4</v>
      </c>
      <c r="D345" s="19">
        <f t="shared" si="52"/>
        <v>1</v>
      </c>
      <c r="E345" s="19">
        <f t="shared" si="53"/>
        <v>5</v>
      </c>
      <c r="F345" s="19" t="str">
        <f t="shared" si="54"/>
        <v>Q2</v>
      </c>
      <c r="G345" s="19">
        <v>2</v>
      </c>
      <c r="H345" s="19" t="s">
        <v>82</v>
      </c>
      <c r="I345" s="19" t="s">
        <v>92</v>
      </c>
      <c r="J345" s="19" t="s">
        <v>90</v>
      </c>
      <c r="K345" s="23">
        <v>1153</v>
      </c>
      <c r="L345" s="23">
        <v>70</v>
      </c>
      <c r="M345" s="19">
        <v>14</v>
      </c>
      <c r="N345" s="23">
        <f t="shared" si="55"/>
        <v>16142</v>
      </c>
      <c r="O345" s="23">
        <f t="shared" si="56"/>
        <v>980</v>
      </c>
      <c r="P345" s="23">
        <f t="shared" si="57"/>
        <v>15162</v>
      </c>
      <c r="Q345" s="24">
        <f t="shared" si="58"/>
        <v>93.928881179531658</v>
      </c>
      <c r="R345" s="19" t="str">
        <f t="shared" si="59"/>
        <v>High Profit</v>
      </c>
    </row>
    <row r="346" spans="1:18">
      <c r="A346" s="22">
        <v>45010</v>
      </c>
      <c r="B346" s="19">
        <f t="shared" si="50"/>
        <v>2023</v>
      </c>
      <c r="C346" s="19">
        <f t="shared" si="51"/>
        <v>3</v>
      </c>
      <c r="D346" s="19">
        <f t="shared" si="52"/>
        <v>4</v>
      </c>
      <c r="E346" s="19">
        <f t="shared" si="53"/>
        <v>25</v>
      </c>
      <c r="F346" s="19" t="str">
        <f t="shared" si="54"/>
        <v>Q1</v>
      </c>
      <c r="G346" s="19">
        <v>2</v>
      </c>
      <c r="H346" s="19" t="s">
        <v>71</v>
      </c>
      <c r="I346" s="19" t="s">
        <v>91</v>
      </c>
      <c r="J346" s="19" t="s">
        <v>80</v>
      </c>
      <c r="K346" s="23">
        <v>1153</v>
      </c>
      <c r="L346" s="23">
        <v>76</v>
      </c>
      <c r="M346" s="19">
        <v>12</v>
      </c>
      <c r="N346" s="23">
        <f t="shared" si="55"/>
        <v>13836</v>
      </c>
      <c r="O346" s="23">
        <f t="shared" si="56"/>
        <v>912</v>
      </c>
      <c r="P346" s="23">
        <f t="shared" si="57"/>
        <v>12924</v>
      </c>
      <c r="Q346" s="24">
        <f t="shared" si="58"/>
        <v>93.408499566348652</v>
      </c>
      <c r="R346" s="19" t="str">
        <f t="shared" si="59"/>
        <v>Low Profit</v>
      </c>
    </row>
    <row r="347" spans="1:18">
      <c r="A347" s="22">
        <v>45262</v>
      </c>
      <c r="B347" s="19">
        <f t="shared" si="50"/>
        <v>2023</v>
      </c>
      <c r="C347" s="19">
        <f t="shared" si="51"/>
        <v>12</v>
      </c>
      <c r="D347" s="19">
        <f t="shared" si="52"/>
        <v>1</v>
      </c>
      <c r="E347" s="19">
        <f t="shared" si="53"/>
        <v>2</v>
      </c>
      <c r="F347" s="19" t="str">
        <f t="shared" si="54"/>
        <v>Q4</v>
      </c>
      <c r="G347" s="19">
        <v>2</v>
      </c>
      <c r="H347" s="19" t="s">
        <v>82</v>
      </c>
      <c r="I347" s="19" t="s">
        <v>68</v>
      </c>
      <c r="J347" s="19" t="s">
        <v>78</v>
      </c>
      <c r="K347" s="23">
        <v>1262</v>
      </c>
      <c r="L347" s="23">
        <v>87</v>
      </c>
      <c r="M347" s="19">
        <v>10</v>
      </c>
      <c r="N347" s="23">
        <f t="shared" si="55"/>
        <v>12620</v>
      </c>
      <c r="O347" s="23">
        <f t="shared" si="56"/>
        <v>870</v>
      </c>
      <c r="P347" s="23">
        <f t="shared" si="57"/>
        <v>11750</v>
      </c>
      <c r="Q347" s="24">
        <f t="shared" si="58"/>
        <v>93.10618066561014</v>
      </c>
      <c r="R347" s="19" t="str">
        <f t="shared" si="59"/>
        <v>Low Profit</v>
      </c>
    </row>
    <row r="348" spans="1:18">
      <c r="A348" s="22">
        <v>45039</v>
      </c>
      <c r="B348" s="19">
        <f t="shared" si="50"/>
        <v>2023</v>
      </c>
      <c r="C348" s="19">
        <f t="shared" si="51"/>
        <v>4</v>
      </c>
      <c r="D348" s="19">
        <f t="shared" si="52"/>
        <v>4</v>
      </c>
      <c r="E348" s="19">
        <f t="shared" si="53"/>
        <v>23</v>
      </c>
      <c r="F348" s="19" t="str">
        <f t="shared" si="54"/>
        <v>Q2</v>
      </c>
      <c r="G348" s="19">
        <v>2</v>
      </c>
      <c r="H348" s="19" t="s">
        <v>84</v>
      </c>
      <c r="I348" s="19" t="s">
        <v>68</v>
      </c>
      <c r="J348" s="19" t="s">
        <v>90</v>
      </c>
      <c r="K348" s="23">
        <v>2101</v>
      </c>
      <c r="L348" s="23">
        <v>112</v>
      </c>
      <c r="M348" s="19">
        <v>15</v>
      </c>
      <c r="N348" s="23">
        <f t="shared" si="55"/>
        <v>31515</v>
      </c>
      <c r="O348" s="23">
        <f t="shared" si="56"/>
        <v>1680</v>
      </c>
      <c r="P348" s="23">
        <f t="shared" si="57"/>
        <v>29835</v>
      </c>
      <c r="Q348" s="24">
        <f t="shared" si="58"/>
        <v>94.669205140409332</v>
      </c>
      <c r="R348" s="19" t="str">
        <f t="shared" si="59"/>
        <v>High Profit</v>
      </c>
    </row>
    <row r="349" spans="1:18">
      <c r="A349" s="22">
        <v>45101</v>
      </c>
      <c r="B349" s="19">
        <f t="shared" si="50"/>
        <v>2023</v>
      </c>
      <c r="C349" s="19">
        <f t="shared" si="51"/>
        <v>6</v>
      </c>
      <c r="D349" s="19">
        <f t="shared" si="52"/>
        <v>4</v>
      </c>
      <c r="E349" s="19">
        <f t="shared" si="53"/>
        <v>24</v>
      </c>
      <c r="F349" s="19" t="str">
        <f t="shared" si="54"/>
        <v>Q2</v>
      </c>
      <c r="G349" s="19">
        <v>2</v>
      </c>
      <c r="H349" s="19" t="s">
        <v>76</v>
      </c>
      <c r="I349" s="19" t="s">
        <v>92</v>
      </c>
      <c r="J349" s="19" t="s">
        <v>72</v>
      </c>
      <c r="K349" s="23">
        <v>2931</v>
      </c>
      <c r="L349" s="23">
        <v>158</v>
      </c>
      <c r="M349" s="19">
        <v>11</v>
      </c>
      <c r="N349" s="23">
        <f t="shared" si="55"/>
        <v>32241</v>
      </c>
      <c r="O349" s="23">
        <f t="shared" si="56"/>
        <v>1738</v>
      </c>
      <c r="P349" s="23">
        <f t="shared" si="57"/>
        <v>30503</v>
      </c>
      <c r="Q349" s="24">
        <f t="shared" si="58"/>
        <v>94.60934834527464</v>
      </c>
      <c r="R349" s="19" t="str">
        <f t="shared" si="59"/>
        <v>High Profit</v>
      </c>
    </row>
    <row r="350" spans="1:18">
      <c r="A350" s="22">
        <v>44959</v>
      </c>
      <c r="B350" s="19">
        <f t="shared" si="50"/>
        <v>2023</v>
      </c>
      <c r="C350" s="19">
        <f t="shared" si="51"/>
        <v>2</v>
      </c>
      <c r="D350" s="19">
        <f t="shared" si="52"/>
        <v>1</v>
      </c>
      <c r="E350" s="19">
        <f t="shared" si="53"/>
        <v>2</v>
      </c>
      <c r="F350" s="19" t="str">
        <f t="shared" si="54"/>
        <v>Q1</v>
      </c>
      <c r="G350" s="19">
        <v>2</v>
      </c>
      <c r="H350" s="19" t="s">
        <v>76</v>
      </c>
      <c r="I350" s="19" t="s">
        <v>68</v>
      </c>
      <c r="J350" s="19" t="s">
        <v>86</v>
      </c>
      <c r="K350" s="23">
        <v>490</v>
      </c>
      <c r="L350" s="23">
        <v>158</v>
      </c>
      <c r="M350" s="19">
        <v>12</v>
      </c>
      <c r="N350" s="23">
        <f t="shared" si="55"/>
        <v>5880</v>
      </c>
      <c r="O350" s="23">
        <f t="shared" si="56"/>
        <v>1896</v>
      </c>
      <c r="P350" s="23">
        <f t="shared" si="57"/>
        <v>3984</v>
      </c>
      <c r="Q350" s="24">
        <f t="shared" si="58"/>
        <v>67.755102040816325</v>
      </c>
      <c r="R350" s="19" t="str">
        <f t="shared" si="59"/>
        <v>Low Profit</v>
      </c>
    </row>
    <row r="351" spans="1:18">
      <c r="A351" s="22">
        <v>45168</v>
      </c>
      <c r="B351" s="19">
        <f t="shared" si="50"/>
        <v>2023</v>
      </c>
      <c r="C351" s="19">
        <f t="shared" si="51"/>
        <v>8</v>
      </c>
      <c r="D351" s="19">
        <f t="shared" si="52"/>
        <v>5</v>
      </c>
      <c r="E351" s="19">
        <f t="shared" si="53"/>
        <v>30</v>
      </c>
      <c r="F351" s="19" t="str">
        <f t="shared" si="54"/>
        <v>Q3</v>
      </c>
      <c r="G351" s="19">
        <v>2</v>
      </c>
      <c r="H351" s="19" t="s">
        <v>84</v>
      </c>
      <c r="I351" s="19" t="s">
        <v>91</v>
      </c>
      <c r="J351" s="19" t="s">
        <v>78</v>
      </c>
      <c r="K351" s="23">
        <v>2501</v>
      </c>
      <c r="L351" s="23">
        <v>131</v>
      </c>
      <c r="M351" s="19">
        <v>5</v>
      </c>
      <c r="N351" s="23">
        <f t="shared" si="55"/>
        <v>12505</v>
      </c>
      <c r="O351" s="23">
        <f t="shared" si="56"/>
        <v>655</v>
      </c>
      <c r="P351" s="23">
        <f t="shared" si="57"/>
        <v>11850</v>
      </c>
      <c r="Q351" s="24">
        <f t="shared" si="58"/>
        <v>94.762095161935221</v>
      </c>
      <c r="R351" s="19" t="str">
        <f t="shared" si="59"/>
        <v>Low Profit</v>
      </c>
    </row>
    <row r="352" spans="1:18">
      <c r="A352" s="22">
        <v>44990</v>
      </c>
      <c r="B352" s="19">
        <f t="shared" si="50"/>
        <v>2023</v>
      </c>
      <c r="C352" s="19">
        <f t="shared" si="51"/>
        <v>3</v>
      </c>
      <c r="D352" s="19">
        <f t="shared" si="52"/>
        <v>1</v>
      </c>
      <c r="E352" s="19">
        <f t="shared" si="53"/>
        <v>5</v>
      </c>
      <c r="F352" s="19" t="str">
        <f t="shared" si="54"/>
        <v>Q1</v>
      </c>
      <c r="G352" s="19">
        <v>2</v>
      </c>
      <c r="H352" s="19" t="s">
        <v>84</v>
      </c>
      <c r="I352" s="19" t="s">
        <v>92</v>
      </c>
      <c r="J352" s="19" t="s">
        <v>74</v>
      </c>
      <c r="K352" s="23">
        <v>711</v>
      </c>
      <c r="L352" s="23">
        <v>110</v>
      </c>
      <c r="M352" s="19">
        <v>7</v>
      </c>
      <c r="N352" s="23">
        <f t="shared" si="55"/>
        <v>4977</v>
      </c>
      <c r="O352" s="23">
        <f t="shared" si="56"/>
        <v>770</v>
      </c>
      <c r="P352" s="23">
        <f t="shared" si="57"/>
        <v>4207</v>
      </c>
      <c r="Q352" s="24">
        <f t="shared" si="58"/>
        <v>84.528832630098449</v>
      </c>
      <c r="R352" s="19" t="str">
        <f t="shared" si="59"/>
        <v>Low Profit</v>
      </c>
    </row>
    <row r="353" spans="1:18">
      <c r="A353" s="22">
        <v>45126</v>
      </c>
      <c r="B353" s="19">
        <f t="shared" si="50"/>
        <v>2023</v>
      </c>
      <c r="C353" s="19">
        <f t="shared" si="51"/>
        <v>7</v>
      </c>
      <c r="D353" s="19">
        <f t="shared" si="52"/>
        <v>3</v>
      </c>
      <c r="E353" s="19">
        <f t="shared" si="53"/>
        <v>19</v>
      </c>
      <c r="F353" s="19" t="str">
        <f t="shared" si="54"/>
        <v>Q3</v>
      </c>
      <c r="G353" s="19">
        <v>2</v>
      </c>
      <c r="H353" s="19" t="s">
        <v>82</v>
      </c>
      <c r="I353" s="19" t="s">
        <v>68</v>
      </c>
      <c r="J353" s="19" t="s">
        <v>74</v>
      </c>
      <c r="K353" s="23">
        <v>711</v>
      </c>
      <c r="L353" s="23">
        <v>132</v>
      </c>
      <c r="M353" s="19">
        <v>8</v>
      </c>
      <c r="N353" s="23">
        <f t="shared" si="55"/>
        <v>5688</v>
      </c>
      <c r="O353" s="23">
        <f t="shared" si="56"/>
        <v>1056</v>
      </c>
      <c r="P353" s="23">
        <f t="shared" si="57"/>
        <v>4632</v>
      </c>
      <c r="Q353" s="24">
        <f t="shared" si="58"/>
        <v>81.434599156118153</v>
      </c>
      <c r="R353" s="19" t="str">
        <f t="shared" si="59"/>
        <v>Low Profit</v>
      </c>
    </row>
    <row r="354" spans="1:18">
      <c r="A354" s="22">
        <v>44971</v>
      </c>
      <c r="B354" s="19">
        <f t="shared" si="50"/>
        <v>2023</v>
      </c>
      <c r="C354" s="19">
        <f t="shared" si="51"/>
        <v>2</v>
      </c>
      <c r="D354" s="19">
        <f t="shared" si="52"/>
        <v>2</v>
      </c>
      <c r="E354" s="19">
        <f t="shared" si="53"/>
        <v>14</v>
      </c>
      <c r="F354" s="19" t="str">
        <f t="shared" si="54"/>
        <v>Q1</v>
      </c>
      <c r="G354" s="19">
        <v>2</v>
      </c>
      <c r="H354" s="19" t="s">
        <v>71</v>
      </c>
      <c r="I354" s="19" t="s">
        <v>68</v>
      </c>
      <c r="J354" s="19" t="s">
        <v>79</v>
      </c>
      <c r="K354" s="23">
        <v>3675</v>
      </c>
      <c r="L354" s="23">
        <v>114</v>
      </c>
      <c r="M354" s="19">
        <v>12</v>
      </c>
      <c r="N354" s="23">
        <f t="shared" si="55"/>
        <v>44100</v>
      </c>
      <c r="O354" s="23">
        <f t="shared" si="56"/>
        <v>1368</v>
      </c>
      <c r="P354" s="23">
        <f t="shared" si="57"/>
        <v>42732</v>
      </c>
      <c r="Q354" s="24">
        <f t="shared" si="58"/>
        <v>96.897959183673464</v>
      </c>
      <c r="R354" s="19" t="str">
        <f t="shared" si="59"/>
        <v>High Profit</v>
      </c>
    </row>
    <row r="355" spans="1:18">
      <c r="A355" s="22">
        <v>44942</v>
      </c>
      <c r="B355" s="19">
        <f t="shared" si="50"/>
        <v>2023</v>
      </c>
      <c r="C355" s="19">
        <f t="shared" si="51"/>
        <v>1</v>
      </c>
      <c r="D355" s="19">
        <f t="shared" si="52"/>
        <v>3</v>
      </c>
      <c r="E355" s="19">
        <f t="shared" si="53"/>
        <v>16</v>
      </c>
      <c r="F355" s="19" t="str">
        <f t="shared" si="54"/>
        <v>Q1</v>
      </c>
      <c r="G355" s="19">
        <v>2</v>
      </c>
      <c r="H355" s="19" t="s">
        <v>73</v>
      </c>
      <c r="I355" s="19" t="s">
        <v>92</v>
      </c>
      <c r="J355" s="19" t="s">
        <v>79</v>
      </c>
      <c r="K355" s="23">
        <v>1227</v>
      </c>
      <c r="L355" s="23">
        <v>150</v>
      </c>
      <c r="M355" s="19">
        <v>4</v>
      </c>
      <c r="N355" s="23">
        <f t="shared" si="55"/>
        <v>4908</v>
      </c>
      <c r="O355" s="23">
        <f t="shared" si="56"/>
        <v>600</v>
      </c>
      <c r="P355" s="23">
        <f t="shared" si="57"/>
        <v>4308</v>
      </c>
      <c r="Q355" s="24">
        <f t="shared" si="58"/>
        <v>87.775061124694375</v>
      </c>
      <c r="R355" s="19" t="str">
        <f t="shared" si="59"/>
        <v>Low Profit</v>
      </c>
    </row>
    <row r="356" spans="1:18">
      <c r="A356" s="22">
        <v>45083</v>
      </c>
      <c r="B356" s="19">
        <f t="shared" si="50"/>
        <v>2023</v>
      </c>
      <c r="C356" s="19">
        <f t="shared" si="51"/>
        <v>6</v>
      </c>
      <c r="D356" s="19">
        <f t="shared" si="52"/>
        <v>1</v>
      </c>
      <c r="E356" s="19">
        <f t="shared" si="53"/>
        <v>6</v>
      </c>
      <c r="F356" s="19" t="str">
        <f t="shared" si="54"/>
        <v>Q2</v>
      </c>
      <c r="G356" s="19">
        <v>2</v>
      </c>
      <c r="H356" s="19" t="s">
        <v>82</v>
      </c>
      <c r="I356" s="19" t="s">
        <v>68</v>
      </c>
      <c r="J356" s="19" t="s">
        <v>70</v>
      </c>
      <c r="K356" s="23">
        <v>245</v>
      </c>
      <c r="L356" s="23">
        <v>114</v>
      </c>
      <c r="M356" s="19">
        <v>3</v>
      </c>
      <c r="N356" s="23">
        <f t="shared" si="55"/>
        <v>735</v>
      </c>
      <c r="O356" s="23">
        <f t="shared" si="56"/>
        <v>342</v>
      </c>
      <c r="P356" s="23">
        <f t="shared" si="57"/>
        <v>393</v>
      </c>
      <c r="Q356" s="24">
        <f t="shared" si="58"/>
        <v>53.469387755102041</v>
      </c>
      <c r="R356" s="19" t="str">
        <f t="shared" si="59"/>
        <v>Low Profit</v>
      </c>
    </row>
    <row r="357" spans="1:18">
      <c r="A357" s="22">
        <v>45171</v>
      </c>
      <c r="B357" s="19">
        <f t="shared" si="50"/>
        <v>2023</v>
      </c>
      <c r="C357" s="19">
        <f t="shared" si="51"/>
        <v>9</v>
      </c>
      <c r="D357" s="19">
        <f t="shared" si="52"/>
        <v>1</v>
      </c>
      <c r="E357" s="19">
        <f t="shared" si="53"/>
        <v>2</v>
      </c>
      <c r="F357" s="19" t="str">
        <f t="shared" si="54"/>
        <v>Q3</v>
      </c>
      <c r="G357" s="19">
        <v>2</v>
      </c>
      <c r="H357" s="19" t="s">
        <v>76</v>
      </c>
      <c r="I357" s="19" t="s">
        <v>91</v>
      </c>
      <c r="J357" s="19" t="s">
        <v>74</v>
      </c>
      <c r="K357" s="23">
        <v>1227</v>
      </c>
      <c r="L357" s="23">
        <v>158</v>
      </c>
      <c r="M357" s="19">
        <v>8</v>
      </c>
      <c r="N357" s="23">
        <f t="shared" si="55"/>
        <v>9816</v>
      </c>
      <c r="O357" s="23">
        <f t="shared" si="56"/>
        <v>1264</v>
      </c>
      <c r="P357" s="23">
        <f t="shared" si="57"/>
        <v>8552</v>
      </c>
      <c r="Q357" s="24">
        <f t="shared" si="58"/>
        <v>87.123064384678074</v>
      </c>
      <c r="R357" s="19" t="str">
        <f t="shared" si="59"/>
        <v>Low Profit</v>
      </c>
    </row>
    <row r="358" spans="1:18">
      <c r="A358" s="22">
        <v>45002</v>
      </c>
      <c r="B358" s="19">
        <f t="shared" si="50"/>
        <v>2023</v>
      </c>
      <c r="C358" s="19">
        <f t="shared" si="51"/>
        <v>3</v>
      </c>
      <c r="D358" s="19">
        <f t="shared" si="52"/>
        <v>3</v>
      </c>
      <c r="E358" s="19">
        <f t="shared" si="53"/>
        <v>17</v>
      </c>
      <c r="F358" s="19" t="str">
        <f t="shared" si="54"/>
        <v>Q1</v>
      </c>
      <c r="G358" s="19">
        <v>2</v>
      </c>
      <c r="H358" s="19" t="s">
        <v>82</v>
      </c>
      <c r="I358" s="19" t="s">
        <v>92</v>
      </c>
      <c r="J358" s="19" t="s">
        <v>86</v>
      </c>
      <c r="K358" s="23">
        <v>970</v>
      </c>
      <c r="L358" s="23">
        <v>102</v>
      </c>
      <c r="M358" s="19">
        <v>10</v>
      </c>
      <c r="N358" s="23">
        <f t="shared" si="55"/>
        <v>9700</v>
      </c>
      <c r="O358" s="23">
        <f t="shared" si="56"/>
        <v>1020</v>
      </c>
      <c r="P358" s="23">
        <f t="shared" si="57"/>
        <v>8680</v>
      </c>
      <c r="Q358" s="24">
        <f t="shared" si="58"/>
        <v>89.484536082474236</v>
      </c>
      <c r="R358" s="19" t="str">
        <f t="shared" si="59"/>
        <v>Low Profit</v>
      </c>
    </row>
    <row r="359" spans="1:18">
      <c r="A359" s="22">
        <v>44971</v>
      </c>
      <c r="B359" s="19">
        <f t="shared" si="50"/>
        <v>2023</v>
      </c>
      <c r="C359" s="19">
        <f t="shared" si="51"/>
        <v>2</v>
      </c>
      <c r="D359" s="19">
        <f t="shared" si="52"/>
        <v>2</v>
      </c>
      <c r="E359" s="19">
        <f t="shared" si="53"/>
        <v>14</v>
      </c>
      <c r="F359" s="19" t="str">
        <f t="shared" si="54"/>
        <v>Q1</v>
      </c>
      <c r="G359" s="19">
        <v>2</v>
      </c>
      <c r="H359" s="19" t="s">
        <v>76</v>
      </c>
      <c r="I359" s="19" t="s">
        <v>91</v>
      </c>
      <c r="J359" s="19" t="s">
        <v>78</v>
      </c>
      <c r="K359" s="23">
        <v>2628</v>
      </c>
      <c r="L359" s="23">
        <v>123</v>
      </c>
      <c r="M359" s="19">
        <v>13</v>
      </c>
      <c r="N359" s="23">
        <f t="shared" si="55"/>
        <v>34164</v>
      </c>
      <c r="O359" s="23">
        <f t="shared" si="56"/>
        <v>1599</v>
      </c>
      <c r="P359" s="23">
        <f t="shared" si="57"/>
        <v>32565</v>
      </c>
      <c r="Q359" s="24">
        <f t="shared" si="58"/>
        <v>95.319634703196343</v>
      </c>
      <c r="R359" s="19" t="str">
        <f t="shared" si="59"/>
        <v>High Profit</v>
      </c>
    </row>
    <row r="360" spans="1:18">
      <c r="A360" s="22">
        <v>45110</v>
      </c>
      <c r="B360" s="19">
        <f t="shared" si="50"/>
        <v>2023</v>
      </c>
      <c r="C360" s="19">
        <f t="shared" si="51"/>
        <v>7</v>
      </c>
      <c r="D360" s="19">
        <f t="shared" si="52"/>
        <v>1</v>
      </c>
      <c r="E360" s="19">
        <f t="shared" si="53"/>
        <v>3</v>
      </c>
      <c r="F360" s="19" t="str">
        <f t="shared" si="54"/>
        <v>Q3</v>
      </c>
      <c r="G360" s="19">
        <v>2</v>
      </c>
      <c r="H360" s="19" t="s">
        <v>84</v>
      </c>
      <c r="I360" s="19" t="s">
        <v>68</v>
      </c>
      <c r="J360" s="19" t="s">
        <v>78</v>
      </c>
      <c r="K360" s="23">
        <v>1630.5</v>
      </c>
      <c r="L360" s="23">
        <v>90</v>
      </c>
      <c r="M360" s="19">
        <v>5</v>
      </c>
      <c r="N360" s="23">
        <f t="shared" si="55"/>
        <v>8152.5</v>
      </c>
      <c r="O360" s="23">
        <f t="shared" si="56"/>
        <v>450</v>
      </c>
      <c r="P360" s="23">
        <f t="shared" si="57"/>
        <v>7702.5</v>
      </c>
      <c r="Q360" s="24">
        <f t="shared" si="58"/>
        <v>94.480220791168364</v>
      </c>
      <c r="R360" s="19" t="str">
        <f t="shared" si="59"/>
        <v>Low Profit</v>
      </c>
    </row>
    <row r="361" spans="1:18">
      <c r="A361" s="22">
        <v>45227</v>
      </c>
      <c r="B361" s="19">
        <f t="shared" si="50"/>
        <v>2023</v>
      </c>
      <c r="C361" s="19">
        <f t="shared" si="51"/>
        <v>10</v>
      </c>
      <c r="D361" s="19">
        <f t="shared" si="52"/>
        <v>4</v>
      </c>
      <c r="E361" s="19">
        <f t="shared" si="53"/>
        <v>28</v>
      </c>
      <c r="F361" s="19" t="str">
        <f t="shared" si="54"/>
        <v>Q4</v>
      </c>
      <c r="G361" s="19">
        <v>2</v>
      </c>
      <c r="H361" s="19" t="s">
        <v>88</v>
      </c>
      <c r="I361" s="19" t="s">
        <v>68</v>
      </c>
      <c r="J361" s="19" t="s">
        <v>86</v>
      </c>
      <c r="K361" s="23">
        <v>2072</v>
      </c>
      <c r="L361" s="23">
        <v>110</v>
      </c>
      <c r="M361" s="19">
        <v>11</v>
      </c>
      <c r="N361" s="23">
        <f t="shared" si="55"/>
        <v>22792</v>
      </c>
      <c r="O361" s="23">
        <f t="shared" si="56"/>
        <v>1210</v>
      </c>
      <c r="P361" s="23">
        <f t="shared" si="57"/>
        <v>21582</v>
      </c>
      <c r="Q361" s="24">
        <f t="shared" si="58"/>
        <v>94.691119691119695</v>
      </c>
      <c r="R361" s="19" t="str">
        <f t="shared" si="59"/>
        <v>High Profit</v>
      </c>
    </row>
    <row r="362" spans="1:18">
      <c r="A362" s="22">
        <v>45225</v>
      </c>
      <c r="B362" s="19">
        <f t="shared" si="50"/>
        <v>2023</v>
      </c>
      <c r="C362" s="19">
        <f t="shared" si="51"/>
        <v>10</v>
      </c>
      <c r="D362" s="19">
        <f t="shared" si="52"/>
        <v>4</v>
      </c>
      <c r="E362" s="19">
        <f t="shared" si="53"/>
        <v>26</v>
      </c>
      <c r="F362" s="19" t="str">
        <f t="shared" si="54"/>
        <v>Q4</v>
      </c>
      <c r="G362" s="19">
        <v>2</v>
      </c>
      <c r="H362" s="19" t="s">
        <v>71</v>
      </c>
      <c r="I362" s="19" t="s">
        <v>91</v>
      </c>
      <c r="J362" s="19" t="s">
        <v>72</v>
      </c>
      <c r="K362" s="23">
        <v>2167</v>
      </c>
      <c r="L362" s="23">
        <v>159</v>
      </c>
      <c r="M362" s="19">
        <v>14</v>
      </c>
      <c r="N362" s="23">
        <f t="shared" si="55"/>
        <v>30338</v>
      </c>
      <c r="O362" s="23">
        <f t="shared" si="56"/>
        <v>2226</v>
      </c>
      <c r="P362" s="23">
        <f t="shared" si="57"/>
        <v>28112</v>
      </c>
      <c r="Q362" s="24">
        <f t="shared" si="58"/>
        <v>92.662667281956629</v>
      </c>
      <c r="R362" s="19" t="str">
        <f t="shared" si="59"/>
        <v>High Profit</v>
      </c>
    </row>
    <row r="363" spans="1:18">
      <c r="A363" s="22">
        <v>44966</v>
      </c>
      <c r="B363" s="19">
        <f t="shared" si="50"/>
        <v>2023</v>
      </c>
      <c r="C363" s="19">
        <f t="shared" si="51"/>
        <v>2</v>
      </c>
      <c r="D363" s="19">
        <f t="shared" si="52"/>
        <v>2</v>
      </c>
      <c r="E363" s="19">
        <f t="shared" si="53"/>
        <v>9</v>
      </c>
      <c r="F363" s="19" t="str">
        <f t="shared" si="54"/>
        <v>Q1</v>
      </c>
      <c r="G363" s="19">
        <v>2</v>
      </c>
      <c r="H363" s="19" t="s">
        <v>77</v>
      </c>
      <c r="I363" s="19" t="s">
        <v>68</v>
      </c>
      <c r="J363" s="19" t="s">
        <v>79</v>
      </c>
      <c r="K363" s="23">
        <v>681</v>
      </c>
      <c r="L363" s="23">
        <v>136</v>
      </c>
      <c r="M363" s="19">
        <v>9</v>
      </c>
      <c r="N363" s="23">
        <f t="shared" si="55"/>
        <v>6129</v>
      </c>
      <c r="O363" s="23">
        <f t="shared" si="56"/>
        <v>1224</v>
      </c>
      <c r="P363" s="23">
        <f t="shared" si="57"/>
        <v>4905</v>
      </c>
      <c r="Q363" s="24">
        <f t="shared" si="58"/>
        <v>80.029368575624076</v>
      </c>
      <c r="R363" s="19" t="str">
        <f t="shared" si="59"/>
        <v>Low Profit</v>
      </c>
    </row>
    <row r="364" spans="1:18">
      <c r="A364" s="22">
        <v>44958</v>
      </c>
      <c r="B364" s="19">
        <f t="shared" si="50"/>
        <v>2023</v>
      </c>
      <c r="C364" s="19">
        <f t="shared" si="51"/>
        <v>2</v>
      </c>
      <c r="D364" s="19">
        <f t="shared" si="52"/>
        <v>1</v>
      </c>
      <c r="E364" s="19">
        <f t="shared" si="53"/>
        <v>1</v>
      </c>
      <c r="F364" s="19" t="str">
        <f t="shared" si="54"/>
        <v>Q1</v>
      </c>
      <c r="G364" s="19">
        <v>2</v>
      </c>
      <c r="H364" s="19" t="s">
        <v>87</v>
      </c>
      <c r="I364" s="19" t="s">
        <v>92</v>
      </c>
      <c r="J364" s="19" t="s">
        <v>79</v>
      </c>
      <c r="K364" s="23">
        <v>510</v>
      </c>
      <c r="L364" s="23">
        <v>103</v>
      </c>
      <c r="M364" s="19">
        <v>10</v>
      </c>
      <c r="N364" s="23">
        <f t="shared" si="55"/>
        <v>5100</v>
      </c>
      <c r="O364" s="23">
        <f t="shared" si="56"/>
        <v>1030</v>
      </c>
      <c r="P364" s="23">
        <f t="shared" si="57"/>
        <v>4070</v>
      </c>
      <c r="Q364" s="24">
        <f t="shared" si="58"/>
        <v>79.803921568627459</v>
      </c>
      <c r="R364" s="19" t="str">
        <f t="shared" si="59"/>
        <v>Low Profit</v>
      </c>
    </row>
    <row r="365" spans="1:18">
      <c r="A365" s="22">
        <v>45290</v>
      </c>
      <c r="B365" s="19">
        <f t="shared" si="50"/>
        <v>2023</v>
      </c>
      <c r="C365" s="19">
        <f t="shared" si="51"/>
        <v>12</v>
      </c>
      <c r="D365" s="19">
        <f t="shared" si="52"/>
        <v>5</v>
      </c>
      <c r="E365" s="19">
        <f t="shared" si="53"/>
        <v>30</v>
      </c>
      <c r="F365" s="19" t="str">
        <f t="shared" si="54"/>
        <v>Q4</v>
      </c>
      <c r="G365" s="19">
        <v>2</v>
      </c>
      <c r="H365" s="19" t="s">
        <v>89</v>
      </c>
      <c r="I365" s="19" t="s">
        <v>92</v>
      </c>
      <c r="J365" s="19" t="s">
        <v>86</v>
      </c>
      <c r="K365" s="23">
        <v>790</v>
      </c>
      <c r="L365" s="23">
        <v>103</v>
      </c>
      <c r="M365" s="19">
        <v>4</v>
      </c>
      <c r="N365" s="23">
        <f t="shared" si="55"/>
        <v>3160</v>
      </c>
      <c r="O365" s="23">
        <f t="shared" si="56"/>
        <v>412</v>
      </c>
      <c r="P365" s="23">
        <f t="shared" si="57"/>
        <v>2748</v>
      </c>
      <c r="Q365" s="24">
        <f t="shared" si="58"/>
        <v>86.962025316455694</v>
      </c>
      <c r="R365" s="19" t="str">
        <f t="shared" si="59"/>
        <v>Low Profit</v>
      </c>
    </row>
    <row r="366" spans="1:18">
      <c r="A366" s="22">
        <v>45287</v>
      </c>
      <c r="B366" s="19">
        <f t="shared" si="50"/>
        <v>2023</v>
      </c>
      <c r="C366" s="19">
        <f t="shared" si="51"/>
        <v>12</v>
      </c>
      <c r="D366" s="19">
        <f t="shared" si="52"/>
        <v>4</v>
      </c>
      <c r="E366" s="19">
        <f t="shared" si="53"/>
        <v>27</v>
      </c>
      <c r="F366" s="19" t="str">
        <f t="shared" si="54"/>
        <v>Q4</v>
      </c>
      <c r="G366" s="19">
        <v>2</v>
      </c>
      <c r="H366" s="19" t="s">
        <v>71</v>
      </c>
      <c r="I366" s="19" t="s">
        <v>68</v>
      </c>
      <c r="J366" s="19" t="s">
        <v>70</v>
      </c>
      <c r="K366" s="23">
        <v>641</v>
      </c>
      <c r="L366" s="23">
        <v>125</v>
      </c>
      <c r="M366" s="19">
        <v>6</v>
      </c>
      <c r="N366" s="23">
        <f t="shared" si="55"/>
        <v>3846</v>
      </c>
      <c r="O366" s="23">
        <f t="shared" si="56"/>
        <v>750</v>
      </c>
      <c r="P366" s="23">
        <f t="shared" si="57"/>
        <v>3096</v>
      </c>
      <c r="Q366" s="24">
        <f t="shared" si="58"/>
        <v>80.499219968798755</v>
      </c>
      <c r="R366" s="19" t="str">
        <f t="shared" si="59"/>
        <v>Low Profit</v>
      </c>
    </row>
    <row r="367" spans="1:18">
      <c r="A367" s="22">
        <v>45010</v>
      </c>
      <c r="B367" s="19">
        <f t="shared" si="50"/>
        <v>2023</v>
      </c>
      <c r="C367" s="19">
        <f t="shared" si="51"/>
        <v>3</v>
      </c>
      <c r="D367" s="19">
        <f t="shared" si="52"/>
        <v>4</v>
      </c>
      <c r="E367" s="19">
        <f t="shared" si="53"/>
        <v>25</v>
      </c>
      <c r="F367" s="19" t="str">
        <f t="shared" si="54"/>
        <v>Q1</v>
      </c>
      <c r="G367" s="19">
        <v>2</v>
      </c>
      <c r="H367" s="19" t="s">
        <v>82</v>
      </c>
      <c r="I367" s="19" t="s">
        <v>68</v>
      </c>
      <c r="J367" s="19" t="s">
        <v>69</v>
      </c>
      <c r="K367" s="23">
        <v>2167</v>
      </c>
      <c r="L367" s="23">
        <v>64</v>
      </c>
      <c r="M367" s="19">
        <v>3</v>
      </c>
      <c r="N367" s="23">
        <f t="shared" si="55"/>
        <v>6501</v>
      </c>
      <c r="O367" s="23">
        <f t="shared" si="56"/>
        <v>192</v>
      </c>
      <c r="P367" s="23">
        <f t="shared" si="57"/>
        <v>6309</v>
      </c>
      <c r="Q367" s="24">
        <f t="shared" si="58"/>
        <v>97.046608214120894</v>
      </c>
      <c r="R367" s="19" t="str">
        <f t="shared" si="59"/>
        <v>Low Profit</v>
      </c>
    </row>
    <row r="368" spans="1:18">
      <c r="A368" s="22">
        <v>45271</v>
      </c>
      <c r="B368" s="19">
        <f t="shared" si="50"/>
        <v>2023</v>
      </c>
      <c r="C368" s="19">
        <f t="shared" si="51"/>
        <v>12</v>
      </c>
      <c r="D368" s="19">
        <f t="shared" si="52"/>
        <v>2</v>
      </c>
      <c r="E368" s="19">
        <f t="shared" si="53"/>
        <v>11</v>
      </c>
      <c r="F368" s="19" t="str">
        <f t="shared" si="54"/>
        <v>Q4</v>
      </c>
      <c r="G368" s="19">
        <v>2</v>
      </c>
      <c r="H368" s="19" t="s">
        <v>82</v>
      </c>
      <c r="I368" s="19" t="s">
        <v>92</v>
      </c>
      <c r="J368" s="19" t="s">
        <v>83</v>
      </c>
      <c r="K368" s="23">
        <v>2072</v>
      </c>
      <c r="L368" s="23">
        <v>149</v>
      </c>
      <c r="M368" s="19">
        <v>13</v>
      </c>
      <c r="N368" s="23">
        <f t="shared" si="55"/>
        <v>26936</v>
      </c>
      <c r="O368" s="23">
        <f t="shared" si="56"/>
        <v>1937</v>
      </c>
      <c r="P368" s="23">
        <f t="shared" si="57"/>
        <v>24999</v>
      </c>
      <c r="Q368" s="24">
        <f t="shared" si="58"/>
        <v>92.808880308880305</v>
      </c>
      <c r="R368" s="19" t="str">
        <f t="shared" si="59"/>
        <v>High Profit</v>
      </c>
    </row>
    <row r="369" spans="1:18">
      <c r="A369" s="22">
        <v>44972</v>
      </c>
      <c r="B369" s="19">
        <f t="shared" si="50"/>
        <v>2023</v>
      </c>
      <c r="C369" s="19">
        <f t="shared" si="51"/>
        <v>2</v>
      </c>
      <c r="D369" s="19">
        <f t="shared" si="52"/>
        <v>3</v>
      </c>
      <c r="E369" s="19">
        <f t="shared" si="53"/>
        <v>15</v>
      </c>
      <c r="F369" s="19" t="str">
        <f t="shared" si="54"/>
        <v>Q1</v>
      </c>
      <c r="G369" s="19">
        <v>2</v>
      </c>
      <c r="H369" s="19" t="s">
        <v>71</v>
      </c>
      <c r="I369" s="19" t="s">
        <v>91</v>
      </c>
      <c r="J369" s="19" t="s">
        <v>78</v>
      </c>
      <c r="K369" s="23">
        <v>384</v>
      </c>
      <c r="L369" s="23">
        <v>95</v>
      </c>
      <c r="M369" s="19">
        <v>12</v>
      </c>
      <c r="N369" s="23">
        <f t="shared" si="55"/>
        <v>4608</v>
      </c>
      <c r="O369" s="23">
        <f t="shared" si="56"/>
        <v>1140</v>
      </c>
      <c r="P369" s="23">
        <f t="shared" si="57"/>
        <v>3468</v>
      </c>
      <c r="Q369" s="24">
        <f t="shared" si="58"/>
        <v>75.260416666666657</v>
      </c>
      <c r="R369" s="19" t="str">
        <f t="shared" si="59"/>
        <v>Low Profit</v>
      </c>
    </row>
    <row r="370" spans="1:18">
      <c r="A370" s="22">
        <v>45168</v>
      </c>
      <c r="B370" s="19">
        <f t="shared" si="50"/>
        <v>2023</v>
      </c>
      <c r="C370" s="19">
        <f t="shared" si="51"/>
        <v>8</v>
      </c>
      <c r="D370" s="19">
        <f t="shared" si="52"/>
        <v>5</v>
      </c>
      <c r="E370" s="19">
        <f t="shared" si="53"/>
        <v>30</v>
      </c>
      <c r="F370" s="19" t="str">
        <f t="shared" si="54"/>
        <v>Q3</v>
      </c>
      <c r="G370" s="19">
        <v>2</v>
      </c>
      <c r="H370" s="19" t="s">
        <v>87</v>
      </c>
      <c r="I370" s="19" t="s">
        <v>91</v>
      </c>
      <c r="J370" s="19" t="s">
        <v>70</v>
      </c>
      <c r="K370" s="23">
        <v>3199.5</v>
      </c>
      <c r="L370" s="23">
        <v>125</v>
      </c>
      <c r="M370" s="19">
        <v>12</v>
      </c>
      <c r="N370" s="23">
        <f t="shared" si="55"/>
        <v>38394</v>
      </c>
      <c r="O370" s="23">
        <f t="shared" si="56"/>
        <v>1500</v>
      </c>
      <c r="P370" s="23">
        <f t="shared" si="57"/>
        <v>36894</v>
      </c>
      <c r="Q370" s="24">
        <f t="shared" si="58"/>
        <v>96.093139553055167</v>
      </c>
      <c r="R370" s="19" t="str">
        <f t="shared" si="59"/>
        <v>High Profit</v>
      </c>
    </row>
    <row r="371" spans="1:18">
      <c r="A371" s="22">
        <v>45196</v>
      </c>
      <c r="B371" s="19">
        <f t="shared" si="50"/>
        <v>2023</v>
      </c>
      <c r="C371" s="19">
        <f t="shared" si="51"/>
        <v>9</v>
      </c>
      <c r="D371" s="19">
        <f t="shared" si="52"/>
        <v>4</v>
      </c>
      <c r="E371" s="19">
        <f t="shared" si="53"/>
        <v>27</v>
      </c>
      <c r="F371" s="19" t="str">
        <f t="shared" si="54"/>
        <v>Q3</v>
      </c>
      <c r="G371" s="19">
        <v>2</v>
      </c>
      <c r="H371" s="19" t="s">
        <v>73</v>
      </c>
      <c r="I371" s="19" t="s">
        <v>92</v>
      </c>
      <c r="J371" s="19" t="s">
        <v>69</v>
      </c>
      <c r="K371" s="23">
        <v>1560</v>
      </c>
      <c r="L371" s="23">
        <v>102</v>
      </c>
      <c r="M371" s="19">
        <v>15</v>
      </c>
      <c r="N371" s="23">
        <f t="shared" si="55"/>
        <v>23400</v>
      </c>
      <c r="O371" s="23">
        <f t="shared" si="56"/>
        <v>1530</v>
      </c>
      <c r="P371" s="23">
        <f t="shared" si="57"/>
        <v>21870</v>
      </c>
      <c r="Q371" s="24">
        <f t="shared" si="58"/>
        <v>93.461538461538467</v>
      </c>
      <c r="R371" s="19" t="str">
        <f t="shared" si="59"/>
        <v>High Profit</v>
      </c>
    </row>
    <row r="372" spans="1:18">
      <c r="A372" s="22">
        <v>45098</v>
      </c>
      <c r="B372" s="19">
        <f t="shared" si="50"/>
        <v>2023</v>
      </c>
      <c r="C372" s="19">
        <f t="shared" si="51"/>
        <v>6</v>
      </c>
      <c r="D372" s="19">
        <f t="shared" si="52"/>
        <v>3</v>
      </c>
      <c r="E372" s="19">
        <f t="shared" si="53"/>
        <v>21</v>
      </c>
      <c r="F372" s="19" t="str">
        <f t="shared" si="54"/>
        <v>Q2</v>
      </c>
      <c r="G372" s="19">
        <v>2</v>
      </c>
      <c r="H372" s="19" t="s">
        <v>82</v>
      </c>
      <c r="I372" s="19" t="s">
        <v>68</v>
      </c>
      <c r="J372" s="19" t="s">
        <v>75</v>
      </c>
      <c r="K372" s="23">
        <v>2157</v>
      </c>
      <c r="L372" s="23">
        <v>86</v>
      </c>
      <c r="M372" s="19">
        <v>15</v>
      </c>
      <c r="N372" s="23">
        <f t="shared" si="55"/>
        <v>32355</v>
      </c>
      <c r="O372" s="23">
        <f t="shared" si="56"/>
        <v>1290</v>
      </c>
      <c r="P372" s="23">
        <f t="shared" si="57"/>
        <v>31065</v>
      </c>
      <c r="Q372" s="24">
        <f t="shared" si="58"/>
        <v>96.012980992118685</v>
      </c>
      <c r="R372" s="19" t="str">
        <f t="shared" si="59"/>
        <v>High Profit</v>
      </c>
    </row>
    <row r="373" spans="1:18">
      <c r="A373" s="22">
        <v>45246</v>
      </c>
      <c r="B373" s="19">
        <f t="shared" si="50"/>
        <v>2023</v>
      </c>
      <c r="C373" s="19">
        <f t="shared" si="51"/>
        <v>11</v>
      </c>
      <c r="D373" s="19">
        <f t="shared" si="52"/>
        <v>3</v>
      </c>
      <c r="E373" s="19">
        <f t="shared" si="53"/>
        <v>16</v>
      </c>
      <c r="F373" s="19" t="str">
        <f t="shared" si="54"/>
        <v>Q4</v>
      </c>
      <c r="G373" s="19">
        <v>2</v>
      </c>
      <c r="H373" s="19" t="s">
        <v>67</v>
      </c>
      <c r="I373" s="19" t="s">
        <v>68</v>
      </c>
      <c r="J373" s="19" t="s">
        <v>70</v>
      </c>
      <c r="K373" s="23">
        <v>1984</v>
      </c>
      <c r="L373" s="23">
        <v>150</v>
      </c>
      <c r="M373" s="19">
        <v>3</v>
      </c>
      <c r="N373" s="23">
        <f t="shared" si="55"/>
        <v>5952</v>
      </c>
      <c r="O373" s="23">
        <f t="shared" si="56"/>
        <v>450</v>
      </c>
      <c r="P373" s="23">
        <f t="shared" si="57"/>
        <v>5502</v>
      </c>
      <c r="Q373" s="24">
        <f t="shared" si="58"/>
        <v>92.439516129032256</v>
      </c>
      <c r="R373" s="19" t="str">
        <f t="shared" si="59"/>
        <v>Low Profit</v>
      </c>
    </row>
    <row r="374" spans="1:18">
      <c r="A374" s="22">
        <v>45089</v>
      </c>
      <c r="B374" s="19">
        <f t="shared" si="50"/>
        <v>2023</v>
      </c>
      <c r="C374" s="19">
        <f t="shared" si="51"/>
        <v>6</v>
      </c>
      <c r="D374" s="19">
        <f t="shared" si="52"/>
        <v>2</v>
      </c>
      <c r="E374" s="19">
        <f t="shared" si="53"/>
        <v>12</v>
      </c>
      <c r="F374" s="19" t="str">
        <f t="shared" si="54"/>
        <v>Q2</v>
      </c>
      <c r="G374" s="19">
        <v>2</v>
      </c>
      <c r="H374" s="19" t="s">
        <v>73</v>
      </c>
      <c r="I374" s="19" t="s">
        <v>92</v>
      </c>
      <c r="J374" s="19" t="s">
        <v>69</v>
      </c>
      <c r="K374" s="23">
        <v>655</v>
      </c>
      <c r="L374" s="23">
        <v>109</v>
      </c>
      <c r="M374" s="19">
        <v>15</v>
      </c>
      <c r="N374" s="23">
        <f t="shared" si="55"/>
        <v>9825</v>
      </c>
      <c r="O374" s="23">
        <f t="shared" si="56"/>
        <v>1635</v>
      </c>
      <c r="P374" s="23">
        <f t="shared" si="57"/>
        <v>8190</v>
      </c>
      <c r="Q374" s="24">
        <f t="shared" si="58"/>
        <v>83.358778625954201</v>
      </c>
      <c r="R374" s="19" t="str">
        <f t="shared" si="59"/>
        <v>Low Profit</v>
      </c>
    </row>
    <row r="375" spans="1:18">
      <c r="A375" s="22">
        <v>44969</v>
      </c>
      <c r="B375" s="19">
        <f t="shared" si="50"/>
        <v>2023</v>
      </c>
      <c r="C375" s="19">
        <f t="shared" si="51"/>
        <v>2</v>
      </c>
      <c r="D375" s="19">
        <f t="shared" si="52"/>
        <v>2</v>
      </c>
      <c r="E375" s="19">
        <f t="shared" si="53"/>
        <v>12</v>
      </c>
      <c r="F375" s="19" t="str">
        <f t="shared" si="54"/>
        <v>Q1</v>
      </c>
      <c r="G375" s="19">
        <v>2</v>
      </c>
      <c r="H375" s="19" t="s">
        <v>67</v>
      </c>
      <c r="I375" s="19" t="s">
        <v>92</v>
      </c>
      <c r="J375" s="19" t="s">
        <v>72</v>
      </c>
      <c r="K375" s="23">
        <v>2157</v>
      </c>
      <c r="L375" s="23">
        <v>108</v>
      </c>
      <c r="M375" s="19">
        <v>11</v>
      </c>
      <c r="N375" s="23">
        <f t="shared" si="55"/>
        <v>23727</v>
      </c>
      <c r="O375" s="23">
        <f t="shared" si="56"/>
        <v>1188</v>
      </c>
      <c r="P375" s="23">
        <f t="shared" si="57"/>
        <v>22539</v>
      </c>
      <c r="Q375" s="24">
        <f t="shared" si="58"/>
        <v>94.99304589707927</v>
      </c>
      <c r="R375" s="19" t="str">
        <f t="shared" si="59"/>
        <v>High Profit</v>
      </c>
    </row>
    <row r="376" spans="1:18">
      <c r="A376" s="22">
        <v>45242</v>
      </c>
      <c r="B376" s="19">
        <f t="shared" si="50"/>
        <v>2023</v>
      </c>
      <c r="C376" s="19">
        <f t="shared" si="51"/>
        <v>11</v>
      </c>
      <c r="D376" s="19">
        <f t="shared" si="52"/>
        <v>2</v>
      </c>
      <c r="E376" s="19">
        <f t="shared" si="53"/>
        <v>12</v>
      </c>
      <c r="F376" s="19" t="str">
        <f t="shared" si="54"/>
        <v>Q4</v>
      </c>
      <c r="G376" s="19">
        <v>2</v>
      </c>
      <c r="H376" s="19" t="s">
        <v>71</v>
      </c>
      <c r="I376" s="19" t="s">
        <v>91</v>
      </c>
      <c r="J376" s="19" t="s">
        <v>74</v>
      </c>
      <c r="K376" s="23">
        <v>2689</v>
      </c>
      <c r="L376" s="23">
        <v>155</v>
      </c>
      <c r="M376" s="19">
        <v>10</v>
      </c>
      <c r="N376" s="23">
        <f t="shared" si="55"/>
        <v>26890</v>
      </c>
      <c r="O376" s="23">
        <f t="shared" si="56"/>
        <v>1550</v>
      </c>
      <c r="P376" s="23">
        <f t="shared" si="57"/>
        <v>25340</v>
      </c>
      <c r="Q376" s="24">
        <f t="shared" si="58"/>
        <v>94.235775381182592</v>
      </c>
      <c r="R376" s="19" t="str">
        <f t="shared" si="59"/>
        <v>High Profit</v>
      </c>
    </row>
    <row r="377" spans="1:18">
      <c r="A377" s="22">
        <v>44930</v>
      </c>
      <c r="B377" s="19">
        <f t="shared" si="50"/>
        <v>2023</v>
      </c>
      <c r="C377" s="19">
        <f t="shared" si="51"/>
        <v>1</v>
      </c>
      <c r="D377" s="19">
        <f t="shared" si="52"/>
        <v>1</v>
      </c>
      <c r="E377" s="19">
        <f t="shared" si="53"/>
        <v>4</v>
      </c>
      <c r="F377" s="19" t="str">
        <f t="shared" si="54"/>
        <v>Q1</v>
      </c>
      <c r="G377" s="19">
        <v>2</v>
      </c>
      <c r="H377" s="19" t="s">
        <v>89</v>
      </c>
      <c r="I377" s="19" t="s">
        <v>68</v>
      </c>
      <c r="J377" s="19" t="s">
        <v>80</v>
      </c>
      <c r="K377" s="23">
        <v>677</v>
      </c>
      <c r="L377" s="23">
        <v>147</v>
      </c>
      <c r="M377" s="19">
        <v>5</v>
      </c>
      <c r="N377" s="23">
        <f t="shared" si="55"/>
        <v>3385</v>
      </c>
      <c r="O377" s="23">
        <f t="shared" si="56"/>
        <v>735</v>
      </c>
      <c r="P377" s="23">
        <f t="shared" si="57"/>
        <v>2650</v>
      </c>
      <c r="Q377" s="24">
        <f t="shared" si="58"/>
        <v>78.286558345642547</v>
      </c>
      <c r="R377" s="19" t="str">
        <f t="shared" si="59"/>
        <v>Low Profit</v>
      </c>
    </row>
    <row r="378" spans="1:18">
      <c r="A378" s="22">
        <v>45017</v>
      </c>
      <c r="B378" s="19">
        <f t="shared" si="50"/>
        <v>2023</v>
      </c>
      <c r="C378" s="19">
        <f t="shared" si="51"/>
        <v>4</v>
      </c>
      <c r="D378" s="19">
        <f t="shared" si="52"/>
        <v>1</v>
      </c>
      <c r="E378" s="19">
        <f t="shared" si="53"/>
        <v>1</v>
      </c>
      <c r="F378" s="19" t="str">
        <f t="shared" si="54"/>
        <v>Q2</v>
      </c>
      <c r="G378" s="19">
        <v>2</v>
      </c>
      <c r="H378" s="19" t="s">
        <v>87</v>
      </c>
      <c r="I378" s="19" t="s">
        <v>91</v>
      </c>
      <c r="J378" s="19" t="s">
        <v>69</v>
      </c>
      <c r="K378" s="23">
        <v>380</v>
      </c>
      <c r="L378" s="23">
        <v>141</v>
      </c>
      <c r="M378" s="19">
        <v>8</v>
      </c>
      <c r="N378" s="23">
        <f t="shared" si="55"/>
        <v>3040</v>
      </c>
      <c r="O378" s="23">
        <f t="shared" si="56"/>
        <v>1128</v>
      </c>
      <c r="P378" s="23">
        <f t="shared" si="57"/>
        <v>1912</v>
      </c>
      <c r="Q378" s="24">
        <f t="shared" si="58"/>
        <v>62.89473684210526</v>
      </c>
      <c r="R378" s="19" t="str">
        <f t="shared" si="59"/>
        <v>Low Profit</v>
      </c>
    </row>
    <row r="379" spans="1:18">
      <c r="A379" s="22">
        <v>45102</v>
      </c>
      <c r="B379" s="19">
        <f t="shared" si="50"/>
        <v>2023</v>
      </c>
      <c r="C379" s="19">
        <f t="shared" si="51"/>
        <v>6</v>
      </c>
      <c r="D379" s="19">
        <f t="shared" si="52"/>
        <v>4</v>
      </c>
      <c r="E379" s="19">
        <f t="shared" si="53"/>
        <v>25</v>
      </c>
      <c r="F379" s="19" t="str">
        <f t="shared" si="54"/>
        <v>Q2</v>
      </c>
      <c r="G379" s="19">
        <v>2</v>
      </c>
      <c r="H379" s="19" t="s">
        <v>88</v>
      </c>
      <c r="I379" s="19" t="s">
        <v>91</v>
      </c>
      <c r="J379" s="19" t="s">
        <v>83</v>
      </c>
      <c r="K379" s="23">
        <v>3874.5</v>
      </c>
      <c r="L379" s="23">
        <v>99</v>
      </c>
      <c r="M379" s="19">
        <v>4</v>
      </c>
      <c r="N379" s="23">
        <f t="shared" si="55"/>
        <v>15498</v>
      </c>
      <c r="O379" s="23">
        <f t="shared" si="56"/>
        <v>396</v>
      </c>
      <c r="P379" s="23">
        <f t="shared" si="57"/>
        <v>15102</v>
      </c>
      <c r="Q379" s="24">
        <f t="shared" si="58"/>
        <v>97.444831591173056</v>
      </c>
      <c r="R379" s="19" t="str">
        <f t="shared" si="59"/>
        <v>High Profit</v>
      </c>
    </row>
    <row r="380" spans="1:18">
      <c r="A380" s="22">
        <v>45063</v>
      </c>
      <c r="B380" s="19">
        <f t="shared" si="50"/>
        <v>2023</v>
      </c>
      <c r="C380" s="19">
        <f t="shared" si="51"/>
        <v>5</v>
      </c>
      <c r="D380" s="19">
        <f t="shared" si="52"/>
        <v>3</v>
      </c>
      <c r="E380" s="19">
        <f t="shared" si="53"/>
        <v>17</v>
      </c>
      <c r="F380" s="19" t="str">
        <f t="shared" si="54"/>
        <v>Q2</v>
      </c>
      <c r="G380" s="19">
        <v>2</v>
      </c>
      <c r="H380" s="19" t="s">
        <v>87</v>
      </c>
      <c r="I380" s="19" t="s">
        <v>92</v>
      </c>
      <c r="J380" s="19" t="s">
        <v>69</v>
      </c>
      <c r="K380" s="23">
        <v>2548</v>
      </c>
      <c r="L380" s="23">
        <v>155</v>
      </c>
      <c r="M380" s="19">
        <v>11</v>
      </c>
      <c r="N380" s="23">
        <f t="shared" si="55"/>
        <v>28028</v>
      </c>
      <c r="O380" s="23">
        <f t="shared" si="56"/>
        <v>1705</v>
      </c>
      <c r="P380" s="23">
        <f t="shared" si="57"/>
        <v>26323</v>
      </c>
      <c r="Q380" s="24">
        <f t="shared" si="58"/>
        <v>93.916797488226052</v>
      </c>
      <c r="R380" s="19" t="str">
        <f t="shared" si="59"/>
        <v>High Profit</v>
      </c>
    </row>
    <row r="381" spans="1:18">
      <c r="A381" s="22">
        <v>45235</v>
      </c>
      <c r="B381" s="19">
        <f t="shared" si="50"/>
        <v>2023</v>
      </c>
      <c r="C381" s="19">
        <f t="shared" si="51"/>
        <v>11</v>
      </c>
      <c r="D381" s="19">
        <f t="shared" si="52"/>
        <v>1</v>
      </c>
      <c r="E381" s="19">
        <f t="shared" si="53"/>
        <v>5</v>
      </c>
      <c r="F381" s="19" t="str">
        <f t="shared" si="54"/>
        <v>Q4</v>
      </c>
      <c r="G381" s="19">
        <v>2</v>
      </c>
      <c r="H381" s="19" t="s">
        <v>87</v>
      </c>
      <c r="I381" s="19" t="s">
        <v>91</v>
      </c>
      <c r="J381" s="19" t="s">
        <v>79</v>
      </c>
      <c r="K381" s="23">
        <v>2567</v>
      </c>
      <c r="L381" s="23">
        <v>130</v>
      </c>
      <c r="M381" s="19">
        <v>11</v>
      </c>
      <c r="N381" s="23">
        <f t="shared" si="55"/>
        <v>28237</v>
      </c>
      <c r="O381" s="23">
        <f t="shared" si="56"/>
        <v>1430</v>
      </c>
      <c r="P381" s="23">
        <f t="shared" si="57"/>
        <v>26807</v>
      </c>
      <c r="Q381" s="24">
        <f t="shared" si="58"/>
        <v>94.935722633424234</v>
      </c>
      <c r="R381" s="19" t="str">
        <f t="shared" si="59"/>
        <v>High Profit</v>
      </c>
    </row>
    <row r="382" spans="1:18">
      <c r="A382" s="22">
        <v>45144</v>
      </c>
      <c r="B382" s="19">
        <f t="shared" si="50"/>
        <v>2023</v>
      </c>
      <c r="C382" s="19">
        <f t="shared" si="51"/>
        <v>8</v>
      </c>
      <c r="D382" s="19">
        <f t="shared" si="52"/>
        <v>1</v>
      </c>
      <c r="E382" s="19">
        <f t="shared" si="53"/>
        <v>6</v>
      </c>
      <c r="F382" s="19" t="str">
        <f t="shared" si="54"/>
        <v>Q3</v>
      </c>
      <c r="G382" s="19">
        <v>2</v>
      </c>
      <c r="H382" s="19" t="s">
        <v>82</v>
      </c>
      <c r="I382" s="19" t="s">
        <v>68</v>
      </c>
      <c r="J382" s="19" t="s">
        <v>75</v>
      </c>
      <c r="K382" s="23">
        <v>2567</v>
      </c>
      <c r="L382" s="23">
        <v>95</v>
      </c>
      <c r="M382" s="19">
        <v>9</v>
      </c>
      <c r="N382" s="23">
        <f t="shared" si="55"/>
        <v>23103</v>
      </c>
      <c r="O382" s="23">
        <f t="shared" si="56"/>
        <v>855</v>
      </c>
      <c r="P382" s="23">
        <f t="shared" si="57"/>
        <v>22248</v>
      </c>
      <c r="Q382" s="24">
        <f t="shared" si="58"/>
        <v>96.299181924425397</v>
      </c>
      <c r="R382" s="19" t="str">
        <f t="shared" si="59"/>
        <v>High Profit</v>
      </c>
    </row>
    <row r="383" spans="1:18">
      <c r="A383" s="22">
        <v>44994</v>
      </c>
      <c r="B383" s="19">
        <f t="shared" si="50"/>
        <v>2023</v>
      </c>
      <c r="C383" s="19">
        <f t="shared" si="51"/>
        <v>3</v>
      </c>
      <c r="D383" s="19">
        <f t="shared" si="52"/>
        <v>2</v>
      </c>
      <c r="E383" s="19">
        <f t="shared" si="53"/>
        <v>9</v>
      </c>
      <c r="F383" s="19" t="str">
        <f t="shared" si="54"/>
        <v>Q1</v>
      </c>
      <c r="G383" s="19">
        <v>2</v>
      </c>
      <c r="H383" s="19" t="s">
        <v>77</v>
      </c>
      <c r="I383" s="19" t="s">
        <v>68</v>
      </c>
      <c r="J383" s="19" t="s">
        <v>83</v>
      </c>
      <c r="K383" s="23">
        <v>1565</v>
      </c>
      <c r="L383" s="23">
        <v>133</v>
      </c>
      <c r="M383" s="19">
        <v>4</v>
      </c>
      <c r="N383" s="23">
        <f t="shared" si="55"/>
        <v>6260</v>
      </c>
      <c r="O383" s="23">
        <f t="shared" si="56"/>
        <v>532</v>
      </c>
      <c r="P383" s="23">
        <f t="shared" si="57"/>
        <v>5728</v>
      </c>
      <c r="Q383" s="24">
        <f t="shared" si="58"/>
        <v>91.501597444089455</v>
      </c>
      <c r="R383" s="19" t="str">
        <f t="shared" si="59"/>
        <v>Low Profit</v>
      </c>
    </row>
    <row r="384" spans="1:18">
      <c r="A384" s="22">
        <v>45112</v>
      </c>
      <c r="B384" s="19">
        <f t="shared" si="50"/>
        <v>2023</v>
      </c>
      <c r="C384" s="19">
        <f t="shared" si="51"/>
        <v>7</v>
      </c>
      <c r="D384" s="19">
        <f t="shared" si="52"/>
        <v>1</v>
      </c>
      <c r="E384" s="19">
        <f t="shared" si="53"/>
        <v>5</v>
      </c>
      <c r="F384" s="19" t="str">
        <f t="shared" si="54"/>
        <v>Q3</v>
      </c>
      <c r="G384" s="19">
        <v>2</v>
      </c>
      <c r="H384" s="19" t="s">
        <v>76</v>
      </c>
      <c r="I384" s="19" t="s">
        <v>91</v>
      </c>
      <c r="J384" s="19" t="s">
        <v>83</v>
      </c>
      <c r="K384" s="23">
        <v>3997.5</v>
      </c>
      <c r="L384" s="23">
        <v>81</v>
      </c>
      <c r="M384" s="19">
        <v>9</v>
      </c>
      <c r="N384" s="23">
        <f t="shared" si="55"/>
        <v>35977.5</v>
      </c>
      <c r="O384" s="23">
        <f t="shared" si="56"/>
        <v>729</v>
      </c>
      <c r="P384" s="23">
        <f t="shared" si="57"/>
        <v>35248.5</v>
      </c>
      <c r="Q384" s="24">
        <f t="shared" si="58"/>
        <v>97.97373358348969</v>
      </c>
      <c r="R384" s="19" t="str">
        <f t="shared" si="59"/>
        <v>High Profit</v>
      </c>
    </row>
    <row r="385" spans="1:18">
      <c r="A385" s="22">
        <v>45015</v>
      </c>
      <c r="B385" s="19">
        <f t="shared" si="50"/>
        <v>2023</v>
      </c>
      <c r="C385" s="19">
        <f t="shared" si="51"/>
        <v>3</v>
      </c>
      <c r="D385" s="19">
        <f t="shared" si="52"/>
        <v>5</v>
      </c>
      <c r="E385" s="19">
        <f t="shared" si="53"/>
        <v>30</v>
      </c>
      <c r="F385" s="19" t="str">
        <f t="shared" si="54"/>
        <v>Q1</v>
      </c>
      <c r="G385" s="19">
        <v>2</v>
      </c>
      <c r="H385" s="19" t="s">
        <v>87</v>
      </c>
      <c r="I385" s="19" t="s">
        <v>68</v>
      </c>
      <c r="J385" s="19" t="s">
        <v>85</v>
      </c>
      <c r="K385" s="23">
        <v>660</v>
      </c>
      <c r="L385" s="23">
        <v>97</v>
      </c>
      <c r="M385" s="19">
        <v>12</v>
      </c>
      <c r="N385" s="23">
        <f t="shared" si="55"/>
        <v>7920</v>
      </c>
      <c r="O385" s="23">
        <f t="shared" si="56"/>
        <v>1164</v>
      </c>
      <c r="P385" s="23">
        <f t="shared" si="57"/>
        <v>6756</v>
      </c>
      <c r="Q385" s="24">
        <f t="shared" si="58"/>
        <v>85.303030303030297</v>
      </c>
      <c r="R385" s="19" t="str">
        <f t="shared" si="59"/>
        <v>Low Profit</v>
      </c>
    </row>
    <row r="386" spans="1:18">
      <c r="A386" s="22">
        <v>45109</v>
      </c>
      <c r="B386" s="19">
        <f t="shared" si="50"/>
        <v>2023</v>
      </c>
      <c r="C386" s="19">
        <f t="shared" si="51"/>
        <v>7</v>
      </c>
      <c r="D386" s="19">
        <f t="shared" si="52"/>
        <v>1</v>
      </c>
      <c r="E386" s="19">
        <f t="shared" si="53"/>
        <v>2</v>
      </c>
      <c r="F386" s="19" t="str">
        <f t="shared" si="54"/>
        <v>Q3</v>
      </c>
      <c r="G386" s="19">
        <v>2</v>
      </c>
      <c r="H386" s="19" t="s">
        <v>87</v>
      </c>
      <c r="I386" s="19" t="s">
        <v>92</v>
      </c>
      <c r="J386" s="19" t="s">
        <v>79</v>
      </c>
      <c r="K386" s="23">
        <v>1565</v>
      </c>
      <c r="L386" s="23">
        <v>73</v>
      </c>
      <c r="M386" s="19">
        <v>8</v>
      </c>
      <c r="N386" s="23">
        <f t="shared" si="55"/>
        <v>12520</v>
      </c>
      <c r="O386" s="23">
        <f t="shared" si="56"/>
        <v>584</v>
      </c>
      <c r="P386" s="23">
        <f t="shared" si="57"/>
        <v>11936</v>
      </c>
      <c r="Q386" s="24">
        <f t="shared" si="58"/>
        <v>95.33546325878595</v>
      </c>
      <c r="R386" s="19" t="str">
        <f t="shared" si="59"/>
        <v>Low Profit</v>
      </c>
    </row>
    <row r="387" spans="1:18">
      <c r="A387" s="22">
        <v>45093</v>
      </c>
      <c r="B387" s="19">
        <f t="shared" ref="B387:B450" si="60">YEAR(A387)</f>
        <v>2023</v>
      </c>
      <c r="C387" s="19">
        <f t="shared" ref="C387:C450" si="61">MONTH(A387)</f>
        <v>6</v>
      </c>
      <c r="D387" s="19">
        <f t="shared" ref="D387:D450" si="62">INT((DAY(A387)-1)/7)+1</f>
        <v>3</v>
      </c>
      <c r="E387" s="19">
        <f t="shared" ref="E387:E450" si="63">DAY(A387)</f>
        <v>16</v>
      </c>
      <c r="F387" s="19" t="str">
        <f t="shared" ref="F387:F450" si="64">IF(C387&lt;=3,"Q1",IF(C387&lt;=6,"Q2",IF(C387&lt;=9,"Q3","Q4")))</f>
        <v>Q2</v>
      </c>
      <c r="G387" s="19">
        <v>2</v>
      </c>
      <c r="H387" s="19" t="s">
        <v>88</v>
      </c>
      <c r="I387" s="19" t="s">
        <v>91</v>
      </c>
      <c r="J387" s="19" t="s">
        <v>78</v>
      </c>
      <c r="K387" s="23">
        <v>278</v>
      </c>
      <c r="L387" s="23">
        <v>117</v>
      </c>
      <c r="M387" s="19">
        <v>7</v>
      </c>
      <c r="N387" s="23">
        <f t="shared" ref="N387:N450" si="65">K387*M387</f>
        <v>1946</v>
      </c>
      <c r="O387" s="23">
        <f t="shared" ref="O387:O450" si="66">L387*M387</f>
        <v>819</v>
      </c>
      <c r="P387" s="23">
        <f t="shared" ref="P387:P450" si="67">N387-O387</f>
        <v>1127</v>
      </c>
      <c r="Q387" s="24">
        <f t="shared" ref="Q387:Q450" si="68">(P387/N387)*100</f>
        <v>57.913669064748198</v>
      </c>
      <c r="R387" s="19" t="str">
        <f t="shared" ref="R387:R450" si="69">IF(P387&gt;=AVERAGE($P$2:$P$701),"High Profit","Low Profit")</f>
        <v>Low Profit</v>
      </c>
    </row>
    <row r="388" spans="1:18">
      <c r="A388" s="22">
        <v>44964</v>
      </c>
      <c r="B388" s="19">
        <f t="shared" si="60"/>
        <v>2023</v>
      </c>
      <c r="C388" s="19">
        <f t="shared" si="61"/>
        <v>2</v>
      </c>
      <c r="D388" s="19">
        <f t="shared" si="62"/>
        <v>1</v>
      </c>
      <c r="E388" s="19">
        <f t="shared" si="63"/>
        <v>7</v>
      </c>
      <c r="F388" s="19" t="str">
        <f t="shared" si="64"/>
        <v>Q1</v>
      </c>
      <c r="G388" s="19">
        <v>2</v>
      </c>
      <c r="H388" s="19" t="s">
        <v>82</v>
      </c>
      <c r="I388" s="19" t="s">
        <v>91</v>
      </c>
      <c r="J388" s="19" t="s">
        <v>75</v>
      </c>
      <c r="K388" s="23">
        <v>1767</v>
      </c>
      <c r="L388" s="23">
        <v>128</v>
      </c>
      <c r="M388" s="19">
        <v>5</v>
      </c>
      <c r="N388" s="23">
        <f t="shared" si="65"/>
        <v>8835</v>
      </c>
      <c r="O388" s="23">
        <f t="shared" si="66"/>
        <v>640</v>
      </c>
      <c r="P388" s="23">
        <f t="shared" si="67"/>
        <v>8195</v>
      </c>
      <c r="Q388" s="24">
        <f t="shared" si="68"/>
        <v>92.756083757781553</v>
      </c>
      <c r="R388" s="19" t="str">
        <f t="shared" si="69"/>
        <v>Low Profit</v>
      </c>
    </row>
    <row r="389" spans="1:18">
      <c r="A389" s="22">
        <v>45177</v>
      </c>
      <c r="B389" s="19">
        <f t="shared" si="60"/>
        <v>2023</v>
      </c>
      <c r="C389" s="19">
        <f t="shared" si="61"/>
        <v>9</v>
      </c>
      <c r="D389" s="19">
        <f t="shared" si="62"/>
        <v>2</v>
      </c>
      <c r="E389" s="19">
        <f t="shared" si="63"/>
        <v>8</v>
      </c>
      <c r="F389" s="19" t="str">
        <f t="shared" si="64"/>
        <v>Q3</v>
      </c>
      <c r="G389" s="19">
        <v>2</v>
      </c>
      <c r="H389" s="19" t="s">
        <v>88</v>
      </c>
      <c r="I389" s="19" t="s">
        <v>92</v>
      </c>
      <c r="J389" s="19" t="s">
        <v>70</v>
      </c>
      <c r="K389" s="23">
        <v>1513</v>
      </c>
      <c r="L389" s="23">
        <v>149</v>
      </c>
      <c r="M389" s="19">
        <v>15</v>
      </c>
      <c r="N389" s="23">
        <f t="shared" si="65"/>
        <v>22695</v>
      </c>
      <c r="O389" s="23">
        <f t="shared" si="66"/>
        <v>2235</v>
      </c>
      <c r="P389" s="23">
        <f t="shared" si="67"/>
        <v>20460</v>
      </c>
      <c r="Q389" s="24">
        <f t="shared" si="68"/>
        <v>90.152015862524777</v>
      </c>
      <c r="R389" s="19" t="str">
        <f t="shared" si="69"/>
        <v>High Profit</v>
      </c>
    </row>
    <row r="390" spans="1:18">
      <c r="A390" s="22">
        <v>45080</v>
      </c>
      <c r="B390" s="19">
        <f t="shared" si="60"/>
        <v>2023</v>
      </c>
      <c r="C390" s="19">
        <f t="shared" si="61"/>
        <v>6</v>
      </c>
      <c r="D390" s="19">
        <f t="shared" si="62"/>
        <v>1</v>
      </c>
      <c r="E390" s="19">
        <f t="shared" si="63"/>
        <v>3</v>
      </c>
      <c r="F390" s="19" t="str">
        <f t="shared" si="64"/>
        <v>Q2</v>
      </c>
      <c r="G390" s="19">
        <v>2</v>
      </c>
      <c r="H390" s="19" t="s">
        <v>87</v>
      </c>
      <c r="I390" s="19" t="s">
        <v>91</v>
      </c>
      <c r="J390" s="19" t="s">
        <v>69</v>
      </c>
      <c r="K390" s="23">
        <v>2300</v>
      </c>
      <c r="L390" s="23">
        <v>126</v>
      </c>
      <c r="M390" s="19">
        <v>13</v>
      </c>
      <c r="N390" s="23">
        <f t="shared" si="65"/>
        <v>29900</v>
      </c>
      <c r="O390" s="23">
        <f t="shared" si="66"/>
        <v>1638</v>
      </c>
      <c r="P390" s="23">
        <f t="shared" si="67"/>
        <v>28262</v>
      </c>
      <c r="Q390" s="24">
        <f t="shared" si="68"/>
        <v>94.521739130434781</v>
      </c>
      <c r="R390" s="19" t="str">
        <f t="shared" si="69"/>
        <v>High Profit</v>
      </c>
    </row>
    <row r="391" spans="1:18">
      <c r="A391" s="22">
        <v>45160</v>
      </c>
      <c r="B391" s="19">
        <f t="shared" si="60"/>
        <v>2023</v>
      </c>
      <c r="C391" s="19">
        <f t="shared" si="61"/>
        <v>8</v>
      </c>
      <c r="D391" s="19">
        <f t="shared" si="62"/>
        <v>4</v>
      </c>
      <c r="E391" s="19">
        <f t="shared" si="63"/>
        <v>22</v>
      </c>
      <c r="F391" s="19" t="str">
        <f t="shared" si="64"/>
        <v>Q3</v>
      </c>
      <c r="G391" s="19">
        <v>2</v>
      </c>
      <c r="H391" s="19" t="s">
        <v>73</v>
      </c>
      <c r="I391" s="19" t="s">
        <v>68</v>
      </c>
      <c r="J391" s="19" t="s">
        <v>83</v>
      </c>
      <c r="K391" s="23">
        <v>2300</v>
      </c>
      <c r="L391" s="23">
        <v>78</v>
      </c>
      <c r="M391" s="19">
        <v>11</v>
      </c>
      <c r="N391" s="23">
        <f t="shared" si="65"/>
        <v>25300</v>
      </c>
      <c r="O391" s="23">
        <f t="shared" si="66"/>
        <v>858</v>
      </c>
      <c r="P391" s="23">
        <f t="shared" si="67"/>
        <v>24442</v>
      </c>
      <c r="Q391" s="24">
        <f t="shared" si="68"/>
        <v>96.608695652173921</v>
      </c>
      <c r="R391" s="19" t="str">
        <f t="shared" si="69"/>
        <v>High Profit</v>
      </c>
    </row>
    <row r="392" spans="1:18">
      <c r="A392" s="22">
        <v>45074</v>
      </c>
      <c r="B392" s="19">
        <f t="shared" si="60"/>
        <v>2023</v>
      </c>
      <c r="C392" s="19">
        <f t="shared" si="61"/>
        <v>5</v>
      </c>
      <c r="D392" s="19">
        <f t="shared" si="62"/>
        <v>4</v>
      </c>
      <c r="E392" s="19">
        <f t="shared" si="63"/>
        <v>28</v>
      </c>
      <c r="F392" s="19" t="str">
        <f t="shared" si="64"/>
        <v>Q2</v>
      </c>
      <c r="G392" s="19">
        <v>2</v>
      </c>
      <c r="H392" s="19" t="s">
        <v>71</v>
      </c>
      <c r="I392" s="19" t="s">
        <v>91</v>
      </c>
      <c r="J392" s="19" t="s">
        <v>74</v>
      </c>
      <c r="K392" s="23">
        <v>2470</v>
      </c>
      <c r="L392" s="23">
        <v>133</v>
      </c>
      <c r="M392" s="19">
        <v>8</v>
      </c>
      <c r="N392" s="23">
        <f t="shared" si="65"/>
        <v>19760</v>
      </c>
      <c r="O392" s="23">
        <f t="shared" si="66"/>
        <v>1064</v>
      </c>
      <c r="P392" s="23">
        <f t="shared" si="67"/>
        <v>18696</v>
      </c>
      <c r="Q392" s="24">
        <f t="shared" si="68"/>
        <v>94.615384615384613</v>
      </c>
      <c r="R392" s="19" t="str">
        <f t="shared" si="69"/>
        <v>High Profit</v>
      </c>
    </row>
    <row r="393" spans="1:18">
      <c r="A393" s="22">
        <v>45264</v>
      </c>
      <c r="B393" s="19">
        <f t="shared" si="60"/>
        <v>2023</v>
      </c>
      <c r="C393" s="19">
        <f t="shared" si="61"/>
        <v>12</v>
      </c>
      <c r="D393" s="19">
        <f t="shared" si="62"/>
        <v>1</v>
      </c>
      <c r="E393" s="19">
        <f t="shared" si="63"/>
        <v>4</v>
      </c>
      <c r="F393" s="19" t="str">
        <f t="shared" si="64"/>
        <v>Q4</v>
      </c>
      <c r="G393" s="19">
        <v>2</v>
      </c>
      <c r="H393" s="19" t="s">
        <v>67</v>
      </c>
      <c r="I393" s="19" t="s">
        <v>91</v>
      </c>
      <c r="J393" s="19" t="s">
        <v>69</v>
      </c>
      <c r="K393" s="23">
        <v>1743</v>
      </c>
      <c r="L393" s="23">
        <v>119</v>
      </c>
      <c r="M393" s="19">
        <v>9</v>
      </c>
      <c r="N393" s="23">
        <f t="shared" si="65"/>
        <v>15687</v>
      </c>
      <c r="O393" s="23">
        <f t="shared" si="66"/>
        <v>1071</v>
      </c>
      <c r="P393" s="23">
        <f t="shared" si="67"/>
        <v>14616</v>
      </c>
      <c r="Q393" s="24">
        <f t="shared" si="68"/>
        <v>93.172690763052216</v>
      </c>
      <c r="R393" s="19" t="str">
        <f t="shared" si="69"/>
        <v>High Profit</v>
      </c>
    </row>
    <row r="394" spans="1:18">
      <c r="A394" s="22">
        <v>45089</v>
      </c>
      <c r="B394" s="19">
        <f t="shared" si="60"/>
        <v>2023</v>
      </c>
      <c r="C394" s="19">
        <f t="shared" si="61"/>
        <v>6</v>
      </c>
      <c r="D394" s="19">
        <f t="shared" si="62"/>
        <v>2</v>
      </c>
      <c r="E394" s="19">
        <f t="shared" si="63"/>
        <v>12</v>
      </c>
      <c r="F394" s="19" t="str">
        <f t="shared" si="64"/>
        <v>Q2</v>
      </c>
      <c r="G394" s="19">
        <v>2</v>
      </c>
      <c r="H394" s="19" t="s">
        <v>67</v>
      </c>
      <c r="I394" s="19" t="s">
        <v>91</v>
      </c>
      <c r="J394" s="19" t="s">
        <v>70</v>
      </c>
      <c r="K394" s="23">
        <v>1743</v>
      </c>
      <c r="L394" s="23">
        <v>128</v>
      </c>
      <c r="M394" s="19">
        <v>6</v>
      </c>
      <c r="N394" s="23">
        <f t="shared" si="65"/>
        <v>10458</v>
      </c>
      <c r="O394" s="23">
        <f t="shared" si="66"/>
        <v>768</v>
      </c>
      <c r="P394" s="23">
        <f t="shared" si="67"/>
        <v>9690</v>
      </c>
      <c r="Q394" s="24">
        <f t="shared" si="68"/>
        <v>92.65633964429145</v>
      </c>
      <c r="R394" s="19" t="str">
        <f t="shared" si="69"/>
        <v>Low Profit</v>
      </c>
    </row>
    <row r="395" spans="1:18">
      <c r="A395" s="22">
        <v>45226</v>
      </c>
      <c r="B395" s="19">
        <f t="shared" si="60"/>
        <v>2023</v>
      </c>
      <c r="C395" s="19">
        <f t="shared" si="61"/>
        <v>10</v>
      </c>
      <c r="D395" s="19">
        <f t="shared" si="62"/>
        <v>4</v>
      </c>
      <c r="E395" s="19">
        <f t="shared" si="63"/>
        <v>27</v>
      </c>
      <c r="F395" s="19" t="str">
        <f t="shared" si="64"/>
        <v>Q4</v>
      </c>
      <c r="G395" s="19">
        <v>2</v>
      </c>
      <c r="H395" s="19" t="s">
        <v>82</v>
      </c>
      <c r="I395" s="19" t="s">
        <v>91</v>
      </c>
      <c r="J395" s="19" t="s">
        <v>79</v>
      </c>
      <c r="K395" s="23">
        <v>1870</v>
      </c>
      <c r="L395" s="23">
        <v>158</v>
      </c>
      <c r="M395" s="19">
        <v>8</v>
      </c>
      <c r="N395" s="23">
        <f t="shared" si="65"/>
        <v>14960</v>
      </c>
      <c r="O395" s="23">
        <f t="shared" si="66"/>
        <v>1264</v>
      </c>
      <c r="P395" s="23">
        <f t="shared" si="67"/>
        <v>13696</v>
      </c>
      <c r="Q395" s="24">
        <f t="shared" si="68"/>
        <v>91.55080213903743</v>
      </c>
      <c r="R395" s="19" t="str">
        <f t="shared" si="69"/>
        <v>Low Profit</v>
      </c>
    </row>
    <row r="396" spans="1:18">
      <c r="A396" s="22">
        <v>45044</v>
      </c>
      <c r="B396" s="19">
        <f t="shared" si="60"/>
        <v>2023</v>
      </c>
      <c r="C396" s="19">
        <f t="shared" si="61"/>
        <v>4</v>
      </c>
      <c r="D396" s="19">
        <f t="shared" si="62"/>
        <v>4</v>
      </c>
      <c r="E396" s="19">
        <f t="shared" si="63"/>
        <v>28</v>
      </c>
      <c r="F396" s="19" t="str">
        <f t="shared" si="64"/>
        <v>Q2</v>
      </c>
      <c r="G396" s="19">
        <v>2</v>
      </c>
      <c r="H396" s="19" t="s">
        <v>87</v>
      </c>
      <c r="I396" s="19" t="s">
        <v>68</v>
      </c>
      <c r="J396" s="19" t="s">
        <v>69</v>
      </c>
      <c r="K396" s="23">
        <v>1614</v>
      </c>
      <c r="L396" s="23">
        <v>123</v>
      </c>
      <c r="M396" s="19">
        <v>12</v>
      </c>
      <c r="N396" s="23">
        <f t="shared" si="65"/>
        <v>19368</v>
      </c>
      <c r="O396" s="23">
        <f t="shared" si="66"/>
        <v>1476</v>
      </c>
      <c r="P396" s="23">
        <f t="shared" si="67"/>
        <v>17892</v>
      </c>
      <c r="Q396" s="24">
        <f t="shared" si="68"/>
        <v>92.379182156133837</v>
      </c>
      <c r="R396" s="19" t="str">
        <f t="shared" si="69"/>
        <v>High Profit</v>
      </c>
    </row>
    <row r="397" spans="1:18">
      <c r="A397" s="22">
        <v>45020</v>
      </c>
      <c r="B397" s="19">
        <f t="shared" si="60"/>
        <v>2023</v>
      </c>
      <c r="C397" s="19">
        <f t="shared" si="61"/>
        <v>4</v>
      </c>
      <c r="D397" s="19">
        <f t="shared" si="62"/>
        <v>1</v>
      </c>
      <c r="E397" s="19">
        <f t="shared" si="63"/>
        <v>4</v>
      </c>
      <c r="F397" s="19" t="str">
        <f t="shared" si="64"/>
        <v>Q2</v>
      </c>
      <c r="G397" s="19">
        <v>2</v>
      </c>
      <c r="H397" s="19" t="s">
        <v>76</v>
      </c>
      <c r="I397" s="19" t="s">
        <v>68</v>
      </c>
      <c r="J397" s="19" t="s">
        <v>78</v>
      </c>
      <c r="K397" s="23">
        <v>2559</v>
      </c>
      <c r="L397" s="23">
        <v>126</v>
      </c>
      <c r="M397" s="19">
        <v>5</v>
      </c>
      <c r="N397" s="23">
        <f t="shared" si="65"/>
        <v>12795</v>
      </c>
      <c r="O397" s="23">
        <f t="shared" si="66"/>
        <v>630</v>
      </c>
      <c r="P397" s="23">
        <f t="shared" si="67"/>
        <v>12165</v>
      </c>
      <c r="Q397" s="24">
        <f t="shared" si="68"/>
        <v>95.076201641266124</v>
      </c>
      <c r="R397" s="19" t="str">
        <f t="shared" si="69"/>
        <v>Low Profit</v>
      </c>
    </row>
    <row r="398" spans="1:18">
      <c r="A398" s="22">
        <v>44981</v>
      </c>
      <c r="B398" s="19">
        <f t="shared" si="60"/>
        <v>2023</v>
      </c>
      <c r="C398" s="19">
        <f t="shared" si="61"/>
        <v>2</v>
      </c>
      <c r="D398" s="19">
        <f t="shared" si="62"/>
        <v>4</v>
      </c>
      <c r="E398" s="19">
        <f t="shared" si="63"/>
        <v>24</v>
      </c>
      <c r="F398" s="19" t="str">
        <f t="shared" si="64"/>
        <v>Q1</v>
      </c>
      <c r="G398" s="19">
        <v>2</v>
      </c>
      <c r="H398" s="19" t="s">
        <v>73</v>
      </c>
      <c r="I398" s="19" t="s">
        <v>91</v>
      </c>
      <c r="J398" s="19" t="s">
        <v>70</v>
      </c>
      <c r="K398" s="23">
        <v>1175</v>
      </c>
      <c r="L398" s="23">
        <v>151</v>
      </c>
      <c r="M398" s="19">
        <v>7</v>
      </c>
      <c r="N398" s="23">
        <f t="shared" si="65"/>
        <v>8225</v>
      </c>
      <c r="O398" s="23">
        <f t="shared" si="66"/>
        <v>1057</v>
      </c>
      <c r="P398" s="23">
        <f t="shared" si="67"/>
        <v>7168</v>
      </c>
      <c r="Q398" s="24">
        <f t="shared" si="68"/>
        <v>87.148936170212764</v>
      </c>
      <c r="R398" s="19" t="str">
        <f t="shared" si="69"/>
        <v>Low Profit</v>
      </c>
    </row>
    <row r="399" spans="1:18">
      <c r="A399" s="22">
        <v>45234</v>
      </c>
      <c r="B399" s="19">
        <f t="shared" si="60"/>
        <v>2023</v>
      </c>
      <c r="C399" s="19">
        <f t="shared" si="61"/>
        <v>11</v>
      </c>
      <c r="D399" s="19">
        <f t="shared" si="62"/>
        <v>1</v>
      </c>
      <c r="E399" s="19">
        <f t="shared" si="63"/>
        <v>4</v>
      </c>
      <c r="F399" s="19" t="str">
        <f t="shared" si="64"/>
        <v>Q4</v>
      </c>
      <c r="G399" s="19">
        <v>2</v>
      </c>
      <c r="H399" s="19" t="s">
        <v>71</v>
      </c>
      <c r="I399" s="19" t="s">
        <v>91</v>
      </c>
      <c r="J399" s="19" t="s">
        <v>72</v>
      </c>
      <c r="K399" s="23">
        <v>2826</v>
      </c>
      <c r="L399" s="23">
        <v>150</v>
      </c>
      <c r="M399" s="19">
        <v>10</v>
      </c>
      <c r="N399" s="23">
        <f t="shared" si="65"/>
        <v>28260</v>
      </c>
      <c r="O399" s="23">
        <f t="shared" si="66"/>
        <v>1500</v>
      </c>
      <c r="P399" s="23">
        <f t="shared" si="67"/>
        <v>26760</v>
      </c>
      <c r="Q399" s="24">
        <f t="shared" si="68"/>
        <v>94.692144373673031</v>
      </c>
      <c r="R399" s="19" t="str">
        <f t="shared" si="69"/>
        <v>High Profit</v>
      </c>
    </row>
    <row r="400" spans="1:18">
      <c r="A400" s="22">
        <v>44995</v>
      </c>
      <c r="B400" s="19">
        <f t="shared" si="60"/>
        <v>2023</v>
      </c>
      <c r="C400" s="19">
        <f t="shared" si="61"/>
        <v>3</v>
      </c>
      <c r="D400" s="19">
        <f t="shared" si="62"/>
        <v>2</v>
      </c>
      <c r="E400" s="19">
        <f t="shared" si="63"/>
        <v>10</v>
      </c>
      <c r="F400" s="19" t="str">
        <f t="shared" si="64"/>
        <v>Q1</v>
      </c>
      <c r="G400" s="19">
        <v>2</v>
      </c>
      <c r="H400" s="19" t="s">
        <v>71</v>
      </c>
      <c r="I400" s="19" t="s">
        <v>68</v>
      </c>
      <c r="J400" s="19" t="s">
        <v>74</v>
      </c>
      <c r="K400" s="23">
        <v>492</v>
      </c>
      <c r="L400" s="23">
        <v>77</v>
      </c>
      <c r="M400" s="19">
        <v>9</v>
      </c>
      <c r="N400" s="23">
        <f t="shared" si="65"/>
        <v>4428</v>
      </c>
      <c r="O400" s="23">
        <f t="shared" si="66"/>
        <v>693</v>
      </c>
      <c r="P400" s="23">
        <f t="shared" si="67"/>
        <v>3735</v>
      </c>
      <c r="Q400" s="24">
        <f t="shared" si="68"/>
        <v>84.349593495934954</v>
      </c>
      <c r="R400" s="19" t="str">
        <f t="shared" si="69"/>
        <v>Low Profit</v>
      </c>
    </row>
    <row r="401" spans="1:18">
      <c r="A401" s="22">
        <v>45086</v>
      </c>
      <c r="B401" s="19">
        <f t="shared" si="60"/>
        <v>2023</v>
      </c>
      <c r="C401" s="19">
        <f t="shared" si="61"/>
        <v>6</v>
      </c>
      <c r="D401" s="19">
        <f t="shared" si="62"/>
        <v>2</v>
      </c>
      <c r="E401" s="19">
        <f t="shared" si="63"/>
        <v>9</v>
      </c>
      <c r="F401" s="19" t="str">
        <f t="shared" si="64"/>
        <v>Q2</v>
      </c>
      <c r="G401" s="19">
        <v>2</v>
      </c>
      <c r="H401" s="19" t="s">
        <v>84</v>
      </c>
      <c r="I401" s="19" t="s">
        <v>92</v>
      </c>
      <c r="J401" s="19" t="s">
        <v>86</v>
      </c>
      <c r="K401" s="23">
        <v>1175</v>
      </c>
      <c r="L401" s="23">
        <v>103</v>
      </c>
      <c r="M401" s="19">
        <v>7</v>
      </c>
      <c r="N401" s="23">
        <f t="shared" si="65"/>
        <v>8225</v>
      </c>
      <c r="O401" s="23">
        <f t="shared" si="66"/>
        <v>721</v>
      </c>
      <c r="P401" s="23">
        <f t="shared" si="67"/>
        <v>7504</v>
      </c>
      <c r="Q401" s="24">
        <f t="shared" si="68"/>
        <v>91.234042553191486</v>
      </c>
      <c r="R401" s="19" t="str">
        <f t="shared" si="69"/>
        <v>Low Profit</v>
      </c>
    </row>
    <row r="402" spans="1:18">
      <c r="A402" s="22">
        <v>45189</v>
      </c>
      <c r="B402" s="19">
        <f t="shared" si="60"/>
        <v>2023</v>
      </c>
      <c r="C402" s="19">
        <f t="shared" si="61"/>
        <v>9</v>
      </c>
      <c r="D402" s="19">
        <f t="shared" si="62"/>
        <v>3</v>
      </c>
      <c r="E402" s="19">
        <f t="shared" si="63"/>
        <v>20</v>
      </c>
      <c r="F402" s="19" t="str">
        <f t="shared" si="64"/>
        <v>Q3</v>
      </c>
      <c r="G402" s="19">
        <v>4</v>
      </c>
      <c r="H402" s="19" t="s">
        <v>71</v>
      </c>
      <c r="I402" s="19" t="s">
        <v>91</v>
      </c>
      <c r="J402" s="19" t="s">
        <v>86</v>
      </c>
      <c r="K402" s="23">
        <v>2665.5</v>
      </c>
      <c r="L402" s="23">
        <v>144</v>
      </c>
      <c r="M402" s="19">
        <v>15</v>
      </c>
      <c r="N402" s="23">
        <f t="shared" si="65"/>
        <v>39982.5</v>
      </c>
      <c r="O402" s="23">
        <f t="shared" si="66"/>
        <v>2160</v>
      </c>
      <c r="P402" s="23">
        <f t="shared" si="67"/>
        <v>37822.5</v>
      </c>
      <c r="Q402" s="24">
        <f t="shared" si="68"/>
        <v>94.597636465953855</v>
      </c>
      <c r="R402" s="19" t="str">
        <f t="shared" si="69"/>
        <v>High Profit</v>
      </c>
    </row>
    <row r="403" spans="1:18">
      <c r="A403" s="22">
        <v>45242</v>
      </c>
      <c r="B403" s="19">
        <f t="shared" si="60"/>
        <v>2023</v>
      </c>
      <c r="C403" s="19">
        <f t="shared" si="61"/>
        <v>11</v>
      </c>
      <c r="D403" s="19">
        <f t="shared" si="62"/>
        <v>2</v>
      </c>
      <c r="E403" s="19">
        <f t="shared" si="63"/>
        <v>12</v>
      </c>
      <c r="F403" s="19" t="str">
        <f t="shared" si="64"/>
        <v>Q4</v>
      </c>
      <c r="G403" s="19">
        <v>4</v>
      </c>
      <c r="H403" s="19" t="s">
        <v>76</v>
      </c>
      <c r="I403" s="19" t="s">
        <v>92</v>
      </c>
      <c r="J403" s="19" t="s">
        <v>74</v>
      </c>
      <c r="K403" s="23">
        <v>345</v>
      </c>
      <c r="L403" s="23">
        <v>114</v>
      </c>
      <c r="M403" s="19">
        <v>13</v>
      </c>
      <c r="N403" s="23">
        <f t="shared" si="65"/>
        <v>4485</v>
      </c>
      <c r="O403" s="23">
        <f t="shared" si="66"/>
        <v>1482</v>
      </c>
      <c r="P403" s="23">
        <f t="shared" si="67"/>
        <v>3003</v>
      </c>
      <c r="Q403" s="24">
        <f t="shared" si="68"/>
        <v>66.956521739130437</v>
      </c>
      <c r="R403" s="19" t="str">
        <f t="shared" si="69"/>
        <v>Low Profit</v>
      </c>
    </row>
    <row r="404" spans="1:18">
      <c r="A404" s="22">
        <v>45236</v>
      </c>
      <c r="B404" s="19">
        <f t="shared" si="60"/>
        <v>2023</v>
      </c>
      <c r="C404" s="19">
        <f t="shared" si="61"/>
        <v>11</v>
      </c>
      <c r="D404" s="19">
        <f t="shared" si="62"/>
        <v>1</v>
      </c>
      <c r="E404" s="19">
        <f t="shared" si="63"/>
        <v>6</v>
      </c>
      <c r="F404" s="19" t="str">
        <f t="shared" si="64"/>
        <v>Q4</v>
      </c>
      <c r="G404" s="19">
        <v>4</v>
      </c>
      <c r="H404" s="19" t="s">
        <v>84</v>
      </c>
      <c r="I404" s="19" t="s">
        <v>92</v>
      </c>
      <c r="J404" s="19" t="s">
        <v>83</v>
      </c>
      <c r="K404" s="23">
        <v>1804</v>
      </c>
      <c r="L404" s="23">
        <v>160</v>
      </c>
      <c r="M404" s="19">
        <v>9</v>
      </c>
      <c r="N404" s="23">
        <f t="shared" si="65"/>
        <v>16236</v>
      </c>
      <c r="O404" s="23">
        <f t="shared" si="66"/>
        <v>1440</v>
      </c>
      <c r="P404" s="23">
        <f t="shared" si="67"/>
        <v>14796</v>
      </c>
      <c r="Q404" s="24">
        <f t="shared" si="68"/>
        <v>91.130820399113077</v>
      </c>
      <c r="R404" s="19" t="str">
        <f t="shared" si="69"/>
        <v>High Profit</v>
      </c>
    </row>
    <row r="405" spans="1:18">
      <c r="A405" s="22">
        <v>44965</v>
      </c>
      <c r="B405" s="19">
        <f t="shared" si="60"/>
        <v>2023</v>
      </c>
      <c r="C405" s="19">
        <f t="shared" si="61"/>
        <v>2</v>
      </c>
      <c r="D405" s="19">
        <f t="shared" si="62"/>
        <v>2</v>
      </c>
      <c r="E405" s="19">
        <f t="shared" si="63"/>
        <v>8</v>
      </c>
      <c r="F405" s="19" t="str">
        <f t="shared" si="64"/>
        <v>Q1</v>
      </c>
      <c r="G405" s="19">
        <v>4</v>
      </c>
      <c r="H405" s="19" t="s">
        <v>82</v>
      </c>
      <c r="I405" s="19" t="s">
        <v>92</v>
      </c>
      <c r="J405" s="19" t="s">
        <v>85</v>
      </c>
      <c r="K405" s="23">
        <v>2821</v>
      </c>
      <c r="L405" s="23">
        <v>120</v>
      </c>
      <c r="M405" s="19">
        <v>13</v>
      </c>
      <c r="N405" s="23">
        <f t="shared" si="65"/>
        <v>36673</v>
      </c>
      <c r="O405" s="23">
        <f t="shared" si="66"/>
        <v>1560</v>
      </c>
      <c r="P405" s="23">
        <f t="shared" si="67"/>
        <v>35113</v>
      </c>
      <c r="Q405" s="24">
        <f t="shared" si="68"/>
        <v>95.746189294576396</v>
      </c>
      <c r="R405" s="19" t="str">
        <f t="shared" si="69"/>
        <v>High Profit</v>
      </c>
    </row>
    <row r="406" spans="1:18">
      <c r="A406" s="22">
        <v>44993</v>
      </c>
      <c r="B406" s="19">
        <f t="shared" si="60"/>
        <v>2023</v>
      </c>
      <c r="C406" s="19">
        <f t="shared" si="61"/>
        <v>3</v>
      </c>
      <c r="D406" s="19">
        <f t="shared" si="62"/>
        <v>2</v>
      </c>
      <c r="E406" s="19">
        <f t="shared" si="63"/>
        <v>8</v>
      </c>
      <c r="F406" s="19" t="str">
        <f t="shared" si="64"/>
        <v>Q1</v>
      </c>
      <c r="G406" s="19">
        <v>4</v>
      </c>
      <c r="H406" s="19" t="s">
        <v>82</v>
      </c>
      <c r="I406" s="19" t="s">
        <v>68</v>
      </c>
      <c r="J406" s="19" t="s">
        <v>70</v>
      </c>
      <c r="K406" s="23">
        <v>345</v>
      </c>
      <c r="L406" s="23">
        <v>114</v>
      </c>
      <c r="M406" s="19">
        <v>5</v>
      </c>
      <c r="N406" s="23">
        <f t="shared" si="65"/>
        <v>1725</v>
      </c>
      <c r="O406" s="23">
        <f t="shared" si="66"/>
        <v>570</v>
      </c>
      <c r="P406" s="23">
        <f t="shared" si="67"/>
        <v>1155</v>
      </c>
      <c r="Q406" s="24">
        <f t="shared" si="68"/>
        <v>66.956521739130437</v>
      </c>
      <c r="R406" s="19" t="str">
        <f t="shared" si="69"/>
        <v>Low Profit</v>
      </c>
    </row>
    <row r="407" spans="1:18">
      <c r="A407" s="22">
        <v>45047</v>
      </c>
      <c r="B407" s="19">
        <f t="shared" si="60"/>
        <v>2023</v>
      </c>
      <c r="C407" s="19">
        <f t="shared" si="61"/>
        <v>5</v>
      </c>
      <c r="D407" s="19">
        <f t="shared" si="62"/>
        <v>1</v>
      </c>
      <c r="E407" s="19">
        <f t="shared" si="63"/>
        <v>1</v>
      </c>
      <c r="F407" s="19" t="str">
        <f t="shared" si="64"/>
        <v>Q2</v>
      </c>
      <c r="G407" s="19">
        <v>4</v>
      </c>
      <c r="H407" s="19" t="s">
        <v>89</v>
      </c>
      <c r="I407" s="19" t="s">
        <v>91</v>
      </c>
      <c r="J407" s="19" t="s">
        <v>90</v>
      </c>
      <c r="K407" s="23">
        <v>4219.5</v>
      </c>
      <c r="L407" s="23">
        <v>92</v>
      </c>
      <c r="M407" s="19">
        <v>7</v>
      </c>
      <c r="N407" s="23">
        <f t="shared" si="65"/>
        <v>29536.5</v>
      </c>
      <c r="O407" s="23">
        <f t="shared" si="66"/>
        <v>644</v>
      </c>
      <c r="P407" s="23">
        <f t="shared" si="67"/>
        <v>28892.5</v>
      </c>
      <c r="Q407" s="24">
        <f t="shared" si="68"/>
        <v>97.819646877592135</v>
      </c>
      <c r="R407" s="19" t="str">
        <f t="shared" si="69"/>
        <v>High Profit</v>
      </c>
    </row>
    <row r="408" spans="1:18">
      <c r="A408" s="22">
        <v>45104</v>
      </c>
      <c r="B408" s="19">
        <f t="shared" si="60"/>
        <v>2023</v>
      </c>
      <c r="C408" s="19">
        <f t="shared" si="61"/>
        <v>6</v>
      </c>
      <c r="D408" s="19">
        <f t="shared" si="62"/>
        <v>4</v>
      </c>
      <c r="E408" s="19">
        <f t="shared" si="63"/>
        <v>27</v>
      </c>
      <c r="F408" s="19" t="str">
        <f t="shared" si="64"/>
        <v>Q2</v>
      </c>
      <c r="G408" s="19">
        <v>4</v>
      </c>
      <c r="H408" s="19" t="s">
        <v>89</v>
      </c>
      <c r="I408" s="19" t="s">
        <v>91</v>
      </c>
      <c r="J408" s="19" t="s">
        <v>83</v>
      </c>
      <c r="K408" s="23">
        <v>330</v>
      </c>
      <c r="L408" s="23">
        <v>90</v>
      </c>
      <c r="M408" s="19">
        <v>4</v>
      </c>
      <c r="N408" s="23">
        <f t="shared" si="65"/>
        <v>1320</v>
      </c>
      <c r="O408" s="23">
        <f t="shared" si="66"/>
        <v>360</v>
      </c>
      <c r="P408" s="23">
        <f t="shared" si="67"/>
        <v>960</v>
      </c>
      <c r="Q408" s="24">
        <f t="shared" si="68"/>
        <v>72.727272727272734</v>
      </c>
      <c r="R408" s="19" t="str">
        <f t="shared" si="69"/>
        <v>Low Profit</v>
      </c>
    </row>
    <row r="409" spans="1:18">
      <c r="A409" s="22">
        <v>44998</v>
      </c>
      <c r="B409" s="19">
        <f t="shared" si="60"/>
        <v>2023</v>
      </c>
      <c r="C409" s="19">
        <f t="shared" si="61"/>
        <v>3</v>
      </c>
      <c r="D409" s="19">
        <f t="shared" si="62"/>
        <v>2</v>
      </c>
      <c r="E409" s="19">
        <f t="shared" si="63"/>
        <v>13</v>
      </c>
      <c r="F409" s="19" t="str">
        <f t="shared" si="64"/>
        <v>Q1</v>
      </c>
      <c r="G409" s="19">
        <v>4</v>
      </c>
      <c r="H409" s="19" t="s">
        <v>89</v>
      </c>
      <c r="I409" s="19" t="s">
        <v>68</v>
      </c>
      <c r="J409" s="19" t="s">
        <v>75</v>
      </c>
      <c r="K409" s="23">
        <v>663</v>
      </c>
      <c r="L409" s="23">
        <v>101</v>
      </c>
      <c r="M409" s="19">
        <v>4</v>
      </c>
      <c r="N409" s="23">
        <f t="shared" si="65"/>
        <v>2652</v>
      </c>
      <c r="O409" s="23">
        <f t="shared" si="66"/>
        <v>404</v>
      </c>
      <c r="P409" s="23">
        <f t="shared" si="67"/>
        <v>2248</v>
      </c>
      <c r="Q409" s="24">
        <f t="shared" si="68"/>
        <v>84.766214177978881</v>
      </c>
      <c r="R409" s="19" t="str">
        <f t="shared" si="69"/>
        <v>Low Profit</v>
      </c>
    </row>
    <row r="410" spans="1:18">
      <c r="A410" s="22">
        <v>44999</v>
      </c>
      <c r="B410" s="19">
        <f t="shared" si="60"/>
        <v>2023</v>
      </c>
      <c r="C410" s="19">
        <f t="shared" si="61"/>
        <v>3</v>
      </c>
      <c r="D410" s="19">
        <f t="shared" si="62"/>
        <v>2</v>
      </c>
      <c r="E410" s="19">
        <f t="shared" si="63"/>
        <v>14</v>
      </c>
      <c r="F410" s="19" t="str">
        <f t="shared" si="64"/>
        <v>Q1</v>
      </c>
      <c r="G410" s="19">
        <v>4</v>
      </c>
      <c r="H410" s="19" t="s">
        <v>67</v>
      </c>
      <c r="I410" s="19" t="s">
        <v>91</v>
      </c>
      <c r="J410" s="19" t="s">
        <v>70</v>
      </c>
      <c r="K410" s="23">
        <v>727</v>
      </c>
      <c r="L410" s="23">
        <v>104</v>
      </c>
      <c r="M410" s="19">
        <v>14</v>
      </c>
      <c r="N410" s="23">
        <f t="shared" si="65"/>
        <v>10178</v>
      </c>
      <c r="O410" s="23">
        <f t="shared" si="66"/>
        <v>1456</v>
      </c>
      <c r="P410" s="23">
        <f t="shared" si="67"/>
        <v>8722</v>
      </c>
      <c r="Q410" s="24">
        <f t="shared" si="68"/>
        <v>85.694635488308109</v>
      </c>
      <c r="R410" s="19" t="str">
        <f t="shared" si="69"/>
        <v>Low Profit</v>
      </c>
    </row>
    <row r="411" spans="1:18">
      <c r="A411" s="22">
        <v>44993</v>
      </c>
      <c r="B411" s="19">
        <f t="shared" si="60"/>
        <v>2023</v>
      </c>
      <c r="C411" s="19">
        <f t="shared" si="61"/>
        <v>3</v>
      </c>
      <c r="D411" s="19">
        <f t="shared" si="62"/>
        <v>2</v>
      </c>
      <c r="E411" s="19">
        <f t="shared" si="63"/>
        <v>8</v>
      </c>
      <c r="F411" s="19" t="str">
        <f t="shared" si="64"/>
        <v>Q1</v>
      </c>
      <c r="G411" s="19">
        <v>4</v>
      </c>
      <c r="H411" s="19" t="s">
        <v>67</v>
      </c>
      <c r="I411" s="19" t="s">
        <v>92</v>
      </c>
      <c r="J411" s="19" t="s">
        <v>83</v>
      </c>
      <c r="K411" s="23">
        <v>787</v>
      </c>
      <c r="L411" s="23">
        <v>72</v>
      </c>
      <c r="M411" s="19">
        <v>12</v>
      </c>
      <c r="N411" s="23">
        <f t="shared" si="65"/>
        <v>9444</v>
      </c>
      <c r="O411" s="23">
        <f t="shared" si="66"/>
        <v>864</v>
      </c>
      <c r="P411" s="23">
        <f t="shared" si="67"/>
        <v>8580</v>
      </c>
      <c r="Q411" s="24">
        <f t="shared" si="68"/>
        <v>90.851334180432019</v>
      </c>
      <c r="R411" s="19" t="str">
        <f t="shared" si="69"/>
        <v>Low Profit</v>
      </c>
    </row>
    <row r="412" spans="1:18">
      <c r="A412" s="22">
        <v>45221</v>
      </c>
      <c r="B412" s="19">
        <f t="shared" si="60"/>
        <v>2023</v>
      </c>
      <c r="C412" s="19">
        <f t="shared" si="61"/>
        <v>10</v>
      </c>
      <c r="D412" s="19">
        <f t="shared" si="62"/>
        <v>4</v>
      </c>
      <c r="E412" s="19">
        <f t="shared" si="63"/>
        <v>22</v>
      </c>
      <c r="F412" s="19" t="str">
        <f t="shared" si="64"/>
        <v>Q4</v>
      </c>
      <c r="G412" s="19">
        <v>4</v>
      </c>
      <c r="H412" s="19" t="s">
        <v>73</v>
      </c>
      <c r="I412" s="19" t="s">
        <v>68</v>
      </c>
      <c r="J412" s="19" t="s">
        <v>70</v>
      </c>
      <c r="K412" s="23">
        <v>1823</v>
      </c>
      <c r="L412" s="23">
        <v>99</v>
      </c>
      <c r="M412" s="19">
        <v>5</v>
      </c>
      <c r="N412" s="23">
        <f t="shared" si="65"/>
        <v>9115</v>
      </c>
      <c r="O412" s="23">
        <f t="shared" si="66"/>
        <v>495</v>
      </c>
      <c r="P412" s="23">
        <f t="shared" si="67"/>
        <v>8620</v>
      </c>
      <c r="Q412" s="24">
        <f t="shared" si="68"/>
        <v>94.569391113549102</v>
      </c>
      <c r="R412" s="19" t="str">
        <f t="shared" si="69"/>
        <v>Low Profit</v>
      </c>
    </row>
    <row r="413" spans="1:18">
      <c r="A413" s="22">
        <v>45019</v>
      </c>
      <c r="B413" s="19">
        <f t="shared" si="60"/>
        <v>2023</v>
      </c>
      <c r="C413" s="19">
        <f t="shared" si="61"/>
        <v>4</v>
      </c>
      <c r="D413" s="19">
        <f t="shared" si="62"/>
        <v>1</v>
      </c>
      <c r="E413" s="19">
        <f t="shared" si="63"/>
        <v>3</v>
      </c>
      <c r="F413" s="19" t="str">
        <f t="shared" si="64"/>
        <v>Q2</v>
      </c>
      <c r="G413" s="19">
        <v>4</v>
      </c>
      <c r="H413" s="19" t="s">
        <v>88</v>
      </c>
      <c r="I413" s="19" t="s">
        <v>91</v>
      </c>
      <c r="J413" s="19" t="s">
        <v>72</v>
      </c>
      <c r="K413" s="23">
        <v>923</v>
      </c>
      <c r="L413" s="23">
        <v>103</v>
      </c>
      <c r="M413" s="19">
        <v>12</v>
      </c>
      <c r="N413" s="23">
        <f t="shared" si="65"/>
        <v>11076</v>
      </c>
      <c r="O413" s="23">
        <f t="shared" si="66"/>
        <v>1236</v>
      </c>
      <c r="P413" s="23">
        <f t="shared" si="67"/>
        <v>9840</v>
      </c>
      <c r="Q413" s="24">
        <f t="shared" si="68"/>
        <v>88.840736728060676</v>
      </c>
      <c r="R413" s="19" t="str">
        <f t="shared" si="69"/>
        <v>Low Profit</v>
      </c>
    </row>
    <row r="414" spans="1:18">
      <c r="A414" s="22">
        <v>45292</v>
      </c>
      <c r="B414" s="19">
        <f t="shared" si="60"/>
        <v>2024</v>
      </c>
      <c r="C414" s="19">
        <f t="shared" si="61"/>
        <v>1</v>
      </c>
      <c r="D414" s="19">
        <f t="shared" si="62"/>
        <v>1</v>
      </c>
      <c r="E414" s="19">
        <f t="shared" si="63"/>
        <v>1</v>
      </c>
      <c r="F414" s="19" t="str">
        <f t="shared" si="64"/>
        <v>Q1</v>
      </c>
      <c r="G414" s="19">
        <v>4</v>
      </c>
      <c r="H414" s="19" t="s">
        <v>71</v>
      </c>
      <c r="I414" s="19" t="s">
        <v>91</v>
      </c>
      <c r="J414" s="19" t="s">
        <v>90</v>
      </c>
      <c r="K414" s="23">
        <v>663</v>
      </c>
      <c r="L414" s="23">
        <v>111</v>
      </c>
      <c r="M414" s="19">
        <v>7</v>
      </c>
      <c r="N414" s="23">
        <f t="shared" si="65"/>
        <v>4641</v>
      </c>
      <c r="O414" s="23">
        <f t="shared" si="66"/>
        <v>777</v>
      </c>
      <c r="P414" s="23">
        <f t="shared" si="67"/>
        <v>3864</v>
      </c>
      <c r="Q414" s="24">
        <f t="shared" si="68"/>
        <v>83.257918552036202</v>
      </c>
      <c r="R414" s="19" t="str">
        <f t="shared" si="69"/>
        <v>Low Profit</v>
      </c>
    </row>
    <row r="415" spans="1:18">
      <c r="A415" s="22">
        <v>45296</v>
      </c>
      <c r="B415" s="19">
        <f t="shared" si="60"/>
        <v>2024</v>
      </c>
      <c r="C415" s="19">
        <f t="shared" si="61"/>
        <v>1</v>
      </c>
      <c r="D415" s="19">
        <f t="shared" si="62"/>
        <v>1</v>
      </c>
      <c r="E415" s="19">
        <f t="shared" si="63"/>
        <v>5</v>
      </c>
      <c r="F415" s="19" t="str">
        <f t="shared" si="64"/>
        <v>Q1</v>
      </c>
      <c r="G415" s="19">
        <v>4</v>
      </c>
      <c r="H415" s="19" t="s">
        <v>67</v>
      </c>
      <c r="I415" s="19" t="s">
        <v>92</v>
      </c>
      <c r="J415" s="19" t="s">
        <v>85</v>
      </c>
      <c r="K415" s="23">
        <v>727</v>
      </c>
      <c r="L415" s="23">
        <v>149</v>
      </c>
      <c r="M415" s="19">
        <v>9</v>
      </c>
      <c r="N415" s="23">
        <f t="shared" si="65"/>
        <v>6543</v>
      </c>
      <c r="O415" s="23">
        <f t="shared" si="66"/>
        <v>1341</v>
      </c>
      <c r="P415" s="23">
        <f t="shared" si="67"/>
        <v>5202</v>
      </c>
      <c r="Q415" s="24">
        <f t="shared" si="68"/>
        <v>79.504814305364519</v>
      </c>
      <c r="R415" s="19" t="str">
        <f t="shared" si="69"/>
        <v>Low Profit</v>
      </c>
    </row>
    <row r="416" spans="1:18">
      <c r="A416" s="22">
        <v>44957</v>
      </c>
      <c r="B416" s="19">
        <f t="shared" si="60"/>
        <v>2023</v>
      </c>
      <c r="C416" s="19">
        <f t="shared" si="61"/>
        <v>1</v>
      </c>
      <c r="D416" s="19">
        <f t="shared" si="62"/>
        <v>5</v>
      </c>
      <c r="E416" s="19">
        <f t="shared" si="63"/>
        <v>31</v>
      </c>
      <c r="F416" s="19" t="str">
        <f t="shared" si="64"/>
        <v>Q1</v>
      </c>
      <c r="G416" s="19">
        <v>4</v>
      </c>
      <c r="H416" s="19" t="s">
        <v>77</v>
      </c>
      <c r="I416" s="19" t="s">
        <v>91</v>
      </c>
      <c r="J416" s="19" t="s">
        <v>83</v>
      </c>
      <c r="K416" s="23">
        <v>787</v>
      </c>
      <c r="L416" s="23">
        <v>78</v>
      </c>
      <c r="M416" s="19">
        <v>14</v>
      </c>
      <c r="N416" s="23">
        <f t="shared" si="65"/>
        <v>11018</v>
      </c>
      <c r="O416" s="23">
        <f t="shared" si="66"/>
        <v>1092</v>
      </c>
      <c r="P416" s="23">
        <f t="shared" si="67"/>
        <v>9926</v>
      </c>
      <c r="Q416" s="24">
        <f t="shared" si="68"/>
        <v>90.08894536213468</v>
      </c>
      <c r="R416" s="19" t="str">
        <f t="shared" si="69"/>
        <v>Low Profit</v>
      </c>
    </row>
    <row r="417" spans="1:18">
      <c r="A417" s="22">
        <v>45155</v>
      </c>
      <c r="B417" s="19">
        <f t="shared" si="60"/>
        <v>2023</v>
      </c>
      <c r="C417" s="19">
        <f t="shared" si="61"/>
        <v>8</v>
      </c>
      <c r="D417" s="19">
        <f t="shared" si="62"/>
        <v>3</v>
      </c>
      <c r="E417" s="19">
        <f t="shared" si="63"/>
        <v>17</v>
      </c>
      <c r="F417" s="19" t="str">
        <f t="shared" si="64"/>
        <v>Q3</v>
      </c>
      <c r="G417" s="19">
        <v>4</v>
      </c>
      <c r="H417" s="19" t="s">
        <v>82</v>
      </c>
      <c r="I417" s="19" t="s">
        <v>68</v>
      </c>
      <c r="J417" s="19" t="s">
        <v>85</v>
      </c>
      <c r="K417" s="23">
        <v>1744</v>
      </c>
      <c r="L417" s="23">
        <v>156</v>
      </c>
      <c r="M417" s="19">
        <v>4</v>
      </c>
      <c r="N417" s="23">
        <f t="shared" si="65"/>
        <v>6976</v>
      </c>
      <c r="O417" s="23">
        <f t="shared" si="66"/>
        <v>624</v>
      </c>
      <c r="P417" s="23">
        <f t="shared" si="67"/>
        <v>6352</v>
      </c>
      <c r="Q417" s="24">
        <f t="shared" si="68"/>
        <v>91.055045871559642</v>
      </c>
      <c r="R417" s="19" t="str">
        <f t="shared" si="69"/>
        <v>Low Profit</v>
      </c>
    </row>
    <row r="418" spans="1:18">
      <c r="A418" s="22">
        <v>45003</v>
      </c>
      <c r="B418" s="19">
        <f t="shared" si="60"/>
        <v>2023</v>
      </c>
      <c r="C418" s="19">
        <f t="shared" si="61"/>
        <v>3</v>
      </c>
      <c r="D418" s="19">
        <f t="shared" si="62"/>
        <v>3</v>
      </c>
      <c r="E418" s="19">
        <f t="shared" si="63"/>
        <v>18</v>
      </c>
      <c r="F418" s="19" t="str">
        <f t="shared" si="64"/>
        <v>Q1</v>
      </c>
      <c r="G418" s="19">
        <v>4</v>
      </c>
      <c r="H418" s="19" t="s">
        <v>71</v>
      </c>
      <c r="I418" s="19" t="s">
        <v>92</v>
      </c>
      <c r="J418" s="19" t="s">
        <v>86</v>
      </c>
      <c r="K418" s="23">
        <v>742.5</v>
      </c>
      <c r="L418" s="23">
        <v>71</v>
      </c>
      <c r="M418" s="19">
        <v>13</v>
      </c>
      <c r="N418" s="23">
        <f t="shared" si="65"/>
        <v>9652.5</v>
      </c>
      <c r="O418" s="23">
        <f t="shared" si="66"/>
        <v>923</v>
      </c>
      <c r="P418" s="23">
        <f t="shared" si="67"/>
        <v>8729.5</v>
      </c>
      <c r="Q418" s="24">
        <f t="shared" si="68"/>
        <v>90.437710437710436</v>
      </c>
      <c r="R418" s="19" t="str">
        <f t="shared" si="69"/>
        <v>Low Profit</v>
      </c>
    </row>
    <row r="419" spans="1:18">
      <c r="A419" s="22">
        <v>44988</v>
      </c>
      <c r="B419" s="19">
        <f t="shared" si="60"/>
        <v>2023</v>
      </c>
      <c r="C419" s="19">
        <f t="shared" si="61"/>
        <v>3</v>
      </c>
      <c r="D419" s="19">
        <f t="shared" si="62"/>
        <v>1</v>
      </c>
      <c r="E419" s="19">
        <f t="shared" si="63"/>
        <v>3</v>
      </c>
      <c r="F419" s="19" t="str">
        <f t="shared" si="64"/>
        <v>Q1</v>
      </c>
      <c r="G419" s="19">
        <v>4</v>
      </c>
      <c r="H419" s="19" t="s">
        <v>67</v>
      </c>
      <c r="I419" s="19" t="s">
        <v>68</v>
      </c>
      <c r="J419" s="19" t="s">
        <v>80</v>
      </c>
      <c r="K419" s="23">
        <v>1660</v>
      </c>
      <c r="L419" s="23">
        <v>143</v>
      </c>
      <c r="M419" s="19">
        <v>14</v>
      </c>
      <c r="N419" s="23">
        <f t="shared" si="65"/>
        <v>23240</v>
      </c>
      <c r="O419" s="23">
        <f t="shared" si="66"/>
        <v>2002</v>
      </c>
      <c r="P419" s="23">
        <f t="shared" si="67"/>
        <v>21238</v>
      </c>
      <c r="Q419" s="24">
        <f t="shared" si="68"/>
        <v>91.385542168674689</v>
      </c>
      <c r="R419" s="19" t="str">
        <f t="shared" si="69"/>
        <v>High Profit</v>
      </c>
    </row>
    <row r="420" spans="1:18">
      <c r="A420" s="22">
        <v>45178</v>
      </c>
      <c r="B420" s="19">
        <f t="shared" si="60"/>
        <v>2023</v>
      </c>
      <c r="C420" s="19">
        <f t="shared" si="61"/>
        <v>9</v>
      </c>
      <c r="D420" s="19">
        <f t="shared" si="62"/>
        <v>2</v>
      </c>
      <c r="E420" s="19">
        <f t="shared" si="63"/>
        <v>9</v>
      </c>
      <c r="F420" s="19" t="str">
        <f t="shared" si="64"/>
        <v>Q3</v>
      </c>
      <c r="G420" s="19">
        <v>4</v>
      </c>
      <c r="H420" s="19" t="s">
        <v>77</v>
      </c>
      <c r="I420" s="19" t="s">
        <v>68</v>
      </c>
      <c r="J420" s="19" t="s">
        <v>85</v>
      </c>
      <c r="K420" s="23">
        <v>662</v>
      </c>
      <c r="L420" s="23">
        <v>74</v>
      </c>
      <c r="M420" s="19">
        <v>13</v>
      </c>
      <c r="N420" s="23">
        <f t="shared" si="65"/>
        <v>8606</v>
      </c>
      <c r="O420" s="23">
        <f t="shared" si="66"/>
        <v>962</v>
      </c>
      <c r="P420" s="23">
        <f t="shared" si="67"/>
        <v>7644</v>
      </c>
      <c r="Q420" s="24">
        <f t="shared" si="68"/>
        <v>88.821752265861036</v>
      </c>
      <c r="R420" s="19" t="str">
        <f t="shared" si="69"/>
        <v>Low Profit</v>
      </c>
    </row>
    <row r="421" spans="1:18">
      <c r="A421" s="22">
        <v>45248</v>
      </c>
      <c r="B421" s="19">
        <f t="shared" si="60"/>
        <v>2023</v>
      </c>
      <c r="C421" s="19">
        <f t="shared" si="61"/>
        <v>11</v>
      </c>
      <c r="D421" s="19">
        <f t="shared" si="62"/>
        <v>3</v>
      </c>
      <c r="E421" s="19">
        <f t="shared" si="63"/>
        <v>18</v>
      </c>
      <c r="F421" s="19" t="str">
        <f t="shared" si="64"/>
        <v>Q4</v>
      </c>
      <c r="G421" s="19">
        <v>4</v>
      </c>
      <c r="H421" s="19" t="s">
        <v>84</v>
      </c>
      <c r="I421" s="19" t="s">
        <v>68</v>
      </c>
      <c r="J421" s="19" t="s">
        <v>75</v>
      </c>
      <c r="K421" s="23">
        <v>809</v>
      </c>
      <c r="L421" s="23">
        <v>144</v>
      </c>
      <c r="M421" s="19">
        <v>14</v>
      </c>
      <c r="N421" s="23">
        <f t="shared" si="65"/>
        <v>11326</v>
      </c>
      <c r="O421" s="23">
        <f t="shared" si="66"/>
        <v>2016</v>
      </c>
      <c r="P421" s="23">
        <f t="shared" si="67"/>
        <v>9310</v>
      </c>
      <c r="Q421" s="24">
        <f t="shared" si="68"/>
        <v>82.200247218788618</v>
      </c>
      <c r="R421" s="19" t="str">
        <f t="shared" si="69"/>
        <v>Low Profit</v>
      </c>
    </row>
    <row r="422" spans="1:18">
      <c r="A422" s="22">
        <v>45092</v>
      </c>
      <c r="B422" s="19">
        <f t="shared" si="60"/>
        <v>2023</v>
      </c>
      <c r="C422" s="19">
        <f t="shared" si="61"/>
        <v>6</v>
      </c>
      <c r="D422" s="19">
        <f t="shared" si="62"/>
        <v>3</v>
      </c>
      <c r="E422" s="19">
        <f t="shared" si="63"/>
        <v>15</v>
      </c>
      <c r="F422" s="19" t="str">
        <f t="shared" si="64"/>
        <v>Q2</v>
      </c>
      <c r="G422" s="19">
        <v>4</v>
      </c>
      <c r="H422" s="19" t="s">
        <v>84</v>
      </c>
      <c r="I422" s="19" t="s">
        <v>92</v>
      </c>
      <c r="J422" s="19" t="s">
        <v>90</v>
      </c>
      <c r="K422" s="23">
        <v>2145</v>
      </c>
      <c r="L422" s="23">
        <v>146</v>
      </c>
      <c r="M422" s="19">
        <v>9</v>
      </c>
      <c r="N422" s="23">
        <f t="shared" si="65"/>
        <v>19305</v>
      </c>
      <c r="O422" s="23">
        <f t="shared" si="66"/>
        <v>1314</v>
      </c>
      <c r="P422" s="23">
        <f t="shared" si="67"/>
        <v>17991</v>
      </c>
      <c r="Q422" s="24">
        <f t="shared" si="68"/>
        <v>93.193473193473196</v>
      </c>
      <c r="R422" s="19" t="str">
        <f t="shared" si="69"/>
        <v>High Profit</v>
      </c>
    </row>
    <row r="423" spans="1:18">
      <c r="A423" s="22">
        <v>45049</v>
      </c>
      <c r="B423" s="19">
        <f t="shared" si="60"/>
        <v>2023</v>
      </c>
      <c r="C423" s="19">
        <f t="shared" si="61"/>
        <v>5</v>
      </c>
      <c r="D423" s="19">
        <f t="shared" si="62"/>
        <v>1</v>
      </c>
      <c r="E423" s="19">
        <f t="shared" si="63"/>
        <v>3</v>
      </c>
      <c r="F423" s="19" t="str">
        <f t="shared" si="64"/>
        <v>Q2</v>
      </c>
      <c r="G423" s="19">
        <v>4</v>
      </c>
      <c r="H423" s="19" t="s">
        <v>67</v>
      </c>
      <c r="I423" s="19" t="s">
        <v>91</v>
      </c>
      <c r="J423" s="19" t="s">
        <v>90</v>
      </c>
      <c r="K423" s="23">
        <v>2729</v>
      </c>
      <c r="L423" s="23">
        <v>66</v>
      </c>
      <c r="M423" s="19">
        <v>3</v>
      </c>
      <c r="N423" s="23">
        <f t="shared" si="65"/>
        <v>8187</v>
      </c>
      <c r="O423" s="23">
        <f t="shared" si="66"/>
        <v>198</v>
      </c>
      <c r="P423" s="23">
        <f t="shared" si="67"/>
        <v>7989</v>
      </c>
      <c r="Q423" s="24">
        <f t="shared" si="68"/>
        <v>97.581531696592165</v>
      </c>
      <c r="R423" s="19" t="str">
        <f t="shared" si="69"/>
        <v>Low Profit</v>
      </c>
    </row>
    <row r="424" spans="1:18">
      <c r="A424" s="22">
        <v>45023</v>
      </c>
      <c r="B424" s="19">
        <f t="shared" si="60"/>
        <v>2023</v>
      </c>
      <c r="C424" s="19">
        <f t="shared" si="61"/>
        <v>4</v>
      </c>
      <c r="D424" s="19">
        <f t="shared" si="62"/>
        <v>1</v>
      </c>
      <c r="E424" s="19">
        <f t="shared" si="63"/>
        <v>7</v>
      </c>
      <c r="F424" s="19" t="str">
        <f t="shared" si="64"/>
        <v>Q2</v>
      </c>
      <c r="G424" s="19">
        <v>4</v>
      </c>
      <c r="H424" s="19" t="s">
        <v>81</v>
      </c>
      <c r="I424" s="19" t="s">
        <v>92</v>
      </c>
      <c r="J424" s="19" t="s">
        <v>79</v>
      </c>
      <c r="K424" s="23">
        <v>809</v>
      </c>
      <c r="L424" s="23">
        <v>87</v>
      </c>
      <c r="M424" s="19">
        <v>5</v>
      </c>
      <c r="N424" s="23">
        <f t="shared" si="65"/>
        <v>4045</v>
      </c>
      <c r="O424" s="23">
        <f t="shared" si="66"/>
        <v>435</v>
      </c>
      <c r="P424" s="23">
        <f t="shared" si="67"/>
        <v>3610</v>
      </c>
      <c r="Q424" s="24">
        <f t="shared" si="68"/>
        <v>89.245982694684798</v>
      </c>
      <c r="R424" s="19" t="str">
        <f t="shared" si="69"/>
        <v>Low Profit</v>
      </c>
    </row>
    <row r="425" spans="1:18">
      <c r="A425" s="22">
        <v>45125</v>
      </c>
      <c r="B425" s="19">
        <f t="shared" si="60"/>
        <v>2023</v>
      </c>
      <c r="C425" s="19">
        <f t="shared" si="61"/>
        <v>7</v>
      </c>
      <c r="D425" s="19">
        <f t="shared" si="62"/>
        <v>3</v>
      </c>
      <c r="E425" s="19">
        <f t="shared" si="63"/>
        <v>18</v>
      </c>
      <c r="F425" s="19" t="str">
        <f t="shared" si="64"/>
        <v>Q3</v>
      </c>
      <c r="G425" s="19">
        <v>4</v>
      </c>
      <c r="H425" s="19" t="s">
        <v>73</v>
      </c>
      <c r="I425" s="19" t="s">
        <v>68</v>
      </c>
      <c r="J425" s="19" t="s">
        <v>74</v>
      </c>
      <c r="K425" s="23">
        <v>2145</v>
      </c>
      <c r="L425" s="23">
        <v>134</v>
      </c>
      <c r="M425" s="19">
        <v>9</v>
      </c>
      <c r="N425" s="23">
        <f t="shared" si="65"/>
        <v>19305</v>
      </c>
      <c r="O425" s="23">
        <f t="shared" si="66"/>
        <v>1206</v>
      </c>
      <c r="P425" s="23">
        <f t="shared" si="67"/>
        <v>18099</v>
      </c>
      <c r="Q425" s="24">
        <f t="shared" si="68"/>
        <v>93.752913752913756</v>
      </c>
      <c r="R425" s="19" t="str">
        <f t="shared" si="69"/>
        <v>High Profit</v>
      </c>
    </row>
    <row r="426" spans="1:18">
      <c r="A426" s="22">
        <v>45260</v>
      </c>
      <c r="B426" s="19">
        <f t="shared" si="60"/>
        <v>2023</v>
      </c>
      <c r="C426" s="19">
        <f t="shared" si="61"/>
        <v>11</v>
      </c>
      <c r="D426" s="19">
        <f t="shared" si="62"/>
        <v>5</v>
      </c>
      <c r="E426" s="19">
        <f t="shared" si="63"/>
        <v>30</v>
      </c>
      <c r="F426" s="19" t="str">
        <f t="shared" si="64"/>
        <v>Q4</v>
      </c>
      <c r="G426" s="19">
        <v>4</v>
      </c>
      <c r="H426" s="19" t="s">
        <v>71</v>
      </c>
      <c r="I426" s="19" t="s">
        <v>92</v>
      </c>
      <c r="J426" s="19" t="s">
        <v>86</v>
      </c>
      <c r="K426" s="23">
        <v>662</v>
      </c>
      <c r="L426" s="23">
        <v>90</v>
      </c>
      <c r="M426" s="19">
        <v>15</v>
      </c>
      <c r="N426" s="23">
        <f t="shared" si="65"/>
        <v>9930</v>
      </c>
      <c r="O426" s="23">
        <f t="shared" si="66"/>
        <v>1350</v>
      </c>
      <c r="P426" s="23">
        <f t="shared" si="67"/>
        <v>8580</v>
      </c>
      <c r="Q426" s="24">
        <f t="shared" si="68"/>
        <v>86.404833836858003</v>
      </c>
      <c r="R426" s="19" t="str">
        <f t="shared" si="69"/>
        <v>Low Profit</v>
      </c>
    </row>
    <row r="427" spans="1:18">
      <c r="A427" s="22">
        <v>44948</v>
      </c>
      <c r="B427" s="19">
        <f t="shared" si="60"/>
        <v>2023</v>
      </c>
      <c r="C427" s="19">
        <f t="shared" si="61"/>
        <v>1</v>
      </c>
      <c r="D427" s="19">
        <f t="shared" si="62"/>
        <v>4</v>
      </c>
      <c r="E427" s="19">
        <f t="shared" si="63"/>
        <v>22</v>
      </c>
      <c r="F427" s="19" t="str">
        <f t="shared" si="64"/>
        <v>Q1</v>
      </c>
      <c r="G427" s="19">
        <v>4</v>
      </c>
      <c r="H427" s="19" t="s">
        <v>73</v>
      </c>
      <c r="I427" s="19" t="s">
        <v>92</v>
      </c>
      <c r="J427" s="19" t="s">
        <v>72</v>
      </c>
      <c r="K427" s="23">
        <v>2729</v>
      </c>
      <c r="L427" s="23">
        <v>116</v>
      </c>
      <c r="M427" s="19">
        <v>3</v>
      </c>
      <c r="N427" s="23">
        <f t="shared" si="65"/>
        <v>8187</v>
      </c>
      <c r="O427" s="23">
        <f t="shared" si="66"/>
        <v>348</v>
      </c>
      <c r="P427" s="23">
        <f t="shared" si="67"/>
        <v>7839</v>
      </c>
      <c r="Q427" s="24">
        <f t="shared" si="68"/>
        <v>95.749358739465009</v>
      </c>
      <c r="R427" s="19" t="str">
        <f t="shared" si="69"/>
        <v>Low Profit</v>
      </c>
    </row>
    <row r="428" spans="1:18">
      <c r="A428" s="22">
        <v>45063</v>
      </c>
      <c r="B428" s="19">
        <f t="shared" si="60"/>
        <v>2023</v>
      </c>
      <c r="C428" s="19">
        <f t="shared" si="61"/>
        <v>5</v>
      </c>
      <c r="D428" s="19">
        <f t="shared" si="62"/>
        <v>3</v>
      </c>
      <c r="E428" s="19">
        <f t="shared" si="63"/>
        <v>17</v>
      </c>
      <c r="F428" s="19" t="str">
        <f t="shared" si="64"/>
        <v>Q2</v>
      </c>
      <c r="G428" s="19">
        <v>4</v>
      </c>
      <c r="H428" s="19" t="s">
        <v>81</v>
      </c>
      <c r="I428" s="19" t="s">
        <v>91</v>
      </c>
      <c r="J428" s="19" t="s">
        <v>85</v>
      </c>
      <c r="K428" s="23">
        <v>2276</v>
      </c>
      <c r="L428" s="23">
        <v>155</v>
      </c>
      <c r="M428" s="19">
        <v>7</v>
      </c>
      <c r="N428" s="23">
        <f t="shared" si="65"/>
        <v>15932</v>
      </c>
      <c r="O428" s="23">
        <f t="shared" si="66"/>
        <v>1085</v>
      </c>
      <c r="P428" s="23">
        <f t="shared" si="67"/>
        <v>14847</v>
      </c>
      <c r="Q428" s="24">
        <f t="shared" si="68"/>
        <v>93.189806678383121</v>
      </c>
      <c r="R428" s="19" t="str">
        <f t="shared" si="69"/>
        <v>High Profit</v>
      </c>
    </row>
    <row r="429" spans="1:18">
      <c r="A429" s="22">
        <v>45168</v>
      </c>
      <c r="B429" s="19">
        <f t="shared" si="60"/>
        <v>2023</v>
      </c>
      <c r="C429" s="19">
        <f t="shared" si="61"/>
        <v>8</v>
      </c>
      <c r="D429" s="19">
        <f t="shared" si="62"/>
        <v>5</v>
      </c>
      <c r="E429" s="19">
        <f t="shared" si="63"/>
        <v>30</v>
      </c>
      <c r="F429" s="19" t="str">
        <f t="shared" si="64"/>
        <v>Q3</v>
      </c>
      <c r="G429" s="19">
        <v>4</v>
      </c>
      <c r="H429" s="19" t="s">
        <v>71</v>
      </c>
      <c r="I429" s="19" t="s">
        <v>92</v>
      </c>
      <c r="J429" s="19" t="s">
        <v>78</v>
      </c>
      <c r="K429" s="23">
        <v>4243.5</v>
      </c>
      <c r="L429" s="23">
        <v>63</v>
      </c>
      <c r="M429" s="19">
        <v>7</v>
      </c>
      <c r="N429" s="23">
        <f t="shared" si="65"/>
        <v>29704.5</v>
      </c>
      <c r="O429" s="23">
        <f t="shared" si="66"/>
        <v>441</v>
      </c>
      <c r="P429" s="23">
        <f t="shared" si="67"/>
        <v>29263.5</v>
      </c>
      <c r="Q429" s="24">
        <f t="shared" si="68"/>
        <v>98.515376458112399</v>
      </c>
      <c r="R429" s="19" t="str">
        <f t="shared" si="69"/>
        <v>High Profit</v>
      </c>
    </row>
    <row r="430" spans="1:18">
      <c r="A430" s="22">
        <v>45018</v>
      </c>
      <c r="B430" s="19">
        <f t="shared" si="60"/>
        <v>2023</v>
      </c>
      <c r="C430" s="19">
        <f t="shared" si="61"/>
        <v>4</v>
      </c>
      <c r="D430" s="19">
        <f t="shared" si="62"/>
        <v>1</v>
      </c>
      <c r="E430" s="19">
        <f t="shared" si="63"/>
        <v>2</v>
      </c>
      <c r="F430" s="19" t="str">
        <f t="shared" si="64"/>
        <v>Q2</v>
      </c>
      <c r="G430" s="19">
        <v>4</v>
      </c>
      <c r="H430" s="19" t="s">
        <v>76</v>
      </c>
      <c r="I430" s="19" t="s">
        <v>92</v>
      </c>
      <c r="J430" s="19" t="s">
        <v>74</v>
      </c>
      <c r="K430" s="23">
        <v>1287</v>
      </c>
      <c r="L430" s="23">
        <v>122</v>
      </c>
      <c r="M430" s="19">
        <v>12</v>
      </c>
      <c r="N430" s="23">
        <f t="shared" si="65"/>
        <v>15444</v>
      </c>
      <c r="O430" s="23">
        <f t="shared" si="66"/>
        <v>1464</v>
      </c>
      <c r="P430" s="23">
        <f t="shared" si="67"/>
        <v>13980</v>
      </c>
      <c r="Q430" s="24">
        <f t="shared" si="68"/>
        <v>90.520590520590517</v>
      </c>
      <c r="R430" s="19" t="str">
        <f t="shared" si="69"/>
        <v>High Profit</v>
      </c>
    </row>
    <row r="431" spans="1:18">
      <c r="A431" s="22">
        <v>44947</v>
      </c>
      <c r="B431" s="19">
        <f t="shared" si="60"/>
        <v>2023</v>
      </c>
      <c r="C431" s="19">
        <f t="shared" si="61"/>
        <v>1</v>
      </c>
      <c r="D431" s="19">
        <f t="shared" si="62"/>
        <v>3</v>
      </c>
      <c r="E431" s="19">
        <f t="shared" si="63"/>
        <v>21</v>
      </c>
      <c r="F431" s="19" t="str">
        <f t="shared" si="64"/>
        <v>Q1</v>
      </c>
      <c r="G431" s="19">
        <v>4</v>
      </c>
      <c r="H431" s="19" t="s">
        <v>81</v>
      </c>
      <c r="I431" s="19" t="s">
        <v>91</v>
      </c>
      <c r="J431" s="19" t="s">
        <v>86</v>
      </c>
      <c r="K431" s="23">
        <v>1706</v>
      </c>
      <c r="L431" s="23">
        <v>134</v>
      </c>
      <c r="M431" s="19">
        <v>8</v>
      </c>
      <c r="N431" s="23">
        <f t="shared" si="65"/>
        <v>13648</v>
      </c>
      <c r="O431" s="23">
        <f t="shared" si="66"/>
        <v>1072</v>
      </c>
      <c r="P431" s="23">
        <f t="shared" si="67"/>
        <v>12576</v>
      </c>
      <c r="Q431" s="24">
        <f t="shared" si="68"/>
        <v>92.145369284876907</v>
      </c>
      <c r="R431" s="19" t="str">
        <f t="shared" si="69"/>
        <v>Low Profit</v>
      </c>
    </row>
    <row r="432" spans="1:18">
      <c r="A432" s="22">
        <v>45181</v>
      </c>
      <c r="B432" s="19">
        <f t="shared" si="60"/>
        <v>2023</v>
      </c>
      <c r="C432" s="19">
        <f t="shared" si="61"/>
        <v>9</v>
      </c>
      <c r="D432" s="19">
        <f t="shared" si="62"/>
        <v>2</v>
      </c>
      <c r="E432" s="19">
        <f t="shared" si="63"/>
        <v>12</v>
      </c>
      <c r="F432" s="19" t="str">
        <f t="shared" si="64"/>
        <v>Q3</v>
      </c>
      <c r="G432" s="19">
        <v>4</v>
      </c>
      <c r="H432" s="19" t="s">
        <v>76</v>
      </c>
      <c r="I432" s="19" t="s">
        <v>92</v>
      </c>
      <c r="J432" s="19" t="s">
        <v>74</v>
      </c>
      <c r="K432" s="23">
        <v>1774</v>
      </c>
      <c r="L432" s="23">
        <v>89</v>
      </c>
      <c r="M432" s="19">
        <v>8</v>
      </c>
      <c r="N432" s="23">
        <f t="shared" si="65"/>
        <v>14192</v>
      </c>
      <c r="O432" s="23">
        <f t="shared" si="66"/>
        <v>712</v>
      </c>
      <c r="P432" s="23">
        <f t="shared" si="67"/>
        <v>13480</v>
      </c>
      <c r="Q432" s="24">
        <f t="shared" si="68"/>
        <v>94.983089064261563</v>
      </c>
      <c r="R432" s="19" t="str">
        <f t="shared" si="69"/>
        <v>Low Profit</v>
      </c>
    </row>
    <row r="433" spans="1:18">
      <c r="A433" s="22">
        <v>45081</v>
      </c>
      <c r="B433" s="19">
        <f t="shared" si="60"/>
        <v>2023</v>
      </c>
      <c r="C433" s="19">
        <f t="shared" si="61"/>
        <v>6</v>
      </c>
      <c r="D433" s="19">
        <f t="shared" si="62"/>
        <v>1</v>
      </c>
      <c r="E433" s="19">
        <f t="shared" si="63"/>
        <v>4</v>
      </c>
      <c r="F433" s="19" t="str">
        <f t="shared" si="64"/>
        <v>Q2</v>
      </c>
      <c r="G433" s="19">
        <v>4</v>
      </c>
      <c r="H433" s="19" t="s">
        <v>87</v>
      </c>
      <c r="I433" s="19" t="s">
        <v>92</v>
      </c>
      <c r="J433" s="19" t="s">
        <v>78</v>
      </c>
      <c r="K433" s="23">
        <v>1570</v>
      </c>
      <c r="L433" s="23">
        <v>114</v>
      </c>
      <c r="M433" s="19">
        <v>11</v>
      </c>
      <c r="N433" s="23">
        <f t="shared" si="65"/>
        <v>17270</v>
      </c>
      <c r="O433" s="23">
        <f t="shared" si="66"/>
        <v>1254</v>
      </c>
      <c r="P433" s="23">
        <f t="shared" si="67"/>
        <v>16016</v>
      </c>
      <c r="Q433" s="24">
        <f t="shared" si="68"/>
        <v>92.738853503184714</v>
      </c>
      <c r="R433" s="19" t="str">
        <f t="shared" si="69"/>
        <v>High Profit</v>
      </c>
    </row>
    <row r="434" spans="1:18">
      <c r="A434" s="22">
        <v>45135</v>
      </c>
      <c r="B434" s="19">
        <f t="shared" si="60"/>
        <v>2023</v>
      </c>
      <c r="C434" s="19">
        <f t="shared" si="61"/>
        <v>7</v>
      </c>
      <c r="D434" s="19">
        <f t="shared" si="62"/>
        <v>4</v>
      </c>
      <c r="E434" s="19">
        <f t="shared" si="63"/>
        <v>28</v>
      </c>
      <c r="F434" s="19" t="str">
        <f t="shared" si="64"/>
        <v>Q3</v>
      </c>
      <c r="G434" s="19">
        <v>4</v>
      </c>
      <c r="H434" s="19" t="s">
        <v>84</v>
      </c>
      <c r="I434" s="19" t="s">
        <v>92</v>
      </c>
      <c r="J434" s="19" t="s">
        <v>85</v>
      </c>
      <c r="K434" s="23">
        <v>2009</v>
      </c>
      <c r="L434" s="23">
        <v>76</v>
      </c>
      <c r="M434" s="19">
        <v>12</v>
      </c>
      <c r="N434" s="23">
        <f t="shared" si="65"/>
        <v>24108</v>
      </c>
      <c r="O434" s="23">
        <f t="shared" si="66"/>
        <v>912</v>
      </c>
      <c r="P434" s="23">
        <f t="shared" si="67"/>
        <v>23196</v>
      </c>
      <c r="Q434" s="24">
        <f t="shared" si="68"/>
        <v>96.217023394723739</v>
      </c>
      <c r="R434" s="19" t="str">
        <f t="shared" si="69"/>
        <v>High Profit</v>
      </c>
    </row>
    <row r="435" spans="1:18">
      <c r="A435" s="22">
        <v>44960</v>
      </c>
      <c r="B435" s="19">
        <f t="shared" si="60"/>
        <v>2023</v>
      </c>
      <c r="C435" s="19">
        <f t="shared" si="61"/>
        <v>2</v>
      </c>
      <c r="D435" s="19">
        <f t="shared" si="62"/>
        <v>1</v>
      </c>
      <c r="E435" s="19">
        <f t="shared" si="63"/>
        <v>3</v>
      </c>
      <c r="F435" s="19" t="str">
        <f t="shared" si="64"/>
        <v>Q1</v>
      </c>
      <c r="G435" s="19">
        <v>4</v>
      </c>
      <c r="H435" s="19" t="s">
        <v>67</v>
      </c>
      <c r="I435" s="19" t="s">
        <v>92</v>
      </c>
      <c r="J435" s="19" t="s">
        <v>74</v>
      </c>
      <c r="K435" s="23">
        <v>1287</v>
      </c>
      <c r="L435" s="23">
        <v>105</v>
      </c>
      <c r="M435" s="19">
        <v>14</v>
      </c>
      <c r="N435" s="23">
        <f t="shared" si="65"/>
        <v>18018</v>
      </c>
      <c r="O435" s="23">
        <f t="shared" si="66"/>
        <v>1470</v>
      </c>
      <c r="P435" s="23">
        <f t="shared" si="67"/>
        <v>16548</v>
      </c>
      <c r="Q435" s="24">
        <f t="shared" si="68"/>
        <v>91.841491841491845</v>
      </c>
      <c r="R435" s="19" t="str">
        <f t="shared" si="69"/>
        <v>High Profit</v>
      </c>
    </row>
    <row r="436" spans="1:18">
      <c r="A436" s="22">
        <v>45288</v>
      </c>
      <c r="B436" s="19">
        <f t="shared" si="60"/>
        <v>2023</v>
      </c>
      <c r="C436" s="19">
        <f t="shared" si="61"/>
        <v>12</v>
      </c>
      <c r="D436" s="19">
        <f t="shared" si="62"/>
        <v>4</v>
      </c>
      <c r="E436" s="19">
        <f t="shared" si="63"/>
        <v>28</v>
      </c>
      <c r="F436" s="19" t="str">
        <f t="shared" si="64"/>
        <v>Q4</v>
      </c>
      <c r="G436" s="19">
        <v>4</v>
      </c>
      <c r="H436" s="19" t="s">
        <v>88</v>
      </c>
      <c r="I436" s="19" t="s">
        <v>92</v>
      </c>
      <c r="J436" s="19" t="s">
        <v>85</v>
      </c>
      <c r="K436" s="23">
        <v>1706</v>
      </c>
      <c r="L436" s="23">
        <v>76</v>
      </c>
      <c r="M436" s="19">
        <v>4</v>
      </c>
      <c r="N436" s="23">
        <f t="shared" si="65"/>
        <v>6824</v>
      </c>
      <c r="O436" s="23">
        <f t="shared" si="66"/>
        <v>304</v>
      </c>
      <c r="P436" s="23">
        <f t="shared" si="67"/>
        <v>6520</v>
      </c>
      <c r="Q436" s="24">
        <f t="shared" si="68"/>
        <v>95.545134818288389</v>
      </c>
      <c r="R436" s="19" t="str">
        <f t="shared" si="69"/>
        <v>Low Profit</v>
      </c>
    </row>
    <row r="437" spans="1:18">
      <c r="A437" s="22">
        <v>44965</v>
      </c>
      <c r="B437" s="19">
        <f t="shared" si="60"/>
        <v>2023</v>
      </c>
      <c r="C437" s="19">
        <f t="shared" si="61"/>
        <v>2</v>
      </c>
      <c r="D437" s="19">
        <f t="shared" si="62"/>
        <v>2</v>
      </c>
      <c r="E437" s="19">
        <f t="shared" si="63"/>
        <v>8</v>
      </c>
      <c r="F437" s="19" t="str">
        <f t="shared" si="64"/>
        <v>Q1</v>
      </c>
      <c r="G437" s="19">
        <v>4</v>
      </c>
      <c r="H437" s="19" t="s">
        <v>81</v>
      </c>
      <c r="I437" s="19" t="s">
        <v>68</v>
      </c>
      <c r="J437" s="19" t="s">
        <v>78</v>
      </c>
      <c r="K437" s="23">
        <v>2009</v>
      </c>
      <c r="L437" s="23">
        <v>80</v>
      </c>
      <c r="M437" s="19">
        <v>9</v>
      </c>
      <c r="N437" s="23">
        <f t="shared" si="65"/>
        <v>18081</v>
      </c>
      <c r="O437" s="23">
        <f t="shared" si="66"/>
        <v>720</v>
      </c>
      <c r="P437" s="23">
        <f t="shared" si="67"/>
        <v>17361</v>
      </c>
      <c r="Q437" s="24">
        <f t="shared" si="68"/>
        <v>96.017919362867104</v>
      </c>
      <c r="R437" s="19" t="str">
        <f t="shared" si="69"/>
        <v>High Profit</v>
      </c>
    </row>
    <row r="438" spans="1:18">
      <c r="A438" s="22">
        <v>45037</v>
      </c>
      <c r="B438" s="19">
        <f t="shared" si="60"/>
        <v>2023</v>
      </c>
      <c r="C438" s="19">
        <f t="shared" si="61"/>
        <v>4</v>
      </c>
      <c r="D438" s="19">
        <f t="shared" si="62"/>
        <v>3</v>
      </c>
      <c r="E438" s="19">
        <f t="shared" si="63"/>
        <v>21</v>
      </c>
      <c r="F438" s="19" t="str">
        <f t="shared" si="64"/>
        <v>Q2</v>
      </c>
      <c r="G438" s="19">
        <v>4</v>
      </c>
      <c r="H438" s="19" t="s">
        <v>77</v>
      </c>
      <c r="I438" s="19" t="s">
        <v>91</v>
      </c>
      <c r="J438" s="19" t="s">
        <v>72</v>
      </c>
      <c r="K438" s="23">
        <v>1570</v>
      </c>
      <c r="L438" s="23">
        <v>141</v>
      </c>
      <c r="M438" s="19">
        <v>5</v>
      </c>
      <c r="N438" s="23">
        <f t="shared" si="65"/>
        <v>7850</v>
      </c>
      <c r="O438" s="23">
        <f t="shared" si="66"/>
        <v>705</v>
      </c>
      <c r="P438" s="23">
        <f t="shared" si="67"/>
        <v>7145</v>
      </c>
      <c r="Q438" s="24">
        <f t="shared" si="68"/>
        <v>91.019108280254784</v>
      </c>
      <c r="R438" s="19" t="str">
        <f t="shared" si="69"/>
        <v>Low Profit</v>
      </c>
    </row>
    <row r="439" spans="1:18">
      <c r="A439" s="22">
        <v>45037</v>
      </c>
      <c r="B439" s="19">
        <f t="shared" si="60"/>
        <v>2023</v>
      </c>
      <c r="C439" s="19">
        <f t="shared" si="61"/>
        <v>4</v>
      </c>
      <c r="D439" s="19">
        <f t="shared" si="62"/>
        <v>3</v>
      </c>
      <c r="E439" s="19">
        <f t="shared" si="63"/>
        <v>21</v>
      </c>
      <c r="F439" s="19" t="str">
        <f t="shared" si="64"/>
        <v>Q2</v>
      </c>
      <c r="G439" s="19">
        <v>4</v>
      </c>
      <c r="H439" s="19" t="s">
        <v>88</v>
      </c>
      <c r="I439" s="19" t="s">
        <v>91</v>
      </c>
      <c r="J439" s="19" t="s">
        <v>79</v>
      </c>
      <c r="K439" s="23">
        <v>1138</v>
      </c>
      <c r="L439" s="23">
        <v>116</v>
      </c>
      <c r="M439" s="19">
        <v>9</v>
      </c>
      <c r="N439" s="23">
        <f t="shared" si="65"/>
        <v>10242</v>
      </c>
      <c r="O439" s="23">
        <f t="shared" si="66"/>
        <v>1044</v>
      </c>
      <c r="P439" s="23">
        <f t="shared" si="67"/>
        <v>9198</v>
      </c>
      <c r="Q439" s="24">
        <f t="shared" si="68"/>
        <v>89.806678383128286</v>
      </c>
      <c r="R439" s="19" t="str">
        <f t="shared" si="69"/>
        <v>Low Profit</v>
      </c>
    </row>
    <row r="440" spans="1:18">
      <c r="A440" s="22">
        <v>45278</v>
      </c>
      <c r="B440" s="19">
        <f t="shared" si="60"/>
        <v>2023</v>
      </c>
      <c r="C440" s="19">
        <f t="shared" si="61"/>
        <v>12</v>
      </c>
      <c r="D440" s="19">
        <f t="shared" si="62"/>
        <v>3</v>
      </c>
      <c r="E440" s="19">
        <f t="shared" si="63"/>
        <v>18</v>
      </c>
      <c r="F440" s="19" t="str">
        <f t="shared" si="64"/>
        <v>Q4</v>
      </c>
      <c r="G440" s="19">
        <v>4</v>
      </c>
      <c r="H440" s="19" t="s">
        <v>84</v>
      </c>
      <c r="I440" s="19" t="s">
        <v>91</v>
      </c>
      <c r="J440" s="19" t="s">
        <v>79</v>
      </c>
      <c r="K440" s="23">
        <v>795</v>
      </c>
      <c r="L440" s="23">
        <v>147</v>
      </c>
      <c r="M440" s="19">
        <v>12</v>
      </c>
      <c r="N440" s="23">
        <f t="shared" si="65"/>
        <v>9540</v>
      </c>
      <c r="O440" s="23">
        <f t="shared" si="66"/>
        <v>1764</v>
      </c>
      <c r="P440" s="23">
        <f t="shared" si="67"/>
        <v>7776</v>
      </c>
      <c r="Q440" s="24">
        <f t="shared" si="68"/>
        <v>81.509433962264154</v>
      </c>
      <c r="R440" s="19" t="str">
        <f t="shared" si="69"/>
        <v>Low Profit</v>
      </c>
    </row>
    <row r="441" spans="1:18">
      <c r="A441" s="22">
        <v>45165</v>
      </c>
      <c r="B441" s="19">
        <f t="shared" si="60"/>
        <v>2023</v>
      </c>
      <c r="C441" s="19">
        <f t="shared" si="61"/>
        <v>8</v>
      </c>
      <c r="D441" s="19">
        <f t="shared" si="62"/>
        <v>4</v>
      </c>
      <c r="E441" s="19">
        <f t="shared" si="63"/>
        <v>27</v>
      </c>
      <c r="F441" s="19" t="str">
        <f t="shared" si="64"/>
        <v>Q3</v>
      </c>
      <c r="G441" s="19">
        <v>4</v>
      </c>
      <c r="H441" s="19" t="s">
        <v>88</v>
      </c>
      <c r="I441" s="19" t="s">
        <v>92</v>
      </c>
      <c r="J441" s="19" t="s">
        <v>74</v>
      </c>
      <c r="K441" s="23">
        <v>2988</v>
      </c>
      <c r="L441" s="23">
        <v>74</v>
      </c>
      <c r="M441" s="19">
        <v>10</v>
      </c>
      <c r="N441" s="23">
        <f t="shared" si="65"/>
        <v>29880</v>
      </c>
      <c r="O441" s="23">
        <f t="shared" si="66"/>
        <v>740</v>
      </c>
      <c r="P441" s="23">
        <f t="shared" si="67"/>
        <v>29140</v>
      </c>
      <c r="Q441" s="24">
        <f t="shared" si="68"/>
        <v>97.523427041499332</v>
      </c>
      <c r="R441" s="19" t="str">
        <f t="shared" si="69"/>
        <v>High Profit</v>
      </c>
    </row>
    <row r="442" spans="1:18">
      <c r="A442" s="22">
        <v>45158</v>
      </c>
      <c r="B442" s="19">
        <f t="shared" si="60"/>
        <v>2023</v>
      </c>
      <c r="C442" s="19">
        <f t="shared" si="61"/>
        <v>8</v>
      </c>
      <c r="D442" s="19">
        <f t="shared" si="62"/>
        <v>3</v>
      </c>
      <c r="E442" s="19">
        <f t="shared" si="63"/>
        <v>20</v>
      </c>
      <c r="F442" s="19" t="str">
        <f t="shared" si="64"/>
        <v>Q3</v>
      </c>
      <c r="G442" s="19">
        <v>4</v>
      </c>
      <c r="H442" s="19" t="s">
        <v>76</v>
      </c>
      <c r="I442" s="19" t="s">
        <v>92</v>
      </c>
      <c r="J442" s="19" t="s">
        <v>80</v>
      </c>
      <c r="K442" s="23">
        <v>1138</v>
      </c>
      <c r="L442" s="23">
        <v>112</v>
      </c>
      <c r="M442" s="19">
        <v>14</v>
      </c>
      <c r="N442" s="23">
        <f t="shared" si="65"/>
        <v>15932</v>
      </c>
      <c r="O442" s="23">
        <f t="shared" si="66"/>
        <v>1568</v>
      </c>
      <c r="P442" s="23">
        <f t="shared" si="67"/>
        <v>14364</v>
      </c>
      <c r="Q442" s="24">
        <f t="shared" si="68"/>
        <v>90.158172231985944</v>
      </c>
      <c r="R442" s="19" t="str">
        <f t="shared" si="69"/>
        <v>High Profit</v>
      </c>
    </row>
    <row r="443" spans="1:18">
      <c r="A443" s="22">
        <v>45055</v>
      </c>
      <c r="B443" s="19">
        <f t="shared" si="60"/>
        <v>2023</v>
      </c>
      <c r="C443" s="19">
        <f t="shared" si="61"/>
        <v>5</v>
      </c>
      <c r="D443" s="19">
        <f t="shared" si="62"/>
        <v>2</v>
      </c>
      <c r="E443" s="19">
        <f t="shared" si="63"/>
        <v>9</v>
      </c>
      <c r="F443" s="19" t="str">
        <f t="shared" si="64"/>
        <v>Q2</v>
      </c>
      <c r="G443" s="19">
        <v>4</v>
      </c>
      <c r="H443" s="19" t="s">
        <v>82</v>
      </c>
      <c r="I443" s="19" t="s">
        <v>68</v>
      </c>
      <c r="J443" s="19" t="s">
        <v>70</v>
      </c>
      <c r="K443" s="23">
        <v>1074</v>
      </c>
      <c r="L443" s="23">
        <v>78</v>
      </c>
      <c r="M443" s="19">
        <v>6</v>
      </c>
      <c r="N443" s="23">
        <f t="shared" si="65"/>
        <v>6444</v>
      </c>
      <c r="O443" s="23">
        <f t="shared" si="66"/>
        <v>468</v>
      </c>
      <c r="P443" s="23">
        <f t="shared" si="67"/>
        <v>5976</v>
      </c>
      <c r="Q443" s="24">
        <f t="shared" si="68"/>
        <v>92.737430167597765</v>
      </c>
      <c r="R443" s="19" t="str">
        <f t="shared" si="69"/>
        <v>Low Profit</v>
      </c>
    </row>
    <row r="444" spans="1:18">
      <c r="A444" s="22">
        <v>45187</v>
      </c>
      <c r="B444" s="19">
        <f t="shared" si="60"/>
        <v>2023</v>
      </c>
      <c r="C444" s="19">
        <f t="shared" si="61"/>
        <v>9</v>
      </c>
      <c r="D444" s="19">
        <f t="shared" si="62"/>
        <v>3</v>
      </c>
      <c r="E444" s="19">
        <f t="shared" si="63"/>
        <v>18</v>
      </c>
      <c r="F444" s="19" t="str">
        <f t="shared" si="64"/>
        <v>Q3</v>
      </c>
      <c r="G444" s="19">
        <v>4</v>
      </c>
      <c r="H444" s="19" t="s">
        <v>87</v>
      </c>
      <c r="I444" s="19" t="s">
        <v>91</v>
      </c>
      <c r="J444" s="19" t="s">
        <v>69</v>
      </c>
      <c r="K444" s="23">
        <v>3627</v>
      </c>
      <c r="L444" s="23">
        <v>75</v>
      </c>
      <c r="M444" s="19">
        <v>15</v>
      </c>
      <c r="N444" s="23">
        <f t="shared" si="65"/>
        <v>54405</v>
      </c>
      <c r="O444" s="23">
        <f t="shared" si="66"/>
        <v>1125</v>
      </c>
      <c r="P444" s="23">
        <f t="shared" si="67"/>
        <v>53280</v>
      </c>
      <c r="Q444" s="24">
        <f t="shared" si="68"/>
        <v>97.932175351530191</v>
      </c>
      <c r="R444" s="19" t="str">
        <f t="shared" si="69"/>
        <v>High Profit</v>
      </c>
    </row>
    <row r="445" spans="1:18">
      <c r="A445" s="22">
        <v>45131</v>
      </c>
      <c r="B445" s="19">
        <f t="shared" si="60"/>
        <v>2023</v>
      </c>
      <c r="C445" s="19">
        <f t="shared" si="61"/>
        <v>7</v>
      </c>
      <c r="D445" s="19">
        <f t="shared" si="62"/>
        <v>4</v>
      </c>
      <c r="E445" s="19">
        <f t="shared" si="63"/>
        <v>24</v>
      </c>
      <c r="F445" s="19" t="str">
        <f t="shared" si="64"/>
        <v>Q3</v>
      </c>
      <c r="G445" s="19">
        <v>4</v>
      </c>
      <c r="H445" s="19" t="s">
        <v>84</v>
      </c>
      <c r="I445" s="19" t="s">
        <v>91</v>
      </c>
      <c r="J445" s="19" t="s">
        <v>80</v>
      </c>
      <c r="K445" s="23">
        <v>2992</v>
      </c>
      <c r="L445" s="23">
        <v>131</v>
      </c>
      <c r="M445" s="19">
        <v>15</v>
      </c>
      <c r="N445" s="23">
        <f t="shared" si="65"/>
        <v>44880</v>
      </c>
      <c r="O445" s="23">
        <f t="shared" si="66"/>
        <v>1965</v>
      </c>
      <c r="P445" s="23">
        <f t="shared" si="67"/>
        <v>42915</v>
      </c>
      <c r="Q445" s="24">
        <f t="shared" si="68"/>
        <v>95.621657754010698</v>
      </c>
      <c r="R445" s="19" t="str">
        <f t="shared" si="69"/>
        <v>High Profit</v>
      </c>
    </row>
    <row r="446" spans="1:18">
      <c r="A446" s="22">
        <v>45278</v>
      </c>
      <c r="B446" s="19">
        <f t="shared" si="60"/>
        <v>2023</v>
      </c>
      <c r="C446" s="19">
        <f t="shared" si="61"/>
        <v>12</v>
      </c>
      <c r="D446" s="19">
        <f t="shared" si="62"/>
        <v>3</v>
      </c>
      <c r="E446" s="19">
        <f t="shared" si="63"/>
        <v>18</v>
      </c>
      <c r="F446" s="19" t="str">
        <f t="shared" si="64"/>
        <v>Q4</v>
      </c>
      <c r="G446" s="19">
        <v>4</v>
      </c>
      <c r="H446" s="19" t="s">
        <v>77</v>
      </c>
      <c r="I446" s="19" t="s">
        <v>92</v>
      </c>
      <c r="J446" s="19" t="s">
        <v>75</v>
      </c>
      <c r="K446" s="23">
        <v>2385</v>
      </c>
      <c r="L446" s="23">
        <v>79</v>
      </c>
      <c r="M446" s="19">
        <v>8</v>
      </c>
      <c r="N446" s="23">
        <f t="shared" si="65"/>
        <v>19080</v>
      </c>
      <c r="O446" s="23">
        <f t="shared" si="66"/>
        <v>632</v>
      </c>
      <c r="P446" s="23">
        <f t="shared" si="67"/>
        <v>18448</v>
      </c>
      <c r="Q446" s="24">
        <f t="shared" si="68"/>
        <v>96.687631027253673</v>
      </c>
      <c r="R446" s="19" t="str">
        <f t="shared" si="69"/>
        <v>High Profit</v>
      </c>
    </row>
    <row r="447" spans="1:18">
      <c r="A447" s="22">
        <v>45091</v>
      </c>
      <c r="B447" s="19">
        <f t="shared" si="60"/>
        <v>2023</v>
      </c>
      <c r="C447" s="19">
        <f t="shared" si="61"/>
        <v>6</v>
      </c>
      <c r="D447" s="19">
        <f t="shared" si="62"/>
        <v>2</v>
      </c>
      <c r="E447" s="19">
        <f t="shared" si="63"/>
        <v>14</v>
      </c>
      <c r="F447" s="19" t="str">
        <f t="shared" si="64"/>
        <v>Q2</v>
      </c>
      <c r="G447" s="19">
        <v>4</v>
      </c>
      <c r="H447" s="19" t="s">
        <v>82</v>
      </c>
      <c r="I447" s="19" t="s">
        <v>92</v>
      </c>
      <c r="J447" s="19" t="s">
        <v>85</v>
      </c>
      <c r="K447" s="23">
        <v>861</v>
      </c>
      <c r="L447" s="23">
        <v>66</v>
      </c>
      <c r="M447" s="19">
        <v>13</v>
      </c>
      <c r="N447" s="23">
        <f t="shared" si="65"/>
        <v>11193</v>
      </c>
      <c r="O447" s="23">
        <f t="shared" si="66"/>
        <v>858</v>
      </c>
      <c r="P447" s="23">
        <f t="shared" si="67"/>
        <v>10335</v>
      </c>
      <c r="Q447" s="24">
        <f t="shared" si="68"/>
        <v>92.334494773519154</v>
      </c>
      <c r="R447" s="19" t="str">
        <f t="shared" si="69"/>
        <v>Low Profit</v>
      </c>
    </row>
    <row r="448" spans="1:18">
      <c r="A448" s="22">
        <v>45045</v>
      </c>
      <c r="B448" s="19">
        <f t="shared" si="60"/>
        <v>2023</v>
      </c>
      <c r="C448" s="19">
        <f t="shared" si="61"/>
        <v>4</v>
      </c>
      <c r="D448" s="19">
        <f t="shared" si="62"/>
        <v>5</v>
      </c>
      <c r="E448" s="19">
        <f t="shared" si="63"/>
        <v>29</v>
      </c>
      <c r="F448" s="19" t="str">
        <f t="shared" si="64"/>
        <v>Q2</v>
      </c>
      <c r="G448" s="19">
        <v>4</v>
      </c>
      <c r="H448" s="19" t="s">
        <v>87</v>
      </c>
      <c r="I448" s="19" t="s">
        <v>91</v>
      </c>
      <c r="J448" s="19" t="s">
        <v>69</v>
      </c>
      <c r="K448" s="23">
        <v>704</v>
      </c>
      <c r="L448" s="23">
        <v>73</v>
      </c>
      <c r="M448" s="19">
        <v>3</v>
      </c>
      <c r="N448" s="23">
        <f t="shared" si="65"/>
        <v>2112</v>
      </c>
      <c r="O448" s="23">
        <f t="shared" si="66"/>
        <v>219</v>
      </c>
      <c r="P448" s="23">
        <f t="shared" si="67"/>
        <v>1893</v>
      </c>
      <c r="Q448" s="24">
        <f t="shared" si="68"/>
        <v>89.630681818181827</v>
      </c>
      <c r="R448" s="19" t="str">
        <f t="shared" si="69"/>
        <v>Low Profit</v>
      </c>
    </row>
    <row r="449" spans="1:18">
      <c r="A449" s="22">
        <v>45070</v>
      </c>
      <c r="B449" s="19">
        <f t="shared" si="60"/>
        <v>2023</v>
      </c>
      <c r="C449" s="19">
        <f t="shared" si="61"/>
        <v>5</v>
      </c>
      <c r="D449" s="19">
        <f t="shared" si="62"/>
        <v>4</v>
      </c>
      <c r="E449" s="19">
        <f t="shared" si="63"/>
        <v>24</v>
      </c>
      <c r="F449" s="19" t="str">
        <f t="shared" si="64"/>
        <v>Q2</v>
      </c>
      <c r="G449" s="19">
        <v>4</v>
      </c>
      <c r="H449" s="19" t="s">
        <v>76</v>
      </c>
      <c r="I449" s="19" t="s">
        <v>68</v>
      </c>
      <c r="J449" s="19" t="s">
        <v>69</v>
      </c>
      <c r="K449" s="23">
        <v>807</v>
      </c>
      <c r="L449" s="23">
        <v>90</v>
      </c>
      <c r="M449" s="19">
        <v>5</v>
      </c>
      <c r="N449" s="23">
        <f t="shared" si="65"/>
        <v>4035</v>
      </c>
      <c r="O449" s="23">
        <f t="shared" si="66"/>
        <v>450</v>
      </c>
      <c r="P449" s="23">
        <f t="shared" si="67"/>
        <v>3585</v>
      </c>
      <c r="Q449" s="24">
        <f t="shared" si="68"/>
        <v>88.847583643122675</v>
      </c>
      <c r="R449" s="19" t="str">
        <f t="shared" si="69"/>
        <v>Low Profit</v>
      </c>
    </row>
    <row r="450" spans="1:18">
      <c r="A450" s="22">
        <v>45276</v>
      </c>
      <c r="B450" s="19">
        <f t="shared" si="60"/>
        <v>2023</v>
      </c>
      <c r="C450" s="19">
        <f t="shared" si="61"/>
        <v>12</v>
      </c>
      <c r="D450" s="19">
        <f t="shared" si="62"/>
        <v>3</v>
      </c>
      <c r="E450" s="19">
        <f t="shared" si="63"/>
        <v>16</v>
      </c>
      <c r="F450" s="19" t="str">
        <f t="shared" si="64"/>
        <v>Q4</v>
      </c>
      <c r="G450" s="19">
        <v>4</v>
      </c>
      <c r="H450" s="19" t="s">
        <v>77</v>
      </c>
      <c r="I450" s="19" t="s">
        <v>92</v>
      </c>
      <c r="J450" s="19" t="s">
        <v>75</v>
      </c>
      <c r="K450" s="23">
        <v>861</v>
      </c>
      <c r="L450" s="23">
        <v>90</v>
      </c>
      <c r="M450" s="19">
        <v>4</v>
      </c>
      <c r="N450" s="23">
        <f t="shared" si="65"/>
        <v>3444</v>
      </c>
      <c r="O450" s="23">
        <f t="shared" si="66"/>
        <v>360</v>
      </c>
      <c r="P450" s="23">
        <f t="shared" si="67"/>
        <v>3084</v>
      </c>
      <c r="Q450" s="24">
        <f t="shared" si="68"/>
        <v>89.547038327526124</v>
      </c>
      <c r="R450" s="19" t="str">
        <f t="shared" si="69"/>
        <v>Low Profit</v>
      </c>
    </row>
    <row r="451" spans="1:18">
      <c r="A451" s="22">
        <v>45002</v>
      </c>
      <c r="B451" s="19">
        <f t="shared" ref="B451:B514" si="70">YEAR(A451)</f>
        <v>2023</v>
      </c>
      <c r="C451" s="19">
        <f t="shared" ref="C451:C514" si="71">MONTH(A451)</f>
        <v>3</v>
      </c>
      <c r="D451" s="19">
        <f t="shared" ref="D451:D514" si="72">INT((DAY(A451)-1)/7)+1</f>
        <v>3</v>
      </c>
      <c r="E451" s="19">
        <f t="shared" ref="E451:E514" si="73">DAY(A451)</f>
        <v>17</v>
      </c>
      <c r="F451" s="19" t="str">
        <f t="shared" ref="F451:F514" si="74">IF(C451&lt;=3,"Q1",IF(C451&lt;=6,"Q2",IF(C451&lt;=9,"Q3","Q4")))</f>
        <v>Q1</v>
      </c>
      <c r="G451" s="19">
        <v>4</v>
      </c>
      <c r="H451" s="19" t="s">
        <v>81</v>
      </c>
      <c r="I451" s="19" t="s">
        <v>91</v>
      </c>
      <c r="J451" s="19" t="s">
        <v>90</v>
      </c>
      <c r="K451" s="23">
        <v>704</v>
      </c>
      <c r="L451" s="23">
        <v>89</v>
      </c>
      <c r="M451" s="19">
        <v>11</v>
      </c>
      <c r="N451" s="23">
        <f t="shared" ref="N451:N514" si="75">K451*M451</f>
        <v>7744</v>
      </c>
      <c r="O451" s="23">
        <f t="shared" ref="O451:O514" si="76">L451*M451</f>
        <v>979</v>
      </c>
      <c r="P451" s="23">
        <f t="shared" ref="P451:P514" si="77">N451-O451</f>
        <v>6765</v>
      </c>
      <c r="Q451" s="24">
        <f t="shared" ref="Q451:Q514" si="78">(P451/N451)*100</f>
        <v>87.357954545454547</v>
      </c>
      <c r="R451" s="19" t="str">
        <f t="shared" ref="R451:R514" si="79">IF(P451&gt;=AVERAGE($P$2:$P$701),"High Profit","Low Profit")</f>
        <v>Low Profit</v>
      </c>
    </row>
    <row r="452" spans="1:18">
      <c r="A452" s="22">
        <v>45137</v>
      </c>
      <c r="B452" s="19">
        <f t="shared" si="70"/>
        <v>2023</v>
      </c>
      <c r="C452" s="19">
        <f t="shared" si="71"/>
        <v>7</v>
      </c>
      <c r="D452" s="19">
        <f t="shared" si="72"/>
        <v>5</v>
      </c>
      <c r="E452" s="19">
        <f t="shared" si="73"/>
        <v>30</v>
      </c>
      <c r="F452" s="19" t="str">
        <f t="shared" si="74"/>
        <v>Q3</v>
      </c>
      <c r="G452" s="19">
        <v>4</v>
      </c>
      <c r="H452" s="19" t="s">
        <v>87</v>
      </c>
      <c r="I452" s="19" t="s">
        <v>92</v>
      </c>
      <c r="J452" s="19" t="s">
        <v>70</v>
      </c>
      <c r="K452" s="23">
        <v>887</v>
      </c>
      <c r="L452" s="23">
        <v>147</v>
      </c>
      <c r="M452" s="19">
        <v>11</v>
      </c>
      <c r="N452" s="23">
        <f t="shared" si="75"/>
        <v>9757</v>
      </c>
      <c r="O452" s="23">
        <f t="shared" si="76"/>
        <v>1617</v>
      </c>
      <c r="P452" s="23">
        <f t="shared" si="77"/>
        <v>8140</v>
      </c>
      <c r="Q452" s="24">
        <f t="shared" si="78"/>
        <v>83.42728297632469</v>
      </c>
      <c r="R452" s="19" t="str">
        <f t="shared" si="79"/>
        <v>Low Profit</v>
      </c>
    </row>
    <row r="453" spans="1:18">
      <c r="A453" s="22">
        <v>45105</v>
      </c>
      <c r="B453" s="19">
        <f t="shared" si="70"/>
        <v>2023</v>
      </c>
      <c r="C453" s="19">
        <f t="shared" si="71"/>
        <v>6</v>
      </c>
      <c r="D453" s="19">
        <f t="shared" si="72"/>
        <v>4</v>
      </c>
      <c r="E453" s="19">
        <f t="shared" si="73"/>
        <v>28</v>
      </c>
      <c r="F453" s="19" t="str">
        <f t="shared" si="74"/>
        <v>Q2</v>
      </c>
      <c r="G453" s="19">
        <v>4</v>
      </c>
      <c r="H453" s="19" t="s">
        <v>88</v>
      </c>
      <c r="I453" s="19" t="s">
        <v>92</v>
      </c>
      <c r="J453" s="19" t="s">
        <v>72</v>
      </c>
      <c r="K453" s="23">
        <v>952</v>
      </c>
      <c r="L453" s="23">
        <v>141</v>
      </c>
      <c r="M453" s="19">
        <v>12</v>
      </c>
      <c r="N453" s="23">
        <f t="shared" si="75"/>
        <v>11424</v>
      </c>
      <c r="O453" s="23">
        <f t="shared" si="76"/>
        <v>1692</v>
      </c>
      <c r="P453" s="23">
        <f t="shared" si="77"/>
        <v>9732</v>
      </c>
      <c r="Q453" s="24">
        <f t="shared" si="78"/>
        <v>85.189075630252091</v>
      </c>
      <c r="R453" s="19" t="str">
        <f t="shared" si="79"/>
        <v>Low Profit</v>
      </c>
    </row>
    <row r="454" spans="1:18">
      <c r="A454" s="22">
        <v>45227</v>
      </c>
      <c r="B454" s="19">
        <f t="shared" si="70"/>
        <v>2023</v>
      </c>
      <c r="C454" s="19">
        <f t="shared" si="71"/>
        <v>10</v>
      </c>
      <c r="D454" s="19">
        <f t="shared" si="72"/>
        <v>4</v>
      </c>
      <c r="E454" s="19">
        <f t="shared" si="73"/>
        <v>28</v>
      </c>
      <c r="F454" s="19" t="str">
        <f t="shared" si="74"/>
        <v>Q4</v>
      </c>
      <c r="G454" s="19">
        <v>4</v>
      </c>
      <c r="H454" s="19" t="s">
        <v>76</v>
      </c>
      <c r="I454" s="19" t="s">
        <v>68</v>
      </c>
      <c r="J454" s="19" t="s">
        <v>69</v>
      </c>
      <c r="K454" s="23">
        <v>2755</v>
      </c>
      <c r="L454" s="23">
        <v>140</v>
      </c>
      <c r="M454" s="19">
        <v>10</v>
      </c>
      <c r="N454" s="23">
        <f t="shared" si="75"/>
        <v>27550</v>
      </c>
      <c r="O454" s="23">
        <f t="shared" si="76"/>
        <v>1400</v>
      </c>
      <c r="P454" s="23">
        <f t="shared" si="77"/>
        <v>26150</v>
      </c>
      <c r="Q454" s="24">
        <f t="shared" si="78"/>
        <v>94.918330308529946</v>
      </c>
      <c r="R454" s="19" t="str">
        <f t="shared" si="79"/>
        <v>High Profit</v>
      </c>
    </row>
    <row r="455" spans="1:18">
      <c r="A455" s="22">
        <v>45135</v>
      </c>
      <c r="B455" s="19">
        <f t="shared" si="70"/>
        <v>2023</v>
      </c>
      <c r="C455" s="19">
        <f t="shared" si="71"/>
        <v>7</v>
      </c>
      <c r="D455" s="19">
        <f t="shared" si="72"/>
        <v>4</v>
      </c>
      <c r="E455" s="19">
        <f t="shared" si="73"/>
        <v>28</v>
      </c>
      <c r="F455" s="19" t="str">
        <f t="shared" si="74"/>
        <v>Q3</v>
      </c>
      <c r="G455" s="19">
        <v>4</v>
      </c>
      <c r="H455" s="19" t="s">
        <v>88</v>
      </c>
      <c r="I455" s="19" t="s">
        <v>91</v>
      </c>
      <c r="J455" s="19" t="s">
        <v>78</v>
      </c>
      <c r="K455" s="23">
        <v>1987.5</v>
      </c>
      <c r="L455" s="23">
        <v>60</v>
      </c>
      <c r="M455" s="19">
        <v>14</v>
      </c>
      <c r="N455" s="23">
        <f t="shared" si="75"/>
        <v>27825</v>
      </c>
      <c r="O455" s="23">
        <f t="shared" si="76"/>
        <v>840</v>
      </c>
      <c r="P455" s="23">
        <f t="shared" si="77"/>
        <v>26985</v>
      </c>
      <c r="Q455" s="24">
        <f t="shared" si="78"/>
        <v>96.981132075471692</v>
      </c>
      <c r="R455" s="19" t="str">
        <f t="shared" si="79"/>
        <v>High Profit</v>
      </c>
    </row>
    <row r="456" spans="1:18">
      <c r="A456" s="22">
        <v>45020</v>
      </c>
      <c r="B456" s="19">
        <f t="shared" si="70"/>
        <v>2023</v>
      </c>
      <c r="C456" s="19">
        <f t="shared" si="71"/>
        <v>4</v>
      </c>
      <c r="D456" s="19">
        <f t="shared" si="72"/>
        <v>1</v>
      </c>
      <c r="E456" s="19">
        <f t="shared" si="73"/>
        <v>4</v>
      </c>
      <c r="F456" s="19" t="str">
        <f t="shared" si="74"/>
        <v>Q2</v>
      </c>
      <c r="G456" s="19">
        <v>4</v>
      </c>
      <c r="H456" s="19" t="s">
        <v>88</v>
      </c>
      <c r="I456" s="19" t="s">
        <v>68</v>
      </c>
      <c r="J456" s="19" t="s">
        <v>83</v>
      </c>
      <c r="K456" s="23">
        <v>2500</v>
      </c>
      <c r="L456" s="23">
        <v>133</v>
      </c>
      <c r="M456" s="19">
        <v>7</v>
      </c>
      <c r="N456" s="23">
        <f t="shared" si="75"/>
        <v>17500</v>
      </c>
      <c r="O456" s="23">
        <f t="shared" si="76"/>
        <v>931</v>
      </c>
      <c r="P456" s="23">
        <f t="shared" si="77"/>
        <v>16569</v>
      </c>
      <c r="Q456" s="24">
        <f t="shared" si="78"/>
        <v>94.679999999999993</v>
      </c>
      <c r="R456" s="19" t="str">
        <f t="shared" si="79"/>
        <v>High Profit</v>
      </c>
    </row>
    <row r="457" spans="1:18">
      <c r="A457" s="22">
        <v>45205</v>
      </c>
      <c r="B457" s="19">
        <f t="shared" si="70"/>
        <v>2023</v>
      </c>
      <c r="C457" s="19">
        <f t="shared" si="71"/>
        <v>10</v>
      </c>
      <c r="D457" s="19">
        <f t="shared" si="72"/>
        <v>1</v>
      </c>
      <c r="E457" s="19">
        <f t="shared" si="73"/>
        <v>6</v>
      </c>
      <c r="F457" s="19" t="str">
        <f t="shared" si="74"/>
        <v>Q4</v>
      </c>
      <c r="G457" s="19">
        <v>4</v>
      </c>
      <c r="H457" s="19" t="s">
        <v>87</v>
      </c>
      <c r="I457" s="19" t="s">
        <v>92</v>
      </c>
      <c r="J457" s="19" t="s">
        <v>78</v>
      </c>
      <c r="K457" s="23">
        <v>3513</v>
      </c>
      <c r="L457" s="23">
        <v>72</v>
      </c>
      <c r="M457" s="19">
        <v>11</v>
      </c>
      <c r="N457" s="23">
        <f t="shared" si="75"/>
        <v>38643</v>
      </c>
      <c r="O457" s="23">
        <f t="shared" si="76"/>
        <v>792</v>
      </c>
      <c r="P457" s="23">
        <f t="shared" si="77"/>
        <v>37851</v>
      </c>
      <c r="Q457" s="24">
        <f t="shared" si="78"/>
        <v>97.950469684030736</v>
      </c>
      <c r="R457" s="19" t="str">
        <f t="shared" si="79"/>
        <v>High Profit</v>
      </c>
    </row>
    <row r="458" spans="1:18">
      <c r="A458" s="22">
        <v>45013</v>
      </c>
      <c r="B458" s="19">
        <f t="shared" si="70"/>
        <v>2023</v>
      </c>
      <c r="C458" s="19">
        <f t="shared" si="71"/>
        <v>3</v>
      </c>
      <c r="D458" s="19">
        <f t="shared" si="72"/>
        <v>4</v>
      </c>
      <c r="E458" s="19">
        <f t="shared" si="73"/>
        <v>28</v>
      </c>
      <c r="F458" s="19" t="str">
        <f t="shared" si="74"/>
        <v>Q1</v>
      </c>
      <c r="G458" s="19">
        <v>4</v>
      </c>
      <c r="H458" s="19" t="s">
        <v>77</v>
      </c>
      <c r="I458" s="19" t="s">
        <v>68</v>
      </c>
      <c r="J458" s="19" t="s">
        <v>69</v>
      </c>
      <c r="K458" s="23">
        <v>2087</v>
      </c>
      <c r="L458" s="23">
        <v>104</v>
      </c>
      <c r="M458" s="19">
        <v>13</v>
      </c>
      <c r="N458" s="23">
        <f t="shared" si="75"/>
        <v>27131</v>
      </c>
      <c r="O458" s="23">
        <f t="shared" si="76"/>
        <v>1352</v>
      </c>
      <c r="P458" s="23">
        <f t="shared" si="77"/>
        <v>25779</v>
      </c>
      <c r="Q458" s="24">
        <f t="shared" si="78"/>
        <v>95.01677048394825</v>
      </c>
      <c r="R458" s="19" t="str">
        <f t="shared" si="79"/>
        <v>High Profit</v>
      </c>
    </row>
    <row r="459" spans="1:18">
      <c r="A459" s="22">
        <v>45280</v>
      </c>
      <c r="B459" s="19">
        <f t="shared" si="70"/>
        <v>2023</v>
      </c>
      <c r="C459" s="19">
        <f t="shared" si="71"/>
        <v>12</v>
      </c>
      <c r="D459" s="19">
        <f t="shared" si="72"/>
        <v>3</v>
      </c>
      <c r="E459" s="19">
        <f t="shared" si="73"/>
        <v>20</v>
      </c>
      <c r="F459" s="19" t="str">
        <f t="shared" si="74"/>
        <v>Q4</v>
      </c>
      <c r="G459" s="19">
        <v>4</v>
      </c>
      <c r="H459" s="19" t="s">
        <v>81</v>
      </c>
      <c r="I459" s="19" t="s">
        <v>92</v>
      </c>
      <c r="J459" s="19" t="s">
        <v>80</v>
      </c>
      <c r="K459" s="23">
        <v>1645</v>
      </c>
      <c r="L459" s="23">
        <v>110</v>
      </c>
      <c r="M459" s="19">
        <v>12</v>
      </c>
      <c r="N459" s="23">
        <f t="shared" si="75"/>
        <v>19740</v>
      </c>
      <c r="O459" s="23">
        <f t="shared" si="76"/>
        <v>1320</v>
      </c>
      <c r="P459" s="23">
        <f t="shared" si="77"/>
        <v>18420</v>
      </c>
      <c r="Q459" s="24">
        <f t="shared" si="78"/>
        <v>93.313069908814597</v>
      </c>
      <c r="R459" s="19" t="str">
        <f t="shared" si="79"/>
        <v>High Profit</v>
      </c>
    </row>
    <row r="460" spans="1:18">
      <c r="A460" s="22">
        <v>45212</v>
      </c>
      <c r="B460" s="19">
        <f t="shared" si="70"/>
        <v>2023</v>
      </c>
      <c r="C460" s="19">
        <f t="shared" si="71"/>
        <v>10</v>
      </c>
      <c r="D460" s="19">
        <f t="shared" si="72"/>
        <v>2</v>
      </c>
      <c r="E460" s="19">
        <f t="shared" si="73"/>
        <v>13</v>
      </c>
      <c r="F460" s="19" t="str">
        <f t="shared" si="74"/>
        <v>Q4</v>
      </c>
      <c r="G460" s="19">
        <v>4</v>
      </c>
      <c r="H460" s="19" t="s">
        <v>81</v>
      </c>
      <c r="I460" s="19" t="s">
        <v>91</v>
      </c>
      <c r="J460" s="19" t="s">
        <v>72</v>
      </c>
      <c r="K460" s="23">
        <v>994</v>
      </c>
      <c r="L460" s="23">
        <v>90</v>
      </c>
      <c r="M460" s="19">
        <v>14</v>
      </c>
      <c r="N460" s="23">
        <f t="shared" si="75"/>
        <v>13916</v>
      </c>
      <c r="O460" s="23">
        <f t="shared" si="76"/>
        <v>1260</v>
      </c>
      <c r="P460" s="23">
        <f t="shared" si="77"/>
        <v>12656</v>
      </c>
      <c r="Q460" s="24">
        <f t="shared" si="78"/>
        <v>90.945674044265587</v>
      </c>
      <c r="R460" s="19" t="str">
        <f t="shared" si="79"/>
        <v>Low Profit</v>
      </c>
    </row>
    <row r="461" spans="1:18">
      <c r="A461" s="22">
        <v>45029</v>
      </c>
      <c r="B461" s="19">
        <f t="shared" si="70"/>
        <v>2023</v>
      </c>
      <c r="C461" s="19">
        <f t="shared" si="71"/>
        <v>4</v>
      </c>
      <c r="D461" s="19">
        <f t="shared" si="72"/>
        <v>2</v>
      </c>
      <c r="E461" s="19">
        <f t="shared" si="73"/>
        <v>13</v>
      </c>
      <c r="F461" s="19" t="str">
        <f t="shared" si="74"/>
        <v>Q2</v>
      </c>
      <c r="G461" s="19">
        <v>4</v>
      </c>
      <c r="H461" s="19" t="s">
        <v>76</v>
      </c>
      <c r="I461" s="19" t="s">
        <v>92</v>
      </c>
      <c r="J461" s="19" t="s">
        <v>70</v>
      </c>
      <c r="K461" s="23">
        <v>1540</v>
      </c>
      <c r="L461" s="23">
        <v>151</v>
      </c>
      <c r="M461" s="19">
        <v>7</v>
      </c>
      <c r="N461" s="23">
        <f t="shared" si="75"/>
        <v>10780</v>
      </c>
      <c r="O461" s="23">
        <f t="shared" si="76"/>
        <v>1057</v>
      </c>
      <c r="P461" s="23">
        <f t="shared" si="77"/>
        <v>9723</v>
      </c>
      <c r="Q461" s="24">
        <f t="shared" si="78"/>
        <v>90.194805194805198</v>
      </c>
      <c r="R461" s="19" t="str">
        <f t="shared" si="79"/>
        <v>Low Profit</v>
      </c>
    </row>
    <row r="462" spans="1:18">
      <c r="A462" s="22">
        <v>45250</v>
      </c>
      <c r="B462" s="19">
        <f t="shared" si="70"/>
        <v>2023</v>
      </c>
      <c r="C462" s="19">
        <f t="shared" si="71"/>
        <v>11</v>
      </c>
      <c r="D462" s="19">
        <f t="shared" si="72"/>
        <v>3</v>
      </c>
      <c r="E462" s="19">
        <f t="shared" si="73"/>
        <v>20</v>
      </c>
      <c r="F462" s="19" t="str">
        <f t="shared" si="74"/>
        <v>Q4</v>
      </c>
      <c r="G462" s="19">
        <v>4</v>
      </c>
      <c r="H462" s="19" t="s">
        <v>82</v>
      </c>
      <c r="I462" s="19" t="s">
        <v>92</v>
      </c>
      <c r="J462" s="19" t="s">
        <v>69</v>
      </c>
      <c r="K462" s="23">
        <v>1114</v>
      </c>
      <c r="L462" s="23">
        <v>130</v>
      </c>
      <c r="M462" s="19">
        <v>13</v>
      </c>
      <c r="N462" s="23">
        <f t="shared" si="75"/>
        <v>14482</v>
      </c>
      <c r="O462" s="23">
        <f t="shared" si="76"/>
        <v>1690</v>
      </c>
      <c r="P462" s="23">
        <f t="shared" si="77"/>
        <v>12792</v>
      </c>
      <c r="Q462" s="24">
        <f t="shared" si="78"/>
        <v>88.330341113105931</v>
      </c>
      <c r="R462" s="19" t="str">
        <f t="shared" si="79"/>
        <v>Low Profit</v>
      </c>
    </row>
    <row r="463" spans="1:18">
      <c r="A463" s="22">
        <v>44984</v>
      </c>
      <c r="B463" s="19">
        <f t="shared" si="70"/>
        <v>2023</v>
      </c>
      <c r="C463" s="19">
        <f t="shared" si="71"/>
        <v>2</v>
      </c>
      <c r="D463" s="19">
        <f t="shared" si="72"/>
        <v>4</v>
      </c>
      <c r="E463" s="19">
        <f t="shared" si="73"/>
        <v>27</v>
      </c>
      <c r="F463" s="19" t="str">
        <f t="shared" si="74"/>
        <v>Q1</v>
      </c>
      <c r="G463" s="19">
        <v>4</v>
      </c>
      <c r="H463" s="19" t="s">
        <v>87</v>
      </c>
      <c r="I463" s="19" t="s">
        <v>92</v>
      </c>
      <c r="J463" s="19" t="s">
        <v>70</v>
      </c>
      <c r="K463" s="23">
        <v>1857</v>
      </c>
      <c r="L463" s="23">
        <v>101</v>
      </c>
      <c r="M463" s="19">
        <v>5</v>
      </c>
      <c r="N463" s="23">
        <f t="shared" si="75"/>
        <v>9285</v>
      </c>
      <c r="O463" s="23">
        <f t="shared" si="76"/>
        <v>505</v>
      </c>
      <c r="P463" s="23">
        <f t="shared" si="77"/>
        <v>8780</v>
      </c>
      <c r="Q463" s="24">
        <f t="shared" si="78"/>
        <v>94.561120086160471</v>
      </c>
      <c r="R463" s="19" t="str">
        <f t="shared" si="79"/>
        <v>Low Profit</v>
      </c>
    </row>
    <row r="464" spans="1:18">
      <c r="A464" s="22">
        <v>45164</v>
      </c>
      <c r="B464" s="19">
        <f t="shared" si="70"/>
        <v>2023</v>
      </c>
      <c r="C464" s="19">
        <f t="shared" si="71"/>
        <v>8</v>
      </c>
      <c r="D464" s="19">
        <f t="shared" si="72"/>
        <v>4</v>
      </c>
      <c r="E464" s="19">
        <f t="shared" si="73"/>
        <v>26</v>
      </c>
      <c r="F464" s="19" t="str">
        <f t="shared" si="74"/>
        <v>Q3</v>
      </c>
      <c r="G464" s="19">
        <v>4</v>
      </c>
      <c r="H464" s="19" t="s">
        <v>73</v>
      </c>
      <c r="I464" s="19" t="s">
        <v>92</v>
      </c>
      <c r="J464" s="19" t="s">
        <v>74</v>
      </c>
      <c r="K464" s="23">
        <v>2797</v>
      </c>
      <c r="L464" s="23">
        <v>74</v>
      </c>
      <c r="M464" s="19">
        <v>11</v>
      </c>
      <c r="N464" s="23">
        <f t="shared" si="75"/>
        <v>30767</v>
      </c>
      <c r="O464" s="23">
        <f t="shared" si="76"/>
        <v>814</v>
      </c>
      <c r="P464" s="23">
        <f t="shared" si="77"/>
        <v>29953</v>
      </c>
      <c r="Q464" s="24">
        <f t="shared" si="78"/>
        <v>97.354308187343591</v>
      </c>
      <c r="R464" s="19" t="str">
        <f t="shared" si="79"/>
        <v>High Profit</v>
      </c>
    </row>
    <row r="465" spans="1:18">
      <c r="A465" s="22">
        <v>45184</v>
      </c>
      <c r="B465" s="19">
        <f t="shared" si="70"/>
        <v>2023</v>
      </c>
      <c r="C465" s="19">
        <f t="shared" si="71"/>
        <v>9</v>
      </c>
      <c r="D465" s="19">
        <f t="shared" si="72"/>
        <v>3</v>
      </c>
      <c r="E465" s="19">
        <f t="shared" si="73"/>
        <v>15</v>
      </c>
      <c r="F465" s="19" t="str">
        <f t="shared" si="74"/>
        <v>Q3</v>
      </c>
      <c r="G465" s="19">
        <v>4</v>
      </c>
      <c r="H465" s="19" t="s">
        <v>89</v>
      </c>
      <c r="I465" s="19" t="s">
        <v>68</v>
      </c>
      <c r="J465" s="19" t="s">
        <v>80</v>
      </c>
      <c r="K465" s="23">
        <v>2797</v>
      </c>
      <c r="L465" s="23">
        <v>128</v>
      </c>
      <c r="M465" s="19">
        <v>13</v>
      </c>
      <c r="N465" s="23">
        <f t="shared" si="75"/>
        <v>36361</v>
      </c>
      <c r="O465" s="23">
        <f t="shared" si="76"/>
        <v>1664</v>
      </c>
      <c r="P465" s="23">
        <f t="shared" si="77"/>
        <v>34697</v>
      </c>
      <c r="Q465" s="24">
        <f t="shared" si="78"/>
        <v>95.423668215945654</v>
      </c>
      <c r="R465" s="19" t="str">
        <f t="shared" si="79"/>
        <v>High Profit</v>
      </c>
    </row>
    <row r="466" spans="1:18">
      <c r="A466" s="22">
        <v>45107</v>
      </c>
      <c r="B466" s="19">
        <f t="shared" si="70"/>
        <v>2023</v>
      </c>
      <c r="C466" s="19">
        <f t="shared" si="71"/>
        <v>6</v>
      </c>
      <c r="D466" s="19">
        <f t="shared" si="72"/>
        <v>5</v>
      </c>
      <c r="E466" s="19">
        <f t="shared" si="73"/>
        <v>30</v>
      </c>
      <c r="F466" s="19" t="str">
        <f t="shared" si="74"/>
        <v>Q2</v>
      </c>
      <c r="G466" s="19">
        <v>4</v>
      </c>
      <c r="H466" s="19" t="s">
        <v>88</v>
      </c>
      <c r="I466" s="19" t="s">
        <v>68</v>
      </c>
      <c r="J466" s="19" t="s">
        <v>72</v>
      </c>
      <c r="K466" s="23">
        <v>567</v>
      </c>
      <c r="L466" s="23">
        <v>147</v>
      </c>
      <c r="M466" s="19">
        <v>7</v>
      </c>
      <c r="N466" s="23">
        <f t="shared" si="75"/>
        <v>3969</v>
      </c>
      <c r="O466" s="23">
        <f t="shared" si="76"/>
        <v>1029</v>
      </c>
      <c r="P466" s="23">
        <f t="shared" si="77"/>
        <v>2940</v>
      </c>
      <c r="Q466" s="24">
        <f t="shared" si="78"/>
        <v>74.074074074074076</v>
      </c>
      <c r="R466" s="19" t="str">
        <f t="shared" si="79"/>
        <v>Low Profit</v>
      </c>
    </row>
    <row r="467" spans="1:18">
      <c r="A467" s="22">
        <v>44927</v>
      </c>
      <c r="B467" s="19">
        <f t="shared" si="70"/>
        <v>2023</v>
      </c>
      <c r="C467" s="19">
        <f t="shared" si="71"/>
        <v>1</v>
      </c>
      <c r="D467" s="19">
        <f t="shared" si="72"/>
        <v>1</v>
      </c>
      <c r="E467" s="19">
        <f t="shared" si="73"/>
        <v>1</v>
      </c>
      <c r="F467" s="19" t="str">
        <f t="shared" si="74"/>
        <v>Q1</v>
      </c>
      <c r="G467" s="19">
        <v>4</v>
      </c>
      <c r="H467" s="19" t="s">
        <v>84</v>
      </c>
      <c r="I467" s="19" t="s">
        <v>91</v>
      </c>
      <c r="J467" s="19" t="s">
        <v>86</v>
      </c>
      <c r="K467" s="23">
        <v>2110</v>
      </c>
      <c r="L467" s="23">
        <v>98</v>
      </c>
      <c r="M467" s="19">
        <v>7</v>
      </c>
      <c r="N467" s="23">
        <f t="shared" si="75"/>
        <v>14770</v>
      </c>
      <c r="O467" s="23">
        <f t="shared" si="76"/>
        <v>686</v>
      </c>
      <c r="P467" s="23">
        <f t="shared" si="77"/>
        <v>14084</v>
      </c>
      <c r="Q467" s="24">
        <f t="shared" si="78"/>
        <v>95.355450236966817</v>
      </c>
      <c r="R467" s="19" t="str">
        <f t="shared" si="79"/>
        <v>High Profit</v>
      </c>
    </row>
    <row r="468" spans="1:18">
      <c r="A468" s="22">
        <v>45212</v>
      </c>
      <c r="B468" s="19">
        <f t="shared" si="70"/>
        <v>2023</v>
      </c>
      <c r="C468" s="19">
        <f t="shared" si="71"/>
        <v>10</v>
      </c>
      <c r="D468" s="19">
        <f t="shared" si="72"/>
        <v>2</v>
      </c>
      <c r="E468" s="19">
        <f t="shared" si="73"/>
        <v>13</v>
      </c>
      <c r="F468" s="19" t="str">
        <f t="shared" si="74"/>
        <v>Q4</v>
      </c>
      <c r="G468" s="19">
        <v>4</v>
      </c>
      <c r="H468" s="19" t="s">
        <v>81</v>
      </c>
      <c r="I468" s="19" t="s">
        <v>92</v>
      </c>
      <c r="J468" s="19" t="s">
        <v>75</v>
      </c>
      <c r="K468" s="23">
        <v>877</v>
      </c>
      <c r="L468" s="23">
        <v>111</v>
      </c>
      <c r="M468" s="19">
        <v>12</v>
      </c>
      <c r="N468" s="23">
        <f t="shared" si="75"/>
        <v>10524</v>
      </c>
      <c r="O468" s="23">
        <f t="shared" si="76"/>
        <v>1332</v>
      </c>
      <c r="P468" s="23">
        <f t="shared" si="77"/>
        <v>9192</v>
      </c>
      <c r="Q468" s="24">
        <f t="shared" si="78"/>
        <v>87.343215507411628</v>
      </c>
      <c r="R468" s="19" t="str">
        <f t="shared" si="79"/>
        <v>Low Profit</v>
      </c>
    </row>
    <row r="469" spans="1:18">
      <c r="A469" s="22">
        <v>45073</v>
      </c>
      <c r="B469" s="19">
        <f t="shared" si="70"/>
        <v>2023</v>
      </c>
      <c r="C469" s="19">
        <f t="shared" si="71"/>
        <v>5</v>
      </c>
      <c r="D469" s="19">
        <f t="shared" si="72"/>
        <v>4</v>
      </c>
      <c r="E469" s="19">
        <f t="shared" si="73"/>
        <v>27</v>
      </c>
      <c r="F469" s="19" t="str">
        <f t="shared" si="74"/>
        <v>Q2</v>
      </c>
      <c r="G469" s="19">
        <v>4</v>
      </c>
      <c r="H469" s="19" t="s">
        <v>71</v>
      </c>
      <c r="I469" s="19" t="s">
        <v>68</v>
      </c>
      <c r="J469" s="19" t="s">
        <v>90</v>
      </c>
      <c r="K469" s="23">
        <v>3445.5</v>
      </c>
      <c r="L469" s="23">
        <v>125</v>
      </c>
      <c r="M469" s="19">
        <v>11</v>
      </c>
      <c r="N469" s="23">
        <f t="shared" si="75"/>
        <v>37900.5</v>
      </c>
      <c r="O469" s="23">
        <f t="shared" si="76"/>
        <v>1375</v>
      </c>
      <c r="P469" s="23">
        <f t="shared" si="77"/>
        <v>36525.5</v>
      </c>
      <c r="Q469" s="24">
        <f t="shared" si="78"/>
        <v>96.372079524016826</v>
      </c>
      <c r="R469" s="19" t="str">
        <f t="shared" si="79"/>
        <v>High Profit</v>
      </c>
    </row>
    <row r="470" spans="1:18">
      <c r="A470" s="22">
        <v>45090</v>
      </c>
      <c r="B470" s="19">
        <f t="shared" si="70"/>
        <v>2023</v>
      </c>
      <c r="C470" s="19">
        <f t="shared" si="71"/>
        <v>6</v>
      </c>
      <c r="D470" s="19">
        <f t="shared" si="72"/>
        <v>2</v>
      </c>
      <c r="E470" s="19">
        <f t="shared" si="73"/>
        <v>13</v>
      </c>
      <c r="F470" s="19" t="str">
        <f t="shared" si="74"/>
        <v>Q2</v>
      </c>
      <c r="G470" s="19">
        <v>4</v>
      </c>
      <c r="H470" s="19" t="s">
        <v>89</v>
      </c>
      <c r="I470" s="19" t="s">
        <v>91</v>
      </c>
      <c r="J470" s="19" t="s">
        <v>72</v>
      </c>
      <c r="K470" s="23">
        <v>1482</v>
      </c>
      <c r="L470" s="23">
        <v>117</v>
      </c>
      <c r="M470" s="19">
        <v>9</v>
      </c>
      <c r="N470" s="23">
        <f t="shared" si="75"/>
        <v>13338</v>
      </c>
      <c r="O470" s="23">
        <f t="shared" si="76"/>
        <v>1053</v>
      </c>
      <c r="P470" s="23">
        <f t="shared" si="77"/>
        <v>12285</v>
      </c>
      <c r="Q470" s="24">
        <f t="shared" si="78"/>
        <v>92.10526315789474</v>
      </c>
      <c r="R470" s="19" t="str">
        <f t="shared" si="79"/>
        <v>Low Profit</v>
      </c>
    </row>
    <row r="471" spans="1:18">
      <c r="A471" s="22">
        <v>45242</v>
      </c>
      <c r="B471" s="19">
        <f t="shared" si="70"/>
        <v>2023</v>
      </c>
      <c r="C471" s="19">
        <f t="shared" si="71"/>
        <v>11</v>
      </c>
      <c r="D471" s="19">
        <f t="shared" si="72"/>
        <v>2</v>
      </c>
      <c r="E471" s="19">
        <f t="shared" si="73"/>
        <v>12</v>
      </c>
      <c r="F471" s="19" t="str">
        <f t="shared" si="74"/>
        <v>Q4</v>
      </c>
      <c r="G471" s="19">
        <v>4</v>
      </c>
      <c r="H471" s="19" t="s">
        <v>71</v>
      </c>
      <c r="I471" s="19" t="s">
        <v>92</v>
      </c>
      <c r="J471" s="19" t="s">
        <v>72</v>
      </c>
      <c r="K471" s="23">
        <v>1804</v>
      </c>
      <c r="L471" s="23">
        <v>86</v>
      </c>
      <c r="M471" s="19">
        <v>5</v>
      </c>
      <c r="N471" s="23">
        <f t="shared" si="75"/>
        <v>9020</v>
      </c>
      <c r="O471" s="23">
        <f t="shared" si="76"/>
        <v>430</v>
      </c>
      <c r="P471" s="23">
        <f t="shared" si="77"/>
        <v>8590</v>
      </c>
      <c r="Q471" s="24">
        <f t="shared" si="78"/>
        <v>95.232815964523283</v>
      </c>
      <c r="R471" s="19" t="str">
        <f t="shared" si="79"/>
        <v>Low Profit</v>
      </c>
    </row>
    <row r="472" spans="1:18">
      <c r="A472" s="22">
        <v>45126</v>
      </c>
      <c r="B472" s="19">
        <f t="shared" si="70"/>
        <v>2023</v>
      </c>
      <c r="C472" s="19">
        <f t="shared" si="71"/>
        <v>7</v>
      </c>
      <c r="D472" s="19">
        <f t="shared" si="72"/>
        <v>3</v>
      </c>
      <c r="E472" s="19">
        <f t="shared" si="73"/>
        <v>19</v>
      </c>
      <c r="F472" s="19" t="str">
        <f t="shared" si="74"/>
        <v>Q3</v>
      </c>
      <c r="G472" s="19">
        <v>4</v>
      </c>
      <c r="H472" s="19" t="s">
        <v>89</v>
      </c>
      <c r="I472" s="19" t="s">
        <v>68</v>
      </c>
      <c r="J472" s="19" t="s">
        <v>80</v>
      </c>
      <c r="K472" s="23">
        <v>1596</v>
      </c>
      <c r="L472" s="23">
        <v>103</v>
      </c>
      <c r="M472" s="19">
        <v>15</v>
      </c>
      <c r="N472" s="23">
        <f t="shared" si="75"/>
        <v>23940</v>
      </c>
      <c r="O472" s="23">
        <f t="shared" si="76"/>
        <v>1545</v>
      </c>
      <c r="P472" s="23">
        <f t="shared" si="77"/>
        <v>22395</v>
      </c>
      <c r="Q472" s="24">
        <f t="shared" si="78"/>
        <v>93.546365914786961</v>
      </c>
      <c r="R472" s="19" t="str">
        <f t="shared" si="79"/>
        <v>High Profit</v>
      </c>
    </row>
    <row r="473" spans="1:18">
      <c r="A473" s="22">
        <v>45265</v>
      </c>
      <c r="B473" s="19">
        <f t="shared" si="70"/>
        <v>2023</v>
      </c>
      <c r="C473" s="19">
        <f t="shared" si="71"/>
        <v>12</v>
      </c>
      <c r="D473" s="19">
        <f t="shared" si="72"/>
        <v>1</v>
      </c>
      <c r="E473" s="19">
        <f t="shared" si="73"/>
        <v>5</v>
      </c>
      <c r="F473" s="19" t="str">
        <f t="shared" si="74"/>
        <v>Q4</v>
      </c>
      <c r="G473" s="19">
        <v>4</v>
      </c>
      <c r="H473" s="19" t="s">
        <v>84</v>
      </c>
      <c r="I473" s="19" t="s">
        <v>91</v>
      </c>
      <c r="J473" s="19" t="s">
        <v>72</v>
      </c>
      <c r="K473" s="23">
        <v>1916</v>
      </c>
      <c r="L473" s="23">
        <v>87</v>
      </c>
      <c r="M473" s="19">
        <v>15</v>
      </c>
      <c r="N473" s="23">
        <f t="shared" si="75"/>
        <v>28740</v>
      </c>
      <c r="O473" s="23">
        <f t="shared" si="76"/>
        <v>1305</v>
      </c>
      <c r="P473" s="23">
        <f t="shared" si="77"/>
        <v>27435</v>
      </c>
      <c r="Q473" s="24">
        <f t="shared" si="78"/>
        <v>95.45929018789144</v>
      </c>
      <c r="R473" s="19" t="str">
        <f t="shared" si="79"/>
        <v>High Profit</v>
      </c>
    </row>
    <row r="474" spans="1:18">
      <c r="A474" s="22">
        <v>44990</v>
      </c>
      <c r="B474" s="19">
        <f t="shared" si="70"/>
        <v>2023</v>
      </c>
      <c r="C474" s="19">
        <f t="shared" si="71"/>
        <v>3</v>
      </c>
      <c r="D474" s="19">
        <f t="shared" si="72"/>
        <v>1</v>
      </c>
      <c r="E474" s="19">
        <f t="shared" si="73"/>
        <v>5</v>
      </c>
      <c r="F474" s="19" t="str">
        <f t="shared" si="74"/>
        <v>Q1</v>
      </c>
      <c r="G474" s="19">
        <v>4</v>
      </c>
      <c r="H474" s="19" t="s">
        <v>87</v>
      </c>
      <c r="I474" s="19" t="s">
        <v>68</v>
      </c>
      <c r="J474" s="19" t="s">
        <v>70</v>
      </c>
      <c r="K474" s="23">
        <v>341</v>
      </c>
      <c r="L474" s="23">
        <v>144</v>
      </c>
      <c r="M474" s="19">
        <v>10</v>
      </c>
      <c r="N474" s="23">
        <f t="shared" si="75"/>
        <v>3410</v>
      </c>
      <c r="O474" s="23">
        <f t="shared" si="76"/>
        <v>1440</v>
      </c>
      <c r="P474" s="23">
        <f t="shared" si="77"/>
        <v>1970</v>
      </c>
      <c r="Q474" s="24">
        <f t="shared" si="78"/>
        <v>57.771260997067451</v>
      </c>
      <c r="R474" s="19" t="str">
        <f t="shared" si="79"/>
        <v>Low Profit</v>
      </c>
    </row>
    <row r="475" spans="1:18">
      <c r="A475" s="22">
        <v>45257</v>
      </c>
      <c r="B475" s="19">
        <f t="shared" si="70"/>
        <v>2023</v>
      </c>
      <c r="C475" s="19">
        <f t="shared" si="71"/>
        <v>11</v>
      </c>
      <c r="D475" s="19">
        <f t="shared" si="72"/>
        <v>4</v>
      </c>
      <c r="E475" s="19">
        <f t="shared" si="73"/>
        <v>27</v>
      </c>
      <c r="F475" s="19" t="str">
        <f t="shared" si="74"/>
        <v>Q4</v>
      </c>
      <c r="G475" s="19">
        <v>4</v>
      </c>
      <c r="H475" s="19" t="s">
        <v>73</v>
      </c>
      <c r="I475" s="19" t="s">
        <v>91</v>
      </c>
      <c r="J475" s="19" t="s">
        <v>85</v>
      </c>
      <c r="K475" s="23">
        <v>2529</v>
      </c>
      <c r="L475" s="23">
        <v>136</v>
      </c>
      <c r="M475" s="19">
        <v>9</v>
      </c>
      <c r="N475" s="23">
        <f t="shared" si="75"/>
        <v>22761</v>
      </c>
      <c r="O475" s="23">
        <f t="shared" si="76"/>
        <v>1224</v>
      </c>
      <c r="P475" s="23">
        <f t="shared" si="77"/>
        <v>21537</v>
      </c>
      <c r="Q475" s="24">
        <f t="shared" si="78"/>
        <v>94.622380387504947</v>
      </c>
      <c r="R475" s="19" t="str">
        <f t="shared" si="79"/>
        <v>High Profit</v>
      </c>
    </row>
    <row r="476" spans="1:18">
      <c r="A476" s="22">
        <v>45210</v>
      </c>
      <c r="B476" s="19">
        <f t="shared" si="70"/>
        <v>2023</v>
      </c>
      <c r="C476" s="19">
        <f t="shared" si="71"/>
        <v>10</v>
      </c>
      <c r="D476" s="19">
        <f t="shared" si="72"/>
        <v>2</v>
      </c>
      <c r="E476" s="19">
        <f t="shared" si="73"/>
        <v>11</v>
      </c>
      <c r="F476" s="19" t="str">
        <f t="shared" si="74"/>
        <v>Q4</v>
      </c>
      <c r="G476" s="19">
        <v>4</v>
      </c>
      <c r="H476" s="19" t="s">
        <v>73</v>
      </c>
      <c r="I476" s="19" t="s">
        <v>92</v>
      </c>
      <c r="J476" s="19" t="s">
        <v>72</v>
      </c>
      <c r="K476" s="23">
        <v>579</v>
      </c>
      <c r="L476" s="23">
        <v>142</v>
      </c>
      <c r="M476" s="19">
        <v>9</v>
      </c>
      <c r="N476" s="23">
        <f t="shared" si="75"/>
        <v>5211</v>
      </c>
      <c r="O476" s="23">
        <f t="shared" si="76"/>
        <v>1278</v>
      </c>
      <c r="P476" s="23">
        <f t="shared" si="77"/>
        <v>3933</v>
      </c>
      <c r="Q476" s="24">
        <f t="shared" si="78"/>
        <v>75.474956822107089</v>
      </c>
      <c r="R476" s="19" t="str">
        <f t="shared" si="79"/>
        <v>Low Profit</v>
      </c>
    </row>
    <row r="477" spans="1:18">
      <c r="A477" s="22">
        <v>45247</v>
      </c>
      <c r="B477" s="19">
        <f t="shared" si="70"/>
        <v>2023</v>
      </c>
      <c r="C477" s="19">
        <f t="shared" si="71"/>
        <v>11</v>
      </c>
      <c r="D477" s="19">
        <f t="shared" si="72"/>
        <v>3</v>
      </c>
      <c r="E477" s="19">
        <f t="shared" si="73"/>
        <v>17</v>
      </c>
      <c r="F477" s="19" t="str">
        <f t="shared" si="74"/>
        <v>Q4</v>
      </c>
      <c r="G477" s="19">
        <v>4</v>
      </c>
      <c r="H477" s="19" t="s">
        <v>82</v>
      </c>
      <c r="I477" s="19" t="s">
        <v>68</v>
      </c>
      <c r="J477" s="19" t="s">
        <v>79</v>
      </c>
      <c r="K477" s="23">
        <v>2441</v>
      </c>
      <c r="L477" s="23">
        <v>61</v>
      </c>
      <c r="M477" s="19">
        <v>3</v>
      </c>
      <c r="N477" s="23">
        <f t="shared" si="75"/>
        <v>7323</v>
      </c>
      <c r="O477" s="23">
        <f t="shared" si="76"/>
        <v>183</v>
      </c>
      <c r="P477" s="23">
        <f t="shared" si="77"/>
        <v>7140</v>
      </c>
      <c r="Q477" s="24">
        <f t="shared" si="78"/>
        <v>97.501024170421957</v>
      </c>
      <c r="R477" s="19" t="str">
        <f t="shared" si="79"/>
        <v>Low Profit</v>
      </c>
    </row>
    <row r="478" spans="1:18">
      <c r="A478" s="22">
        <v>44978</v>
      </c>
      <c r="B478" s="19">
        <f t="shared" si="70"/>
        <v>2023</v>
      </c>
      <c r="C478" s="19">
        <f t="shared" si="71"/>
        <v>2</v>
      </c>
      <c r="D478" s="19">
        <f t="shared" si="72"/>
        <v>3</v>
      </c>
      <c r="E478" s="19">
        <f t="shared" si="73"/>
        <v>21</v>
      </c>
      <c r="F478" s="19" t="str">
        <f t="shared" si="74"/>
        <v>Q1</v>
      </c>
      <c r="G478" s="19">
        <v>4</v>
      </c>
      <c r="H478" s="19" t="s">
        <v>73</v>
      </c>
      <c r="I478" s="19" t="s">
        <v>91</v>
      </c>
      <c r="J478" s="19" t="s">
        <v>75</v>
      </c>
      <c r="K478" s="23">
        <v>2441</v>
      </c>
      <c r="L478" s="23">
        <v>95</v>
      </c>
      <c r="M478" s="19">
        <v>14</v>
      </c>
      <c r="N478" s="23">
        <f t="shared" si="75"/>
        <v>34174</v>
      </c>
      <c r="O478" s="23">
        <f t="shared" si="76"/>
        <v>1330</v>
      </c>
      <c r="P478" s="23">
        <f t="shared" si="77"/>
        <v>32844</v>
      </c>
      <c r="Q478" s="24">
        <f t="shared" si="78"/>
        <v>96.108152396558793</v>
      </c>
      <c r="R478" s="19" t="str">
        <f t="shared" si="79"/>
        <v>High Profit</v>
      </c>
    </row>
    <row r="479" spans="1:18">
      <c r="A479" s="22">
        <v>45260</v>
      </c>
      <c r="B479" s="19">
        <f t="shared" si="70"/>
        <v>2023</v>
      </c>
      <c r="C479" s="19">
        <f t="shared" si="71"/>
        <v>11</v>
      </c>
      <c r="D479" s="19">
        <f t="shared" si="72"/>
        <v>5</v>
      </c>
      <c r="E479" s="19">
        <f t="shared" si="73"/>
        <v>30</v>
      </c>
      <c r="F479" s="19" t="str">
        <f t="shared" si="74"/>
        <v>Q4</v>
      </c>
      <c r="G479" s="19">
        <v>4</v>
      </c>
      <c r="H479" s="19" t="s">
        <v>77</v>
      </c>
      <c r="I479" s="19" t="s">
        <v>91</v>
      </c>
      <c r="J479" s="19" t="s">
        <v>80</v>
      </c>
      <c r="K479" s="23">
        <v>554</v>
      </c>
      <c r="L479" s="23">
        <v>151</v>
      </c>
      <c r="M479" s="19">
        <v>12</v>
      </c>
      <c r="N479" s="23">
        <f t="shared" si="75"/>
        <v>6648</v>
      </c>
      <c r="O479" s="23">
        <f t="shared" si="76"/>
        <v>1812</v>
      </c>
      <c r="P479" s="23">
        <f t="shared" si="77"/>
        <v>4836</v>
      </c>
      <c r="Q479" s="24">
        <f t="shared" si="78"/>
        <v>72.74368231046931</v>
      </c>
      <c r="R479" s="19" t="str">
        <f t="shared" si="79"/>
        <v>Low Profit</v>
      </c>
    </row>
    <row r="480" spans="1:18">
      <c r="A480" s="22">
        <v>45255</v>
      </c>
      <c r="B480" s="19">
        <f t="shared" si="70"/>
        <v>2023</v>
      </c>
      <c r="C480" s="19">
        <f t="shared" si="71"/>
        <v>11</v>
      </c>
      <c r="D480" s="19">
        <f t="shared" si="72"/>
        <v>4</v>
      </c>
      <c r="E480" s="19">
        <f t="shared" si="73"/>
        <v>25</v>
      </c>
      <c r="F480" s="19" t="str">
        <f t="shared" si="74"/>
        <v>Q4</v>
      </c>
      <c r="G480" s="19">
        <v>4</v>
      </c>
      <c r="H480" s="19" t="s">
        <v>89</v>
      </c>
      <c r="I480" s="19" t="s">
        <v>68</v>
      </c>
      <c r="J480" s="19" t="s">
        <v>72</v>
      </c>
      <c r="K480" s="23">
        <v>3165</v>
      </c>
      <c r="L480" s="23">
        <v>147</v>
      </c>
      <c r="M480" s="19">
        <v>8</v>
      </c>
      <c r="N480" s="23">
        <f t="shared" si="75"/>
        <v>25320</v>
      </c>
      <c r="O480" s="23">
        <f t="shared" si="76"/>
        <v>1176</v>
      </c>
      <c r="P480" s="23">
        <f t="shared" si="77"/>
        <v>24144</v>
      </c>
      <c r="Q480" s="24">
        <f t="shared" si="78"/>
        <v>95.355450236966817</v>
      </c>
      <c r="R480" s="19" t="str">
        <f t="shared" si="79"/>
        <v>High Profit</v>
      </c>
    </row>
    <row r="481" spans="1:18">
      <c r="A481" s="22">
        <v>44957</v>
      </c>
      <c r="B481" s="19">
        <f t="shared" si="70"/>
        <v>2023</v>
      </c>
      <c r="C481" s="19">
        <f t="shared" si="71"/>
        <v>1</v>
      </c>
      <c r="D481" s="19">
        <f t="shared" si="72"/>
        <v>5</v>
      </c>
      <c r="E481" s="19">
        <f t="shared" si="73"/>
        <v>31</v>
      </c>
      <c r="F481" s="19" t="str">
        <f t="shared" si="74"/>
        <v>Q1</v>
      </c>
      <c r="G481" s="19">
        <v>4</v>
      </c>
      <c r="H481" s="19" t="s">
        <v>88</v>
      </c>
      <c r="I481" s="19" t="s">
        <v>92</v>
      </c>
      <c r="J481" s="19" t="s">
        <v>75</v>
      </c>
      <c r="K481" s="23">
        <v>1433</v>
      </c>
      <c r="L481" s="23">
        <v>122</v>
      </c>
      <c r="M481" s="19">
        <v>6</v>
      </c>
      <c r="N481" s="23">
        <f t="shared" si="75"/>
        <v>8598</v>
      </c>
      <c r="O481" s="23">
        <f t="shared" si="76"/>
        <v>732</v>
      </c>
      <c r="P481" s="23">
        <f t="shared" si="77"/>
        <v>7866</v>
      </c>
      <c r="Q481" s="24">
        <f t="shared" si="78"/>
        <v>91.48639218422889</v>
      </c>
      <c r="R481" s="19" t="str">
        <f t="shared" si="79"/>
        <v>Low Profit</v>
      </c>
    </row>
    <row r="482" spans="1:18">
      <c r="A482" s="22">
        <v>45125</v>
      </c>
      <c r="B482" s="19">
        <f t="shared" si="70"/>
        <v>2023</v>
      </c>
      <c r="C482" s="19">
        <f t="shared" si="71"/>
        <v>7</v>
      </c>
      <c r="D482" s="19">
        <f t="shared" si="72"/>
        <v>3</v>
      </c>
      <c r="E482" s="19">
        <f t="shared" si="73"/>
        <v>18</v>
      </c>
      <c r="F482" s="19" t="str">
        <f t="shared" si="74"/>
        <v>Q3</v>
      </c>
      <c r="G482" s="19">
        <v>4</v>
      </c>
      <c r="H482" s="19" t="s">
        <v>87</v>
      </c>
      <c r="I482" s="19" t="s">
        <v>68</v>
      </c>
      <c r="J482" s="19" t="s">
        <v>78</v>
      </c>
      <c r="K482" s="23">
        <v>947</v>
      </c>
      <c r="L482" s="23">
        <v>149</v>
      </c>
      <c r="M482" s="19">
        <v>11</v>
      </c>
      <c r="N482" s="23">
        <f t="shared" si="75"/>
        <v>10417</v>
      </c>
      <c r="O482" s="23">
        <f t="shared" si="76"/>
        <v>1639</v>
      </c>
      <c r="P482" s="23">
        <f t="shared" si="77"/>
        <v>8778</v>
      </c>
      <c r="Q482" s="24">
        <f t="shared" si="78"/>
        <v>84.266103484688486</v>
      </c>
      <c r="R482" s="19" t="str">
        <f t="shared" si="79"/>
        <v>Low Profit</v>
      </c>
    </row>
    <row r="483" spans="1:18">
      <c r="A483" s="22">
        <v>45077</v>
      </c>
      <c r="B483" s="19">
        <f t="shared" si="70"/>
        <v>2023</v>
      </c>
      <c r="C483" s="19">
        <f t="shared" si="71"/>
        <v>5</v>
      </c>
      <c r="D483" s="19">
        <f t="shared" si="72"/>
        <v>5</v>
      </c>
      <c r="E483" s="19">
        <f t="shared" si="73"/>
        <v>31</v>
      </c>
      <c r="F483" s="19" t="str">
        <f t="shared" si="74"/>
        <v>Q2</v>
      </c>
      <c r="G483" s="19">
        <v>4</v>
      </c>
      <c r="H483" s="19" t="s">
        <v>76</v>
      </c>
      <c r="I483" s="19" t="s">
        <v>68</v>
      </c>
      <c r="J483" s="19" t="s">
        <v>80</v>
      </c>
      <c r="K483" s="23">
        <v>2416</v>
      </c>
      <c r="L483" s="23">
        <v>138</v>
      </c>
      <c r="M483" s="19">
        <v>8</v>
      </c>
      <c r="N483" s="23">
        <f t="shared" si="75"/>
        <v>19328</v>
      </c>
      <c r="O483" s="23">
        <f t="shared" si="76"/>
        <v>1104</v>
      </c>
      <c r="P483" s="23">
        <f t="shared" si="77"/>
        <v>18224</v>
      </c>
      <c r="Q483" s="24">
        <f t="shared" si="78"/>
        <v>94.288079470198667</v>
      </c>
      <c r="R483" s="19" t="str">
        <f t="shared" si="79"/>
        <v>High Profit</v>
      </c>
    </row>
    <row r="484" spans="1:18">
      <c r="A484" s="22">
        <v>45295</v>
      </c>
      <c r="B484" s="19">
        <f t="shared" si="70"/>
        <v>2024</v>
      </c>
      <c r="C484" s="19">
        <f t="shared" si="71"/>
        <v>1</v>
      </c>
      <c r="D484" s="19">
        <f t="shared" si="72"/>
        <v>1</v>
      </c>
      <c r="E484" s="19">
        <f t="shared" si="73"/>
        <v>4</v>
      </c>
      <c r="F484" s="19" t="str">
        <f t="shared" si="74"/>
        <v>Q1</v>
      </c>
      <c r="G484" s="19">
        <v>4</v>
      </c>
      <c r="H484" s="19" t="s">
        <v>73</v>
      </c>
      <c r="I484" s="19" t="s">
        <v>91</v>
      </c>
      <c r="J484" s="19" t="s">
        <v>86</v>
      </c>
      <c r="K484" s="23">
        <v>2156</v>
      </c>
      <c r="L484" s="23">
        <v>154</v>
      </c>
      <c r="M484" s="19">
        <v>12</v>
      </c>
      <c r="N484" s="23">
        <f t="shared" si="75"/>
        <v>25872</v>
      </c>
      <c r="O484" s="23">
        <f t="shared" si="76"/>
        <v>1848</v>
      </c>
      <c r="P484" s="23">
        <f t="shared" si="77"/>
        <v>24024</v>
      </c>
      <c r="Q484" s="24">
        <f t="shared" si="78"/>
        <v>92.857142857142861</v>
      </c>
      <c r="R484" s="19" t="str">
        <f t="shared" si="79"/>
        <v>High Profit</v>
      </c>
    </row>
    <row r="485" spans="1:18">
      <c r="A485" s="22">
        <v>45245</v>
      </c>
      <c r="B485" s="19">
        <f t="shared" si="70"/>
        <v>2023</v>
      </c>
      <c r="C485" s="19">
        <f t="shared" si="71"/>
        <v>11</v>
      </c>
      <c r="D485" s="19">
        <f t="shared" si="72"/>
        <v>3</v>
      </c>
      <c r="E485" s="19">
        <f t="shared" si="73"/>
        <v>15</v>
      </c>
      <c r="F485" s="19" t="str">
        <f t="shared" si="74"/>
        <v>Q4</v>
      </c>
      <c r="G485" s="19">
        <v>4</v>
      </c>
      <c r="H485" s="19" t="s">
        <v>84</v>
      </c>
      <c r="I485" s="19" t="s">
        <v>68</v>
      </c>
      <c r="J485" s="19" t="s">
        <v>74</v>
      </c>
      <c r="K485" s="23">
        <v>2156</v>
      </c>
      <c r="L485" s="23">
        <v>146</v>
      </c>
      <c r="M485" s="19">
        <v>11</v>
      </c>
      <c r="N485" s="23">
        <f t="shared" si="75"/>
        <v>23716</v>
      </c>
      <c r="O485" s="23">
        <f t="shared" si="76"/>
        <v>1606</v>
      </c>
      <c r="P485" s="23">
        <f t="shared" si="77"/>
        <v>22110</v>
      </c>
      <c r="Q485" s="24">
        <f t="shared" si="78"/>
        <v>93.228200371057511</v>
      </c>
      <c r="R485" s="19" t="str">
        <f t="shared" si="79"/>
        <v>High Profit</v>
      </c>
    </row>
    <row r="486" spans="1:18">
      <c r="A486" s="22">
        <v>45203</v>
      </c>
      <c r="B486" s="19">
        <f t="shared" si="70"/>
        <v>2023</v>
      </c>
      <c r="C486" s="19">
        <f t="shared" si="71"/>
        <v>10</v>
      </c>
      <c r="D486" s="19">
        <f t="shared" si="72"/>
        <v>1</v>
      </c>
      <c r="E486" s="19">
        <f t="shared" si="73"/>
        <v>4</v>
      </c>
      <c r="F486" s="19" t="str">
        <f t="shared" si="74"/>
        <v>Q4</v>
      </c>
      <c r="G486" s="19">
        <v>4</v>
      </c>
      <c r="H486" s="19" t="s">
        <v>67</v>
      </c>
      <c r="I486" s="19" t="s">
        <v>68</v>
      </c>
      <c r="J486" s="19" t="s">
        <v>80</v>
      </c>
      <c r="K486" s="23">
        <v>2387</v>
      </c>
      <c r="L486" s="23">
        <v>71</v>
      </c>
      <c r="M486" s="19">
        <v>4</v>
      </c>
      <c r="N486" s="23">
        <f t="shared" si="75"/>
        <v>9548</v>
      </c>
      <c r="O486" s="23">
        <f t="shared" si="76"/>
        <v>284</v>
      </c>
      <c r="P486" s="23">
        <f t="shared" si="77"/>
        <v>9264</v>
      </c>
      <c r="Q486" s="24">
        <f t="shared" si="78"/>
        <v>97.025555090071208</v>
      </c>
      <c r="R486" s="19" t="str">
        <f t="shared" si="79"/>
        <v>Low Profit</v>
      </c>
    </row>
    <row r="487" spans="1:18">
      <c r="A487" s="22">
        <v>45032</v>
      </c>
      <c r="B487" s="19">
        <f t="shared" si="70"/>
        <v>2023</v>
      </c>
      <c r="C487" s="19">
        <f t="shared" si="71"/>
        <v>4</v>
      </c>
      <c r="D487" s="19">
        <f t="shared" si="72"/>
        <v>3</v>
      </c>
      <c r="E487" s="19">
        <f t="shared" si="73"/>
        <v>16</v>
      </c>
      <c r="F487" s="19" t="str">
        <f t="shared" si="74"/>
        <v>Q2</v>
      </c>
      <c r="G487" s="19">
        <v>4</v>
      </c>
      <c r="H487" s="19" t="s">
        <v>71</v>
      </c>
      <c r="I487" s="19" t="s">
        <v>92</v>
      </c>
      <c r="J487" s="19" t="s">
        <v>72</v>
      </c>
      <c r="K487" s="23">
        <v>1583</v>
      </c>
      <c r="L487" s="23">
        <v>86</v>
      </c>
      <c r="M487" s="19">
        <v>14</v>
      </c>
      <c r="N487" s="23">
        <f t="shared" si="75"/>
        <v>22162</v>
      </c>
      <c r="O487" s="23">
        <f t="shared" si="76"/>
        <v>1204</v>
      </c>
      <c r="P487" s="23">
        <f t="shared" si="77"/>
        <v>20958</v>
      </c>
      <c r="Q487" s="24">
        <f t="shared" si="78"/>
        <v>94.567277321541383</v>
      </c>
      <c r="R487" s="19" t="str">
        <f t="shared" si="79"/>
        <v>High Profit</v>
      </c>
    </row>
    <row r="488" spans="1:18">
      <c r="A488" s="22">
        <v>44968</v>
      </c>
      <c r="B488" s="19">
        <f t="shared" si="70"/>
        <v>2023</v>
      </c>
      <c r="C488" s="19">
        <f t="shared" si="71"/>
        <v>2</v>
      </c>
      <c r="D488" s="19">
        <f t="shared" si="72"/>
        <v>2</v>
      </c>
      <c r="E488" s="19">
        <f t="shared" si="73"/>
        <v>11</v>
      </c>
      <c r="F488" s="19" t="str">
        <f t="shared" si="74"/>
        <v>Q1</v>
      </c>
      <c r="G488" s="19">
        <v>4</v>
      </c>
      <c r="H488" s="19" t="s">
        <v>87</v>
      </c>
      <c r="I488" s="19" t="s">
        <v>91</v>
      </c>
      <c r="J488" s="19" t="s">
        <v>79</v>
      </c>
      <c r="K488" s="23">
        <v>1583</v>
      </c>
      <c r="L488" s="23">
        <v>123</v>
      </c>
      <c r="M488" s="19">
        <v>3</v>
      </c>
      <c r="N488" s="23">
        <f t="shared" si="75"/>
        <v>4749</v>
      </c>
      <c r="O488" s="23">
        <f t="shared" si="76"/>
        <v>369</v>
      </c>
      <c r="P488" s="23">
        <f t="shared" si="77"/>
        <v>4380</v>
      </c>
      <c r="Q488" s="24">
        <f t="shared" si="78"/>
        <v>92.229943145925446</v>
      </c>
      <c r="R488" s="19" t="str">
        <f t="shared" si="79"/>
        <v>Low Profit</v>
      </c>
    </row>
    <row r="489" spans="1:18">
      <c r="A489" s="22">
        <v>45276</v>
      </c>
      <c r="B489" s="19">
        <f t="shared" si="70"/>
        <v>2023</v>
      </c>
      <c r="C489" s="19">
        <f t="shared" si="71"/>
        <v>12</v>
      </c>
      <c r="D489" s="19">
        <f t="shared" si="72"/>
        <v>3</v>
      </c>
      <c r="E489" s="19">
        <f t="shared" si="73"/>
        <v>16</v>
      </c>
      <c r="F489" s="19" t="str">
        <f t="shared" si="74"/>
        <v>Q4</v>
      </c>
      <c r="G489" s="19">
        <v>4</v>
      </c>
      <c r="H489" s="19" t="s">
        <v>76</v>
      </c>
      <c r="I489" s="19" t="s">
        <v>91</v>
      </c>
      <c r="J489" s="19" t="s">
        <v>69</v>
      </c>
      <c r="K489" s="23">
        <v>1659</v>
      </c>
      <c r="L489" s="23">
        <v>123</v>
      </c>
      <c r="M489" s="19">
        <v>15</v>
      </c>
      <c r="N489" s="23">
        <f t="shared" si="75"/>
        <v>24885</v>
      </c>
      <c r="O489" s="23">
        <f t="shared" si="76"/>
        <v>1845</v>
      </c>
      <c r="P489" s="23">
        <f t="shared" si="77"/>
        <v>23040</v>
      </c>
      <c r="Q489" s="24">
        <f t="shared" si="78"/>
        <v>92.585895117540687</v>
      </c>
      <c r="R489" s="19" t="str">
        <f t="shared" si="79"/>
        <v>High Profit</v>
      </c>
    </row>
    <row r="490" spans="1:18">
      <c r="A490" s="22">
        <v>45267</v>
      </c>
      <c r="B490" s="19">
        <f t="shared" si="70"/>
        <v>2023</v>
      </c>
      <c r="C490" s="19">
        <f t="shared" si="71"/>
        <v>12</v>
      </c>
      <c r="D490" s="19">
        <f t="shared" si="72"/>
        <v>1</v>
      </c>
      <c r="E490" s="19">
        <f t="shared" si="73"/>
        <v>7</v>
      </c>
      <c r="F490" s="19" t="str">
        <f t="shared" si="74"/>
        <v>Q4</v>
      </c>
      <c r="G490" s="19">
        <v>4</v>
      </c>
      <c r="H490" s="19" t="s">
        <v>87</v>
      </c>
      <c r="I490" s="19" t="s">
        <v>92</v>
      </c>
      <c r="J490" s="19" t="s">
        <v>80</v>
      </c>
      <c r="K490" s="23">
        <v>1023</v>
      </c>
      <c r="L490" s="23">
        <v>142</v>
      </c>
      <c r="M490" s="19">
        <v>15</v>
      </c>
      <c r="N490" s="23">
        <f t="shared" si="75"/>
        <v>15345</v>
      </c>
      <c r="O490" s="23">
        <f t="shared" si="76"/>
        <v>2130</v>
      </c>
      <c r="P490" s="23">
        <f t="shared" si="77"/>
        <v>13215</v>
      </c>
      <c r="Q490" s="24">
        <f t="shared" si="78"/>
        <v>86.119257086999028</v>
      </c>
      <c r="R490" s="19" t="str">
        <f t="shared" si="79"/>
        <v>Low Profit</v>
      </c>
    </row>
    <row r="491" spans="1:18">
      <c r="A491" s="22">
        <v>44989</v>
      </c>
      <c r="B491" s="19">
        <f t="shared" si="70"/>
        <v>2023</v>
      </c>
      <c r="C491" s="19">
        <f t="shared" si="71"/>
        <v>3</v>
      </c>
      <c r="D491" s="19">
        <f t="shared" si="72"/>
        <v>1</v>
      </c>
      <c r="E491" s="19">
        <f t="shared" si="73"/>
        <v>4</v>
      </c>
      <c r="F491" s="19" t="str">
        <f t="shared" si="74"/>
        <v>Q1</v>
      </c>
      <c r="G491" s="19">
        <v>4</v>
      </c>
      <c r="H491" s="19" t="s">
        <v>84</v>
      </c>
      <c r="I491" s="19" t="s">
        <v>92</v>
      </c>
      <c r="J491" s="19" t="s">
        <v>83</v>
      </c>
      <c r="K491" s="23">
        <v>2821</v>
      </c>
      <c r="L491" s="23">
        <v>125</v>
      </c>
      <c r="M491" s="19">
        <v>4</v>
      </c>
      <c r="N491" s="23">
        <f t="shared" si="75"/>
        <v>11284</v>
      </c>
      <c r="O491" s="23">
        <f t="shared" si="76"/>
        <v>500</v>
      </c>
      <c r="P491" s="23">
        <f t="shared" si="77"/>
        <v>10784</v>
      </c>
      <c r="Q491" s="24">
        <f t="shared" si="78"/>
        <v>95.568947181850405</v>
      </c>
      <c r="R491" s="19" t="str">
        <f t="shared" si="79"/>
        <v>Low Profit</v>
      </c>
    </row>
    <row r="492" spans="1:18">
      <c r="A492" s="22">
        <v>45058</v>
      </c>
      <c r="B492" s="19">
        <f t="shared" si="70"/>
        <v>2023</v>
      </c>
      <c r="C492" s="19">
        <f t="shared" si="71"/>
        <v>5</v>
      </c>
      <c r="D492" s="19">
        <f t="shared" si="72"/>
        <v>2</v>
      </c>
      <c r="E492" s="19">
        <f t="shared" si="73"/>
        <v>12</v>
      </c>
      <c r="F492" s="19" t="str">
        <f t="shared" si="74"/>
        <v>Q2</v>
      </c>
      <c r="G492" s="19">
        <v>4</v>
      </c>
      <c r="H492" s="19" t="s">
        <v>73</v>
      </c>
      <c r="I492" s="19" t="s">
        <v>91</v>
      </c>
      <c r="J492" s="19" t="s">
        <v>86</v>
      </c>
      <c r="K492" s="23">
        <v>1575</v>
      </c>
      <c r="L492" s="23">
        <v>144</v>
      </c>
      <c r="M492" s="19">
        <v>7</v>
      </c>
      <c r="N492" s="23">
        <f t="shared" si="75"/>
        <v>11025</v>
      </c>
      <c r="O492" s="23">
        <f t="shared" si="76"/>
        <v>1008</v>
      </c>
      <c r="P492" s="23">
        <f t="shared" si="77"/>
        <v>10017</v>
      </c>
      <c r="Q492" s="24">
        <f t="shared" si="78"/>
        <v>90.857142857142861</v>
      </c>
      <c r="R492" s="19" t="str">
        <f t="shared" si="79"/>
        <v>Low Profit</v>
      </c>
    </row>
    <row r="493" spans="1:18">
      <c r="A493" s="22">
        <v>44977</v>
      </c>
      <c r="B493" s="19">
        <f t="shared" si="70"/>
        <v>2023</v>
      </c>
      <c r="C493" s="19">
        <f t="shared" si="71"/>
        <v>2</v>
      </c>
      <c r="D493" s="19">
        <f t="shared" si="72"/>
        <v>3</v>
      </c>
      <c r="E493" s="19">
        <f t="shared" si="73"/>
        <v>20</v>
      </c>
      <c r="F493" s="19" t="str">
        <f t="shared" si="74"/>
        <v>Q1</v>
      </c>
      <c r="G493" s="19">
        <v>4</v>
      </c>
      <c r="H493" s="19" t="s">
        <v>84</v>
      </c>
      <c r="I493" s="19" t="s">
        <v>91</v>
      </c>
      <c r="J493" s="19" t="s">
        <v>75</v>
      </c>
      <c r="K493" s="23">
        <v>2844</v>
      </c>
      <c r="L493" s="23">
        <v>154</v>
      </c>
      <c r="M493" s="19">
        <v>10</v>
      </c>
      <c r="N493" s="23">
        <f t="shared" si="75"/>
        <v>28440</v>
      </c>
      <c r="O493" s="23">
        <f t="shared" si="76"/>
        <v>1540</v>
      </c>
      <c r="P493" s="23">
        <f t="shared" si="77"/>
        <v>26900</v>
      </c>
      <c r="Q493" s="24">
        <f t="shared" si="78"/>
        <v>94.585091420534468</v>
      </c>
      <c r="R493" s="19" t="str">
        <f t="shared" si="79"/>
        <v>High Profit</v>
      </c>
    </row>
    <row r="494" spans="1:18">
      <c r="A494" s="22">
        <v>45185</v>
      </c>
      <c r="B494" s="19">
        <f t="shared" si="70"/>
        <v>2023</v>
      </c>
      <c r="C494" s="19">
        <f t="shared" si="71"/>
        <v>9</v>
      </c>
      <c r="D494" s="19">
        <f t="shared" si="72"/>
        <v>3</v>
      </c>
      <c r="E494" s="19">
        <f t="shared" si="73"/>
        <v>16</v>
      </c>
      <c r="F494" s="19" t="str">
        <f t="shared" si="74"/>
        <v>Q3</v>
      </c>
      <c r="G494" s="19">
        <v>4</v>
      </c>
      <c r="H494" s="19" t="s">
        <v>87</v>
      </c>
      <c r="I494" s="19" t="s">
        <v>92</v>
      </c>
      <c r="J494" s="19" t="s">
        <v>74</v>
      </c>
      <c r="K494" s="23">
        <v>1174</v>
      </c>
      <c r="L494" s="23">
        <v>147</v>
      </c>
      <c r="M494" s="19">
        <v>11</v>
      </c>
      <c r="N494" s="23">
        <f t="shared" si="75"/>
        <v>12914</v>
      </c>
      <c r="O494" s="23">
        <f t="shared" si="76"/>
        <v>1617</v>
      </c>
      <c r="P494" s="23">
        <f t="shared" si="77"/>
        <v>11297</v>
      </c>
      <c r="Q494" s="24">
        <f t="shared" si="78"/>
        <v>87.478705281090285</v>
      </c>
      <c r="R494" s="19" t="str">
        <f t="shared" si="79"/>
        <v>Low Profit</v>
      </c>
    </row>
    <row r="495" spans="1:18">
      <c r="A495" s="22">
        <v>44978</v>
      </c>
      <c r="B495" s="19">
        <f t="shared" si="70"/>
        <v>2023</v>
      </c>
      <c r="C495" s="19">
        <f t="shared" si="71"/>
        <v>2</v>
      </c>
      <c r="D495" s="19">
        <f t="shared" si="72"/>
        <v>3</v>
      </c>
      <c r="E495" s="19">
        <f t="shared" si="73"/>
        <v>21</v>
      </c>
      <c r="F495" s="19" t="str">
        <f t="shared" si="74"/>
        <v>Q1</v>
      </c>
      <c r="G495" s="19">
        <v>4</v>
      </c>
      <c r="H495" s="19" t="s">
        <v>73</v>
      </c>
      <c r="I495" s="19" t="s">
        <v>68</v>
      </c>
      <c r="J495" s="19" t="s">
        <v>79</v>
      </c>
      <c r="K495" s="23">
        <v>2767</v>
      </c>
      <c r="L495" s="23">
        <v>113</v>
      </c>
      <c r="M495" s="19">
        <v>10</v>
      </c>
      <c r="N495" s="23">
        <f t="shared" si="75"/>
        <v>27670</v>
      </c>
      <c r="O495" s="23">
        <f t="shared" si="76"/>
        <v>1130</v>
      </c>
      <c r="P495" s="23">
        <f t="shared" si="77"/>
        <v>26540</v>
      </c>
      <c r="Q495" s="24">
        <f t="shared" si="78"/>
        <v>95.916154680159011</v>
      </c>
      <c r="R495" s="19" t="str">
        <f t="shared" si="79"/>
        <v>High Profit</v>
      </c>
    </row>
    <row r="496" spans="1:18">
      <c r="A496" s="22">
        <v>45005</v>
      </c>
      <c r="B496" s="19">
        <f t="shared" si="70"/>
        <v>2023</v>
      </c>
      <c r="C496" s="19">
        <f t="shared" si="71"/>
        <v>3</v>
      </c>
      <c r="D496" s="19">
        <f t="shared" si="72"/>
        <v>3</v>
      </c>
      <c r="E496" s="19">
        <f t="shared" si="73"/>
        <v>20</v>
      </c>
      <c r="F496" s="19" t="str">
        <f t="shared" si="74"/>
        <v>Q1</v>
      </c>
      <c r="G496" s="19">
        <v>4</v>
      </c>
      <c r="H496" s="19" t="s">
        <v>67</v>
      </c>
      <c r="I496" s="19" t="s">
        <v>91</v>
      </c>
      <c r="J496" s="19" t="s">
        <v>72</v>
      </c>
      <c r="K496" s="23">
        <v>1085</v>
      </c>
      <c r="L496" s="23">
        <v>103</v>
      </c>
      <c r="M496" s="19">
        <v>4</v>
      </c>
      <c r="N496" s="23">
        <f t="shared" si="75"/>
        <v>4340</v>
      </c>
      <c r="O496" s="23">
        <f t="shared" si="76"/>
        <v>412</v>
      </c>
      <c r="P496" s="23">
        <f t="shared" si="77"/>
        <v>3928</v>
      </c>
      <c r="Q496" s="24">
        <f t="shared" si="78"/>
        <v>90.506912442396313</v>
      </c>
      <c r="R496" s="19" t="str">
        <f t="shared" si="79"/>
        <v>Low Profit</v>
      </c>
    </row>
    <row r="497" spans="1:18">
      <c r="A497" s="22">
        <v>44935</v>
      </c>
      <c r="B497" s="19">
        <f t="shared" si="70"/>
        <v>2023</v>
      </c>
      <c r="C497" s="19">
        <f t="shared" si="71"/>
        <v>1</v>
      </c>
      <c r="D497" s="19">
        <f t="shared" si="72"/>
        <v>2</v>
      </c>
      <c r="E497" s="19">
        <f t="shared" si="73"/>
        <v>9</v>
      </c>
      <c r="F497" s="19" t="str">
        <f t="shared" si="74"/>
        <v>Q1</v>
      </c>
      <c r="G497" s="19">
        <v>4</v>
      </c>
      <c r="H497" s="19" t="s">
        <v>67</v>
      </c>
      <c r="I497" s="19" t="s">
        <v>92</v>
      </c>
      <c r="J497" s="19" t="s">
        <v>78</v>
      </c>
      <c r="K497" s="23">
        <v>1085</v>
      </c>
      <c r="L497" s="23">
        <v>135</v>
      </c>
      <c r="M497" s="19">
        <v>9</v>
      </c>
      <c r="N497" s="23">
        <f t="shared" si="75"/>
        <v>9765</v>
      </c>
      <c r="O497" s="23">
        <f t="shared" si="76"/>
        <v>1215</v>
      </c>
      <c r="P497" s="23">
        <f t="shared" si="77"/>
        <v>8550</v>
      </c>
      <c r="Q497" s="24">
        <f t="shared" si="78"/>
        <v>87.557603686635943</v>
      </c>
      <c r="R497" s="19" t="str">
        <f t="shared" si="79"/>
        <v>Low Profit</v>
      </c>
    </row>
    <row r="498" spans="1:18">
      <c r="A498" s="22">
        <v>45182</v>
      </c>
      <c r="B498" s="19">
        <f t="shared" si="70"/>
        <v>2023</v>
      </c>
      <c r="C498" s="19">
        <f t="shared" si="71"/>
        <v>9</v>
      </c>
      <c r="D498" s="19">
        <f t="shared" si="72"/>
        <v>2</v>
      </c>
      <c r="E498" s="19">
        <f t="shared" si="73"/>
        <v>13</v>
      </c>
      <c r="F498" s="19" t="str">
        <f t="shared" si="74"/>
        <v>Q3</v>
      </c>
      <c r="G498" s="19">
        <v>4</v>
      </c>
      <c r="H498" s="19" t="s">
        <v>76</v>
      </c>
      <c r="I498" s="19" t="s">
        <v>91</v>
      </c>
      <c r="J498" s="19" t="s">
        <v>83</v>
      </c>
      <c r="K498" s="23">
        <v>663</v>
      </c>
      <c r="L498" s="23">
        <v>71</v>
      </c>
      <c r="M498" s="19">
        <v>13</v>
      </c>
      <c r="N498" s="23">
        <f t="shared" si="75"/>
        <v>8619</v>
      </c>
      <c r="O498" s="23">
        <f t="shared" si="76"/>
        <v>923</v>
      </c>
      <c r="P498" s="23">
        <f t="shared" si="77"/>
        <v>7696</v>
      </c>
      <c r="Q498" s="24">
        <f t="shared" si="78"/>
        <v>89.291101055806948</v>
      </c>
      <c r="R498" s="19" t="str">
        <f t="shared" si="79"/>
        <v>Low Profit</v>
      </c>
    </row>
    <row r="499" spans="1:18">
      <c r="A499" s="22">
        <v>44972</v>
      </c>
      <c r="B499" s="19">
        <f t="shared" si="70"/>
        <v>2023</v>
      </c>
      <c r="C499" s="19">
        <f t="shared" si="71"/>
        <v>2</v>
      </c>
      <c r="D499" s="19">
        <f t="shared" si="72"/>
        <v>3</v>
      </c>
      <c r="E499" s="19">
        <f t="shared" si="73"/>
        <v>15</v>
      </c>
      <c r="F499" s="19" t="str">
        <f t="shared" si="74"/>
        <v>Q1</v>
      </c>
      <c r="G499" s="19">
        <v>4</v>
      </c>
      <c r="H499" s="19" t="s">
        <v>88</v>
      </c>
      <c r="I499" s="19" t="s">
        <v>68</v>
      </c>
      <c r="J499" s="19" t="s">
        <v>70</v>
      </c>
      <c r="K499" s="23">
        <v>2438</v>
      </c>
      <c r="L499" s="23">
        <v>109</v>
      </c>
      <c r="M499" s="19">
        <v>4</v>
      </c>
      <c r="N499" s="23">
        <f t="shared" si="75"/>
        <v>9752</v>
      </c>
      <c r="O499" s="23">
        <f t="shared" si="76"/>
        <v>436</v>
      </c>
      <c r="P499" s="23">
        <f t="shared" si="77"/>
        <v>9316</v>
      </c>
      <c r="Q499" s="24">
        <f t="shared" si="78"/>
        <v>95.529122231337155</v>
      </c>
      <c r="R499" s="19" t="str">
        <f t="shared" si="79"/>
        <v>Low Profit</v>
      </c>
    </row>
    <row r="500" spans="1:18">
      <c r="A500" s="22">
        <v>45291</v>
      </c>
      <c r="B500" s="19">
        <f t="shared" si="70"/>
        <v>2023</v>
      </c>
      <c r="C500" s="19">
        <f t="shared" si="71"/>
        <v>12</v>
      </c>
      <c r="D500" s="19">
        <f t="shared" si="72"/>
        <v>5</v>
      </c>
      <c r="E500" s="19">
        <f t="shared" si="73"/>
        <v>31</v>
      </c>
      <c r="F500" s="19" t="str">
        <f t="shared" si="74"/>
        <v>Q4</v>
      </c>
      <c r="G500" s="19">
        <v>4</v>
      </c>
      <c r="H500" s="19" t="s">
        <v>89</v>
      </c>
      <c r="I500" s="19" t="s">
        <v>92</v>
      </c>
      <c r="J500" s="19" t="s">
        <v>69</v>
      </c>
      <c r="K500" s="23">
        <v>2954</v>
      </c>
      <c r="L500" s="23">
        <v>111</v>
      </c>
      <c r="M500" s="19">
        <v>6</v>
      </c>
      <c r="N500" s="23">
        <f t="shared" si="75"/>
        <v>17724</v>
      </c>
      <c r="O500" s="23">
        <f t="shared" si="76"/>
        <v>666</v>
      </c>
      <c r="P500" s="23">
        <f t="shared" si="77"/>
        <v>17058</v>
      </c>
      <c r="Q500" s="24">
        <f t="shared" si="78"/>
        <v>96.242383209207844</v>
      </c>
      <c r="R500" s="19" t="str">
        <f t="shared" si="79"/>
        <v>High Profit</v>
      </c>
    </row>
    <row r="501" spans="1:18">
      <c r="A501" s="22">
        <v>45176</v>
      </c>
      <c r="B501" s="19">
        <f t="shared" si="70"/>
        <v>2023</v>
      </c>
      <c r="C501" s="19">
        <f t="shared" si="71"/>
        <v>9</v>
      </c>
      <c r="D501" s="19">
        <f t="shared" si="72"/>
        <v>1</v>
      </c>
      <c r="E501" s="19">
        <f t="shared" si="73"/>
        <v>7</v>
      </c>
      <c r="F501" s="19" t="str">
        <f t="shared" si="74"/>
        <v>Q3</v>
      </c>
      <c r="G501" s="19">
        <v>4</v>
      </c>
      <c r="H501" s="19" t="s">
        <v>71</v>
      </c>
      <c r="I501" s="19" t="s">
        <v>91</v>
      </c>
      <c r="J501" s="19" t="s">
        <v>69</v>
      </c>
      <c r="K501" s="23">
        <v>552</v>
      </c>
      <c r="L501" s="23">
        <v>143</v>
      </c>
      <c r="M501" s="19">
        <v>10</v>
      </c>
      <c r="N501" s="23">
        <f t="shared" si="75"/>
        <v>5520</v>
      </c>
      <c r="O501" s="23">
        <f t="shared" si="76"/>
        <v>1430</v>
      </c>
      <c r="P501" s="23">
        <f t="shared" si="77"/>
        <v>4090</v>
      </c>
      <c r="Q501" s="24">
        <f t="shared" si="78"/>
        <v>74.094202898550719</v>
      </c>
      <c r="R501" s="19" t="str">
        <f t="shared" si="79"/>
        <v>Low Profit</v>
      </c>
    </row>
    <row r="502" spans="1:18">
      <c r="A502" s="22">
        <v>45051</v>
      </c>
      <c r="B502" s="19">
        <f t="shared" si="70"/>
        <v>2023</v>
      </c>
      <c r="C502" s="19">
        <f t="shared" si="71"/>
        <v>5</v>
      </c>
      <c r="D502" s="19">
        <f t="shared" si="72"/>
        <v>1</v>
      </c>
      <c r="E502" s="19">
        <f t="shared" si="73"/>
        <v>5</v>
      </c>
      <c r="F502" s="19" t="str">
        <f t="shared" si="74"/>
        <v>Q2</v>
      </c>
      <c r="G502" s="19">
        <v>5</v>
      </c>
      <c r="H502" s="19" t="s">
        <v>88</v>
      </c>
      <c r="I502" s="19" t="s">
        <v>92</v>
      </c>
      <c r="J502" s="19" t="s">
        <v>80</v>
      </c>
      <c r="K502" s="23">
        <v>958</v>
      </c>
      <c r="L502" s="23">
        <v>99</v>
      </c>
      <c r="M502" s="19">
        <v>5</v>
      </c>
      <c r="N502" s="23">
        <f t="shared" si="75"/>
        <v>4790</v>
      </c>
      <c r="O502" s="23">
        <f t="shared" si="76"/>
        <v>495</v>
      </c>
      <c r="P502" s="23">
        <f t="shared" si="77"/>
        <v>4295</v>
      </c>
      <c r="Q502" s="24">
        <f t="shared" si="78"/>
        <v>89.665970772442591</v>
      </c>
      <c r="R502" s="19" t="str">
        <f t="shared" si="79"/>
        <v>Low Profit</v>
      </c>
    </row>
    <row r="503" spans="1:18">
      <c r="A503" s="22">
        <v>45124</v>
      </c>
      <c r="B503" s="19">
        <f t="shared" si="70"/>
        <v>2023</v>
      </c>
      <c r="C503" s="19">
        <f t="shared" si="71"/>
        <v>7</v>
      </c>
      <c r="D503" s="19">
        <f t="shared" si="72"/>
        <v>3</v>
      </c>
      <c r="E503" s="19">
        <f t="shared" si="73"/>
        <v>17</v>
      </c>
      <c r="F503" s="19" t="str">
        <f t="shared" si="74"/>
        <v>Q3</v>
      </c>
      <c r="G503" s="19">
        <v>5</v>
      </c>
      <c r="H503" s="19" t="s">
        <v>77</v>
      </c>
      <c r="I503" s="19" t="s">
        <v>68</v>
      </c>
      <c r="J503" s="19" t="s">
        <v>86</v>
      </c>
      <c r="K503" s="23">
        <v>788</v>
      </c>
      <c r="L503" s="23">
        <v>86</v>
      </c>
      <c r="M503" s="19">
        <v>7</v>
      </c>
      <c r="N503" s="23">
        <f t="shared" si="75"/>
        <v>5516</v>
      </c>
      <c r="O503" s="23">
        <f t="shared" si="76"/>
        <v>602</v>
      </c>
      <c r="P503" s="23">
        <f t="shared" si="77"/>
        <v>4914</v>
      </c>
      <c r="Q503" s="24">
        <f t="shared" si="78"/>
        <v>89.086294416243646</v>
      </c>
      <c r="R503" s="19" t="str">
        <f t="shared" si="79"/>
        <v>Low Profit</v>
      </c>
    </row>
    <row r="504" spans="1:18">
      <c r="A504" s="22">
        <v>45032</v>
      </c>
      <c r="B504" s="19">
        <f t="shared" si="70"/>
        <v>2023</v>
      </c>
      <c r="C504" s="19">
        <f t="shared" si="71"/>
        <v>4</v>
      </c>
      <c r="D504" s="19">
        <f t="shared" si="72"/>
        <v>3</v>
      </c>
      <c r="E504" s="19">
        <f t="shared" si="73"/>
        <v>16</v>
      </c>
      <c r="F504" s="19" t="str">
        <f t="shared" si="74"/>
        <v>Q2</v>
      </c>
      <c r="G504" s="19">
        <v>5</v>
      </c>
      <c r="H504" s="19" t="s">
        <v>71</v>
      </c>
      <c r="I504" s="19" t="s">
        <v>92</v>
      </c>
      <c r="J504" s="19" t="s">
        <v>86</v>
      </c>
      <c r="K504" s="23">
        <v>2001</v>
      </c>
      <c r="L504" s="23">
        <v>95</v>
      </c>
      <c r="M504" s="19">
        <v>3</v>
      </c>
      <c r="N504" s="23">
        <f t="shared" si="75"/>
        <v>6003</v>
      </c>
      <c r="O504" s="23">
        <f t="shared" si="76"/>
        <v>285</v>
      </c>
      <c r="P504" s="23">
        <f t="shared" si="77"/>
        <v>5718</v>
      </c>
      <c r="Q504" s="24">
        <f t="shared" si="78"/>
        <v>95.252373813093456</v>
      </c>
      <c r="R504" s="19" t="str">
        <f t="shared" si="79"/>
        <v>Low Profit</v>
      </c>
    </row>
    <row r="505" spans="1:18">
      <c r="A505" s="22">
        <v>45107</v>
      </c>
      <c r="B505" s="19">
        <f t="shared" si="70"/>
        <v>2023</v>
      </c>
      <c r="C505" s="19">
        <f t="shared" si="71"/>
        <v>6</v>
      </c>
      <c r="D505" s="19">
        <f t="shared" si="72"/>
        <v>5</v>
      </c>
      <c r="E505" s="19">
        <f t="shared" si="73"/>
        <v>30</v>
      </c>
      <c r="F505" s="19" t="str">
        <f t="shared" si="74"/>
        <v>Q2</v>
      </c>
      <c r="G505" s="19">
        <v>5</v>
      </c>
      <c r="H505" s="19" t="s">
        <v>89</v>
      </c>
      <c r="I505" s="19" t="s">
        <v>68</v>
      </c>
      <c r="J505" s="19" t="s">
        <v>72</v>
      </c>
      <c r="K505" s="23">
        <v>2151</v>
      </c>
      <c r="L505" s="23">
        <v>142</v>
      </c>
      <c r="M505" s="19">
        <v>9</v>
      </c>
      <c r="N505" s="23">
        <f t="shared" si="75"/>
        <v>19359</v>
      </c>
      <c r="O505" s="23">
        <f t="shared" si="76"/>
        <v>1278</v>
      </c>
      <c r="P505" s="23">
        <f t="shared" si="77"/>
        <v>18081</v>
      </c>
      <c r="Q505" s="24">
        <f t="shared" si="78"/>
        <v>93.398419339841936</v>
      </c>
      <c r="R505" s="19" t="str">
        <f t="shared" si="79"/>
        <v>High Profit</v>
      </c>
    </row>
    <row r="506" spans="1:18">
      <c r="A506" s="22">
        <v>45195</v>
      </c>
      <c r="B506" s="19">
        <f t="shared" si="70"/>
        <v>2023</v>
      </c>
      <c r="C506" s="19">
        <f t="shared" si="71"/>
        <v>9</v>
      </c>
      <c r="D506" s="19">
        <f t="shared" si="72"/>
        <v>4</v>
      </c>
      <c r="E506" s="19">
        <f t="shared" si="73"/>
        <v>26</v>
      </c>
      <c r="F506" s="19" t="str">
        <f t="shared" si="74"/>
        <v>Q3</v>
      </c>
      <c r="G506" s="19">
        <v>5</v>
      </c>
      <c r="H506" s="19" t="s">
        <v>88</v>
      </c>
      <c r="I506" s="19" t="s">
        <v>68</v>
      </c>
      <c r="J506" s="19" t="s">
        <v>85</v>
      </c>
      <c r="K506" s="23">
        <v>494</v>
      </c>
      <c r="L506" s="23">
        <v>129</v>
      </c>
      <c r="M506" s="19">
        <v>14</v>
      </c>
      <c r="N506" s="23">
        <f t="shared" si="75"/>
        <v>6916</v>
      </c>
      <c r="O506" s="23">
        <f t="shared" si="76"/>
        <v>1806</v>
      </c>
      <c r="P506" s="23">
        <f t="shared" si="77"/>
        <v>5110</v>
      </c>
      <c r="Q506" s="24">
        <f t="shared" si="78"/>
        <v>73.886639676113361</v>
      </c>
      <c r="R506" s="19" t="str">
        <f t="shared" si="79"/>
        <v>Low Profit</v>
      </c>
    </row>
    <row r="507" spans="1:18">
      <c r="A507" s="22">
        <v>44944</v>
      </c>
      <c r="B507" s="19">
        <f t="shared" si="70"/>
        <v>2023</v>
      </c>
      <c r="C507" s="19">
        <f t="shared" si="71"/>
        <v>1</v>
      </c>
      <c r="D507" s="19">
        <f t="shared" si="72"/>
        <v>3</v>
      </c>
      <c r="E507" s="19">
        <f t="shared" si="73"/>
        <v>18</v>
      </c>
      <c r="F507" s="19" t="str">
        <f t="shared" si="74"/>
        <v>Q1</v>
      </c>
      <c r="G507" s="19">
        <v>5</v>
      </c>
      <c r="H507" s="19" t="s">
        <v>76</v>
      </c>
      <c r="I507" s="19" t="s">
        <v>91</v>
      </c>
      <c r="J507" s="19" t="s">
        <v>70</v>
      </c>
      <c r="K507" s="23">
        <v>2301</v>
      </c>
      <c r="L507" s="23">
        <v>61</v>
      </c>
      <c r="M507" s="19">
        <v>3</v>
      </c>
      <c r="N507" s="23">
        <f t="shared" si="75"/>
        <v>6903</v>
      </c>
      <c r="O507" s="23">
        <f t="shared" si="76"/>
        <v>183</v>
      </c>
      <c r="P507" s="23">
        <f t="shared" si="77"/>
        <v>6720</v>
      </c>
      <c r="Q507" s="24">
        <f t="shared" si="78"/>
        <v>97.348978704910905</v>
      </c>
      <c r="R507" s="19" t="str">
        <f t="shared" si="79"/>
        <v>Low Profit</v>
      </c>
    </row>
    <row r="508" spans="1:18">
      <c r="A508" s="22">
        <v>45235</v>
      </c>
      <c r="B508" s="19">
        <f t="shared" si="70"/>
        <v>2023</v>
      </c>
      <c r="C508" s="19">
        <f t="shared" si="71"/>
        <v>11</v>
      </c>
      <c r="D508" s="19">
        <f t="shared" si="72"/>
        <v>1</v>
      </c>
      <c r="E508" s="19">
        <f t="shared" si="73"/>
        <v>5</v>
      </c>
      <c r="F508" s="19" t="str">
        <f t="shared" si="74"/>
        <v>Q4</v>
      </c>
      <c r="G508" s="19">
        <v>5</v>
      </c>
      <c r="H508" s="19" t="s">
        <v>87</v>
      </c>
      <c r="I508" s="19" t="s">
        <v>68</v>
      </c>
      <c r="J508" s="19" t="s">
        <v>80</v>
      </c>
      <c r="K508" s="23">
        <v>2498</v>
      </c>
      <c r="L508" s="23">
        <v>88</v>
      </c>
      <c r="M508" s="19">
        <v>10</v>
      </c>
      <c r="N508" s="23">
        <f t="shared" si="75"/>
        <v>24980</v>
      </c>
      <c r="O508" s="23">
        <f t="shared" si="76"/>
        <v>880</v>
      </c>
      <c r="P508" s="23">
        <f t="shared" si="77"/>
        <v>24100</v>
      </c>
      <c r="Q508" s="24">
        <f t="shared" si="78"/>
        <v>96.477181745396308</v>
      </c>
      <c r="R508" s="19" t="str">
        <f t="shared" si="79"/>
        <v>High Profit</v>
      </c>
    </row>
    <row r="509" spans="1:18">
      <c r="A509" s="22">
        <v>45058</v>
      </c>
      <c r="B509" s="19">
        <f t="shared" si="70"/>
        <v>2023</v>
      </c>
      <c r="C509" s="19">
        <f t="shared" si="71"/>
        <v>5</v>
      </c>
      <c r="D509" s="19">
        <f t="shared" si="72"/>
        <v>2</v>
      </c>
      <c r="E509" s="19">
        <f t="shared" si="73"/>
        <v>12</v>
      </c>
      <c r="F509" s="19" t="str">
        <f t="shared" si="74"/>
        <v>Q2</v>
      </c>
      <c r="G509" s="19">
        <v>5</v>
      </c>
      <c r="H509" s="19" t="s">
        <v>82</v>
      </c>
      <c r="I509" s="19" t="s">
        <v>68</v>
      </c>
      <c r="J509" s="19" t="s">
        <v>75</v>
      </c>
      <c r="K509" s="23">
        <v>2905</v>
      </c>
      <c r="L509" s="23">
        <v>147</v>
      </c>
      <c r="M509" s="19">
        <v>6</v>
      </c>
      <c r="N509" s="23">
        <f t="shared" si="75"/>
        <v>17430</v>
      </c>
      <c r="O509" s="23">
        <f t="shared" si="76"/>
        <v>882</v>
      </c>
      <c r="P509" s="23">
        <f t="shared" si="77"/>
        <v>16548</v>
      </c>
      <c r="Q509" s="24">
        <f t="shared" si="78"/>
        <v>94.939759036144579</v>
      </c>
      <c r="R509" s="19" t="str">
        <f t="shared" si="79"/>
        <v>High Profit</v>
      </c>
    </row>
    <row r="510" spans="1:18">
      <c r="A510" s="22">
        <v>45118</v>
      </c>
      <c r="B510" s="19">
        <f t="shared" si="70"/>
        <v>2023</v>
      </c>
      <c r="C510" s="19">
        <f t="shared" si="71"/>
        <v>7</v>
      </c>
      <c r="D510" s="19">
        <f t="shared" si="72"/>
        <v>2</v>
      </c>
      <c r="E510" s="19">
        <f t="shared" si="73"/>
        <v>11</v>
      </c>
      <c r="F510" s="19" t="str">
        <f t="shared" si="74"/>
        <v>Q3</v>
      </c>
      <c r="G510" s="19">
        <v>5</v>
      </c>
      <c r="H510" s="19" t="s">
        <v>77</v>
      </c>
      <c r="I510" s="19" t="s">
        <v>91</v>
      </c>
      <c r="J510" s="19" t="s">
        <v>79</v>
      </c>
      <c r="K510" s="23">
        <v>986</v>
      </c>
      <c r="L510" s="23">
        <v>61</v>
      </c>
      <c r="M510" s="19">
        <v>9</v>
      </c>
      <c r="N510" s="23">
        <f t="shared" si="75"/>
        <v>8874</v>
      </c>
      <c r="O510" s="23">
        <f t="shared" si="76"/>
        <v>549</v>
      </c>
      <c r="P510" s="23">
        <f t="shared" si="77"/>
        <v>8325</v>
      </c>
      <c r="Q510" s="24">
        <f t="shared" si="78"/>
        <v>93.813387423935097</v>
      </c>
      <c r="R510" s="19" t="str">
        <f t="shared" si="79"/>
        <v>Low Profit</v>
      </c>
    </row>
    <row r="511" spans="1:18">
      <c r="A511" s="22">
        <v>45153</v>
      </c>
      <c r="B511" s="19">
        <f t="shared" si="70"/>
        <v>2023</v>
      </c>
      <c r="C511" s="19">
        <f t="shared" si="71"/>
        <v>8</v>
      </c>
      <c r="D511" s="19">
        <f t="shared" si="72"/>
        <v>3</v>
      </c>
      <c r="E511" s="19">
        <f t="shared" si="73"/>
        <v>15</v>
      </c>
      <c r="F511" s="19" t="str">
        <f t="shared" si="74"/>
        <v>Q3</v>
      </c>
      <c r="G511" s="19">
        <v>5</v>
      </c>
      <c r="H511" s="19" t="s">
        <v>76</v>
      </c>
      <c r="I511" s="19" t="s">
        <v>91</v>
      </c>
      <c r="J511" s="19" t="s">
        <v>72</v>
      </c>
      <c r="K511" s="23">
        <v>494</v>
      </c>
      <c r="L511" s="23">
        <v>96</v>
      </c>
      <c r="M511" s="19">
        <v>8</v>
      </c>
      <c r="N511" s="23">
        <f t="shared" si="75"/>
        <v>3952</v>
      </c>
      <c r="O511" s="23">
        <f t="shared" si="76"/>
        <v>768</v>
      </c>
      <c r="P511" s="23">
        <f t="shared" si="77"/>
        <v>3184</v>
      </c>
      <c r="Q511" s="24">
        <f t="shared" si="78"/>
        <v>80.566801619433207</v>
      </c>
      <c r="R511" s="19" t="str">
        <f t="shared" si="79"/>
        <v>Low Profit</v>
      </c>
    </row>
    <row r="512" spans="1:18">
      <c r="A512" s="22">
        <v>45083</v>
      </c>
      <c r="B512" s="19">
        <f t="shared" si="70"/>
        <v>2023</v>
      </c>
      <c r="C512" s="19">
        <f t="shared" si="71"/>
        <v>6</v>
      </c>
      <c r="D512" s="19">
        <f t="shared" si="72"/>
        <v>1</v>
      </c>
      <c r="E512" s="19">
        <f t="shared" si="73"/>
        <v>6</v>
      </c>
      <c r="F512" s="19" t="str">
        <f t="shared" si="74"/>
        <v>Q2</v>
      </c>
      <c r="G512" s="19">
        <v>5</v>
      </c>
      <c r="H512" s="19" t="s">
        <v>87</v>
      </c>
      <c r="I512" s="19" t="s">
        <v>68</v>
      </c>
      <c r="J512" s="19" t="s">
        <v>85</v>
      </c>
      <c r="K512" s="23">
        <v>214</v>
      </c>
      <c r="L512" s="23">
        <v>113</v>
      </c>
      <c r="M512" s="19">
        <v>11</v>
      </c>
      <c r="N512" s="23">
        <f t="shared" si="75"/>
        <v>2354</v>
      </c>
      <c r="O512" s="23">
        <f t="shared" si="76"/>
        <v>1243</v>
      </c>
      <c r="P512" s="23">
        <f t="shared" si="77"/>
        <v>1111</v>
      </c>
      <c r="Q512" s="24">
        <f t="shared" si="78"/>
        <v>47.196261682242991</v>
      </c>
      <c r="R512" s="19" t="str">
        <f t="shared" si="79"/>
        <v>Low Profit</v>
      </c>
    </row>
    <row r="513" spans="1:18">
      <c r="A513" s="22">
        <v>44999</v>
      </c>
      <c r="B513" s="19">
        <f t="shared" si="70"/>
        <v>2023</v>
      </c>
      <c r="C513" s="19">
        <f t="shared" si="71"/>
        <v>3</v>
      </c>
      <c r="D513" s="19">
        <f t="shared" si="72"/>
        <v>2</v>
      </c>
      <c r="E513" s="19">
        <f t="shared" si="73"/>
        <v>14</v>
      </c>
      <c r="F513" s="19" t="str">
        <f t="shared" si="74"/>
        <v>Q1</v>
      </c>
      <c r="G513" s="19">
        <v>5</v>
      </c>
      <c r="H513" s="19" t="s">
        <v>89</v>
      </c>
      <c r="I513" s="19" t="s">
        <v>91</v>
      </c>
      <c r="J513" s="19" t="s">
        <v>79</v>
      </c>
      <c r="K513" s="23">
        <v>918</v>
      </c>
      <c r="L513" s="23">
        <v>127</v>
      </c>
      <c r="M513" s="19">
        <v>9</v>
      </c>
      <c r="N513" s="23">
        <f t="shared" si="75"/>
        <v>8262</v>
      </c>
      <c r="O513" s="23">
        <f t="shared" si="76"/>
        <v>1143</v>
      </c>
      <c r="P513" s="23">
        <f t="shared" si="77"/>
        <v>7119</v>
      </c>
      <c r="Q513" s="24">
        <f t="shared" si="78"/>
        <v>86.165577342047925</v>
      </c>
      <c r="R513" s="19" t="str">
        <f t="shared" si="79"/>
        <v>Low Profit</v>
      </c>
    </row>
    <row r="514" spans="1:18">
      <c r="A514" s="22">
        <v>44944</v>
      </c>
      <c r="B514" s="19">
        <f t="shared" si="70"/>
        <v>2023</v>
      </c>
      <c r="C514" s="19">
        <f t="shared" si="71"/>
        <v>1</v>
      </c>
      <c r="D514" s="19">
        <f t="shared" si="72"/>
        <v>3</v>
      </c>
      <c r="E514" s="19">
        <f t="shared" si="73"/>
        <v>18</v>
      </c>
      <c r="F514" s="19" t="str">
        <f t="shared" si="74"/>
        <v>Q1</v>
      </c>
      <c r="G514" s="19">
        <v>5</v>
      </c>
      <c r="H514" s="19" t="s">
        <v>84</v>
      </c>
      <c r="I514" s="19" t="s">
        <v>91</v>
      </c>
      <c r="J514" s="19" t="s">
        <v>79</v>
      </c>
      <c r="K514" s="23">
        <v>1728</v>
      </c>
      <c r="L514" s="23">
        <v>109</v>
      </c>
      <c r="M514" s="19">
        <v>7</v>
      </c>
      <c r="N514" s="23">
        <f t="shared" si="75"/>
        <v>12096</v>
      </c>
      <c r="O514" s="23">
        <f t="shared" si="76"/>
        <v>763</v>
      </c>
      <c r="P514" s="23">
        <f t="shared" si="77"/>
        <v>11333</v>
      </c>
      <c r="Q514" s="24">
        <f t="shared" si="78"/>
        <v>93.692129629629633</v>
      </c>
      <c r="R514" s="19" t="str">
        <f t="shared" si="79"/>
        <v>Low Profit</v>
      </c>
    </row>
    <row r="515" spans="1:18">
      <c r="A515" s="22">
        <v>44971</v>
      </c>
      <c r="B515" s="19">
        <f t="shared" ref="B515:B578" si="80">YEAR(A515)</f>
        <v>2023</v>
      </c>
      <c r="C515" s="19">
        <f t="shared" ref="C515:C578" si="81">MONTH(A515)</f>
        <v>2</v>
      </c>
      <c r="D515" s="19">
        <f t="shared" ref="D515:D578" si="82">INT((DAY(A515)-1)/7)+1</f>
        <v>2</v>
      </c>
      <c r="E515" s="19">
        <f t="shared" ref="E515:E578" si="83">DAY(A515)</f>
        <v>14</v>
      </c>
      <c r="F515" s="19" t="str">
        <f t="shared" ref="F515:F578" si="84">IF(C515&lt;=3,"Q1",IF(C515&lt;=6,"Q2",IF(C515&lt;=9,"Q3","Q4")))</f>
        <v>Q1</v>
      </c>
      <c r="G515" s="19">
        <v>5</v>
      </c>
      <c r="H515" s="19" t="s">
        <v>81</v>
      </c>
      <c r="I515" s="19" t="s">
        <v>91</v>
      </c>
      <c r="J515" s="19" t="s">
        <v>75</v>
      </c>
      <c r="K515" s="23">
        <v>1916</v>
      </c>
      <c r="L515" s="23">
        <v>79</v>
      </c>
      <c r="M515" s="19">
        <v>12</v>
      </c>
      <c r="N515" s="23">
        <f t="shared" ref="N515:N578" si="85">K515*M515</f>
        <v>22992</v>
      </c>
      <c r="O515" s="23">
        <f t="shared" ref="O515:O578" si="86">L515*M515</f>
        <v>948</v>
      </c>
      <c r="P515" s="23">
        <f t="shared" ref="P515:P578" si="87">N515-O515</f>
        <v>22044</v>
      </c>
      <c r="Q515" s="24">
        <f t="shared" ref="Q515:Q578" si="88">(P515/N515)*100</f>
        <v>95.876826722338208</v>
      </c>
      <c r="R515" s="19" t="str">
        <f t="shared" ref="R515:R578" si="89">IF(P515&gt;=AVERAGE($P$2:$P$701),"High Profit","Low Profit")</f>
        <v>High Profit</v>
      </c>
    </row>
    <row r="516" spans="1:18">
      <c r="A516" s="22">
        <v>44988</v>
      </c>
      <c r="B516" s="19">
        <f t="shared" si="80"/>
        <v>2023</v>
      </c>
      <c r="C516" s="19">
        <f t="shared" si="81"/>
        <v>3</v>
      </c>
      <c r="D516" s="19">
        <f t="shared" si="82"/>
        <v>1</v>
      </c>
      <c r="E516" s="19">
        <f t="shared" si="83"/>
        <v>3</v>
      </c>
      <c r="F516" s="19" t="str">
        <f t="shared" si="84"/>
        <v>Q1</v>
      </c>
      <c r="G516" s="19">
        <v>5</v>
      </c>
      <c r="H516" s="19" t="s">
        <v>89</v>
      </c>
      <c r="I516" s="19" t="s">
        <v>91</v>
      </c>
      <c r="J516" s="19" t="s">
        <v>72</v>
      </c>
      <c r="K516" s="23">
        <v>214</v>
      </c>
      <c r="L516" s="23">
        <v>109</v>
      </c>
      <c r="M516" s="19">
        <v>12</v>
      </c>
      <c r="N516" s="23">
        <f t="shared" si="85"/>
        <v>2568</v>
      </c>
      <c r="O516" s="23">
        <f t="shared" si="86"/>
        <v>1308</v>
      </c>
      <c r="P516" s="23">
        <f t="shared" si="87"/>
        <v>1260</v>
      </c>
      <c r="Q516" s="24">
        <f t="shared" si="88"/>
        <v>49.065420560747661</v>
      </c>
      <c r="R516" s="19" t="str">
        <f t="shared" si="89"/>
        <v>Low Profit</v>
      </c>
    </row>
    <row r="517" spans="1:18">
      <c r="A517" s="22">
        <v>45219</v>
      </c>
      <c r="B517" s="19">
        <f t="shared" si="80"/>
        <v>2023</v>
      </c>
      <c r="C517" s="19">
        <f t="shared" si="81"/>
        <v>10</v>
      </c>
      <c r="D517" s="19">
        <f t="shared" si="82"/>
        <v>3</v>
      </c>
      <c r="E517" s="19">
        <f t="shared" si="83"/>
        <v>20</v>
      </c>
      <c r="F517" s="19" t="str">
        <f t="shared" si="84"/>
        <v>Q4</v>
      </c>
      <c r="G517" s="19">
        <v>5</v>
      </c>
      <c r="H517" s="19" t="s">
        <v>82</v>
      </c>
      <c r="I517" s="19" t="s">
        <v>68</v>
      </c>
      <c r="J517" s="19" t="s">
        <v>78</v>
      </c>
      <c r="K517" s="23">
        <v>259</v>
      </c>
      <c r="L517" s="23">
        <v>133</v>
      </c>
      <c r="M517" s="19">
        <v>13</v>
      </c>
      <c r="N517" s="23">
        <f t="shared" si="85"/>
        <v>3367</v>
      </c>
      <c r="O517" s="23">
        <f t="shared" si="86"/>
        <v>1729</v>
      </c>
      <c r="P517" s="23">
        <f t="shared" si="87"/>
        <v>1638</v>
      </c>
      <c r="Q517" s="24">
        <f t="shared" si="88"/>
        <v>48.648648648648653</v>
      </c>
      <c r="R517" s="19" t="str">
        <f t="shared" si="89"/>
        <v>Low Profit</v>
      </c>
    </row>
    <row r="518" spans="1:18">
      <c r="A518" s="22">
        <v>44963</v>
      </c>
      <c r="B518" s="19">
        <f t="shared" si="80"/>
        <v>2023</v>
      </c>
      <c r="C518" s="19">
        <f t="shared" si="81"/>
        <v>2</v>
      </c>
      <c r="D518" s="19">
        <f t="shared" si="82"/>
        <v>1</v>
      </c>
      <c r="E518" s="19">
        <f t="shared" si="83"/>
        <v>6</v>
      </c>
      <c r="F518" s="19" t="str">
        <f t="shared" si="84"/>
        <v>Q1</v>
      </c>
      <c r="G518" s="19">
        <v>5</v>
      </c>
      <c r="H518" s="19" t="s">
        <v>76</v>
      </c>
      <c r="I518" s="19" t="s">
        <v>68</v>
      </c>
      <c r="J518" s="19" t="s">
        <v>69</v>
      </c>
      <c r="K518" s="23">
        <v>1101</v>
      </c>
      <c r="L518" s="23">
        <v>109</v>
      </c>
      <c r="M518" s="19">
        <v>6</v>
      </c>
      <c r="N518" s="23">
        <f t="shared" si="85"/>
        <v>6606</v>
      </c>
      <c r="O518" s="23">
        <f t="shared" si="86"/>
        <v>654</v>
      </c>
      <c r="P518" s="23">
        <f t="shared" si="87"/>
        <v>5952</v>
      </c>
      <c r="Q518" s="24">
        <f t="shared" si="88"/>
        <v>90.09990917347865</v>
      </c>
      <c r="R518" s="19" t="str">
        <f t="shared" si="89"/>
        <v>Low Profit</v>
      </c>
    </row>
    <row r="519" spans="1:18">
      <c r="A519" s="22">
        <v>45049</v>
      </c>
      <c r="B519" s="19">
        <f t="shared" si="80"/>
        <v>2023</v>
      </c>
      <c r="C519" s="19">
        <f t="shared" si="81"/>
        <v>5</v>
      </c>
      <c r="D519" s="19">
        <f t="shared" si="82"/>
        <v>1</v>
      </c>
      <c r="E519" s="19">
        <f t="shared" si="83"/>
        <v>3</v>
      </c>
      <c r="F519" s="19" t="str">
        <f t="shared" si="84"/>
        <v>Q2</v>
      </c>
      <c r="G519" s="19">
        <v>5</v>
      </c>
      <c r="H519" s="19" t="s">
        <v>84</v>
      </c>
      <c r="I519" s="19" t="s">
        <v>91</v>
      </c>
      <c r="J519" s="19" t="s">
        <v>90</v>
      </c>
      <c r="K519" s="23">
        <v>1916</v>
      </c>
      <c r="L519" s="23">
        <v>111</v>
      </c>
      <c r="M519" s="19">
        <v>15</v>
      </c>
      <c r="N519" s="23">
        <f t="shared" si="85"/>
        <v>28740</v>
      </c>
      <c r="O519" s="23">
        <f t="shared" si="86"/>
        <v>1665</v>
      </c>
      <c r="P519" s="23">
        <f t="shared" si="87"/>
        <v>27075</v>
      </c>
      <c r="Q519" s="24">
        <f t="shared" si="88"/>
        <v>94.206680584551151</v>
      </c>
      <c r="R519" s="19" t="str">
        <f t="shared" si="89"/>
        <v>High Profit</v>
      </c>
    </row>
    <row r="520" spans="1:18">
      <c r="A520" s="22">
        <v>45187</v>
      </c>
      <c r="B520" s="19">
        <f t="shared" si="80"/>
        <v>2023</v>
      </c>
      <c r="C520" s="19">
        <f t="shared" si="81"/>
        <v>9</v>
      </c>
      <c r="D520" s="19">
        <f t="shared" si="82"/>
        <v>3</v>
      </c>
      <c r="E520" s="19">
        <f t="shared" si="83"/>
        <v>18</v>
      </c>
      <c r="F520" s="19" t="str">
        <f t="shared" si="84"/>
        <v>Q3</v>
      </c>
      <c r="G520" s="19">
        <v>5</v>
      </c>
      <c r="H520" s="19" t="s">
        <v>76</v>
      </c>
      <c r="I520" s="19" t="s">
        <v>91</v>
      </c>
      <c r="J520" s="19" t="s">
        <v>86</v>
      </c>
      <c r="K520" s="23">
        <v>689</v>
      </c>
      <c r="L520" s="23">
        <v>139</v>
      </c>
      <c r="M520" s="19">
        <v>4</v>
      </c>
      <c r="N520" s="23">
        <f t="shared" si="85"/>
        <v>2756</v>
      </c>
      <c r="O520" s="23">
        <f t="shared" si="86"/>
        <v>556</v>
      </c>
      <c r="P520" s="23">
        <f t="shared" si="87"/>
        <v>2200</v>
      </c>
      <c r="Q520" s="24">
        <f t="shared" si="88"/>
        <v>79.82583454281567</v>
      </c>
      <c r="R520" s="19" t="str">
        <f t="shared" si="89"/>
        <v>Low Profit</v>
      </c>
    </row>
    <row r="521" spans="1:18">
      <c r="A521" s="22">
        <v>45109</v>
      </c>
      <c r="B521" s="19">
        <f t="shared" si="80"/>
        <v>2023</v>
      </c>
      <c r="C521" s="19">
        <f t="shared" si="81"/>
        <v>7</v>
      </c>
      <c r="D521" s="19">
        <f t="shared" si="82"/>
        <v>1</v>
      </c>
      <c r="E521" s="19">
        <f t="shared" si="83"/>
        <v>2</v>
      </c>
      <c r="F521" s="19" t="str">
        <f t="shared" si="84"/>
        <v>Q3</v>
      </c>
      <c r="G521" s="19">
        <v>5</v>
      </c>
      <c r="H521" s="19" t="s">
        <v>73</v>
      </c>
      <c r="I521" s="19" t="s">
        <v>91</v>
      </c>
      <c r="J521" s="19" t="s">
        <v>80</v>
      </c>
      <c r="K521" s="23">
        <v>2434.5</v>
      </c>
      <c r="L521" s="23">
        <v>111</v>
      </c>
      <c r="M521" s="19">
        <v>13</v>
      </c>
      <c r="N521" s="23">
        <f t="shared" si="85"/>
        <v>31648.5</v>
      </c>
      <c r="O521" s="23">
        <f t="shared" si="86"/>
        <v>1443</v>
      </c>
      <c r="P521" s="23">
        <f t="shared" si="87"/>
        <v>30205.5</v>
      </c>
      <c r="Q521" s="24">
        <f t="shared" si="88"/>
        <v>95.440542205791743</v>
      </c>
      <c r="R521" s="19" t="str">
        <f t="shared" si="89"/>
        <v>High Profit</v>
      </c>
    </row>
    <row r="522" spans="1:18">
      <c r="A522" s="22">
        <v>45143</v>
      </c>
      <c r="B522" s="19">
        <f t="shared" si="80"/>
        <v>2023</v>
      </c>
      <c r="C522" s="19">
        <f t="shared" si="81"/>
        <v>8</v>
      </c>
      <c r="D522" s="19">
        <f t="shared" si="82"/>
        <v>1</v>
      </c>
      <c r="E522" s="19">
        <f t="shared" si="83"/>
        <v>5</v>
      </c>
      <c r="F522" s="19" t="str">
        <f t="shared" si="84"/>
        <v>Q3</v>
      </c>
      <c r="G522" s="19">
        <v>5</v>
      </c>
      <c r="H522" s="19" t="s">
        <v>76</v>
      </c>
      <c r="I522" s="19" t="s">
        <v>68</v>
      </c>
      <c r="J522" s="19" t="s">
        <v>85</v>
      </c>
      <c r="K522" s="23">
        <v>689</v>
      </c>
      <c r="L522" s="23">
        <v>160</v>
      </c>
      <c r="M522" s="19">
        <v>3</v>
      </c>
      <c r="N522" s="23">
        <f t="shared" si="85"/>
        <v>2067</v>
      </c>
      <c r="O522" s="23">
        <f t="shared" si="86"/>
        <v>480</v>
      </c>
      <c r="P522" s="23">
        <f t="shared" si="87"/>
        <v>1587</v>
      </c>
      <c r="Q522" s="24">
        <f t="shared" si="88"/>
        <v>76.777939042089983</v>
      </c>
      <c r="R522" s="19" t="str">
        <f t="shared" si="89"/>
        <v>Low Profit</v>
      </c>
    </row>
    <row r="523" spans="1:18">
      <c r="A523" s="22">
        <v>45245</v>
      </c>
      <c r="B523" s="19">
        <f t="shared" si="80"/>
        <v>2023</v>
      </c>
      <c r="C523" s="19">
        <f t="shared" si="81"/>
        <v>11</v>
      </c>
      <c r="D523" s="19">
        <f t="shared" si="82"/>
        <v>3</v>
      </c>
      <c r="E523" s="19">
        <f t="shared" si="83"/>
        <v>15</v>
      </c>
      <c r="F523" s="19" t="str">
        <f t="shared" si="84"/>
        <v>Q4</v>
      </c>
      <c r="G523" s="19">
        <v>5</v>
      </c>
      <c r="H523" s="19" t="s">
        <v>67</v>
      </c>
      <c r="I523" s="19" t="s">
        <v>91</v>
      </c>
      <c r="J523" s="19" t="s">
        <v>70</v>
      </c>
      <c r="K523" s="23">
        <v>2844</v>
      </c>
      <c r="L523" s="23">
        <v>74</v>
      </c>
      <c r="M523" s="19">
        <v>14</v>
      </c>
      <c r="N523" s="23">
        <f t="shared" si="85"/>
        <v>39816</v>
      </c>
      <c r="O523" s="23">
        <f t="shared" si="86"/>
        <v>1036</v>
      </c>
      <c r="P523" s="23">
        <f t="shared" si="87"/>
        <v>38780</v>
      </c>
      <c r="Q523" s="24">
        <f t="shared" si="88"/>
        <v>97.398030942334728</v>
      </c>
      <c r="R523" s="19" t="str">
        <f t="shared" si="89"/>
        <v>High Profit</v>
      </c>
    </row>
    <row r="524" spans="1:18">
      <c r="A524" s="22">
        <v>45179</v>
      </c>
      <c r="B524" s="19">
        <f t="shared" si="80"/>
        <v>2023</v>
      </c>
      <c r="C524" s="19">
        <f t="shared" si="81"/>
        <v>9</v>
      </c>
      <c r="D524" s="19">
        <f t="shared" si="82"/>
        <v>2</v>
      </c>
      <c r="E524" s="19">
        <f t="shared" si="83"/>
        <v>10</v>
      </c>
      <c r="F524" s="19" t="str">
        <f t="shared" si="84"/>
        <v>Q3</v>
      </c>
      <c r="G524" s="19">
        <v>5</v>
      </c>
      <c r="H524" s="19" t="s">
        <v>67</v>
      </c>
      <c r="I524" s="19" t="s">
        <v>92</v>
      </c>
      <c r="J524" s="19" t="s">
        <v>83</v>
      </c>
      <c r="K524" s="23">
        <v>1874</v>
      </c>
      <c r="L524" s="23">
        <v>68</v>
      </c>
      <c r="M524" s="19">
        <v>8</v>
      </c>
      <c r="N524" s="23">
        <f t="shared" si="85"/>
        <v>14992</v>
      </c>
      <c r="O524" s="23">
        <f t="shared" si="86"/>
        <v>544</v>
      </c>
      <c r="P524" s="23">
        <f t="shared" si="87"/>
        <v>14448</v>
      </c>
      <c r="Q524" s="24">
        <f t="shared" si="88"/>
        <v>96.37139807897546</v>
      </c>
      <c r="R524" s="19" t="str">
        <f t="shared" si="89"/>
        <v>High Profit</v>
      </c>
    </row>
    <row r="525" spans="1:18">
      <c r="A525" s="22">
        <v>45132</v>
      </c>
      <c r="B525" s="19">
        <f t="shared" si="80"/>
        <v>2023</v>
      </c>
      <c r="C525" s="19">
        <f t="shared" si="81"/>
        <v>7</v>
      </c>
      <c r="D525" s="19">
        <f t="shared" si="82"/>
        <v>4</v>
      </c>
      <c r="E525" s="19">
        <f t="shared" si="83"/>
        <v>25</v>
      </c>
      <c r="F525" s="19" t="str">
        <f t="shared" si="84"/>
        <v>Q3</v>
      </c>
      <c r="G525" s="19">
        <v>5</v>
      </c>
      <c r="H525" s="19" t="s">
        <v>67</v>
      </c>
      <c r="I525" s="19" t="s">
        <v>91</v>
      </c>
      <c r="J525" s="19" t="s">
        <v>90</v>
      </c>
      <c r="K525" s="23">
        <v>2021</v>
      </c>
      <c r="L525" s="23">
        <v>85</v>
      </c>
      <c r="M525" s="19">
        <v>6</v>
      </c>
      <c r="N525" s="23">
        <f t="shared" si="85"/>
        <v>12126</v>
      </c>
      <c r="O525" s="23">
        <f t="shared" si="86"/>
        <v>510</v>
      </c>
      <c r="P525" s="23">
        <f t="shared" si="87"/>
        <v>11616</v>
      </c>
      <c r="Q525" s="24">
        <f t="shared" si="88"/>
        <v>95.794161306284025</v>
      </c>
      <c r="R525" s="19" t="str">
        <f t="shared" si="89"/>
        <v>Low Profit</v>
      </c>
    </row>
    <row r="526" spans="1:18">
      <c r="A526" s="22">
        <v>45116</v>
      </c>
      <c r="B526" s="19">
        <f t="shared" si="80"/>
        <v>2023</v>
      </c>
      <c r="C526" s="19">
        <f t="shared" si="81"/>
        <v>7</v>
      </c>
      <c r="D526" s="19">
        <f t="shared" si="82"/>
        <v>2</v>
      </c>
      <c r="E526" s="19">
        <f t="shared" si="83"/>
        <v>9</v>
      </c>
      <c r="F526" s="19" t="str">
        <f t="shared" si="84"/>
        <v>Q3</v>
      </c>
      <c r="G526" s="19">
        <v>5</v>
      </c>
      <c r="H526" s="19" t="s">
        <v>73</v>
      </c>
      <c r="I526" s="19" t="s">
        <v>68</v>
      </c>
      <c r="J526" s="19" t="s">
        <v>86</v>
      </c>
      <c r="K526" s="23">
        <v>1859</v>
      </c>
      <c r="L526" s="23">
        <v>91</v>
      </c>
      <c r="M526" s="19">
        <v>12</v>
      </c>
      <c r="N526" s="23">
        <f t="shared" si="85"/>
        <v>22308</v>
      </c>
      <c r="O526" s="23">
        <f t="shared" si="86"/>
        <v>1092</v>
      </c>
      <c r="P526" s="23">
        <f t="shared" si="87"/>
        <v>21216</v>
      </c>
      <c r="Q526" s="24">
        <f t="shared" si="88"/>
        <v>95.104895104895107</v>
      </c>
      <c r="R526" s="19" t="str">
        <f t="shared" si="89"/>
        <v>High Profit</v>
      </c>
    </row>
    <row r="527" spans="1:18">
      <c r="A527" s="22">
        <v>45078</v>
      </c>
      <c r="B527" s="19">
        <f t="shared" si="80"/>
        <v>2023</v>
      </c>
      <c r="C527" s="19">
        <f t="shared" si="81"/>
        <v>6</v>
      </c>
      <c r="D527" s="19">
        <f t="shared" si="82"/>
        <v>1</v>
      </c>
      <c r="E527" s="19">
        <f t="shared" si="83"/>
        <v>1</v>
      </c>
      <c r="F527" s="19" t="str">
        <f t="shared" si="84"/>
        <v>Q2</v>
      </c>
      <c r="G527" s="19">
        <v>5</v>
      </c>
      <c r="H527" s="19" t="s">
        <v>67</v>
      </c>
      <c r="I527" s="19" t="s">
        <v>91</v>
      </c>
      <c r="J527" s="19" t="s">
        <v>70</v>
      </c>
      <c r="K527" s="23">
        <v>2021</v>
      </c>
      <c r="L527" s="23">
        <v>138</v>
      </c>
      <c r="M527" s="19">
        <v>7</v>
      </c>
      <c r="N527" s="23">
        <f t="shared" si="85"/>
        <v>14147</v>
      </c>
      <c r="O527" s="23">
        <f t="shared" si="86"/>
        <v>966</v>
      </c>
      <c r="P527" s="23">
        <f t="shared" si="87"/>
        <v>13181</v>
      </c>
      <c r="Q527" s="24">
        <f t="shared" si="88"/>
        <v>93.171697179614057</v>
      </c>
      <c r="R527" s="19" t="str">
        <f t="shared" si="89"/>
        <v>Low Profit</v>
      </c>
    </row>
    <row r="528" spans="1:18">
      <c r="A528" s="22">
        <v>44961</v>
      </c>
      <c r="B528" s="19">
        <f t="shared" si="80"/>
        <v>2023</v>
      </c>
      <c r="C528" s="19">
        <f t="shared" si="81"/>
        <v>2</v>
      </c>
      <c r="D528" s="19">
        <f t="shared" si="82"/>
        <v>1</v>
      </c>
      <c r="E528" s="19">
        <f t="shared" si="83"/>
        <v>4</v>
      </c>
      <c r="F528" s="19" t="str">
        <f t="shared" si="84"/>
        <v>Q1</v>
      </c>
      <c r="G528" s="19">
        <v>5</v>
      </c>
      <c r="H528" s="19" t="s">
        <v>84</v>
      </c>
      <c r="I528" s="19" t="s">
        <v>92</v>
      </c>
      <c r="J528" s="19" t="s">
        <v>90</v>
      </c>
      <c r="K528" s="23">
        <v>1414.5</v>
      </c>
      <c r="L528" s="23">
        <v>110</v>
      </c>
      <c r="M528" s="19">
        <v>12</v>
      </c>
      <c r="N528" s="23">
        <f t="shared" si="85"/>
        <v>16974</v>
      </c>
      <c r="O528" s="23">
        <f t="shared" si="86"/>
        <v>1320</v>
      </c>
      <c r="P528" s="23">
        <f t="shared" si="87"/>
        <v>15654</v>
      </c>
      <c r="Q528" s="24">
        <f t="shared" si="88"/>
        <v>92.223400494874525</v>
      </c>
      <c r="R528" s="19" t="str">
        <f t="shared" si="89"/>
        <v>High Profit</v>
      </c>
    </row>
    <row r="529" spans="1:18">
      <c r="A529" s="22">
        <v>44971</v>
      </c>
      <c r="B529" s="19">
        <f t="shared" si="80"/>
        <v>2023</v>
      </c>
      <c r="C529" s="19">
        <f t="shared" si="81"/>
        <v>2</v>
      </c>
      <c r="D529" s="19">
        <f t="shared" si="82"/>
        <v>2</v>
      </c>
      <c r="E529" s="19">
        <f t="shared" si="83"/>
        <v>14</v>
      </c>
      <c r="F529" s="19" t="str">
        <f t="shared" si="84"/>
        <v>Q1</v>
      </c>
      <c r="G529" s="19">
        <v>5</v>
      </c>
      <c r="H529" s="19" t="s">
        <v>84</v>
      </c>
      <c r="I529" s="19" t="s">
        <v>68</v>
      </c>
      <c r="J529" s="19" t="s">
        <v>85</v>
      </c>
      <c r="K529" s="23">
        <v>2918</v>
      </c>
      <c r="L529" s="23">
        <v>145</v>
      </c>
      <c r="M529" s="19">
        <v>13</v>
      </c>
      <c r="N529" s="23">
        <f t="shared" si="85"/>
        <v>37934</v>
      </c>
      <c r="O529" s="23">
        <f t="shared" si="86"/>
        <v>1885</v>
      </c>
      <c r="P529" s="23">
        <f t="shared" si="87"/>
        <v>36049</v>
      </c>
      <c r="Q529" s="24">
        <f t="shared" si="88"/>
        <v>95.030843043180255</v>
      </c>
      <c r="R529" s="19" t="str">
        <f t="shared" si="89"/>
        <v>High Profit</v>
      </c>
    </row>
    <row r="530" spans="1:18">
      <c r="A530" s="22">
        <v>45230</v>
      </c>
      <c r="B530" s="19">
        <f t="shared" si="80"/>
        <v>2023</v>
      </c>
      <c r="C530" s="19">
        <f t="shared" si="81"/>
        <v>10</v>
      </c>
      <c r="D530" s="19">
        <f t="shared" si="82"/>
        <v>5</v>
      </c>
      <c r="E530" s="19">
        <f t="shared" si="83"/>
        <v>31</v>
      </c>
      <c r="F530" s="19" t="str">
        <f t="shared" si="84"/>
        <v>Q4</v>
      </c>
      <c r="G530" s="19">
        <v>5</v>
      </c>
      <c r="H530" s="19" t="s">
        <v>67</v>
      </c>
      <c r="I530" s="19" t="s">
        <v>91</v>
      </c>
      <c r="J530" s="19" t="s">
        <v>83</v>
      </c>
      <c r="K530" s="23">
        <v>991</v>
      </c>
      <c r="L530" s="23">
        <v>159</v>
      </c>
      <c r="M530" s="19">
        <v>3</v>
      </c>
      <c r="N530" s="23">
        <f t="shared" si="85"/>
        <v>2973</v>
      </c>
      <c r="O530" s="23">
        <f t="shared" si="86"/>
        <v>477</v>
      </c>
      <c r="P530" s="23">
        <f t="shared" si="87"/>
        <v>2496</v>
      </c>
      <c r="Q530" s="24">
        <f t="shared" si="88"/>
        <v>83.955600403632687</v>
      </c>
      <c r="R530" s="19" t="str">
        <f t="shared" si="89"/>
        <v>Low Profit</v>
      </c>
    </row>
    <row r="531" spans="1:18">
      <c r="A531" s="22">
        <v>45166</v>
      </c>
      <c r="B531" s="19">
        <f t="shared" si="80"/>
        <v>2023</v>
      </c>
      <c r="C531" s="19">
        <f t="shared" si="81"/>
        <v>8</v>
      </c>
      <c r="D531" s="19">
        <f t="shared" si="82"/>
        <v>4</v>
      </c>
      <c r="E531" s="19">
        <f t="shared" si="83"/>
        <v>28</v>
      </c>
      <c r="F531" s="19" t="str">
        <f t="shared" si="84"/>
        <v>Q3</v>
      </c>
      <c r="G531" s="19">
        <v>5</v>
      </c>
      <c r="H531" s="19" t="s">
        <v>89</v>
      </c>
      <c r="I531" s="19" t="s">
        <v>91</v>
      </c>
      <c r="J531" s="19" t="s">
        <v>74</v>
      </c>
      <c r="K531" s="23">
        <v>1100</v>
      </c>
      <c r="L531" s="23">
        <v>159</v>
      </c>
      <c r="M531" s="19">
        <v>5</v>
      </c>
      <c r="N531" s="23">
        <f t="shared" si="85"/>
        <v>5500</v>
      </c>
      <c r="O531" s="23">
        <f t="shared" si="86"/>
        <v>795</v>
      </c>
      <c r="P531" s="23">
        <f t="shared" si="87"/>
        <v>4705</v>
      </c>
      <c r="Q531" s="24">
        <f t="shared" si="88"/>
        <v>85.545454545454547</v>
      </c>
      <c r="R531" s="19" t="str">
        <f t="shared" si="89"/>
        <v>Low Profit</v>
      </c>
    </row>
    <row r="532" spans="1:18">
      <c r="A532" s="22">
        <v>44933</v>
      </c>
      <c r="B532" s="19">
        <f t="shared" si="80"/>
        <v>2023</v>
      </c>
      <c r="C532" s="19">
        <f t="shared" si="81"/>
        <v>1</v>
      </c>
      <c r="D532" s="19">
        <f t="shared" si="82"/>
        <v>1</v>
      </c>
      <c r="E532" s="19">
        <f t="shared" si="83"/>
        <v>7</v>
      </c>
      <c r="F532" s="19" t="str">
        <f t="shared" si="84"/>
        <v>Q1</v>
      </c>
      <c r="G532" s="19">
        <v>5</v>
      </c>
      <c r="H532" s="19" t="s">
        <v>73</v>
      </c>
      <c r="I532" s="19" t="s">
        <v>91</v>
      </c>
      <c r="J532" s="19" t="s">
        <v>80</v>
      </c>
      <c r="K532" s="23">
        <v>1607</v>
      </c>
      <c r="L532" s="23">
        <v>60</v>
      </c>
      <c r="M532" s="19">
        <v>6</v>
      </c>
      <c r="N532" s="23">
        <f t="shared" si="85"/>
        <v>9642</v>
      </c>
      <c r="O532" s="23">
        <f t="shared" si="86"/>
        <v>360</v>
      </c>
      <c r="P532" s="23">
        <f t="shared" si="87"/>
        <v>9282</v>
      </c>
      <c r="Q532" s="24">
        <f t="shared" si="88"/>
        <v>96.266334785314243</v>
      </c>
      <c r="R532" s="19" t="str">
        <f t="shared" si="89"/>
        <v>Low Profit</v>
      </c>
    </row>
    <row r="533" spans="1:18">
      <c r="A533" s="22">
        <v>45258</v>
      </c>
      <c r="B533" s="19">
        <f t="shared" si="80"/>
        <v>2023</v>
      </c>
      <c r="C533" s="19">
        <f t="shared" si="81"/>
        <v>11</v>
      </c>
      <c r="D533" s="19">
        <f t="shared" si="82"/>
        <v>4</v>
      </c>
      <c r="E533" s="19">
        <f t="shared" si="83"/>
        <v>28</v>
      </c>
      <c r="F533" s="19" t="str">
        <f t="shared" si="84"/>
        <v>Q4</v>
      </c>
      <c r="G533" s="19">
        <v>5</v>
      </c>
      <c r="H533" s="19" t="s">
        <v>73</v>
      </c>
      <c r="I533" s="19" t="s">
        <v>68</v>
      </c>
      <c r="J533" s="19" t="s">
        <v>79</v>
      </c>
      <c r="K533" s="23">
        <v>991</v>
      </c>
      <c r="L533" s="23">
        <v>102</v>
      </c>
      <c r="M533" s="19">
        <v>8</v>
      </c>
      <c r="N533" s="23">
        <f t="shared" si="85"/>
        <v>7928</v>
      </c>
      <c r="O533" s="23">
        <f t="shared" si="86"/>
        <v>816</v>
      </c>
      <c r="P533" s="23">
        <f t="shared" si="87"/>
        <v>7112</v>
      </c>
      <c r="Q533" s="24">
        <f t="shared" si="88"/>
        <v>89.707366296670031</v>
      </c>
      <c r="R533" s="19" t="str">
        <f t="shared" si="89"/>
        <v>Low Profit</v>
      </c>
    </row>
    <row r="534" spans="1:18">
      <c r="A534" s="22">
        <v>45054</v>
      </c>
      <c r="B534" s="19">
        <f t="shared" si="80"/>
        <v>2023</v>
      </c>
      <c r="C534" s="19">
        <f t="shared" si="81"/>
        <v>5</v>
      </c>
      <c r="D534" s="19">
        <f t="shared" si="82"/>
        <v>2</v>
      </c>
      <c r="E534" s="19">
        <f t="shared" si="83"/>
        <v>8</v>
      </c>
      <c r="F534" s="19" t="str">
        <f t="shared" si="84"/>
        <v>Q2</v>
      </c>
      <c r="G534" s="19">
        <v>5</v>
      </c>
      <c r="H534" s="19" t="s">
        <v>87</v>
      </c>
      <c r="I534" s="19" t="s">
        <v>92</v>
      </c>
      <c r="J534" s="19" t="s">
        <v>74</v>
      </c>
      <c r="K534" s="23">
        <v>1250</v>
      </c>
      <c r="L534" s="23">
        <v>72</v>
      </c>
      <c r="M534" s="19">
        <v>6</v>
      </c>
      <c r="N534" s="23">
        <f t="shared" si="85"/>
        <v>7500</v>
      </c>
      <c r="O534" s="23">
        <f t="shared" si="86"/>
        <v>432</v>
      </c>
      <c r="P534" s="23">
        <f t="shared" si="87"/>
        <v>7068</v>
      </c>
      <c r="Q534" s="24">
        <f t="shared" si="88"/>
        <v>94.24</v>
      </c>
      <c r="R534" s="19" t="str">
        <f t="shared" si="89"/>
        <v>Low Profit</v>
      </c>
    </row>
    <row r="535" spans="1:18">
      <c r="A535" s="22">
        <v>45286</v>
      </c>
      <c r="B535" s="19">
        <f t="shared" si="80"/>
        <v>2023</v>
      </c>
      <c r="C535" s="19">
        <f t="shared" si="81"/>
        <v>12</v>
      </c>
      <c r="D535" s="19">
        <f t="shared" si="82"/>
        <v>4</v>
      </c>
      <c r="E535" s="19">
        <f t="shared" si="83"/>
        <v>26</v>
      </c>
      <c r="F535" s="19" t="str">
        <f t="shared" si="84"/>
        <v>Q4</v>
      </c>
      <c r="G535" s="19">
        <v>5</v>
      </c>
      <c r="H535" s="19" t="s">
        <v>76</v>
      </c>
      <c r="I535" s="19" t="s">
        <v>91</v>
      </c>
      <c r="J535" s="19" t="s">
        <v>86</v>
      </c>
      <c r="K535" s="23">
        <v>1250</v>
      </c>
      <c r="L535" s="23">
        <v>144</v>
      </c>
      <c r="M535" s="19">
        <v>5</v>
      </c>
      <c r="N535" s="23">
        <f t="shared" si="85"/>
        <v>6250</v>
      </c>
      <c r="O535" s="23">
        <f t="shared" si="86"/>
        <v>720</v>
      </c>
      <c r="P535" s="23">
        <f t="shared" si="87"/>
        <v>5530</v>
      </c>
      <c r="Q535" s="24">
        <f t="shared" si="88"/>
        <v>88.48</v>
      </c>
      <c r="R535" s="19" t="str">
        <f t="shared" si="89"/>
        <v>Low Profit</v>
      </c>
    </row>
    <row r="536" spans="1:18">
      <c r="A536" s="22">
        <v>45267</v>
      </c>
      <c r="B536" s="19">
        <f t="shared" si="80"/>
        <v>2023</v>
      </c>
      <c r="C536" s="19">
        <f t="shared" si="81"/>
        <v>12</v>
      </c>
      <c r="D536" s="19">
        <f t="shared" si="82"/>
        <v>1</v>
      </c>
      <c r="E536" s="19">
        <f t="shared" si="83"/>
        <v>7</v>
      </c>
      <c r="F536" s="19" t="str">
        <f t="shared" si="84"/>
        <v>Q4</v>
      </c>
      <c r="G536" s="19">
        <v>5</v>
      </c>
      <c r="H536" s="19" t="s">
        <v>71</v>
      </c>
      <c r="I536" s="19" t="s">
        <v>92</v>
      </c>
      <c r="J536" s="19" t="s">
        <v>78</v>
      </c>
      <c r="K536" s="23">
        <v>1221</v>
      </c>
      <c r="L536" s="23">
        <v>124</v>
      </c>
      <c r="M536" s="19">
        <v>3</v>
      </c>
      <c r="N536" s="23">
        <f t="shared" si="85"/>
        <v>3663</v>
      </c>
      <c r="O536" s="23">
        <f t="shared" si="86"/>
        <v>372</v>
      </c>
      <c r="P536" s="23">
        <f t="shared" si="87"/>
        <v>3291</v>
      </c>
      <c r="Q536" s="24">
        <f t="shared" si="88"/>
        <v>89.844389844389852</v>
      </c>
      <c r="R536" s="19" t="str">
        <f t="shared" si="89"/>
        <v>Low Profit</v>
      </c>
    </row>
    <row r="537" spans="1:18">
      <c r="A537" s="22">
        <v>45040</v>
      </c>
      <c r="B537" s="19">
        <f t="shared" si="80"/>
        <v>2023</v>
      </c>
      <c r="C537" s="19">
        <f t="shared" si="81"/>
        <v>4</v>
      </c>
      <c r="D537" s="19">
        <f t="shared" si="82"/>
        <v>4</v>
      </c>
      <c r="E537" s="19">
        <f t="shared" si="83"/>
        <v>24</v>
      </c>
      <c r="F537" s="19" t="str">
        <f t="shared" si="84"/>
        <v>Q2</v>
      </c>
      <c r="G537" s="19">
        <v>5</v>
      </c>
      <c r="H537" s="19" t="s">
        <v>87</v>
      </c>
      <c r="I537" s="19" t="s">
        <v>92</v>
      </c>
      <c r="J537" s="19" t="s">
        <v>80</v>
      </c>
      <c r="K537" s="23">
        <v>1221</v>
      </c>
      <c r="L537" s="23">
        <v>81</v>
      </c>
      <c r="M537" s="19">
        <v>13</v>
      </c>
      <c r="N537" s="23">
        <f t="shared" si="85"/>
        <v>15873</v>
      </c>
      <c r="O537" s="23">
        <f t="shared" si="86"/>
        <v>1053</v>
      </c>
      <c r="P537" s="23">
        <f t="shared" si="87"/>
        <v>14820</v>
      </c>
      <c r="Q537" s="24">
        <f t="shared" si="88"/>
        <v>93.366093366093367</v>
      </c>
      <c r="R537" s="19" t="str">
        <f t="shared" si="89"/>
        <v>High Profit</v>
      </c>
    </row>
    <row r="538" spans="1:18">
      <c r="A538" s="22">
        <v>44940</v>
      </c>
      <c r="B538" s="19">
        <f t="shared" si="80"/>
        <v>2023</v>
      </c>
      <c r="C538" s="19">
        <f t="shared" si="81"/>
        <v>1</v>
      </c>
      <c r="D538" s="19">
        <f t="shared" si="82"/>
        <v>2</v>
      </c>
      <c r="E538" s="19">
        <f t="shared" si="83"/>
        <v>14</v>
      </c>
      <c r="F538" s="19" t="str">
        <f t="shared" si="84"/>
        <v>Q1</v>
      </c>
      <c r="G538" s="19">
        <v>5</v>
      </c>
      <c r="H538" s="19" t="s">
        <v>84</v>
      </c>
      <c r="I538" s="19" t="s">
        <v>68</v>
      </c>
      <c r="J538" s="19" t="s">
        <v>79</v>
      </c>
      <c r="K538" s="23">
        <v>2436</v>
      </c>
      <c r="L538" s="23">
        <v>119</v>
      </c>
      <c r="M538" s="19">
        <v>14</v>
      </c>
      <c r="N538" s="23">
        <f t="shared" si="85"/>
        <v>34104</v>
      </c>
      <c r="O538" s="23">
        <f t="shared" si="86"/>
        <v>1666</v>
      </c>
      <c r="P538" s="23">
        <f t="shared" si="87"/>
        <v>32438</v>
      </c>
      <c r="Q538" s="24">
        <f t="shared" si="88"/>
        <v>95.114942528735639</v>
      </c>
      <c r="R538" s="19" t="str">
        <f t="shared" si="89"/>
        <v>High Profit</v>
      </c>
    </row>
    <row r="539" spans="1:18">
      <c r="A539" s="22">
        <v>45073</v>
      </c>
      <c r="B539" s="19">
        <f t="shared" si="80"/>
        <v>2023</v>
      </c>
      <c r="C539" s="19">
        <f t="shared" si="81"/>
        <v>5</v>
      </c>
      <c r="D539" s="19">
        <f t="shared" si="82"/>
        <v>4</v>
      </c>
      <c r="E539" s="19">
        <f t="shared" si="83"/>
        <v>27</v>
      </c>
      <c r="F539" s="19" t="str">
        <f t="shared" si="84"/>
        <v>Q2</v>
      </c>
      <c r="G539" s="19">
        <v>5</v>
      </c>
      <c r="H539" s="19" t="s">
        <v>87</v>
      </c>
      <c r="I539" s="19" t="s">
        <v>68</v>
      </c>
      <c r="J539" s="19" t="s">
        <v>69</v>
      </c>
      <c r="K539" s="23">
        <v>448</v>
      </c>
      <c r="L539" s="23">
        <v>122</v>
      </c>
      <c r="M539" s="19">
        <v>13</v>
      </c>
      <c r="N539" s="23">
        <f t="shared" si="85"/>
        <v>5824</v>
      </c>
      <c r="O539" s="23">
        <f t="shared" si="86"/>
        <v>1586</v>
      </c>
      <c r="P539" s="23">
        <f t="shared" si="87"/>
        <v>4238</v>
      </c>
      <c r="Q539" s="24">
        <f t="shared" si="88"/>
        <v>72.767857142857139</v>
      </c>
      <c r="R539" s="19" t="str">
        <f t="shared" si="89"/>
        <v>Low Profit</v>
      </c>
    </row>
    <row r="540" spans="1:18">
      <c r="A540" s="22">
        <v>45114</v>
      </c>
      <c r="B540" s="19">
        <f t="shared" si="80"/>
        <v>2023</v>
      </c>
      <c r="C540" s="19">
        <f t="shared" si="81"/>
        <v>7</v>
      </c>
      <c r="D540" s="19">
        <f t="shared" si="82"/>
        <v>1</v>
      </c>
      <c r="E540" s="19">
        <f t="shared" si="83"/>
        <v>7</v>
      </c>
      <c r="F540" s="19" t="str">
        <f t="shared" si="84"/>
        <v>Q3</v>
      </c>
      <c r="G540" s="19">
        <v>5</v>
      </c>
      <c r="H540" s="19" t="s">
        <v>76</v>
      </c>
      <c r="I540" s="19" t="s">
        <v>91</v>
      </c>
      <c r="J540" s="19" t="s">
        <v>79</v>
      </c>
      <c r="K540" s="23">
        <v>2181</v>
      </c>
      <c r="L540" s="23">
        <v>123</v>
      </c>
      <c r="M540" s="19">
        <v>8</v>
      </c>
      <c r="N540" s="23">
        <f t="shared" si="85"/>
        <v>17448</v>
      </c>
      <c r="O540" s="23">
        <f t="shared" si="86"/>
        <v>984</v>
      </c>
      <c r="P540" s="23">
        <f t="shared" si="87"/>
        <v>16464</v>
      </c>
      <c r="Q540" s="24">
        <f t="shared" si="88"/>
        <v>94.360385144429159</v>
      </c>
      <c r="R540" s="19" t="str">
        <f t="shared" si="89"/>
        <v>High Profit</v>
      </c>
    </row>
    <row r="541" spans="1:18">
      <c r="A541" s="22">
        <v>45003</v>
      </c>
      <c r="B541" s="19">
        <f t="shared" si="80"/>
        <v>2023</v>
      </c>
      <c r="C541" s="19">
        <f t="shared" si="81"/>
        <v>3</v>
      </c>
      <c r="D541" s="19">
        <f t="shared" si="82"/>
        <v>3</v>
      </c>
      <c r="E541" s="19">
        <f t="shared" si="83"/>
        <v>18</v>
      </c>
      <c r="F541" s="19" t="str">
        <f t="shared" si="84"/>
        <v>Q1</v>
      </c>
      <c r="G541" s="19">
        <v>5</v>
      </c>
      <c r="H541" s="19" t="s">
        <v>73</v>
      </c>
      <c r="I541" s="19" t="s">
        <v>91</v>
      </c>
      <c r="J541" s="19" t="s">
        <v>83</v>
      </c>
      <c r="K541" s="23">
        <v>2181</v>
      </c>
      <c r="L541" s="23">
        <v>93</v>
      </c>
      <c r="M541" s="19">
        <v>5</v>
      </c>
      <c r="N541" s="23">
        <f t="shared" si="85"/>
        <v>10905</v>
      </c>
      <c r="O541" s="23">
        <f t="shared" si="86"/>
        <v>465</v>
      </c>
      <c r="P541" s="23">
        <f t="shared" si="87"/>
        <v>10440</v>
      </c>
      <c r="Q541" s="24">
        <f t="shared" si="88"/>
        <v>95.735900962861081</v>
      </c>
      <c r="R541" s="19" t="str">
        <f t="shared" si="89"/>
        <v>Low Profit</v>
      </c>
    </row>
    <row r="542" spans="1:18">
      <c r="A542" s="22">
        <v>45256</v>
      </c>
      <c r="B542" s="19">
        <f t="shared" si="80"/>
        <v>2023</v>
      </c>
      <c r="C542" s="19">
        <f t="shared" si="81"/>
        <v>11</v>
      </c>
      <c r="D542" s="19">
        <f t="shared" si="82"/>
        <v>4</v>
      </c>
      <c r="E542" s="19">
        <f t="shared" si="83"/>
        <v>26</v>
      </c>
      <c r="F542" s="19" t="str">
        <f t="shared" si="84"/>
        <v>Q4</v>
      </c>
      <c r="G542" s="19">
        <v>5</v>
      </c>
      <c r="H542" s="19" t="s">
        <v>88</v>
      </c>
      <c r="I542" s="19" t="s">
        <v>92</v>
      </c>
      <c r="J542" s="19" t="s">
        <v>74</v>
      </c>
      <c r="K542" s="23">
        <v>1702</v>
      </c>
      <c r="L542" s="23">
        <v>66</v>
      </c>
      <c r="M542" s="19">
        <v>5</v>
      </c>
      <c r="N542" s="23">
        <f t="shared" si="85"/>
        <v>8510</v>
      </c>
      <c r="O542" s="23">
        <f t="shared" si="86"/>
        <v>330</v>
      </c>
      <c r="P542" s="23">
        <f t="shared" si="87"/>
        <v>8180</v>
      </c>
      <c r="Q542" s="24">
        <f t="shared" si="88"/>
        <v>96.122209165687423</v>
      </c>
      <c r="R542" s="19" t="str">
        <f t="shared" si="89"/>
        <v>Low Profit</v>
      </c>
    </row>
    <row r="543" spans="1:18">
      <c r="A543" s="22">
        <v>44978</v>
      </c>
      <c r="B543" s="19">
        <f t="shared" si="80"/>
        <v>2023</v>
      </c>
      <c r="C543" s="19">
        <f t="shared" si="81"/>
        <v>2</v>
      </c>
      <c r="D543" s="19">
        <f t="shared" si="82"/>
        <v>3</v>
      </c>
      <c r="E543" s="19">
        <f t="shared" si="83"/>
        <v>21</v>
      </c>
      <c r="F543" s="19" t="str">
        <f t="shared" si="84"/>
        <v>Q1</v>
      </c>
      <c r="G543" s="19">
        <v>5</v>
      </c>
      <c r="H543" s="19" t="s">
        <v>81</v>
      </c>
      <c r="I543" s="19" t="s">
        <v>68</v>
      </c>
      <c r="J543" s="19" t="s">
        <v>85</v>
      </c>
      <c r="K543" s="23">
        <v>448</v>
      </c>
      <c r="L543" s="23">
        <v>122</v>
      </c>
      <c r="M543" s="19">
        <v>3</v>
      </c>
      <c r="N543" s="23">
        <f t="shared" si="85"/>
        <v>1344</v>
      </c>
      <c r="O543" s="23">
        <f t="shared" si="86"/>
        <v>366</v>
      </c>
      <c r="P543" s="23">
        <f t="shared" si="87"/>
        <v>978</v>
      </c>
      <c r="Q543" s="24">
        <f t="shared" si="88"/>
        <v>72.767857142857139</v>
      </c>
      <c r="R543" s="19" t="str">
        <f t="shared" si="89"/>
        <v>Low Profit</v>
      </c>
    </row>
    <row r="544" spans="1:18">
      <c r="A544" s="22">
        <v>45288</v>
      </c>
      <c r="B544" s="19">
        <f t="shared" si="80"/>
        <v>2023</v>
      </c>
      <c r="C544" s="19">
        <f t="shared" si="81"/>
        <v>12</v>
      </c>
      <c r="D544" s="19">
        <f t="shared" si="82"/>
        <v>4</v>
      </c>
      <c r="E544" s="19">
        <f t="shared" si="83"/>
        <v>28</v>
      </c>
      <c r="F544" s="19" t="str">
        <f t="shared" si="84"/>
        <v>Q4</v>
      </c>
      <c r="G544" s="19">
        <v>5</v>
      </c>
      <c r="H544" s="19" t="s">
        <v>84</v>
      </c>
      <c r="I544" s="19" t="s">
        <v>92</v>
      </c>
      <c r="J544" s="19" t="s">
        <v>80</v>
      </c>
      <c r="K544" s="23">
        <v>1123</v>
      </c>
      <c r="L544" s="23">
        <v>68</v>
      </c>
      <c r="M544" s="19">
        <v>15</v>
      </c>
      <c r="N544" s="23">
        <f t="shared" si="85"/>
        <v>16845</v>
      </c>
      <c r="O544" s="23">
        <f t="shared" si="86"/>
        <v>1020</v>
      </c>
      <c r="P544" s="23">
        <f t="shared" si="87"/>
        <v>15825</v>
      </c>
      <c r="Q544" s="24">
        <f t="shared" si="88"/>
        <v>93.944790739091715</v>
      </c>
      <c r="R544" s="19" t="str">
        <f t="shared" si="89"/>
        <v>High Profit</v>
      </c>
    </row>
    <row r="545" spans="1:18">
      <c r="A545" s="22">
        <v>45133</v>
      </c>
      <c r="B545" s="19">
        <f t="shared" si="80"/>
        <v>2023</v>
      </c>
      <c r="C545" s="19">
        <f t="shared" si="81"/>
        <v>7</v>
      </c>
      <c r="D545" s="19">
        <f t="shared" si="82"/>
        <v>4</v>
      </c>
      <c r="E545" s="19">
        <f t="shared" si="83"/>
        <v>26</v>
      </c>
      <c r="F545" s="19" t="str">
        <f t="shared" si="84"/>
        <v>Q3</v>
      </c>
      <c r="G545" s="19">
        <v>5</v>
      </c>
      <c r="H545" s="19" t="s">
        <v>77</v>
      </c>
      <c r="I545" s="19" t="s">
        <v>91</v>
      </c>
      <c r="J545" s="19" t="s">
        <v>78</v>
      </c>
      <c r="K545" s="23">
        <v>1404</v>
      </c>
      <c r="L545" s="23">
        <v>69</v>
      </c>
      <c r="M545" s="19">
        <v>4</v>
      </c>
      <c r="N545" s="23">
        <f t="shared" si="85"/>
        <v>5616</v>
      </c>
      <c r="O545" s="23">
        <f t="shared" si="86"/>
        <v>276</v>
      </c>
      <c r="P545" s="23">
        <f t="shared" si="87"/>
        <v>5340</v>
      </c>
      <c r="Q545" s="24">
        <f t="shared" si="88"/>
        <v>95.085470085470078</v>
      </c>
      <c r="R545" s="19" t="str">
        <f t="shared" si="89"/>
        <v>Low Profit</v>
      </c>
    </row>
    <row r="546" spans="1:18">
      <c r="A546" s="22">
        <v>45296</v>
      </c>
      <c r="B546" s="19">
        <f t="shared" si="80"/>
        <v>2024</v>
      </c>
      <c r="C546" s="19">
        <f t="shared" si="81"/>
        <v>1</v>
      </c>
      <c r="D546" s="19">
        <f t="shared" si="82"/>
        <v>1</v>
      </c>
      <c r="E546" s="19">
        <f t="shared" si="83"/>
        <v>5</v>
      </c>
      <c r="F546" s="19" t="str">
        <f t="shared" si="84"/>
        <v>Q1</v>
      </c>
      <c r="G546" s="19">
        <v>5</v>
      </c>
      <c r="H546" s="19" t="s">
        <v>88</v>
      </c>
      <c r="I546" s="19" t="s">
        <v>92</v>
      </c>
      <c r="J546" s="19" t="s">
        <v>85</v>
      </c>
      <c r="K546" s="23">
        <v>1659</v>
      </c>
      <c r="L546" s="23">
        <v>67</v>
      </c>
      <c r="M546" s="19">
        <v>5</v>
      </c>
      <c r="N546" s="23">
        <f t="shared" si="85"/>
        <v>8295</v>
      </c>
      <c r="O546" s="23">
        <f t="shared" si="86"/>
        <v>335</v>
      </c>
      <c r="P546" s="23">
        <f t="shared" si="87"/>
        <v>7960</v>
      </c>
      <c r="Q546" s="24">
        <f t="shared" si="88"/>
        <v>95.961422543701019</v>
      </c>
      <c r="R546" s="19" t="str">
        <f t="shared" si="89"/>
        <v>Low Profit</v>
      </c>
    </row>
    <row r="547" spans="1:18">
      <c r="A547" s="22">
        <v>45110</v>
      </c>
      <c r="B547" s="19">
        <f t="shared" si="80"/>
        <v>2023</v>
      </c>
      <c r="C547" s="19">
        <f t="shared" si="81"/>
        <v>7</v>
      </c>
      <c r="D547" s="19">
        <f t="shared" si="82"/>
        <v>1</v>
      </c>
      <c r="E547" s="19">
        <f t="shared" si="83"/>
        <v>3</v>
      </c>
      <c r="F547" s="19" t="str">
        <f t="shared" si="84"/>
        <v>Q3</v>
      </c>
      <c r="G547" s="19">
        <v>5</v>
      </c>
      <c r="H547" s="19" t="s">
        <v>84</v>
      </c>
      <c r="I547" s="19" t="s">
        <v>92</v>
      </c>
      <c r="J547" s="19" t="s">
        <v>72</v>
      </c>
      <c r="K547" s="23">
        <v>1372</v>
      </c>
      <c r="L547" s="23">
        <v>79</v>
      </c>
      <c r="M547" s="19">
        <v>12</v>
      </c>
      <c r="N547" s="23">
        <f t="shared" si="85"/>
        <v>16464</v>
      </c>
      <c r="O547" s="23">
        <f t="shared" si="86"/>
        <v>948</v>
      </c>
      <c r="P547" s="23">
        <f t="shared" si="87"/>
        <v>15516</v>
      </c>
      <c r="Q547" s="24">
        <f t="shared" si="88"/>
        <v>94.24198250728864</v>
      </c>
      <c r="R547" s="19" t="str">
        <f t="shared" si="89"/>
        <v>High Profit</v>
      </c>
    </row>
    <row r="548" spans="1:18">
      <c r="A548" s="22">
        <v>45064</v>
      </c>
      <c r="B548" s="19">
        <f t="shared" si="80"/>
        <v>2023</v>
      </c>
      <c r="C548" s="19">
        <f t="shared" si="81"/>
        <v>5</v>
      </c>
      <c r="D548" s="19">
        <f t="shared" si="82"/>
        <v>3</v>
      </c>
      <c r="E548" s="19">
        <f t="shared" si="83"/>
        <v>18</v>
      </c>
      <c r="F548" s="19" t="str">
        <f t="shared" si="84"/>
        <v>Q2</v>
      </c>
      <c r="G548" s="19">
        <v>5</v>
      </c>
      <c r="H548" s="19" t="s">
        <v>89</v>
      </c>
      <c r="I548" s="19" t="s">
        <v>91</v>
      </c>
      <c r="J548" s="19" t="s">
        <v>83</v>
      </c>
      <c r="K548" s="23">
        <v>959</v>
      </c>
      <c r="L548" s="23">
        <v>108</v>
      </c>
      <c r="M548" s="19">
        <v>5</v>
      </c>
      <c r="N548" s="23">
        <f t="shared" si="85"/>
        <v>4795</v>
      </c>
      <c r="O548" s="23">
        <f t="shared" si="86"/>
        <v>540</v>
      </c>
      <c r="P548" s="23">
        <f t="shared" si="87"/>
        <v>4255</v>
      </c>
      <c r="Q548" s="24">
        <f t="shared" si="88"/>
        <v>88.738269030239834</v>
      </c>
      <c r="R548" s="19" t="str">
        <f t="shared" si="89"/>
        <v>Low Profit</v>
      </c>
    </row>
    <row r="549" spans="1:18">
      <c r="A549" s="22">
        <v>45020</v>
      </c>
      <c r="B549" s="19">
        <f t="shared" si="80"/>
        <v>2023</v>
      </c>
      <c r="C549" s="19">
        <f t="shared" si="81"/>
        <v>4</v>
      </c>
      <c r="D549" s="19">
        <f t="shared" si="82"/>
        <v>1</v>
      </c>
      <c r="E549" s="19">
        <f t="shared" si="83"/>
        <v>4</v>
      </c>
      <c r="F549" s="19" t="str">
        <f t="shared" si="84"/>
        <v>Q2</v>
      </c>
      <c r="G549" s="19">
        <v>5</v>
      </c>
      <c r="H549" s="19" t="s">
        <v>89</v>
      </c>
      <c r="I549" s="19" t="s">
        <v>92</v>
      </c>
      <c r="J549" s="19" t="s">
        <v>85</v>
      </c>
      <c r="K549" s="23">
        <v>2747</v>
      </c>
      <c r="L549" s="23">
        <v>132</v>
      </c>
      <c r="M549" s="19">
        <v>15</v>
      </c>
      <c r="N549" s="23">
        <f t="shared" si="85"/>
        <v>41205</v>
      </c>
      <c r="O549" s="23">
        <f t="shared" si="86"/>
        <v>1980</v>
      </c>
      <c r="P549" s="23">
        <f t="shared" si="87"/>
        <v>39225</v>
      </c>
      <c r="Q549" s="24">
        <f t="shared" si="88"/>
        <v>95.194757917728438</v>
      </c>
      <c r="R549" s="19" t="str">
        <f t="shared" si="89"/>
        <v>High Profit</v>
      </c>
    </row>
    <row r="550" spans="1:18">
      <c r="A550" s="22">
        <v>45175</v>
      </c>
      <c r="B550" s="19">
        <f t="shared" si="80"/>
        <v>2023</v>
      </c>
      <c r="C550" s="19">
        <f t="shared" si="81"/>
        <v>9</v>
      </c>
      <c r="D550" s="19">
        <f t="shared" si="82"/>
        <v>1</v>
      </c>
      <c r="E550" s="19">
        <f t="shared" si="83"/>
        <v>6</v>
      </c>
      <c r="F550" s="19" t="str">
        <f t="shared" si="84"/>
        <v>Q3</v>
      </c>
      <c r="G550" s="19">
        <v>5</v>
      </c>
      <c r="H550" s="19" t="s">
        <v>77</v>
      </c>
      <c r="I550" s="19" t="s">
        <v>91</v>
      </c>
      <c r="J550" s="19" t="s">
        <v>78</v>
      </c>
      <c r="K550" s="23">
        <v>1372</v>
      </c>
      <c r="L550" s="23">
        <v>92</v>
      </c>
      <c r="M550" s="19">
        <v>4</v>
      </c>
      <c r="N550" s="23">
        <f t="shared" si="85"/>
        <v>5488</v>
      </c>
      <c r="O550" s="23">
        <f t="shared" si="86"/>
        <v>368</v>
      </c>
      <c r="P550" s="23">
        <f t="shared" si="87"/>
        <v>5120</v>
      </c>
      <c r="Q550" s="24">
        <f t="shared" si="88"/>
        <v>93.294460641399411</v>
      </c>
      <c r="R550" s="19" t="str">
        <f t="shared" si="89"/>
        <v>Low Profit</v>
      </c>
    </row>
    <row r="551" spans="1:18">
      <c r="A551" s="22">
        <v>44940</v>
      </c>
      <c r="B551" s="19">
        <f t="shared" si="80"/>
        <v>2023</v>
      </c>
      <c r="C551" s="19">
        <f t="shared" si="81"/>
        <v>1</v>
      </c>
      <c r="D551" s="19">
        <f t="shared" si="82"/>
        <v>2</v>
      </c>
      <c r="E551" s="19">
        <f t="shared" si="83"/>
        <v>14</v>
      </c>
      <c r="F551" s="19" t="str">
        <f t="shared" si="84"/>
        <v>Q1</v>
      </c>
      <c r="G551" s="19">
        <v>5</v>
      </c>
      <c r="H551" s="19" t="s">
        <v>77</v>
      </c>
      <c r="I551" s="19" t="s">
        <v>91</v>
      </c>
      <c r="J551" s="19" t="s">
        <v>80</v>
      </c>
      <c r="K551" s="23">
        <v>1562</v>
      </c>
      <c r="L551" s="23">
        <v>60</v>
      </c>
      <c r="M551" s="19">
        <v>10</v>
      </c>
      <c r="N551" s="23">
        <f t="shared" si="85"/>
        <v>15620</v>
      </c>
      <c r="O551" s="23">
        <f t="shared" si="86"/>
        <v>600</v>
      </c>
      <c r="P551" s="23">
        <f t="shared" si="87"/>
        <v>15020</v>
      </c>
      <c r="Q551" s="24">
        <f t="shared" si="88"/>
        <v>96.15877080665814</v>
      </c>
      <c r="R551" s="19" t="str">
        <f t="shared" si="89"/>
        <v>High Profit</v>
      </c>
    </row>
    <row r="552" spans="1:18">
      <c r="A552" s="22">
        <v>45239</v>
      </c>
      <c r="B552" s="19">
        <f t="shared" si="80"/>
        <v>2023</v>
      </c>
      <c r="C552" s="19">
        <f t="shared" si="81"/>
        <v>11</v>
      </c>
      <c r="D552" s="19">
        <f t="shared" si="82"/>
        <v>2</v>
      </c>
      <c r="E552" s="19">
        <f t="shared" si="83"/>
        <v>9</v>
      </c>
      <c r="F552" s="19" t="str">
        <f t="shared" si="84"/>
        <v>Q4</v>
      </c>
      <c r="G552" s="19">
        <v>5</v>
      </c>
      <c r="H552" s="19" t="s">
        <v>82</v>
      </c>
      <c r="I552" s="19" t="s">
        <v>68</v>
      </c>
      <c r="J552" s="19" t="s">
        <v>90</v>
      </c>
      <c r="K552" s="23">
        <v>1283</v>
      </c>
      <c r="L552" s="23">
        <v>61</v>
      </c>
      <c r="M552" s="19">
        <v>8</v>
      </c>
      <c r="N552" s="23">
        <f t="shared" si="85"/>
        <v>10264</v>
      </c>
      <c r="O552" s="23">
        <f t="shared" si="86"/>
        <v>488</v>
      </c>
      <c r="P552" s="23">
        <f t="shared" si="87"/>
        <v>9776</v>
      </c>
      <c r="Q552" s="24">
        <f t="shared" si="88"/>
        <v>95.245518316445839</v>
      </c>
      <c r="R552" s="19" t="str">
        <f t="shared" si="89"/>
        <v>Low Profit</v>
      </c>
    </row>
    <row r="553" spans="1:18">
      <c r="A553" s="22">
        <v>45046</v>
      </c>
      <c r="B553" s="19">
        <f t="shared" si="80"/>
        <v>2023</v>
      </c>
      <c r="C553" s="19">
        <f t="shared" si="81"/>
        <v>4</v>
      </c>
      <c r="D553" s="19">
        <f t="shared" si="82"/>
        <v>5</v>
      </c>
      <c r="E553" s="19">
        <f t="shared" si="83"/>
        <v>30</v>
      </c>
      <c r="F553" s="19" t="str">
        <f t="shared" si="84"/>
        <v>Q2</v>
      </c>
      <c r="G553" s="19">
        <v>5</v>
      </c>
      <c r="H553" s="19" t="s">
        <v>73</v>
      </c>
      <c r="I553" s="19" t="s">
        <v>91</v>
      </c>
      <c r="J553" s="19" t="s">
        <v>78</v>
      </c>
      <c r="K553" s="23">
        <v>2460</v>
      </c>
      <c r="L553" s="23">
        <v>157</v>
      </c>
      <c r="M553" s="19">
        <v>11</v>
      </c>
      <c r="N553" s="23">
        <f t="shared" si="85"/>
        <v>27060</v>
      </c>
      <c r="O553" s="23">
        <f t="shared" si="86"/>
        <v>1727</v>
      </c>
      <c r="P553" s="23">
        <f t="shared" si="87"/>
        <v>25333</v>
      </c>
      <c r="Q553" s="24">
        <f t="shared" si="88"/>
        <v>93.617886178861781</v>
      </c>
      <c r="R553" s="19" t="str">
        <f t="shared" si="89"/>
        <v>High Profit</v>
      </c>
    </row>
    <row r="554" spans="1:18">
      <c r="A554" s="22">
        <v>45010</v>
      </c>
      <c r="B554" s="19">
        <f t="shared" si="80"/>
        <v>2023</v>
      </c>
      <c r="C554" s="19">
        <f t="shared" si="81"/>
        <v>3</v>
      </c>
      <c r="D554" s="19">
        <f t="shared" si="82"/>
        <v>4</v>
      </c>
      <c r="E554" s="19">
        <f t="shared" si="83"/>
        <v>25</v>
      </c>
      <c r="F554" s="19" t="str">
        <f t="shared" si="84"/>
        <v>Q1</v>
      </c>
      <c r="G554" s="19">
        <v>5</v>
      </c>
      <c r="H554" s="19" t="s">
        <v>67</v>
      </c>
      <c r="I554" s="19" t="s">
        <v>92</v>
      </c>
      <c r="J554" s="19" t="s">
        <v>78</v>
      </c>
      <c r="K554" s="23">
        <v>386</v>
      </c>
      <c r="L554" s="23">
        <v>82</v>
      </c>
      <c r="M554" s="19">
        <v>6</v>
      </c>
      <c r="N554" s="23">
        <f t="shared" si="85"/>
        <v>2316</v>
      </c>
      <c r="O554" s="23">
        <f t="shared" si="86"/>
        <v>492</v>
      </c>
      <c r="P554" s="23">
        <f t="shared" si="87"/>
        <v>1824</v>
      </c>
      <c r="Q554" s="24">
        <f t="shared" si="88"/>
        <v>78.756476683937819</v>
      </c>
      <c r="R554" s="19" t="str">
        <f t="shared" si="89"/>
        <v>Low Profit</v>
      </c>
    </row>
    <row r="555" spans="1:18">
      <c r="A555" s="22">
        <v>45075</v>
      </c>
      <c r="B555" s="19">
        <f t="shared" si="80"/>
        <v>2023</v>
      </c>
      <c r="C555" s="19">
        <f t="shared" si="81"/>
        <v>5</v>
      </c>
      <c r="D555" s="19">
        <f t="shared" si="82"/>
        <v>5</v>
      </c>
      <c r="E555" s="19">
        <f t="shared" si="83"/>
        <v>29</v>
      </c>
      <c r="F555" s="19" t="str">
        <f t="shared" si="84"/>
        <v>Q2</v>
      </c>
      <c r="G555" s="19">
        <v>5</v>
      </c>
      <c r="H555" s="19" t="s">
        <v>71</v>
      </c>
      <c r="I555" s="19" t="s">
        <v>68</v>
      </c>
      <c r="J555" s="19" t="s">
        <v>83</v>
      </c>
      <c r="K555" s="23">
        <v>635</v>
      </c>
      <c r="L555" s="23">
        <v>148</v>
      </c>
      <c r="M555" s="19">
        <v>11</v>
      </c>
      <c r="N555" s="23">
        <f t="shared" si="85"/>
        <v>6985</v>
      </c>
      <c r="O555" s="23">
        <f t="shared" si="86"/>
        <v>1628</v>
      </c>
      <c r="P555" s="23">
        <f t="shared" si="87"/>
        <v>5357</v>
      </c>
      <c r="Q555" s="24">
        <f t="shared" si="88"/>
        <v>76.69291338582677</v>
      </c>
      <c r="R555" s="19" t="str">
        <f t="shared" si="89"/>
        <v>Low Profit</v>
      </c>
    </row>
    <row r="556" spans="1:18">
      <c r="A556" s="22">
        <v>45240</v>
      </c>
      <c r="B556" s="19">
        <f t="shared" si="80"/>
        <v>2023</v>
      </c>
      <c r="C556" s="19">
        <f t="shared" si="81"/>
        <v>11</v>
      </c>
      <c r="D556" s="19">
        <f t="shared" si="82"/>
        <v>2</v>
      </c>
      <c r="E556" s="19">
        <f t="shared" si="83"/>
        <v>10</v>
      </c>
      <c r="F556" s="19" t="str">
        <f t="shared" si="84"/>
        <v>Q4</v>
      </c>
      <c r="G556" s="19">
        <v>5</v>
      </c>
      <c r="H556" s="19" t="s">
        <v>84</v>
      </c>
      <c r="I556" s="19" t="s">
        <v>68</v>
      </c>
      <c r="J556" s="19" t="s">
        <v>72</v>
      </c>
      <c r="K556" s="23">
        <v>2134</v>
      </c>
      <c r="L556" s="23">
        <v>120</v>
      </c>
      <c r="M556" s="19">
        <v>8</v>
      </c>
      <c r="N556" s="23">
        <f t="shared" si="85"/>
        <v>17072</v>
      </c>
      <c r="O556" s="23">
        <f t="shared" si="86"/>
        <v>960</v>
      </c>
      <c r="P556" s="23">
        <f t="shared" si="87"/>
        <v>16112</v>
      </c>
      <c r="Q556" s="24">
        <f t="shared" si="88"/>
        <v>94.376757263355202</v>
      </c>
      <c r="R556" s="19" t="str">
        <f t="shared" si="89"/>
        <v>High Profit</v>
      </c>
    </row>
    <row r="557" spans="1:18">
      <c r="A557" s="22">
        <v>44949</v>
      </c>
      <c r="B557" s="19">
        <f t="shared" si="80"/>
        <v>2023</v>
      </c>
      <c r="C557" s="19">
        <f t="shared" si="81"/>
        <v>1</v>
      </c>
      <c r="D557" s="19">
        <f t="shared" si="82"/>
        <v>4</v>
      </c>
      <c r="E557" s="19">
        <f t="shared" si="83"/>
        <v>23</v>
      </c>
      <c r="F557" s="19" t="str">
        <f t="shared" si="84"/>
        <v>Q1</v>
      </c>
      <c r="G557" s="19">
        <v>5</v>
      </c>
      <c r="H557" s="19" t="s">
        <v>73</v>
      </c>
      <c r="I557" s="19" t="s">
        <v>91</v>
      </c>
      <c r="J557" s="19" t="s">
        <v>86</v>
      </c>
      <c r="K557" s="23">
        <v>808</v>
      </c>
      <c r="L557" s="23">
        <v>108</v>
      </c>
      <c r="M557" s="19">
        <v>10</v>
      </c>
      <c r="N557" s="23">
        <f t="shared" si="85"/>
        <v>8080</v>
      </c>
      <c r="O557" s="23">
        <f t="shared" si="86"/>
        <v>1080</v>
      </c>
      <c r="P557" s="23">
        <f t="shared" si="87"/>
        <v>7000</v>
      </c>
      <c r="Q557" s="24">
        <f t="shared" si="88"/>
        <v>86.633663366336634</v>
      </c>
      <c r="R557" s="19" t="str">
        <f t="shared" si="89"/>
        <v>Low Profit</v>
      </c>
    </row>
    <row r="558" spans="1:18">
      <c r="A558" s="22">
        <v>44979</v>
      </c>
      <c r="B558" s="19">
        <f t="shared" si="80"/>
        <v>2023</v>
      </c>
      <c r="C558" s="19">
        <f t="shared" si="81"/>
        <v>2</v>
      </c>
      <c r="D558" s="19">
        <f t="shared" si="82"/>
        <v>4</v>
      </c>
      <c r="E558" s="19">
        <f t="shared" si="83"/>
        <v>22</v>
      </c>
      <c r="F558" s="19" t="str">
        <f t="shared" si="84"/>
        <v>Q1</v>
      </c>
      <c r="G558" s="19">
        <v>5</v>
      </c>
      <c r="H558" s="19" t="s">
        <v>71</v>
      </c>
      <c r="I558" s="19" t="s">
        <v>68</v>
      </c>
      <c r="J558" s="19" t="s">
        <v>80</v>
      </c>
      <c r="K558" s="23">
        <v>2460</v>
      </c>
      <c r="L558" s="23">
        <v>131</v>
      </c>
      <c r="M558" s="19">
        <v>8</v>
      </c>
      <c r="N558" s="23">
        <f t="shared" si="85"/>
        <v>19680</v>
      </c>
      <c r="O558" s="23">
        <f t="shared" si="86"/>
        <v>1048</v>
      </c>
      <c r="P558" s="23">
        <f t="shared" si="87"/>
        <v>18632</v>
      </c>
      <c r="Q558" s="24">
        <f t="shared" si="88"/>
        <v>94.674796747967477</v>
      </c>
      <c r="R558" s="19" t="str">
        <f t="shared" si="89"/>
        <v>High Profit</v>
      </c>
    </row>
    <row r="559" spans="1:18">
      <c r="A559" s="22">
        <v>44996</v>
      </c>
      <c r="B559" s="19">
        <f t="shared" si="80"/>
        <v>2023</v>
      </c>
      <c r="C559" s="19">
        <f t="shared" si="81"/>
        <v>3</v>
      </c>
      <c r="D559" s="19">
        <f t="shared" si="82"/>
        <v>2</v>
      </c>
      <c r="E559" s="19">
        <f t="shared" si="83"/>
        <v>11</v>
      </c>
      <c r="F559" s="19" t="str">
        <f t="shared" si="84"/>
        <v>Q1</v>
      </c>
      <c r="G559" s="19">
        <v>5</v>
      </c>
      <c r="H559" s="19" t="s">
        <v>76</v>
      </c>
      <c r="I559" s="19" t="s">
        <v>92</v>
      </c>
      <c r="J559" s="19" t="s">
        <v>90</v>
      </c>
      <c r="K559" s="23">
        <v>635</v>
      </c>
      <c r="L559" s="23">
        <v>100</v>
      </c>
      <c r="M559" s="19">
        <v>7</v>
      </c>
      <c r="N559" s="23">
        <f t="shared" si="85"/>
        <v>4445</v>
      </c>
      <c r="O559" s="23">
        <f t="shared" si="86"/>
        <v>700</v>
      </c>
      <c r="P559" s="23">
        <f t="shared" si="87"/>
        <v>3745</v>
      </c>
      <c r="Q559" s="24">
        <f t="shared" si="88"/>
        <v>84.251968503937007</v>
      </c>
      <c r="R559" s="19" t="str">
        <f t="shared" si="89"/>
        <v>Low Profit</v>
      </c>
    </row>
    <row r="560" spans="1:18">
      <c r="A560" s="22">
        <v>45135</v>
      </c>
      <c r="B560" s="19">
        <f t="shared" si="80"/>
        <v>2023</v>
      </c>
      <c r="C560" s="19">
        <f t="shared" si="81"/>
        <v>7</v>
      </c>
      <c r="D560" s="19">
        <f t="shared" si="82"/>
        <v>4</v>
      </c>
      <c r="E560" s="19">
        <f t="shared" si="83"/>
        <v>28</v>
      </c>
      <c r="F560" s="19" t="str">
        <f t="shared" si="84"/>
        <v>Q3</v>
      </c>
      <c r="G560" s="19">
        <v>5</v>
      </c>
      <c r="H560" s="19" t="s">
        <v>87</v>
      </c>
      <c r="I560" s="19" t="s">
        <v>91</v>
      </c>
      <c r="J560" s="19" t="s">
        <v>86</v>
      </c>
      <c r="K560" s="23">
        <v>1094</v>
      </c>
      <c r="L560" s="23">
        <v>121</v>
      </c>
      <c r="M560" s="19">
        <v>11</v>
      </c>
      <c r="N560" s="23">
        <f t="shared" si="85"/>
        <v>12034</v>
      </c>
      <c r="O560" s="23">
        <f t="shared" si="86"/>
        <v>1331</v>
      </c>
      <c r="P560" s="23">
        <f t="shared" si="87"/>
        <v>10703</v>
      </c>
      <c r="Q560" s="24">
        <f t="shared" si="88"/>
        <v>88.939670932358311</v>
      </c>
      <c r="R560" s="19" t="str">
        <f t="shared" si="89"/>
        <v>Low Profit</v>
      </c>
    </row>
    <row r="561" spans="1:18">
      <c r="A561" s="22">
        <v>45296</v>
      </c>
      <c r="B561" s="19">
        <f t="shared" si="80"/>
        <v>2024</v>
      </c>
      <c r="C561" s="19">
        <f t="shared" si="81"/>
        <v>1</v>
      </c>
      <c r="D561" s="19">
        <f t="shared" si="82"/>
        <v>1</v>
      </c>
      <c r="E561" s="19">
        <f t="shared" si="83"/>
        <v>5</v>
      </c>
      <c r="F561" s="19" t="str">
        <f t="shared" si="84"/>
        <v>Q1</v>
      </c>
      <c r="G561" s="19">
        <v>5</v>
      </c>
      <c r="H561" s="19" t="s">
        <v>71</v>
      </c>
      <c r="I561" s="19" t="s">
        <v>92</v>
      </c>
      <c r="J561" s="19" t="s">
        <v>85</v>
      </c>
      <c r="K561" s="23">
        <v>3802.5</v>
      </c>
      <c r="L561" s="23">
        <v>110</v>
      </c>
      <c r="M561" s="19">
        <v>15</v>
      </c>
      <c r="N561" s="23">
        <f t="shared" si="85"/>
        <v>57037.5</v>
      </c>
      <c r="O561" s="23">
        <f t="shared" si="86"/>
        <v>1650</v>
      </c>
      <c r="P561" s="23">
        <f t="shared" si="87"/>
        <v>55387.5</v>
      </c>
      <c r="Q561" s="24">
        <f t="shared" si="88"/>
        <v>97.107166337935567</v>
      </c>
      <c r="R561" s="19" t="str">
        <f t="shared" si="89"/>
        <v>High Profit</v>
      </c>
    </row>
    <row r="562" spans="1:18">
      <c r="A562" s="22">
        <v>44928</v>
      </c>
      <c r="B562" s="19">
        <f t="shared" si="80"/>
        <v>2023</v>
      </c>
      <c r="C562" s="19">
        <f t="shared" si="81"/>
        <v>1</v>
      </c>
      <c r="D562" s="19">
        <f t="shared" si="82"/>
        <v>1</v>
      </c>
      <c r="E562" s="19">
        <f t="shared" si="83"/>
        <v>2</v>
      </c>
      <c r="F562" s="19" t="str">
        <f t="shared" si="84"/>
        <v>Q1</v>
      </c>
      <c r="G562" s="19">
        <v>5</v>
      </c>
      <c r="H562" s="19" t="s">
        <v>82</v>
      </c>
      <c r="I562" s="19" t="s">
        <v>68</v>
      </c>
      <c r="J562" s="19" t="s">
        <v>86</v>
      </c>
      <c r="K562" s="23">
        <v>322</v>
      </c>
      <c r="L562" s="23">
        <v>152</v>
      </c>
      <c r="M562" s="19">
        <v>5</v>
      </c>
      <c r="N562" s="23">
        <f t="shared" si="85"/>
        <v>1610</v>
      </c>
      <c r="O562" s="23">
        <f t="shared" si="86"/>
        <v>760</v>
      </c>
      <c r="P562" s="23">
        <f t="shared" si="87"/>
        <v>850</v>
      </c>
      <c r="Q562" s="24">
        <f t="shared" si="88"/>
        <v>52.795031055900623</v>
      </c>
      <c r="R562" s="19" t="str">
        <f t="shared" si="89"/>
        <v>Low Profit</v>
      </c>
    </row>
    <row r="563" spans="1:18">
      <c r="A563" s="22">
        <v>45183</v>
      </c>
      <c r="B563" s="19">
        <f t="shared" si="80"/>
        <v>2023</v>
      </c>
      <c r="C563" s="19">
        <f t="shared" si="81"/>
        <v>9</v>
      </c>
      <c r="D563" s="19">
        <f t="shared" si="82"/>
        <v>2</v>
      </c>
      <c r="E563" s="19">
        <f t="shared" si="83"/>
        <v>14</v>
      </c>
      <c r="F563" s="19" t="str">
        <f t="shared" si="84"/>
        <v>Q3</v>
      </c>
      <c r="G563" s="19">
        <v>5</v>
      </c>
      <c r="H563" s="19" t="s">
        <v>82</v>
      </c>
      <c r="I563" s="19" t="s">
        <v>68</v>
      </c>
      <c r="J563" s="19" t="s">
        <v>78</v>
      </c>
      <c r="K563" s="23">
        <v>334</v>
      </c>
      <c r="L563" s="23">
        <v>100</v>
      </c>
      <c r="M563" s="19">
        <v>4</v>
      </c>
      <c r="N563" s="23">
        <f t="shared" si="85"/>
        <v>1336</v>
      </c>
      <c r="O563" s="23">
        <f t="shared" si="86"/>
        <v>400</v>
      </c>
      <c r="P563" s="23">
        <f t="shared" si="87"/>
        <v>936</v>
      </c>
      <c r="Q563" s="24">
        <f t="shared" si="88"/>
        <v>70.05988023952095</v>
      </c>
      <c r="R563" s="19" t="str">
        <f t="shared" si="89"/>
        <v>Low Profit</v>
      </c>
    </row>
    <row r="564" spans="1:18">
      <c r="A564" s="22">
        <v>45126</v>
      </c>
      <c r="B564" s="19">
        <f t="shared" si="80"/>
        <v>2023</v>
      </c>
      <c r="C564" s="19">
        <f t="shared" si="81"/>
        <v>7</v>
      </c>
      <c r="D564" s="19">
        <f t="shared" si="82"/>
        <v>3</v>
      </c>
      <c r="E564" s="19">
        <f t="shared" si="83"/>
        <v>19</v>
      </c>
      <c r="F564" s="19" t="str">
        <f t="shared" si="84"/>
        <v>Q3</v>
      </c>
      <c r="G564" s="19">
        <v>5</v>
      </c>
      <c r="H564" s="19" t="s">
        <v>89</v>
      </c>
      <c r="I564" s="19" t="s">
        <v>68</v>
      </c>
      <c r="J564" s="19" t="s">
        <v>80</v>
      </c>
      <c r="K564" s="23">
        <v>2565</v>
      </c>
      <c r="L564" s="23">
        <v>144</v>
      </c>
      <c r="M564" s="19">
        <v>9</v>
      </c>
      <c r="N564" s="23">
        <f t="shared" si="85"/>
        <v>23085</v>
      </c>
      <c r="O564" s="23">
        <f t="shared" si="86"/>
        <v>1296</v>
      </c>
      <c r="P564" s="23">
        <f t="shared" si="87"/>
        <v>21789</v>
      </c>
      <c r="Q564" s="24">
        <f t="shared" si="88"/>
        <v>94.385964912280713</v>
      </c>
      <c r="R564" s="19" t="str">
        <f t="shared" si="89"/>
        <v>High Profit</v>
      </c>
    </row>
    <row r="565" spans="1:18">
      <c r="A565" s="22">
        <v>44967</v>
      </c>
      <c r="B565" s="19">
        <f t="shared" si="80"/>
        <v>2023</v>
      </c>
      <c r="C565" s="19">
        <f t="shared" si="81"/>
        <v>2</v>
      </c>
      <c r="D565" s="19">
        <f t="shared" si="82"/>
        <v>2</v>
      </c>
      <c r="E565" s="19">
        <f t="shared" si="83"/>
        <v>10</v>
      </c>
      <c r="F565" s="19" t="str">
        <f t="shared" si="84"/>
        <v>Q1</v>
      </c>
      <c r="G565" s="19">
        <v>5</v>
      </c>
      <c r="H565" s="19" t="s">
        <v>81</v>
      </c>
      <c r="I565" s="19" t="s">
        <v>68</v>
      </c>
      <c r="J565" s="19" t="s">
        <v>69</v>
      </c>
      <c r="K565" s="23">
        <v>1094</v>
      </c>
      <c r="L565" s="23">
        <v>137</v>
      </c>
      <c r="M565" s="19">
        <v>4</v>
      </c>
      <c r="N565" s="23">
        <f t="shared" si="85"/>
        <v>4376</v>
      </c>
      <c r="O565" s="23">
        <f t="shared" si="86"/>
        <v>548</v>
      </c>
      <c r="P565" s="23">
        <f t="shared" si="87"/>
        <v>3828</v>
      </c>
      <c r="Q565" s="24">
        <f t="shared" si="88"/>
        <v>87.477148080438766</v>
      </c>
      <c r="R565" s="19" t="str">
        <f t="shared" si="89"/>
        <v>Low Profit</v>
      </c>
    </row>
    <row r="566" spans="1:18">
      <c r="A566" s="22">
        <v>44935</v>
      </c>
      <c r="B566" s="19">
        <f t="shared" si="80"/>
        <v>2023</v>
      </c>
      <c r="C566" s="19">
        <f t="shared" si="81"/>
        <v>1</v>
      </c>
      <c r="D566" s="19">
        <f t="shared" si="82"/>
        <v>2</v>
      </c>
      <c r="E566" s="19">
        <f t="shared" si="83"/>
        <v>9</v>
      </c>
      <c r="F566" s="19" t="str">
        <f t="shared" si="84"/>
        <v>Q1</v>
      </c>
      <c r="G566" s="19">
        <v>5</v>
      </c>
      <c r="H566" s="19" t="s">
        <v>89</v>
      </c>
      <c r="I566" s="19" t="s">
        <v>91</v>
      </c>
      <c r="J566" s="19" t="s">
        <v>80</v>
      </c>
      <c r="K566" s="23">
        <v>1324</v>
      </c>
      <c r="L566" s="23">
        <v>158</v>
      </c>
      <c r="M566" s="19">
        <v>8</v>
      </c>
      <c r="N566" s="23">
        <f t="shared" si="85"/>
        <v>10592</v>
      </c>
      <c r="O566" s="23">
        <f t="shared" si="86"/>
        <v>1264</v>
      </c>
      <c r="P566" s="23">
        <f t="shared" si="87"/>
        <v>9328</v>
      </c>
      <c r="Q566" s="24">
        <f t="shared" si="88"/>
        <v>88.066465256797585</v>
      </c>
      <c r="R566" s="19" t="str">
        <f t="shared" si="89"/>
        <v>Low Profit</v>
      </c>
    </row>
    <row r="567" spans="1:18">
      <c r="A567" s="22">
        <v>45055</v>
      </c>
      <c r="B567" s="19">
        <f t="shared" si="80"/>
        <v>2023</v>
      </c>
      <c r="C567" s="19">
        <f t="shared" si="81"/>
        <v>5</v>
      </c>
      <c r="D567" s="19">
        <f t="shared" si="82"/>
        <v>2</v>
      </c>
      <c r="E567" s="19">
        <f t="shared" si="83"/>
        <v>9</v>
      </c>
      <c r="F567" s="19" t="str">
        <f t="shared" si="84"/>
        <v>Q2</v>
      </c>
      <c r="G567" s="19">
        <v>5</v>
      </c>
      <c r="H567" s="19" t="s">
        <v>71</v>
      </c>
      <c r="I567" s="19" t="s">
        <v>68</v>
      </c>
      <c r="J567" s="19" t="s">
        <v>79</v>
      </c>
      <c r="K567" s="23">
        <v>3793.5</v>
      </c>
      <c r="L567" s="23">
        <v>102</v>
      </c>
      <c r="M567" s="19">
        <v>13</v>
      </c>
      <c r="N567" s="23">
        <f t="shared" si="85"/>
        <v>49315.5</v>
      </c>
      <c r="O567" s="23">
        <f t="shared" si="86"/>
        <v>1326</v>
      </c>
      <c r="P567" s="23">
        <f t="shared" si="87"/>
        <v>47989.5</v>
      </c>
      <c r="Q567" s="24">
        <f t="shared" si="88"/>
        <v>97.311190193752466</v>
      </c>
      <c r="R567" s="19" t="str">
        <f t="shared" si="89"/>
        <v>High Profit</v>
      </c>
    </row>
    <row r="568" spans="1:18">
      <c r="A568" s="22">
        <v>44965</v>
      </c>
      <c r="B568" s="19">
        <f t="shared" si="80"/>
        <v>2023</v>
      </c>
      <c r="C568" s="19">
        <f t="shared" si="81"/>
        <v>2</v>
      </c>
      <c r="D568" s="19">
        <f t="shared" si="82"/>
        <v>2</v>
      </c>
      <c r="E568" s="19">
        <f t="shared" si="83"/>
        <v>8</v>
      </c>
      <c r="F568" s="19" t="str">
        <f t="shared" si="84"/>
        <v>Q1</v>
      </c>
      <c r="G568" s="19">
        <v>5</v>
      </c>
      <c r="H568" s="19" t="s">
        <v>87</v>
      </c>
      <c r="I568" s="19" t="s">
        <v>68</v>
      </c>
      <c r="J568" s="19" t="s">
        <v>83</v>
      </c>
      <c r="K568" s="23">
        <v>2659</v>
      </c>
      <c r="L568" s="23">
        <v>147</v>
      </c>
      <c r="M568" s="19">
        <v>8</v>
      </c>
      <c r="N568" s="23">
        <f t="shared" si="85"/>
        <v>21272</v>
      </c>
      <c r="O568" s="23">
        <f t="shared" si="86"/>
        <v>1176</v>
      </c>
      <c r="P568" s="23">
        <f t="shared" si="87"/>
        <v>20096</v>
      </c>
      <c r="Q568" s="24">
        <f t="shared" si="88"/>
        <v>94.47160586686725</v>
      </c>
      <c r="R568" s="19" t="str">
        <f t="shared" si="89"/>
        <v>High Profit</v>
      </c>
    </row>
    <row r="569" spans="1:18">
      <c r="A569" s="22">
        <v>45039</v>
      </c>
      <c r="B569" s="19">
        <f t="shared" si="80"/>
        <v>2023</v>
      </c>
      <c r="C569" s="19">
        <f t="shared" si="81"/>
        <v>4</v>
      </c>
      <c r="D569" s="19">
        <f t="shared" si="82"/>
        <v>4</v>
      </c>
      <c r="E569" s="19">
        <f t="shared" si="83"/>
        <v>23</v>
      </c>
      <c r="F569" s="19" t="str">
        <f t="shared" si="84"/>
        <v>Q2</v>
      </c>
      <c r="G569" s="19">
        <v>5</v>
      </c>
      <c r="H569" s="19" t="s">
        <v>82</v>
      </c>
      <c r="I569" s="19" t="s">
        <v>92</v>
      </c>
      <c r="J569" s="19" t="s">
        <v>83</v>
      </c>
      <c r="K569" s="23">
        <v>1867</v>
      </c>
      <c r="L569" s="23">
        <v>146</v>
      </c>
      <c r="M569" s="19">
        <v>5</v>
      </c>
      <c r="N569" s="23">
        <f t="shared" si="85"/>
        <v>9335</v>
      </c>
      <c r="O569" s="23">
        <f t="shared" si="86"/>
        <v>730</v>
      </c>
      <c r="P569" s="23">
        <f t="shared" si="87"/>
        <v>8605</v>
      </c>
      <c r="Q569" s="24">
        <f t="shared" si="88"/>
        <v>92.179967862881625</v>
      </c>
      <c r="R569" s="19" t="str">
        <f t="shared" si="89"/>
        <v>Low Profit</v>
      </c>
    </row>
    <row r="570" spans="1:18">
      <c r="A570" s="22">
        <v>45259</v>
      </c>
      <c r="B570" s="19">
        <f t="shared" si="80"/>
        <v>2023</v>
      </c>
      <c r="C570" s="19">
        <f t="shared" si="81"/>
        <v>11</v>
      </c>
      <c r="D570" s="19">
        <f t="shared" si="82"/>
        <v>5</v>
      </c>
      <c r="E570" s="19">
        <f t="shared" si="83"/>
        <v>29</v>
      </c>
      <c r="F570" s="19" t="str">
        <f t="shared" si="84"/>
        <v>Q4</v>
      </c>
      <c r="G570" s="19">
        <v>5</v>
      </c>
      <c r="H570" s="19" t="s">
        <v>77</v>
      </c>
      <c r="I570" s="19" t="s">
        <v>68</v>
      </c>
      <c r="J570" s="19" t="s">
        <v>70</v>
      </c>
      <c r="K570" s="23">
        <v>591</v>
      </c>
      <c r="L570" s="23">
        <v>88</v>
      </c>
      <c r="M570" s="19">
        <v>9</v>
      </c>
      <c r="N570" s="23">
        <f t="shared" si="85"/>
        <v>5319</v>
      </c>
      <c r="O570" s="23">
        <f t="shared" si="86"/>
        <v>792</v>
      </c>
      <c r="P570" s="23">
        <f t="shared" si="87"/>
        <v>4527</v>
      </c>
      <c r="Q570" s="24">
        <f t="shared" si="88"/>
        <v>85.109983079526231</v>
      </c>
      <c r="R570" s="19" t="str">
        <f t="shared" si="89"/>
        <v>Low Profit</v>
      </c>
    </row>
    <row r="571" spans="1:18">
      <c r="A571" s="22">
        <v>45290</v>
      </c>
      <c r="B571" s="19">
        <f t="shared" si="80"/>
        <v>2023</v>
      </c>
      <c r="C571" s="19">
        <f t="shared" si="81"/>
        <v>12</v>
      </c>
      <c r="D571" s="19">
        <f t="shared" si="82"/>
        <v>5</v>
      </c>
      <c r="E571" s="19">
        <f t="shared" si="83"/>
        <v>30</v>
      </c>
      <c r="F571" s="19" t="str">
        <f t="shared" si="84"/>
        <v>Q4</v>
      </c>
      <c r="G571" s="19">
        <v>5</v>
      </c>
      <c r="H571" s="19" t="s">
        <v>67</v>
      </c>
      <c r="I571" s="19" t="s">
        <v>92</v>
      </c>
      <c r="J571" s="19" t="s">
        <v>75</v>
      </c>
      <c r="K571" s="23">
        <v>2294</v>
      </c>
      <c r="L571" s="23">
        <v>82</v>
      </c>
      <c r="M571" s="19">
        <v>3</v>
      </c>
      <c r="N571" s="23">
        <f t="shared" si="85"/>
        <v>6882</v>
      </c>
      <c r="O571" s="23">
        <f t="shared" si="86"/>
        <v>246</v>
      </c>
      <c r="P571" s="23">
        <f t="shared" si="87"/>
        <v>6636</v>
      </c>
      <c r="Q571" s="24">
        <f t="shared" si="88"/>
        <v>96.425457715780297</v>
      </c>
      <c r="R571" s="19" t="str">
        <f t="shared" si="89"/>
        <v>Low Profit</v>
      </c>
    </row>
    <row r="572" spans="1:18">
      <c r="A572" s="22">
        <v>44938</v>
      </c>
      <c r="B572" s="19">
        <f t="shared" si="80"/>
        <v>2023</v>
      </c>
      <c r="C572" s="19">
        <f t="shared" si="81"/>
        <v>1</v>
      </c>
      <c r="D572" s="19">
        <f t="shared" si="82"/>
        <v>2</v>
      </c>
      <c r="E572" s="19">
        <f t="shared" si="83"/>
        <v>12</v>
      </c>
      <c r="F572" s="19" t="str">
        <f t="shared" si="84"/>
        <v>Q1</v>
      </c>
      <c r="G572" s="19">
        <v>5</v>
      </c>
      <c r="H572" s="19" t="s">
        <v>89</v>
      </c>
      <c r="I572" s="19" t="s">
        <v>91</v>
      </c>
      <c r="J572" s="19" t="s">
        <v>90</v>
      </c>
      <c r="K572" s="23">
        <v>853</v>
      </c>
      <c r="L572" s="23">
        <v>82</v>
      </c>
      <c r="M572" s="19">
        <v>10</v>
      </c>
      <c r="N572" s="23">
        <f t="shared" si="85"/>
        <v>8530</v>
      </c>
      <c r="O572" s="23">
        <f t="shared" si="86"/>
        <v>820</v>
      </c>
      <c r="P572" s="23">
        <f t="shared" si="87"/>
        <v>7710</v>
      </c>
      <c r="Q572" s="24">
        <f t="shared" si="88"/>
        <v>90.386869871043373</v>
      </c>
      <c r="R572" s="19" t="str">
        <f t="shared" si="89"/>
        <v>Low Profit</v>
      </c>
    </row>
    <row r="573" spans="1:18">
      <c r="A573" s="22">
        <v>45136</v>
      </c>
      <c r="B573" s="19">
        <f t="shared" si="80"/>
        <v>2023</v>
      </c>
      <c r="C573" s="19">
        <f t="shared" si="81"/>
        <v>7</v>
      </c>
      <c r="D573" s="19">
        <f t="shared" si="82"/>
        <v>5</v>
      </c>
      <c r="E573" s="19">
        <f t="shared" si="83"/>
        <v>29</v>
      </c>
      <c r="F573" s="19" t="str">
        <f t="shared" si="84"/>
        <v>Q3</v>
      </c>
      <c r="G573" s="19">
        <v>5</v>
      </c>
      <c r="H573" s="19" t="s">
        <v>67</v>
      </c>
      <c r="I573" s="19" t="s">
        <v>68</v>
      </c>
      <c r="J573" s="19" t="s">
        <v>85</v>
      </c>
      <c r="K573" s="23">
        <v>432</v>
      </c>
      <c r="L573" s="23">
        <v>143</v>
      </c>
      <c r="M573" s="19">
        <v>6</v>
      </c>
      <c r="N573" s="23">
        <f t="shared" si="85"/>
        <v>2592</v>
      </c>
      <c r="O573" s="23">
        <f t="shared" si="86"/>
        <v>858</v>
      </c>
      <c r="P573" s="23">
        <f t="shared" si="87"/>
        <v>1734</v>
      </c>
      <c r="Q573" s="24">
        <f t="shared" si="88"/>
        <v>66.898148148148152</v>
      </c>
      <c r="R573" s="19" t="str">
        <f t="shared" si="89"/>
        <v>Low Profit</v>
      </c>
    </row>
    <row r="574" spans="1:18">
      <c r="A574" s="22">
        <v>45222</v>
      </c>
      <c r="B574" s="19">
        <f t="shared" si="80"/>
        <v>2023</v>
      </c>
      <c r="C574" s="19">
        <f t="shared" si="81"/>
        <v>10</v>
      </c>
      <c r="D574" s="19">
        <f t="shared" si="82"/>
        <v>4</v>
      </c>
      <c r="E574" s="19">
        <f t="shared" si="83"/>
        <v>23</v>
      </c>
      <c r="F574" s="19" t="str">
        <f t="shared" si="84"/>
        <v>Q4</v>
      </c>
      <c r="G574" s="19">
        <v>5</v>
      </c>
      <c r="H574" s="19" t="s">
        <v>82</v>
      </c>
      <c r="I574" s="19" t="s">
        <v>92</v>
      </c>
      <c r="J574" s="19" t="s">
        <v>80</v>
      </c>
      <c r="K574" s="23">
        <v>2294</v>
      </c>
      <c r="L574" s="23">
        <v>85</v>
      </c>
      <c r="M574" s="19">
        <v>12</v>
      </c>
      <c r="N574" s="23">
        <f t="shared" si="85"/>
        <v>27528</v>
      </c>
      <c r="O574" s="23">
        <f t="shared" si="86"/>
        <v>1020</v>
      </c>
      <c r="P574" s="23">
        <f t="shared" si="87"/>
        <v>26508</v>
      </c>
      <c r="Q574" s="24">
        <f t="shared" si="88"/>
        <v>96.294681778552743</v>
      </c>
      <c r="R574" s="19" t="str">
        <f t="shared" si="89"/>
        <v>High Profit</v>
      </c>
    </row>
    <row r="575" spans="1:18">
      <c r="A575" s="22">
        <v>45174</v>
      </c>
      <c r="B575" s="19">
        <f t="shared" si="80"/>
        <v>2023</v>
      </c>
      <c r="C575" s="19">
        <f t="shared" si="81"/>
        <v>9</v>
      </c>
      <c r="D575" s="19">
        <f t="shared" si="82"/>
        <v>1</v>
      </c>
      <c r="E575" s="19">
        <f t="shared" si="83"/>
        <v>5</v>
      </c>
      <c r="F575" s="19" t="str">
        <f t="shared" si="84"/>
        <v>Q3</v>
      </c>
      <c r="G575" s="19">
        <v>5</v>
      </c>
      <c r="H575" s="19" t="s">
        <v>81</v>
      </c>
      <c r="I575" s="19" t="s">
        <v>68</v>
      </c>
      <c r="J575" s="19" t="s">
        <v>79</v>
      </c>
      <c r="K575" s="23">
        <v>2993</v>
      </c>
      <c r="L575" s="23">
        <v>128</v>
      </c>
      <c r="M575" s="19">
        <v>9</v>
      </c>
      <c r="N575" s="23">
        <f t="shared" si="85"/>
        <v>26937</v>
      </c>
      <c r="O575" s="23">
        <f t="shared" si="86"/>
        <v>1152</v>
      </c>
      <c r="P575" s="23">
        <f t="shared" si="87"/>
        <v>25785</v>
      </c>
      <c r="Q575" s="24">
        <f t="shared" si="88"/>
        <v>95.723354493818917</v>
      </c>
      <c r="R575" s="19" t="str">
        <f t="shared" si="89"/>
        <v>High Profit</v>
      </c>
    </row>
    <row r="576" spans="1:18">
      <c r="A576" s="22">
        <v>45255</v>
      </c>
      <c r="B576" s="19">
        <f t="shared" si="80"/>
        <v>2023</v>
      </c>
      <c r="C576" s="19">
        <f t="shared" si="81"/>
        <v>11</v>
      </c>
      <c r="D576" s="19">
        <f t="shared" si="82"/>
        <v>4</v>
      </c>
      <c r="E576" s="19">
        <f t="shared" si="83"/>
        <v>25</v>
      </c>
      <c r="F576" s="19" t="str">
        <f t="shared" si="84"/>
        <v>Q4</v>
      </c>
      <c r="G576" s="19">
        <v>5</v>
      </c>
      <c r="H576" s="19" t="s">
        <v>84</v>
      </c>
      <c r="I576" s="19" t="s">
        <v>92</v>
      </c>
      <c r="J576" s="19" t="s">
        <v>79</v>
      </c>
      <c r="K576" s="23">
        <v>853</v>
      </c>
      <c r="L576" s="23">
        <v>60</v>
      </c>
      <c r="M576" s="19">
        <v>10</v>
      </c>
      <c r="N576" s="23">
        <f t="shared" si="85"/>
        <v>8530</v>
      </c>
      <c r="O576" s="23">
        <f t="shared" si="86"/>
        <v>600</v>
      </c>
      <c r="P576" s="23">
        <f t="shared" si="87"/>
        <v>7930</v>
      </c>
      <c r="Q576" s="24">
        <f t="shared" si="88"/>
        <v>92.966002344665881</v>
      </c>
      <c r="R576" s="19" t="str">
        <f t="shared" si="89"/>
        <v>Low Profit</v>
      </c>
    </row>
    <row r="577" spans="1:18">
      <c r="A577" s="22">
        <v>45106</v>
      </c>
      <c r="B577" s="19">
        <f t="shared" si="80"/>
        <v>2023</v>
      </c>
      <c r="C577" s="19">
        <f t="shared" si="81"/>
        <v>6</v>
      </c>
      <c r="D577" s="19">
        <f t="shared" si="82"/>
        <v>5</v>
      </c>
      <c r="E577" s="19">
        <f t="shared" si="83"/>
        <v>29</v>
      </c>
      <c r="F577" s="19" t="str">
        <f t="shared" si="84"/>
        <v>Q2</v>
      </c>
      <c r="G577" s="19">
        <v>5</v>
      </c>
      <c r="H577" s="19" t="s">
        <v>82</v>
      </c>
      <c r="I577" s="19" t="s">
        <v>92</v>
      </c>
      <c r="J577" s="19" t="s">
        <v>69</v>
      </c>
      <c r="K577" s="23">
        <v>2811</v>
      </c>
      <c r="L577" s="23">
        <v>144</v>
      </c>
      <c r="M577" s="19">
        <v>13</v>
      </c>
      <c r="N577" s="23">
        <f t="shared" si="85"/>
        <v>36543</v>
      </c>
      <c r="O577" s="23">
        <f t="shared" si="86"/>
        <v>1872</v>
      </c>
      <c r="P577" s="23">
        <f t="shared" si="87"/>
        <v>34671</v>
      </c>
      <c r="Q577" s="24">
        <f t="shared" si="88"/>
        <v>94.877267876200648</v>
      </c>
      <c r="R577" s="19" t="str">
        <f t="shared" si="89"/>
        <v>High Profit</v>
      </c>
    </row>
    <row r="578" spans="1:18">
      <c r="A578" s="22">
        <v>45234</v>
      </c>
      <c r="B578" s="19">
        <f t="shared" si="80"/>
        <v>2023</v>
      </c>
      <c r="C578" s="19">
        <f t="shared" si="81"/>
        <v>11</v>
      </c>
      <c r="D578" s="19">
        <f t="shared" si="82"/>
        <v>1</v>
      </c>
      <c r="E578" s="19">
        <f t="shared" si="83"/>
        <v>4</v>
      </c>
      <c r="F578" s="19" t="str">
        <f t="shared" si="84"/>
        <v>Q4</v>
      </c>
      <c r="G578" s="19">
        <v>5</v>
      </c>
      <c r="H578" s="19" t="s">
        <v>88</v>
      </c>
      <c r="I578" s="19" t="s">
        <v>91</v>
      </c>
      <c r="J578" s="19" t="s">
        <v>80</v>
      </c>
      <c r="K578" s="23">
        <v>873</v>
      </c>
      <c r="L578" s="23">
        <v>80</v>
      </c>
      <c r="M578" s="19">
        <v>3</v>
      </c>
      <c r="N578" s="23">
        <f t="shared" si="85"/>
        <v>2619</v>
      </c>
      <c r="O578" s="23">
        <f t="shared" si="86"/>
        <v>240</v>
      </c>
      <c r="P578" s="23">
        <f t="shared" si="87"/>
        <v>2379</v>
      </c>
      <c r="Q578" s="24">
        <f t="shared" si="88"/>
        <v>90.836197021764036</v>
      </c>
      <c r="R578" s="19" t="str">
        <f t="shared" si="89"/>
        <v>Low Profit</v>
      </c>
    </row>
    <row r="579" spans="1:18">
      <c r="A579" s="22">
        <v>45024</v>
      </c>
      <c r="B579" s="19">
        <f t="shared" ref="B579:B642" si="90">YEAR(A579)</f>
        <v>2023</v>
      </c>
      <c r="C579" s="19">
        <f t="shared" ref="C579:C642" si="91">MONTH(A579)</f>
        <v>4</v>
      </c>
      <c r="D579" s="19">
        <f t="shared" ref="D579:D642" si="92">INT((DAY(A579)-1)/7)+1</f>
        <v>2</v>
      </c>
      <c r="E579" s="19">
        <f t="shared" ref="E579:E642" si="93">DAY(A579)</f>
        <v>8</v>
      </c>
      <c r="F579" s="19" t="str">
        <f t="shared" ref="F579:F642" si="94">IF(C579&lt;=3,"Q1",IF(C579&lt;=6,"Q2",IF(C579&lt;=9,"Q3","Q4")))</f>
        <v>Q2</v>
      </c>
      <c r="G579" s="19">
        <v>5</v>
      </c>
      <c r="H579" s="19" t="s">
        <v>77</v>
      </c>
      <c r="I579" s="19" t="s">
        <v>68</v>
      </c>
      <c r="J579" s="19" t="s">
        <v>78</v>
      </c>
      <c r="K579" s="23">
        <v>1366</v>
      </c>
      <c r="L579" s="23">
        <v>60</v>
      </c>
      <c r="M579" s="19">
        <v>9</v>
      </c>
      <c r="N579" s="23">
        <f t="shared" ref="N579:N642" si="95">K579*M579</f>
        <v>12294</v>
      </c>
      <c r="O579" s="23">
        <f t="shared" ref="O579:O642" si="96">L579*M579</f>
        <v>540</v>
      </c>
      <c r="P579" s="23">
        <f t="shared" ref="P579:P642" si="97">N579-O579</f>
        <v>11754</v>
      </c>
      <c r="Q579" s="24">
        <f t="shared" ref="Q579:Q642" si="98">(P579/N579)*100</f>
        <v>95.607613469985367</v>
      </c>
      <c r="R579" s="19" t="str">
        <f t="shared" ref="R579:R642" si="99">IF(P579&gt;=AVERAGE($P$2:$P$701),"High Profit","Low Profit")</f>
        <v>Low Profit</v>
      </c>
    </row>
    <row r="580" spans="1:18">
      <c r="A580" s="22">
        <v>45024</v>
      </c>
      <c r="B580" s="19">
        <f t="shared" si="90"/>
        <v>2023</v>
      </c>
      <c r="C580" s="19">
        <f t="shared" si="91"/>
        <v>4</v>
      </c>
      <c r="D580" s="19">
        <f t="shared" si="92"/>
        <v>2</v>
      </c>
      <c r="E580" s="19">
        <f t="shared" si="93"/>
        <v>8</v>
      </c>
      <c r="F580" s="19" t="str">
        <f t="shared" si="94"/>
        <v>Q2</v>
      </c>
      <c r="G580" s="19">
        <v>5</v>
      </c>
      <c r="H580" s="19" t="s">
        <v>67</v>
      </c>
      <c r="I580" s="19" t="s">
        <v>68</v>
      </c>
      <c r="J580" s="19" t="s">
        <v>72</v>
      </c>
      <c r="K580" s="23">
        <v>1773</v>
      </c>
      <c r="L580" s="23">
        <v>124</v>
      </c>
      <c r="M580" s="19">
        <v>12</v>
      </c>
      <c r="N580" s="23">
        <f t="shared" si="95"/>
        <v>21276</v>
      </c>
      <c r="O580" s="23">
        <f t="shared" si="96"/>
        <v>1488</v>
      </c>
      <c r="P580" s="23">
        <f t="shared" si="97"/>
        <v>19788</v>
      </c>
      <c r="Q580" s="24">
        <f t="shared" si="98"/>
        <v>93.006204173716867</v>
      </c>
      <c r="R580" s="19" t="str">
        <f t="shared" si="99"/>
        <v>High Profit</v>
      </c>
    </row>
    <row r="581" spans="1:18">
      <c r="A581" s="22">
        <v>45053</v>
      </c>
      <c r="B581" s="19">
        <f t="shared" si="90"/>
        <v>2023</v>
      </c>
      <c r="C581" s="19">
        <f t="shared" si="91"/>
        <v>5</v>
      </c>
      <c r="D581" s="19">
        <f t="shared" si="92"/>
        <v>1</v>
      </c>
      <c r="E581" s="19">
        <f t="shared" si="93"/>
        <v>7</v>
      </c>
      <c r="F581" s="19" t="str">
        <f t="shared" si="94"/>
        <v>Q2</v>
      </c>
      <c r="G581" s="19">
        <v>5</v>
      </c>
      <c r="H581" s="19" t="s">
        <v>71</v>
      </c>
      <c r="I581" s="19" t="s">
        <v>92</v>
      </c>
      <c r="J581" s="19" t="s">
        <v>83</v>
      </c>
      <c r="K581" s="23">
        <v>1186</v>
      </c>
      <c r="L581" s="23">
        <v>88</v>
      </c>
      <c r="M581" s="19">
        <v>9</v>
      </c>
      <c r="N581" s="23">
        <f t="shared" si="95"/>
        <v>10674</v>
      </c>
      <c r="O581" s="23">
        <f t="shared" si="96"/>
        <v>792</v>
      </c>
      <c r="P581" s="23">
        <f t="shared" si="97"/>
        <v>9882</v>
      </c>
      <c r="Q581" s="24">
        <f t="shared" si="98"/>
        <v>92.580101180438447</v>
      </c>
      <c r="R581" s="19" t="str">
        <f t="shared" si="99"/>
        <v>Low Profit</v>
      </c>
    </row>
    <row r="582" spans="1:18">
      <c r="A582" s="22">
        <v>45262</v>
      </c>
      <c r="B582" s="19">
        <f t="shared" si="90"/>
        <v>2023</v>
      </c>
      <c r="C582" s="19">
        <f t="shared" si="91"/>
        <v>12</v>
      </c>
      <c r="D582" s="19">
        <f t="shared" si="92"/>
        <v>1</v>
      </c>
      <c r="E582" s="19">
        <f t="shared" si="93"/>
        <v>2</v>
      </c>
      <c r="F582" s="19" t="str">
        <f t="shared" si="94"/>
        <v>Q4</v>
      </c>
      <c r="G582" s="19">
        <v>5</v>
      </c>
      <c r="H582" s="19" t="s">
        <v>87</v>
      </c>
      <c r="I582" s="19" t="s">
        <v>92</v>
      </c>
      <c r="J582" s="19" t="s">
        <v>78</v>
      </c>
      <c r="K582" s="23">
        <v>3495</v>
      </c>
      <c r="L582" s="23">
        <v>128</v>
      </c>
      <c r="M582" s="19">
        <v>15</v>
      </c>
      <c r="N582" s="23">
        <f t="shared" si="95"/>
        <v>52425</v>
      </c>
      <c r="O582" s="23">
        <f t="shared" si="96"/>
        <v>1920</v>
      </c>
      <c r="P582" s="23">
        <f t="shared" si="97"/>
        <v>50505</v>
      </c>
      <c r="Q582" s="24">
        <f t="shared" si="98"/>
        <v>96.337625178826897</v>
      </c>
      <c r="R582" s="19" t="str">
        <f t="shared" si="99"/>
        <v>High Profit</v>
      </c>
    </row>
    <row r="583" spans="1:18">
      <c r="A583" s="22">
        <v>45109</v>
      </c>
      <c r="B583" s="19">
        <f t="shared" si="90"/>
        <v>2023</v>
      </c>
      <c r="C583" s="19">
        <f t="shared" si="91"/>
        <v>7</v>
      </c>
      <c r="D583" s="19">
        <f t="shared" si="92"/>
        <v>1</v>
      </c>
      <c r="E583" s="19">
        <f t="shared" si="93"/>
        <v>2</v>
      </c>
      <c r="F583" s="19" t="str">
        <f t="shared" si="94"/>
        <v>Q3</v>
      </c>
      <c r="G583" s="19">
        <v>5</v>
      </c>
      <c r="H583" s="19" t="s">
        <v>73</v>
      </c>
      <c r="I583" s="19" t="s">
        <v>92</v>
      </c>
      <c r="J583" s="19" t="s">
        <v>86</v>
      </c>
      <c r="K583" s="23">
        <v>1359</v>
      </c>
      <c r="L583" s="23">
        <v>126</v>
      </c>
      <c r="M583" s="19">
        <v>3</v>
      </c>
      <c r="N583" s="23">
        <f t="shared" si="95"/>
        <v>4077</v>
      </c>
      <c r="O583" s="23">
        <f t="shared" si="96"/>
        <v>378</v>
      </c>
      <c r="P583" s="23">
        <f t="shared" si="97"/>
        <v>3699</v>
      </c>
      <c r="Q583" s="24">
        <f t="shared" si="98"/>
        <v>90.728476821192046</v>
      </c>
      <c r="R583" s="19" t="str">
        <f t="shared" si="99"/>
        <v>Low Profit</v>
      </c>
    </row>
    <row r="584" spans="1:18">
      <c r="A584" s="22">
        <v>45144</v>
      </c>
      <c r="B584" s="19">
        <f t="shared" si="90"/>
        <v>2023</v>
      </c>
      <c r="C584" s="19">
        <f t="shared" si="91"/>
        <v>8</v>
      </c>
      <c r="D584" s="19">
        <f t="shared" si="92"/>
        <v>1</v>
      </c>
      <c r="E584" s="19">
        <f t="shared" si="93"/>
        <v>6</v>
      </c>
      <c r="F584" s="19" t="str">
        <f t="shared" si="94"/>
        <v>Q3</v>
      </c>
      <c r="G584" s="19">
        <v>5</v>
      </c>
      <c r="H584" s="19" t="s">
        <v>77</v>
      </c>
      <c r="I584" s="19" t="s">
        <v>91</v>
      </c>
      <c r="J584" s="19" t="s">
        <v>72</v>
      </c>
      <c r="K584" s="23">
        <v>2150</v>
      </c>
      <c r="L584" s="23">
        <v>66</v>
      </c>
      <c r="M584" s="19">
        <v>10</v>
      </c>
      <c r="N584" s="23">
        <f t="shared" si="95"/>
        <v>21500</v>
      </c>
      <c r="O584" s="23">
        <f t="shared" si="96"/>
        <v>660</v>
      </c>
      <c r="P584" s="23">
        <f t="shared" si="97"/>
        <v>20840</v>
      </c>
      <c r="Q584" s="24">
        <f t="shared" si="98"/>
        <v>96.930232558139537</v>
      </c>
      <c r="R584" s="19" t="str">
        <f t="shared" si="99"/>
        <v>High Profit</v>
      </c>
    </row>
    <row r="585" spans="1:18">
      <c r="A585" s="22">
        <v>45258</v>
      </c>
      <c r="B585" s="19">
        <f t="shared" si="90"/>
        <v>2023</v>
      </c>
      <c r="C585" s="19">
        <f t="shared" si="91"/>
        <v>11</v>
      </c>
      <c r="D585" s="19">
        <f t="shared" si="92"/>
        <v>4</v>
      </c>
      <c r="E585" s="19">
        <f t="shared" si="93"/>
        <v>28</v>
      </c>
      <c r="F585" s="19" t="str">
        <f t="shared" si="94"/>
        <v>Q4</v>
      </c>
      <c r="G585" s="19">
        <v>5</v>
      </c>
      <c r="H585" s="19" t="s">
        <v>84</v>
      </c>
      <c r="I585" s="19" t="s">
        <v>92</v>
      </c>
      <c r="J585" s="19" t="s">
        <v>83</v>
      </c>
      <c r="K585" s="23">
        <v>807</v>
      </c>
      <c r="L585" s="23">
        <v>75</v>
      </c>
      <c r="M585" s="19">
        <v>5</v>
      </c>
      <c r="N585" s="23">
        <f t="shared" si="95"/>
        <v>4035</v>
      </c>
      <c r="O585" s="23">
        <f t="shared" si="96"/>
        <v>375</v>
      </c>
      <c r="P585" s="23">
        <f t="shared" si="97"/>
        <v>3660</v>
      </c>
      <c r="Q585" s="24">
        <f t="shared" si="98"/>
        <v>90.706319702602229</v>
      </c>
      <c r="R585" s="19" t="str">
        <f t="shared" si="99"/>
        <v>Low Profit</v>
      </c>
    </row>
    <row r="586" spans="1:18">
      <c r="A586" s="22">
        <v>45141</v>
      </c>
      <c r="B586" s="19">
        <f t="shared" si="90"/>
        <v>2023</v>
      </c>
      <c r="C586" s="19">
        <f t="shared" si="91"/>
        <v>8</v>
      </c>
      <c r="D586" s="19">
        <f t="shared" si="92"/>
        <v>1</v>
      </c>
      <c r="E586" s="19">
        <f t="shared" si="93"/>
        <v>3</v>
      </c>
      <c r="F586" s="19" t="str">
        <f t="shared" si="94"/>
        <v>Q3</v>
      </c>
      <c r="G586" s="19">
        <v>5</v>
      </c>
      <c r="H586" s="19" t="s">
        <v>67</v>
      </c>
      <c r="I586" s="19" t="s">
        <v>91</v>
      </c>
      <c r="J586" s="19" t="s">
        <v>69</v>
      </c>
      <c r="K586" s="23">
        <v>2605</v>
      </c>
      <c r="L586" s="23">
        <v>76</v>
      </c>
      <c r="M586" s="19">
        <v>15</v>
      </c>
      <c r="N586" s="23">
        <f t="shared" si="95"/>
        <v>39075</v>
      </c>
      <c r="O586" s="23">
        <f t="shared" si="96"/>
        <v>1140</v>
      </c>
      <c r="P586" s="23">
        <f t="shared" si="97"/>
        <v>37935</v>
      </c>
      <c r="Q586" s="24">
        <f t="shared" si="98"/>
        <v>97.08253358925144</v>
      </c>
      <c r="R586" s="19" t="str">
        <f t="shared" si="99"/>
        <v>High Profit</v>
      </c>
    </row>
    <row r="587" spans="1:18">
      <c r="A587" s="22">
        <v>45116</v>
      </c>
      <c r="B587" s="19">
        <f t="shared" si="90"/>
        <v>2023</v>
      </c>
      <c r="C587" s="19">
        <f t="shared" si="91"/>
        <v>7</v>
      </c>
      <c r="D587" s="19">
        <f t="shared" si="92"/>
        <v>2</v>
      </c>
      <c r="E587" s="19">
        <f t="shared" si="93"/>
        <v>9</v>
      </c>
      <c r="F587" s="19" t="str">
        <f t="shared" si="94"/>
        <v>Q3</v>
      </c>
      <c r="G587" s="19">
        <v>5</v>
      </c>
      <c r="H587" s="19" t="s">
        <v>77</v>
      </c>
      <c r="I587" s="19" t="s">
        <v>92</v>
      </c>
      <c r="J587" s="19" t="s">
        <v>86</v>
      </c>
      <c r="K587" s="23">
        <v>801</v>
      </c>
      <c r="L587" s="23">
        <v>109</v>
      </c>
      <c r="M587" s="19">
        <v>5</v>
      </c>
      <c r="N587" s="23">
        <f t="shared" si="95"/>
        <v>4005</v>
      </c>
      <c r="O587" s="23">
        <f t="shared" si="96"/>
        <v>545</v>
      </c>
      <c r="P587" s="23">
        <f t="shared" si="97"/>
        <v>3460</v>
      </c>
      <c r="Q587" s="24">
        <f t="shared" si="98"/>
        <v>86.392009987515607</v>
      </c>
      <c r="R587" s="19" t="str">
        <f t="shared" si="99"/>
        <v>Low Profit</v>
      </c>
    </row>
    <row r="588" spans="1:18">
      <c r="A588" s="22">
        <v>45059</v>
      </c>
      <c r="B588" s="19">
        <f t="shared" si="90"/>
        <v>2023</v>
      </c>
      <c r="C588" s="19">
        <f t="shared" si="91"/>
        <v>5</v>
      </c>
      <c r="D588" s="19">
        <f t="shared" si="92"/>
        <v>2</v>
      </c>
      <c r="E588" s="19">
        <f t="shared" si="93"/>
        <v>13</v>
      </c>
      <c r="F588" s="19" t="str">
        <f t="shared" si="94"/>
        <v>Q2</v>
      </c>
      <c r="G588" s="19">
        <v>5</v>
      </c>
      <c r="H588" s="19" t="s">
        <v>87</v>
      </c>
      <c r="I588" s="19" t="s">
        <v>92</v>
      </c>
      <c r="J588" s="19" t="s">
        <v>69</v>
      </c>
      <c r="K588" s="23">
        <v>1496</v>
      </c>
      <c r="L588" s="23">
        <v>106</v>
      </c>
      <c r="M588" s="19">
        <v>14</v>
      </c>
      <c r="N588" s="23">
        <f t="shared" si="95"/>
        <v>20944</v>
      </c>
      <c r="O588" s="23">
        <f t="shared" si="96"/>
        <v>1484</v>
      </c>
      <c r="P588" s="23">
        <f t="shared" si="97"/>
        <v>19460</v>
      </c>
      <c r="Q588" s="24">
        <f t="shared" si="98"/>
        <v>92.914438502673804</v>
      </c>
      <c r="R588" s="19" t="str">
        <f t="shared" si="99"/>
        <v>High Profit</v>
      </c>
    </row>
    <row r="589" spans="1:18">
      <c r="A589" s="22">
        <v>45260</v>
      </c>
      <c r="B589" s="19">
        <f t="shared" si="90"/>
        <v>2023</v>
      </c>
      <c r="C589" s="19">
        <f t="shared" si="91"/>
        <v>11</v>
      </c>
      <c r="D589" s="19">
        <f t="shared" si="92"/>
        <v>5</v>
      </c>
      <c r="E589" s="19">
        <f t="shared" si="93"/>
        <v>30</v>
      </c>
      <c r="F589" s="19" t="str">
        <f t="shared" si="94"/>
        <v>Q4</v>
      </c>
      <c r="G589" s="19">
        <v>5</v>
      </c>
      <c r="H589" s="19" t="s">
        <v>87</v>
      </c>
      <c r="I589" s="19" t="s">
        <v>92</v>
      </c>
      <c r="J589" s="19" t="s">
        <v>72</v>
      </c>
      <c r="K589" s="23">
        <v>1010</v>
      </c>
      <c r="L589" s="23">
        <v>141</v>
      </c>
      <c r="M589" s="19">
        <v>13</v>
      </c>
      <c r="N589" s="23">
        <f t="shared" si="95"/>
        <v>13130</v>
      </c>
      <c r="O589" s="23">
        <f t="shared" si="96"/>
        <v>1833</v>
      </c>
      <c r="P589" s="23">
        <f t="shared" si="97"/>
        <v>11297</v>
      </c>
      <c r="Q589" s="24">
        <f t="shared" si="98"/>
        <v>86.039603960396036</v>
      </c>
      <c r="R589" s="19" t="str">
        <f t="shared" si="99"/>
        <v>Low Profit</v>
      </c>
    </row>
    <row r="590" spans="1:18">
      <c r="A590" s="22">
        <v>44971</v>
      </c>
      <c r="B590" s="19">
        <f t="shared" si="90"/>
        <v>2023</v>
      </c>
      <c r="C590" s="19">
        <f t="shared" si="91"/>
        <v>2</v>
      </c>
      <c r="D590" s="19">
        <f t="shared" si="92"/>
        <v>2</v>
      </c>
      <c r="E590" s="19">
        <f t="shared" si="93"/>
        <v>14</v>
      </c>
      <c r="F590" s="19" t="str">
        <f t="shared" si="94"/>
        <v>Q1</v>
      </c>
      <c r="G590" s="19">
        <v>5</v>
      </c>
      <c r="H590" s="19" t="s">
        <v>89</v>
      </c>
      <c r="I590" s="19" t="s">
        <v>68</v>
      </c>
      <c r="J590" s="19" t="s">
        <v>72</v>
      </c>
      <c r="K590" s="23">
        <v>2460</v>
      </c>
      <c r="L590" s="23">
        <v>101</v>
      </c>
      <c r="M590" s="19">
        <v>13</v>
      </c>
      <c r="N590" s="23">
        <f t="shared" si="95"/>
        <v>31980</v>
      </c>
      <c r="O590" s="23">
        <f t="shared" si="96"/>
        <v>1313</v>
      </c>
      <c r="P590" s="23">
        <f t="shared" si="97"/>
        <v>30667</v>
      </c>
      <c r="Q590" s="24">
        <f t="shared" si="98"/>
        <v>95.894308943089442</v>
      </c>
      <c r="R590" s="19" t="str">
        <f t="shared" si="99"/>
        <v>High Profit</v>
      </c>
    </row>
    <row r="591" spans="1:18">
      <c r="A591" s="22">
        <v>45070</v>
      </c>
      <c r="B591" s="19">
        <f t="shared" si="90"/>
        <v>2023</v>
      </c>
      <c r="C591" s="19">
        <f t="shared" si="91"/>
        <v>5</v>
      </c>
      <c r="D591" s="19">
        <f t="shared" si="92"/>
        <v>4</v>
      </c>
      <c r="E591" s="19">
        <f t="shared" si="93"/>
        <v>24</v>
      </c>
      <c r="F591" s="19" t="str">
        <f t="shared" si="94"/>
        <v>Q2</v>
      </c>
      <c r="G591" s="19">
        <v>5</v>
      </c>
      <c r="H591" s="19" t="s">
        <v>76</v>
      </c>
      <c r="I591" s="19" t="s">
        <v>68</v>
      </c>
      <c r="J591" s="19" t="s">
        <v>75</v>
      </c>
      <c r="K591" s="23">
        <v>269</v>
      </c>
      <c r="L591" s="23">
        <v>147</v>
      </c>
      <c r="M591" s="19">
        <v>15</v>
      </c>
      <c r="N591" s="23">
        <f t="shared" si="95"/>
        <v>4035</v>
      </c>
      <c r="O591" s="23">
        <f t="shared" si="96"/>
        <v>2205</v>
      </c>
      <c r="P591" s="23">
        <f t="shared" si="97"/>
        <v>1830</v>
      </c>
      <c r="Q591" s="24">
        <f t="shared" si="98"/>
        <v>45.353159851301115</v>
      </c>
      <c r="R591" s="19" t="str">
        <f t="shared" si="99"/>
        <v>Low Profit</v>
      </c>
    </row>
    <row r="592" spans="1:18">
      <c r="A592" s="22">
        <v>45288</v>
      </c>
      <c r="B592" s="19">
        <f t="shared" si="90"/>
        <v>2023</v>
      </c>
      <c r="C592" s="19">
        <f t="shared" si="91"/>
        <v>12</v>
      </c>
      <c r="D592" s="19">
        <f t="shared" si="92"/>
        <v>4</v>
      </c>
      <c r="E592" s="19">
        <f t="shared" si="93"/>
        <v>28</v>
      </c>
      <c r="F592" s="19" t="str">
        <f t="shared" si="94"/>
        <v>Q4</v>
      </c>
      <c r="G592" s="19">
        <v>5</v>
      </c>
      <c r="H592" s="19" t="s">
        <v>89</v>
      </c>
      <c r="I592" s="19" t="s">
        <v>68</v>
      </c>
      <c r="J592" s="19" t="s">
        <v>85</v>
      </c>
      <c r="K592" s="23">
        <v>2536</v>
      </c>
      <c r="L592" s="23">
        <v>89</v>
      </c>
      <c r="M592" s="19">
        <v>6</v>
      </c>
      <c r="N592" s="23">
        <f t="shared" si="95"/>
        <v>15216</v>
      </c>
      <c r="O592" s="23">
        <f t="shared" si="96"/>
        <v>534</v>
      </c>
      <c r="P592" s="23">
        <f t="shared" si="97"/>
        <v>14682</v>
      </c>
      <c r="Q592" s="24">
        <f t="shared" si="98"/>
        <v>96.49053627760253</v>
      </c>
      <c r="R592" s="19" t="str">
        <f t="shared" si="99"/>
        <v>High Profit</v>
      </c>
    </row>
    <row r="593" spans="1:18">
      <c r="A593" s="22">
        <v>44927</v>
      </c>
      <c r="B593" s="19">
        <f t="shared" si="90"/>
        <v>2023</v>
      </c>
      <c r="C593" s="19">
        <f t="shared" si="91"/>
        <v>1</v>
      </c>
      <c r="D593" s="19">
        <f t="shared" si="92"/>
        <v>1</v>
      </c>
      <c r="E593" s="19">
        <f t="shared" si="93"/>
        <v>1</v>
      </c>
      <c r="F593" s="19" t="str">
        <f t="shared" si="94"/>
        <v>Q1</v>
      </c>
      <c r="G593" s="19">
        <v>5</v>
      </c>
      <c r="H593" s="19" t="s">
        <v>84</v>
      </c>
      <c r="I593" s="19" t="s">
        <v>92</v>
      </c>
      <c r="J593" s="19" t="s">
        <v>74</v>
      </c>
      <c r="K593" s="23">
        <v>2541</v>
      </c>
      <c r="L593" s="23">
        <v>145</v>
      </c>
      <c r="M593" s="19">
        <v>5</v>
      </c>
      <c r="N593" s="23">
        <f t="shared" si="95"/>
        <v>12705</v>
      </c>
      <c r="O593" s="23">
        <f t="shared" si="96"/>
        <v>725</v>
      </c>
      <c r="P593" s="23">
        <f t="shared" si="97"/>
        <v>11980</v>
      </c>
      <c r="Q593" s="24">
        <f t="shared" si="98"/>
        <v>94.293585202676113</v>
      </c>
      <c r="R593" s="19" t="str">
        <f t="shared" si="99"/>
        <v>Low Profit</v>
      </c>
    </row>
    <row r="594" spans="1:18">
      <c r="A594" s="22">
        <v>45214</v>
      </c>
      <c r="B594" s="19">
        <f t="shared" si="90"/>
        <v>2023</v>
      </c>
      <c r="C594" s="19">
        <f t="shared" si="91"/>
        <v>10</v>
      </c>
      <c r="D594" s="19">
        <f t="shared" si="92"/>
        <v>3</v>
      </c>
      <c r="E594" s="19">
        <f t="shared" si="93"/>
        <v>15</v>
      </c>
      <c r="F594" s="19" t="str">
        <f t="shared" si="94"/>
        <v>Q4</v>
      </c>
      <c r="G594" s="19">
        <v>5</v>
      </c>
      <c r="H594" s="19" t="s">
        <v>82</v>
      </c>
      <c r="I594" s="19" t="s">
        <v>91</v>
      </c>
      <c r="J594" s="19" t="s">
        <v>74</v>
      </c>
      <c r="K594" s="23">
        <v>269</v>
      </c>
      <c r="L594" s="23">
        <v>96</v>
      </c>
      <c r="M594" s="19">
        <v>14</v>
      </c>
      <c r="N594" s="23">
        <f t="shared" si="95"/>
        <v>3766</v>
      </c>
      <c r="O594" s="23">
        <f t="shared" si="96"/>
        <v>1344</v>
      </c>
      <c r="P594" s="23">
        <f t="shared" si="97"/>
        <v>2422</v>
      </c>
      <c r="Q594" s="24">
        <f t="shared" si="98"/>
        <v>64.312267657992564</v>
      </c>
      <c r="R594" s="19" t="str">
        <f t="shared" si="99"/>
        <v>Low Profit</v>
      </c>
    </row>
    <row r="595" spans="1:18">
      <c r="A595" s="22">
        <v>45109</v>
      </c>
      <c r="B595" s="19">
        <f t="shared" si="90"/>
        <v>2023</v>
      </c>
      <c r="C595" s="19">
        <f t="shared" si="91"/>
        <v>7</v>
      </c>
      <c r="D595" s="19">
        <f t="shared" si="92"/>
        <v>1</v>
      </c>
      <c r="E595" s="19">
        <f t="shared" si="93"/>
        <v>2</v>
      </c>
      <c r="F595" s="19" t="str">
        <f t="shared" si="94"/>
        <v>Q3</v>
      </c>
      <c r="G595" s="19">
        <v>5</v>
      </c>
      <c r="H595" s="19" t="s">
        <v>81</v>
      </c>
      <c r="I595" s="19" t="s">
        <v>91</v>
      </c>
      <c r="J595" s="19" t="s">
        <v>72</v>
      </c>
      <c r="K595" s="23">
        <v>1496</v>
      </c>
      <c r="L595" s="23">
        <v>61</v>
      </c>
      <c r="M595" s="19">
        <v>9</v>
      </c>
      <c r="N595" s="23">
        <f t="shared" si="95"/>
        <v>13464</v>
      </c>
      <c r="O595" s="23">
        <f t="shared" si="96"/>
        <v>549</v>
      </c>
      <c r="P595" s="23">
        <f t="shared" si="97"/>
        <v>12915</v>
      </c>
      <c r="Q595" s="24">
        <f t="shared" si="98"/>
        <v>95.922459893048128</v>
      </c>
      <c r="R595" s="19" t="str">
        <f t="shared" si="99"/>
        <v>Low Profit</v>
      </c>
    </row>
    <row r="596" spans="1:18">
      <c r="A596" s="22">
        <v>45128</v>
      </c>
      <c r="B596" s="19">
        <f t="shared" si="90"/>
        <v>2023</v>
      </c>
      <c r="C596" s="19">
        <f t="shared" si="91"/>
        <v>7</v>
      </c>
      <c r="D596" s="19">
        <f t="shared" si="92"/>
        <v>3</v>
      </c>
      <c r="E596" s="19">
        <f t="shared" si="93"/>
        <v>21</v>
      </c>
      <c r="F596" s="19" t="str">
        <f t="shared" si="94"/>
        <v>Q3</v>
      </c>
      <c r="G596" s="19">
        <v>5</v>
      </c>
      <c r="H596" s="19" t="s">
        <v>89</v>
      </c>
      <c r="I596" s="19" t="s">
        <v>92</v>
      </c>
      <c r="J596" s="19" t="s">
        <v>83</v>
      </c>
      <c r="K596" s="23">
        <v>1010</v>
      </c>
      <c r="L596" s="23">
        <v>128</v>
      </c>
      <c r="M596" s="19">
        <v>7</v>
      </c>
      <c r="N596" s="23">
        <f t="shared" si="95"/>
        <v>7070</v>
      </c>
      <c r="O596" s="23">
        <f t="shared" si="96"/>
        <v>896</v>
      </c>
      <c r="P596" s="23">
        <f t="shared" si="97"/>
        <v>6174</v>
      </c>
      <c r="Q596" s="24">
        <f t="shared" si="98"/>
        <v>87.32673267326733</v>
      </c>
      <c r="R596" s="19" t="str">
        <f t="shared" si="99"/>
        <v>Low Profit</v>
      </c>
    </row>
    <row r="597" spans="1:18">
      <c r="A597" s="22">
        <v>44992</v>
      </c>
      <c r="B597" s="19">
        <f t="shared" si="90"/>
        <v>2023</v>
      </c>
      <c r="C597" s="19">
        <f t="shared" si="91"/>
        <v>3</v>
      </c>
      <c r="D597" s="19">
        <f t="shared" si="92"/>
        <v>1</v>
      </c>
      <c r="E597" s="19">
        <f t="shared" si="93"/>
        <v>7</v>
      </c>
      <c r="F597" s="19" t="str">
        <f t="shared" si="94"/>
        <v>Q1</v>
      </c>
      <c r="G597" s="19">
        <v>5</v>
      </c>
      <c r="H597" s="19" t="s">
        <v>88</v>
      </c>
      <c r="I597" s="19" t="s">
        <v>68</v>
      </c>
      <c r="J597" s="19" t="s">
        <v>70</v>
      </c>
      <c r="K597" s="23">
        <v>888</v>
      </c>
      <c r="L597" s="23">
        <v>139</v>
      </c>
      <c r="M597" s="19">
        <v>3</v>
      </c>
      <c r="N597" s="23">
        <f t="shared" si="95"/>
        <v>2664</v>
      </c>
      <c r="O597" s="23">
        <f t="shared" si="96"/>
        <v>417</v>
      </c>
      <c r="P597" s="23">
        <f t="shared" si="97"/>
        <v>2247</v>
      </c>
      <c r="Q597" s="24">
        <f t="shared" si="98"/>
        <v>84.346846846846844</v>
      </c>
      <c r="R597" s="19" t="str">
        <f t="shared" si="99"/>
        <v>Low Profit</v>
      </c>
    </row>
    <row r="598" spans="1:18">
      <c r="A598" s="22">
        <v>45151</v>
      </c>
      <c r="B598" s="19">
        <f t="shared" si="90"/>
        <v>2023</v>
      </c>
      <c r="C598" s="19">
        <f t="shared" si="91"/>
        <v>8</v>
      </c>
      <c r="D598" s="19">
        <f t="shared" si="92"/>
        <v>2</v>
      </c>
      <c r="E598" s="19">
        <f t="shared" si="93"/>
        <v>13</v>
      </c>
      <c r="F598" s="19" t="str">
        <f t="shared" si="94"/>
        <v>Q3</v>
      </c>
      <c r="G598" s="19">
        <v>5</v>
      </c>
      <c r="H598" s="19" t="s">
        <v>77</v>
      </c>
      <c r="I598" s="19" t="s">
        <v>91</v>
      </c>
      <c r="J598" s="19" t="s">
        <v>70</v>
      </c>
      <c r="K598" s="23">
        <v>546</v>
      </c>
      <c r="L598" s="23">
        <v>90</v>
      </c>
      <c r="M598" s="19">
        <v>14</v>
      </c>
      <c r="N598" s="23">
        <f t="shared" si="95"/>
        <v>7644</v>
      </c>
      <c r="O598" s="23">
        <f t="shared" si="96"/>
        <v>1260</v>
      </c>
      <c r="P598" s="23">
        <f t="shared" si="97"/>
        <v>6384</v>
      </c>
      <c r="Q598" s="24">
        <f t="shared" si="98"/>
        <v>83.516483516483518</v>
      </c>
      <c r="R598" s="19" t="str">
        <f t="shared" si="99"/>
        <v>Low Profit</v>
      </c>
    </row>
    <row r="599" spans="1:18">
      <c r="A599" s="22">
        <v>45201</v>
      </c>
      <c r="B599" s="19">
        <f t="shared" si="90"/>
        <v>2023</v>
      </c>
      <c r="C599" s="19">
        <f t="shared" si="91"/>
        <v>10</v>
      </c>
      <c r="D599" s="19">
        <f t="shared" si="92"/>
        <v>1</v>
      </c>
      <c r="E599" s="19">
        <f t="shared" si="93"/>
        <v>2</v>
      </c>
      <c r="F599" s="19" t="str">
        <f t="shared" si="94"/>
        <v>Q4</v>
      </c>
      <c r="G599" s="19">
        <v>5</v>
      </c>
      <c r="H599" s="19" t="s">
        <v>71</v>
      </c>
      <c r="I599" s="19" t="s">
        <v>68</v>
      </c>
      <c r="J599" s="19" t="s">
        <v>78</v>
      </c>
      <c r="K599" s="23">
        <v>2574</v>
      </c>
      <c r="L599" s="23">
        <v>123</v>
      </c>
      <c r="M599" s="19">
        <v>6</v>
      </c>
      <c r="N599" s="23">
        <f t="shared" si="95"/>
        <v>15444</v>
      </c>
      <c r="O599" s="23">
        <f t="shared" si="96"/>
        <v>738</v>
      </c>
      <c r="P599" s="23">
        <f t="shared" si="97"/>
        <v>14706</v>
      </c>
      <c r="Q599" s="24">
        <f t="shared" si="98"/>
        <v>95.221445221445222</v>
      </c>
      <c r="R599" s="19" t="str">
        <f t="shared" si="99"/>
        <v>High Profit</v>
      </c>
    </row>
    <row r="600" spans="1:18">
      <c r="A600" s="22">
        <v>45114</v>
      </c>
      <c r="B600" s="19">
        <f t="shared" si="90"/>
        <v>2023</v>
      </c>
      <c r="C600" s="19">
        <f t="shared" si="91"/>
        <v>7</v>
      </c>
      <c r="D600" s="19">
        <f t="shared" si="92"/>
        <v>1</v>
      </c>
      <c r="E600" s="19">
        <f t="shared" si="93"/>
        <v>7</v>
      </c>
      <c r="F600" s="19" t="str">
        <f t="shared" si="94"/>
        <v>Q3</v>
      </c>
      <c r="G600" s="19">
        <v>5</v>
      </c>
      <c r="H600" s="19" t="s">
        <v>73</v>
      </c>
      <c r="I600" s="19" t="s">
        <v>91</v>
      </c>
      <c r="J600" s="19" t="s">
        <v>85</v>
      </c>
      <c r="K600" s="23">
        <v>2475</v>
      </c>
      <c r="L600" s="23">
        <v>125</v>
      </c>
      <c r="M600" s="19">
        <v>3</v>
      </c>
      <c r="N600" s="23">
        <f t="shared" si="95"/>
        <v>7425</v>
      </c>
      <c r="O600" s="23">
        <f t="shared" si="96"/>
        <v>375</v>
      </c>
      <c r="P600" s="23">
        <f t="shared" si="97"/>
        <v>7050</v>
      </c>
      <c r="Q600" s="24">
        <f t="shared" si="98"/>
        <v>94.949494949494948</v>
      </c>
      <c r="R600" s="19" t="str">
        <f t="shared" si="99"/>
        <v>Low Profit</v>
      </c>
    </row>
    <row r="601" spans="1:18">
      <c r="A601" s="22">
        <v>45019</v>
      </c>
      <c r="B601" s="19">
        <f t="shared" si="90"/>
        <v>2023</v>
      </c>
      <c r="C601" s="19">
        <f t="shared" si="91"/>
        <v>4</v>
      </c>
      <c r="D601" s="19">
        <f t="shared" si="92"/>
        <v>1</v>
      </c>
      <c r="E601" s="19">
        <f t="shared" si="93"/>
        <v>3</v>
      </c>
      <c r="F601" s="19" t="str">
        <f t="shared" si="94"/>
        <v>Q2</v>
      </c>
      <c r="G601" s="19">
        <v>5</v>
      </c>
      <c r="H601" s="19" t="s">
        <v>81</v>
      </c>
      <c r="I601" s="19" t="s">
        <v>92</v>
      </c>
      <c r="J601" s="19" t="s">
        <v>72</v>
      </c>
      <c r="K601" s="23">
        <v>546</v>
      </c>
      <c r="L601" s="23">
        <v>126</v>
      </c>
      <c r="M601" s="19">
        <v>6</v>
      </c>
      <c r="N601" s="23">
        <f t="shared" si="95"/>
        <v>3276</v>
      </c>
      <c r="O601" s="23">
        <f t="shared" si="96"/>
        <v>756</v>
      </c>
      <c r="P601" s="23">
        <f t="shared" si="97"/>
        <v>2520</v>
      </c>
      <c r="Q601" s="24">
        <f t="shared" si="98"/>
        <v>76.923076923076934</v>
      </c>
      <c r="R601" s="19" t="str">
        <f t="shared" si="99"/>
        <v>Low Profit</v>
      </c>
    </row>
    <row r="602" spans="1:18">
      <c r="A602" s="22">
        <v>45042</v>
      </c>
      <c r="B602" s="19">
        <f t="shared" si="90"/>
        <v>2023</v>
      </c>
      <c r="C602" s="19">
        <f t="shared" si="91"/>
        <v>4</v>
      </c>
      <c r="D602" s="19">
        <f t="shared" si="92"/>
        <v>4</v>
      </c>
      <c r="E602" s="19">
        <f t="shared" si="93"/>
        <v>26</v>
      </c>
      <c r="F602" s="19" t="str">
        <f t="shared" si="94"/>
        <v>Q2</v>
      </c>
      <c r="G602" s="19">
        <v>3</v>
      </c>
      <c r="H602" s="19" t="s">
        <v>67</v>
      </c>
      <c r="I602" s="19" t="s">
        <v>91</v>
      </c>
      <c r="J602" s="19" t="s">
        <v>75</v>
      </c>
      <c r="K602" s="23">
        <v>2518</v>
      </c>
      <c r="L602" s="23">
        <v>138</v>
      </c>
      <c r="M602" s="19">
        <v>14</v>
      </c>
      <c r="N602" s="23">
        <f t="shared" si="95"/>
        <v>35252</v>
      </c>
      <c r="O602" s="23">
        <f t="shared" si="96"/>
        <v>1932</v>
      </c>
      <c r="P602" s="23">
        <f t="shared" si="97"/>
        <v>33320</v>
      </c>
      <c r="Q602" s="24">
        <f t="shared" si="98"/>
        <v>94.51945988880064</v>
      </c>
      <c r="R602" s="19" t="str">
        <f t="shared" si="99"/>
        <v>High Profit</v>
      </c>
    </row>
    <row r="603" spans="1:18">
      <c r="A603" s="22">
        <v>44998</v>
      </c>
      <c r="B603" s="19">
        <f t="shared" si="90"/>
        <v>2023</v>
      </c>
      <c r="C603" s="19">
        <f t="shared" si="91"/>
        <v>3</v>
      </c>
      <c r="D603" s="19">
        <f t="shared" si="92"/>
        <v>2</v>
      </c>
      <c r="E603" s="19">
        <f t="shared" si="93"/>
        <v>13</v>
      </c>
      <c r="F603" s="19" t="str">
        <f t="shared" si="94"/>
        <v>Q1</v>
      </c>
      <c r="G603" s="19">
        <v>3</v>
      </c>
      <c r="H603" s="19" t="s">
        <v>87</v>
      </c>
      <c r="I603" s="19" t="s">
        <v>68</v>
      </c>
      <c r="J603" s="19" t="s">
        <v>72</v>
      </c>
      <c r="K603" s="23">
        <v>1545</v>
      </c>
      <c r="L603" s="23">
        <v>113</v>
      </c>
      <c r="M603" s="19">
        <v>10</v>
      </c>
      <c r="N603" s="23">
        <f t="shared" si="95"/>
        <v>15450</v>
      </c>
      <c r="O603" s="23">
        <f t="shared" si="96"/>
        <v>1130</v>
      </c>
      <c r="P603" s="23">
        <f t="shared" si="97"/>
        <v>14320</v>
      </c>
      <c r="Q603" s="24">
        <f t="shared" si="98"/>
        <v>92.686084142394819</v>
      </c>
      <c r="R603" s="19" t="str">
        <f t="shared" si="99"/>
        <v>High Profit</v>
      </c>
    </row>
    <row r="604" spans="1:18">
      <c r="A604" s="22">
        <v>44929</v>
      </c>
      <c r="B604" s="19">
        <f t="shared" si="90"/>
        <v>2023</v>
      </c>
      <c r="C604" s="19">
        <f t="shared" si="91"/>
        <v>1</v>
      </c>
      <c r="D604" s="19">
        <f t="shared" si="92"/>
        <v>1</v>
      </c>
      <c r="E604" s="19">
        <f t="shared" si="93"/>
        <v>3</v>
      </c>
      <c r="F604" s="19" t="str">
        <f t="shared" si="94"/>
        <v>Q1</v>
      </c>
      <c r="G604" s="19">
        <v>3</v>
      </c>
      <c r="H604" s="19" t="s">
        <v>81</v>
      </c>
      <c r="I604" s="19" t="s">
        <v>91</v>
      </c>
      <c r="J604" s="19" t="s">
        <v>79</v>
      </c>
      <c r="K604" s="23">
        <v>2518</v>
      </c>
      <c r="L604" s="23">
        <v>137</v>
      </c>
      <c r="M604" s="19">
        <v>13</v>
      </c>
      <c r="N604" s="23">
        <f t="shared" si="95"/>
        <v>32734</v>
      </c>
      <c r="O604" s="23">
        <f t="shared" si="96"/>
        <v>1781</v>
      </c>
      <c r="P604" s="23">
        <f t="shared" si="97"/>
        <v>30953</v>
      </c>
      <c r="Q604" s="24">
        <f t="shared" si="98"/>
        <v>94.559173947577449</v>
      </c>
      <c r="R604" s="19" t="str">
        <f t="shared" si="99"/>
        <v>High Profit</v>
      </c>
    </row>
    <row r="605" spans="1:18">
      <c r="A605" s="22">
        <v>45118</v>
      </c>
      <c r="B605" s="19">
        <f t="shared" si="90"/>
        <v>2023</v>
      </c>
      <c r="C605" s="19">
        <f t="shared" si="91"/>
        <v>7</v>
      </c>
      <c r="D605" s="19">
        <f t="shared" si="92"/>
        <v>2</v>
      </c>
      <c r="E605" s="19">
        <f t="shared" si="93"/>
        <v>11</v>
      </c>
      <c r="F605" s="19" t="str">
        <f t="shared" si="94"/>
        <v>Q3</v>
      </c>
      <c r="G605" s="19">
        <v>3</v>
      </c>
      <c r="H605" s="19" t="s">
        <v>77</v>
      </c>
      <c r="I605" s="19" t="s">
        <v>91</v>
      </c>
      <c r="J605" s="19" t="s">
        <v>69</v>
      </c>
      <c r="K605" s="23">
        <v>367</v>
      </c>
      <c r="L605" s="23">
        <v>122</v>
      </c>
      <c r="M605" s="19">
        <v>13</v>
      </c>
      <c r="N605" s="23">
        <f t="shared" si="95"/>
        <v>4771</v>
      </c>
      <c r="O605" s="23">
        <f t="shared" si="96"/>
        <v>1586</v>
      </c>
      <c r="P605" s="23">
        <f t="shared" si="97"/>
        <v>3185</v>
      </c>
      <c r="Q605" s="24">
        <f t="shared" si="98"/>
        <v>66.757493188010898</v>
      </c>
      <c r="R605" s="19" t="str">
        <f t="shared" si="99"/>
        <v>Low Profit</v>
      </c>
    </row>
    <row r="606" spans="1:18">
      <c r="A606" s="22">
        <v>45263</v>
      </c>
      <c r="B606" s="19">
        <f t="shared" si="90"/>
        <v>2023</v>
      </c>
      <c r="C606" s="19">
        <f t="shared" si="91"/>
        <v>12</v>
      </c>
      <c r="D606" s="19">
        <f t="shared" si="92"/>
        <v>1</v>
      </c>
      <c r="E606" s="19">
        <f t="shared" si="93"/>
        <v>3</v>
      </c>
      <c r="F606" s="19" t="str">
        <f t="shared" si="94"/>
        <v>Q4</v>
      </c>
      <c r="G606" s="19">
        <v>3</v>
      </c>
      <c r="H606" s="19" t="s">
        <v>77</v>
      </c>
      <c r="I606" s="19" t="s">
        <v>91</v>
      </c>
      <c r="J606" s="19" t="s">
        <v>90</v>
      </c>
      <c r="K606" s="23">
        <v>912</v>
      </c>
      <c r="L606" s="23">
        <v>94</v>
      </c>
      <c r="M606" s="19">
        <v>10</v>
      </c>
      <c r="N606" s="23">
        <f t="shared" si="95"/>
        <v>9120</v>
      </c>
      <c r="O606" s="23">
        <f t="shared" si="96"/>
        <v>940</v>
      </c>
      <c r="P606" s="23">
        <f t="shared" si="97"/>
        <v>8180</v>
      </c>
      <c r="Q606" s="24">
        <f t="shared" si="98"/>
        <v>89.692982456140342</v>
      </c>
      <c r="R606" s="19" t="str">
        <f t="shared" si="99"/>
        <v>Low Profit</v>
      </c>
    </row>
    <row r="607" spans="1:18">
      <c r="A607" s="22">
        <v>44940</v>
      </c>
      <c r="B607" s="19">
        <f t="shared" si="90"/>
        <v>2023</v>
      </c>
      <c r="C607" s="19">
        <f t="shared" si="91"/>
        <v>1</v>
      </c>
      <c r="D607" s="19">
        <f t="shared" si="92"/>
        <v>2</v>
      </c>
      <c r="E607" s="19">
        <f t="shared" si="93"/>
        <v>14</v>
      </c>
      <c r="F607" s="19" t="str">
        <f t="shared" si="94"/>
        <v>Q1</v>
      </c>
      <c r="G607" s="19">
        <v>3</v>
      </c>
      <c r="H607" s="19" t="s">
        <v>88</v>
      </c>
      <c r="I607" s="19" t="s">
        <v>92</v>
      </c>
      <c r="J607" s="19" t="s">
        <v>74</v>
      </c>
      <c r="K607" s="23">
        <v>2161</v>
      </c>
      <c r="L607" s="23">
        <v>132</v>
      </c>
      <c r="M607" s="19">
        <v>8</v>
      </c>
      <c r="N607" s="23">
        <f t="shared" si="95"/>
        <v>17288</v>
      </c>
      <c r="O607" s="23">
        <f t="shared" si="96"/>
        <v>1056</v>
      </c>
      <c r="P607" s="23">
        <f t="shared" si="97"/>
        <v>16232</v>
      </c>
      <c r="Q607" s="24">
        <f t="shared" si="98"/>
        <v>93.891716797778798</v>
      </c>
      <c r="R607" s="19" t="str">
        <f t="shared" si="99"/>
        <v>High Profit</v>
      </c>
    </row>
    <row r="608" spans="1:18">
      <c r="A608" s="22">
        <v>45003</v>
      </c>
      <c r="B608" s="19">
        <f t="shared" si="90"/>
        <v>2023</v>
      </c>
      <c r="C608" s="19">
        <f t="shared" si="91"/>
        <v>3</v>
      </c>
      <c r="D608" s="19">
        <f t="shared" si="92"/>
        <v>3</v>
      </c>
      <c r="E608" s="19">
        <f t="shared" si="93"/>
        <v>18</v>
      </c>
      <c r="F608" s="19" t="str">
        <f t="shared" si="94"/>
        <v>Q1</v>
      </c>
      <c r="G608" s="19">
        <v>3</v>
      </c>
      <c r="H608" s="19" t="s">
        <v>67</v>
      </c>
      <c r="I608" s="19" t="s">
        <v>68</v>
      </c>
      <c r="J608" s="19" t="s">
        <v>75</v>
      </c>
      <c r="K608" s="23">
        <v>1545</v>
      </c>
      <c r="L608" s="23">
        <v>105</v>
      </c>
      <c r="M608" s="19">
        <v>3</v>
      </c>
      <c r="N608" s="23">
        <f t="shared" si="95"/>
        <v>4635</v>
      </c>
      <c r="O608" s="23">
        <f t="shared" si="96"/>
        <v>315</v>
      </c>
      <c r="P608" s="23">
        <f t="shared" si="97"/>
        <v>4320</v>
      </c>
      <c r="Q608" s="24">
        <f t="shared" si="98"/>
        <v>93.203883495145632</v>
      </c>
      <c r="R608" s="19" t="str">
        <f t="shared" si="99"/>
        <v>Low Profit</v>
      </c>
    </row>
    <row r="609" spans="1:18">
      <c r="A609" s="22">
        <v>45078</v>
      </c>
      <c r="B609" s="19">
        <f t="shared" si="90"/>
        <v>2023</v>
      </c>
      <c r="C609" s="19">
        <f t="shared" si="91"/>
        <v>6</v>
      </c>
      <c r="D609" s="19">
        <f t="shared" si="92"/>
        <v>1</v>
      </c>
      <c r="E609" s="19">
        <f t="shared" si="93"/>
        <v>1</v>
      </c>
      <c r="F609" s="19" t="str">
        <f t="shared" si="94"/>
        <v>Q2</v>
      </c>
      <c r="G609" s="19">
        <v>3</v>
      </c>
      <c r="H609" s="19" t="s">
        <v>82</v>
      </c>
      <c r="I609" s="19" t="s">
        <v>92</v>
      </c>
      <c r="J609" s="19" t="s">
        <v>75</v>
      </c>
      <c r="K609" s="23">
        <v>2838</v>
      </c>
      <c r="L609" s="23">
        <v>77</v>
      </c>
      <c r="M609" s="19">
        <v>8</v>
      </c>
      <c r="N609" s="23">
        <f t="shared" si="95"/>
        <v>22704</v>
      </c>
      <c r="O609" s="23">
        <f t="shared" si="96"/>
        <v>616</v>
      </c>
      <c r="P609" s="23">
        <f t="shared" si="97"/>
        <v>22088</v>
      </c>
      <c r="Q609" s="24">
        <f t="shared" si="98"/>
        <v>97.286821705426348</v>
      </c>
      <c r="R609" s="19" t="str">
        <f t="shared" si="99"/>
        <v>High Profit</v>
      </c>
    </row>
    <row r="610" spans="1:18">
      <c r="A610" s="22">
        <v>45132</v>
      </c>
      <c r="B610" s="19">
        <f t="shared" si="90"/>
        <v>2023</v>
      </c>
      <c r="C610" s="19">
        <f t="shared" si="91"/>
        <v>7</v>
      </c>
      <c r="D610" s="19">
        <f t="shared" si="92"/>
        <v>4</v>
      </c>
      <c r="E610" s="19">
        <f t="shared" si="93"/>
        <v>25</v>
      </c>
      <c r="F610" s="19" t="str">
        <f t="shared" si="94"/>
        <v>Q3</v>
      </c>
      <c r="G610" s="19">
        <v>3</v>
      </c>
      <c r="H610" s="19" t="s">
        <v>67</v>
      </c>
      <c r="I610" s="19" t="s">
        <v>68</v>
      </c>
      <c r="J610" s="19" t="s">
        <v>86</v>
      </c>
      <c r="K610" s="23">
        <v>1953</v>
      </c>
      <c r="L610" s="23">
        <v>66</v>
      </c>
      <c r="M610" s="19">
        <v>3</v>
      </c>
      <c r="N610" s="23">
        <f t="shared" si="95"/>
        <v>5859</v>
      </c>
      <c r="O610" s="23">
        <f t="shared" si="96"/>
        <v>198</v>
      </c>
      <c r="P610" s="23">
        <f t="shared" si="97"/>
        <v>5661</v>
      </c>
      <c r="Q610" s="24">
        <f t="shared" si="98"/>
        <v>96.620583717357917</v>
      </c>
      <c r="R610" s="19" t="str">
        <f t="shared" si="99"/>
        <v>Low Profit</v>
      </c>
    </row>
    <row r="611" spans="1:18">
      <c r="A611" s="22">
        <v>45064</v>
      </c>
      <c r="B611" s="19">
        <f t="shared" si="90"/>
        <v>2023</v>
      </c>
      <c r="C611" s="19">
        <f t="shared" si="91"/>
        <v>5</v>
      </c>
      <c r="D611" s="19">
        <f t="shared" si="92"/>
        <v>3</v>
      </c>
      <c r="E611" s="19">
        <f t="shared" si="93"/>
        <v>18</v>
      </c>
      <c r="F611" s="19" t="str">
        <f t="shared" si="94"/>
        <v>Q2</v>
      </c>
      <c r="G611" s="19">
        <v>3</v>
      </c>
      <c r="H611" s="19" t="s">
        <v>82</v>
      </c>
      <c r="I611" s="19" t="s">
        <v>68</v>
      </c>
      <c r="J611" s="19" t="s">
        <v>72</v>
      </c>
      <c r="K611" s="23">
        <v>2141</v>
      </c>
      <c r="L611" s="23">
        <v>108</v>
      </c>
      <c r="M611" s="19">
        <v>3</v>
      </c>
      <c r="N611" s="23">
        <f t="shared" si="95"/>
        <v>6423</v>
      </c>
      <c r="O611" s="23">
        <f t="shared" si="96"/>
        <v>324</v>
      </c>
      <c r="P611" s="23">
        <f t="shared" si="97"/>
        <v>6099</v>
      </c>
      <c r="Q611" s="24">
        <f t="shared" si="98"/>
        <v>94.955628211116306</v>
      </c>
      <c r="R611" s="19" t="str">
        <f t="shared" si="99"/>
        <v>Low Profit</v>
      </c>
    </row>
    <row r="612" spans="1:18">
      <c r="A612" s="22">
        <v>45264</v>
      </c>
      <c r="B612" s="19">
        <f t="shared" si="90"/>
        <v>2023</v>
      </c>
      <c r="C612" s="19">
        <f t="shared" si="91"/>
        <v>12</v>
      </c>
      <c r="D612" s="19">
        <f t="shared" si="92"/>
        <v>1</v>
      </c>
      <c r="E612" s="19">
        <f t="shared" si="93"/>
        <v>4</v>
      </c>
      <c r="F612" s="19" t="str">
        <f t="shared" si="94"/>
        <v>Q4</v>
      </c>
      <c r="G612" s="19">
        <v>3</v>
      </c>
      <c r="H612" s="19" t="s">
        <v>82</v>
      </c>
      <c r="I612" s="19" t="s">
        <v>91</v>
      </c>
      <c r="J612" s="19" t="s">
        <v>90</v>
      </c>
      <c r="K612" s="23">
        <v>1858</v>
      </c>
      <c r="L612" s="23">
        <v>133</v>
      </c>
      <c r="M612" s="19">
        <v>13</v>
      </c>
      <c r="N612" s="23">
        <f t="shared" si="95"/>
        <v>24154</v>
      </c>
      <c r="O612" s="23">
        <f t="shared" si="96"/>
        <v>1729</v>
      </c>
      <c r="P612" s="23">
        <f t="shared" si="97"/>
        <v>22425</v>
      </c>
      <c r="Q612" s="24">
        <f t="shared" si="98"/>
        <v>92.841765339074271</v>
      </c>
      <c r="R612" s="19" t="str">
        <f t="shared" si="99"/>
        <v>High Profit</v>
      </c>
    </row>
    <row r="613" spans="1:18">
      <c r="A613" s="22">
        <v>44931</v>
      </c>
      <c r="B613" s="19">
        <f t="shared" si="90"/>
        <v>2023</v>
      </c>
      <c r="C613" s="19">
        <f t="shared" si="91"/>
        <v>1</v>
      </c>
      <c r="D613" s="19">
        <f t="shared" si="92"/>
        <v>1</v>
      </c>
      <c r="E613" s="19">
        <f t="shared" si="93"/>
        <v>5</v>
      </c>
      <c r="F613" s="19" t="str">
        <f t="shared" si="94"/>
        <v>Q1</v>
      </c>
      <c r="G613" s="19">
        <v>3</v>
      </c>
      <c r="H613" s="19" t="s">
        <v>76</v>
      </c>
      <c r="I613" s="19" t="s">
        <v>91</v>
      </c>
      <c r="J613" s="19" t="s">
        <v>85</v>
      </c>
      <c r="K613" s="23">
        <v>1445</v>
      </c>
      <c r="L613" s="23">
        <v>99</v>
      </c>
      <c r="M613" s="19">
        <v>12</v>
      </c>
      <c r="N613" s="23">
        <f t="shared" si="95"/>
        <v>17340</v>
      </c>
      <c r="O613" s="23">
        <f t="shared" si="96"/>
        <v>1188</v>
      </c>
      <c r="P613" s="23">
        <f t="shared" si="97"/>
        <v>16152</v>
      </c>
      <c r="Q613" s="24">
        <f t="shared" si="98"/>
        <v>93.14878892733563</v>
      </c>
      <c r="R613" s="19" t="str">
        <f t="shared" si="99"/>
        <v>High Profit</v>
      </c>
    </row>
    <row r="614" spans="1:18">
      <c r="A614" s="22">
        <v>44966</v>
      </c>
      <c r="B614" s="19">
        <f t="shared" si="90"/>
        <v>2023</v>
      </c>
      <c r="C614" s="19">
        <f t="shared" si="91"/>
        <v>2</v>
      </c>
      <c r="D614" s="19">
        <f t="shared" si="92"/>
        <v>2</v>
      </c>
      <c r="E614" s="19">
        <f t="shared" si="93"/>
        <v>9</v>
      </c>
      <c r="F614" s="19" t="str">
        <f t="shared" si="94"/>
        <v>Q1</v>
      </c>
      <c r="G614" s="19">
        <v>3</v>
      </c>
      <c r="H614" s="19" t="s">
        <v>81</v>
      </c>
      <c r="I614" s="19" t="s">
        <v>92</v>
      </c>
      <c r="J614" s="19" t="s">
        <v>85</v>
      </c>
      <c r="K614" s="23">
        <v>2671</v>
      </c>
      <c r="L614" s="23">
        <v>122</v>
      </c>
      <c r="M614" s="19">
        <v>4</v>
      </c>
      <c r="N614" s="23">
        <f t="shared" si="95"/>
        <v>10684</v>
      </c>
      <c r="O614" s="23">
        <f t="shared" si="96"/>
        <v>488</v>
      </c>
      <c r="P614" s="23">
        <f t="shared" si="97"/>
        <v>10196</v>
      </c>
      <c r="Q614" s="24">
        <f t="shared" si="98"/>
        <v>95.432422313740176</v>
      </c>
      <c r="R614" s="19" t="str">
        <f t="shared" si="99"/>
        <v>Low Profit</v>
      </c>
    </row>
    <row r="615" spans="1:18">
      <c r="A615" s="22">
        <v>45115</v>
      </c>
      <c r="B615" s="19">
        <f t="shared" si="90"/>
        <v>2023</v>
      </c>
      <c r="C615" s="19">
        <f t="shared" si="91"/>
        <v>7</v>
      </c>
      <c r="D615" s="19">
        <f t="shared" si="92"/>
        <v>2</v>
      </c>
      <c r="E615" s="19">
        <f t="shared" si="93"/>
        <v>8</v>
      </c>
      <c r="F615" s="19" t="str">
        <f t="shared" si="94"/>
        <v>Q3</v>
      </c>
      <c r="G615" s="19">
        <v>3</v>
      </c>
      <c r="H615" s="19" t="s">
        <v>87</v>
      </c>
      <c r="I615" s="19" t="s">
        <v>68</v>
      </c>
      <c r="J615" s="19" t="s">
        <v>74</v>
      </c>
      <c r="K615" s="23">
        <v>766</v>
      </c>
      <c r="L615" s="23">
        <v>134</v>
      </c>
      <c r="M615" s="19">
        <v>15</v>
      </c>
      <c r="N615" s="23">
        <f t="shared" si="95"/>
        <v>11490</v>
      </c>
      <c r="O615" s="23">
        <f t="shared" si="96"/>
        <v>2010</v>
      </c>
      <c r="P615" s="23">
        <f t="shared" si="97"/>
        <v>9480</v>
      </c>
      <c r="Q615" s="24">
        <f t="shared" si="98"/>
        <v>82.506527415143609</v>
      </c>
      <c r="R615" s="19" t="str">
        <f t="shared" si="99"/>
        <v>Low Profit</v>
      </c>
    </row>
    <row r="616" spans="1:18">
      <c r="A616" s="22">
        <v>45197</v>
      </c>
      <c r="B616" s="19">
        <f t="shared" si="90"/>
        <v>2023</v>
      </c>
      <c r="C616" s="19">
        <f t="shared" si="91"/>
        <v>9</v>
      </c>
      <c r="D616" s="19">
        <f t="shared" si="92"/>
        <v>4</v>
      </c>
      <c r="E616" s="19">
        <f t="shared" si="93"/>
        <v>28</v>
      </c>
      <c r="F616" s="19" t="str">
        <f t="shared" si="94"/>
        <v>Q3</v>
      </c>
      <c r="G616" s="19">
        <v>3</v>
      </c>
      <c r="H616" s="19" t="s">
        <v>87</v>
      </c>
      <c r="I616" s="19" t="s">
        <v>68</v>
      </c>
      <c r="J616" s="19" t="s">
        <v>69</v>
      </c>
      <c r="K616" s="23">
        <v>766</v>
      </c>
      <c r="L616" s="23">
        <v>154</v>
      </c>
      <c r="M616" s="19">
        <v>10</v>
      </c>
      <c r="N616" s="23">
        <f t="shared" si="95"/>
        <v>7660</v>
      </c>
      <c r="O616" s="23">
        <f t="shared" si="96"/>
        <v>1540</v>
      </c>
      <c r="P616" s="23">
        <f t="shared" si="97"/>
        <v>6120</v>
      </c>
      <c r="Q616" s="24">
        <f t="shared" si="98"/>
        <v>79.895561357702348</v>
      </c>
      <c r="R616" s="19" t="str">
        <f t="shared" si="99"/>
        <v>Low Profit</v>
      </c>
    </row>
    <row r="617" spans="1:18">
      <c r="A617" s="22">
        <v>45220</v>
      </c>
      <c r="B617" s="19">
        <f t="shared" si="90"/>
        <v>2023</v>
      </c>
      <c r="C617" s="19">
        <f t="shared" si="91"/>
        <v>10</v>
      </c>
      <c r="D617" s="19">
        <f t="shared" si="92"/>
        <v>3</v>
      </c>
      <c r="E617" s="19">
        <f t="shared" si="93"/>
        <v>21</v>
      </c>
      <c r="F617" s="19" t="str">
        <f t="shared" si="94"/>
        <v>Q4</v>
      </c>
      <c r="G617" s="19">
        <v>3</v>
      </c>
      <c r="H617" s="19" t="s">
        <v>76</v>
      </c>
      <c r="I617" s="19" t="s">
        <v>92</v>
      </c>
      <c r="J617" s="19" t="s">
        <v>86</v>
      </c>
      <c r="K617" s="23">
        <v>1989</v>
      </c>
      <c r="L617" s="23">
        <v>133</v>
      </c>
      <c r="M617" s="19">
        <v>11</v>
      </c>
      <c r="N617" s="23">
        <f t="shared" si="95"/>
        <v>21879</v>
      </c>
      <c r="O617" s="23">
        <f t="shared" si="96"/>
        <v>1463</v>
      </c>
      <c r="P617" s="23">
        <f t="shared" si="97"/>
        <v>20416</v>
      </c>
      <c r="Q617" s="24">
        <f t="shared" si="98"/>
        <v>93.313222724987426</v>
      </c>
      <c r="R617" s="19" t="str">
        <f t="shared" si="99"/>
        <v>High Profit</v>
      </c>
    </row>
    <row r="618" spans="1:18">
      <c r="A618" s="22">
        <v>45059</v>
      </c>
      <c r="B618" s="19">
        <f t="shared" si="90"/>
        <v>2023</v>
      </c>
      <c r="C618" s="19">
        <f t="shared" si="91"/>
        <v>5</v>
      </c>
      <c r="D618" s="19">
        <f t="shared" si="92"/>
        <v>2</v>
      </c>
      <c r="E618" s="19">
        <f t="shared" si="93"/>
        <v>13</v>
      </c>
      <c r="F618" s="19" t="str">
        <f t="shared" si="94"/>
        <v>Q2</v>
      </c>
      <c r="G618" s="19">
        <v>3</v>
      </c>
      <c r="H618" s="19" t="s">
        <v>67</v>
      </c>
      <c r="I618" s="19" t="s">
        <v>68</v>
      </c>
      <c r="J618" s="19" t="s">
        <v>75</v>
      </c>
      <c r="K618" s="23">
        <v>1295</v>
      </c>
      <c r="L618" s="23">
        <v>103</v>
      </c>
      <c r="M618" s="19">
        <v>15</v>
      </c>
      <c r="N618" s="23">
        <f t="shared" si="95"/>
        <v>19425</v>
      </c>
      <c r="O618" s="23">
        <f t="shared" si="96"/>
        <v>1545</v>
      </c>
      <c r="P618" s="23">
        <f t="shared" si="97"/>
        <v>17880</v>
      </c>
      <c r="Q618" s="24">
        <f t="shared" si="98"/>
        <v>92.04633204633204</v>
      </c>
      <c r="R618" s="19" t="str">
        <f t="shared" si="99"/>
        <v>High Profit</v>
      </c>
    </row>
    <row r="619" spans="1:18">
      <c r="A619" s="22">
        <v>44991</v>
      </c>
      <c r="B619" s="19">
        <f t="shared" si="90"/>
        <v>2023</v>
      </c>
      <c r="C619" s="19">
        <f t="shared" si="91"/>
        <v>3</v>
      </c>
      <c r="D619" s="19">
        <f t="shared" si="92"/>
        <v>1</v>
      </c>
      <c r="E619" s="19">
        <f t="shared" si="93"/>
        <v>6</v>
      </c>
      <c r="F619" s="19" t="str">
        <f t="shared" si="94"/>
        <v>Q1</v>
      </c>
      <c r="G619" s="19">
        <v>3</v>
      </c>
      <c r="H619" s="19" t="s">
        <v>76</v>
      </c>
      <c r="I619" s="19" t="s">
        <v>68</v>
      </c>
      <c r="J619" s="19" t="s">
        <v>79</v>
      </c>
      <c r="K619" s="23">
        <v>1142</v>
      </c>
      <c r="L619" s="23">
        <v>81</v>
      </c>
      <c r="M619" s="19">
        <v>11</v>
      </c>
      <c r="N619" s="23">
        <f t="shared" si="95"/>
        <v>12562</v>
      </c>
      <c r="O619" s="23">
        <f t="shared" si="96"/>
        <v>891</v>
      </c>
      <c r="P619" s="23">
        <f t="shared" si="97"/>
        <v>11671</v>
      </c>
      <c r="Q619" s="24">
        <f t="shared" si="98"/>
        <v>92.907180385288967</v>
      </c>
      <c r="R619" s="19" t="str">
        <f t="shared" si="99"/>
        <v>Low Profit</v>
      </c>
    </row>
    <row r="620" spans="1:18">
      <c r="A620" s="22">
        <v>45064</v>
      </c>
      <c r="B620" s="19">
        <f t="shared" si="90"/>
        <v>2023</v>
      </c>
      <c r="C620" s="19">
        <f t="shared" si="91"/>
        <v>5</v>
      </c>
      <c r="D620" s="19">
        <f t="shared" si="92"/>
        <v>3</v>
      </c>
      <c r="E620" s="19">
        <f t="shared" si="93"/>
        <v>18</v>
      </c>
      <c r="F620" s="19" t="str">
        <f t="shared" si="94"/>
        <v>Q2</v>
      </c>
      <c r="G620" s="19">
        <v>3</v>
      </c>
      <c r="H620" s="19" t="s">
        <v>67</v>
      </c>
      <c r="I620" s="19" t="s">
        <v>92</v>
      </c>
      <c r="J620" s="19" t="s">
        <v>69</v>
      </c>
      <c r="K620" s="23">
        <v>690</v>
      </c>
      <c r="L620" s="23">
        <v>88</v>
      </c>
      <c r="M620" s="19">
        <v>11</v>
      </c>
      <c r="N620" s="23">
        <f t="shared" si="95"/>
        <v>7590</v>
      </c>
      <c r="O620" s="23">
        <f t="shared" si="96"/>
        <v>968</v>
      </c>
      <c r="P620" s="23">
        <f t="shared" si="97"/>
        <v>6622</v>
      </c>
      <c r="Q620" s="24">
        <f t="shared" si="98"/>
        <v>87.246376811594203</v>
      </c>
      <c r="R620" s="19" t="str">
        <f t="shared" si="99"/>
        <v>Low Profit</v>
      </c>
    </row>
    <row r="621" spans="1:18">
      <c r="A621" s="22">
        <v>44977</v>
      </c>
      <c r="B621" s="19">
        <f t="shared" si="90"/>
        <v>2023</v>
      </c>
      <c r="C621" s="19">
        <f t="shared" si="91"/>
        <v>2</v>
      </c>
      <c r="D621" s="19">
        <f t="shared" si="92"/>
        <v>3</v>
      </c>
      <c r="E621" s="19">
        <f t="shared" si="93"/>
        <v>20</v>
      </c>
      <c r="F621" s="19" t="str">
        <f t="shared" si="94"/>
        <v>Q1</v>
      </c>
      <c r="G621" s="19">
        <v>3</v>
      </c>
      <c r="H621" s="19" t="s">
        <v>87</v>
      </c>
      <c r="I621" s="19" t="s">
        <v>92</v>
      </c>
      <c r="J621" s="19" t="s">
        <v>69</v>
      </c>
      <c r="K621" s="23">
        <v>1142</v>
      </c>
      <c r="L621" s="23">
        <v>149</v>
      </c>
      <c r="M621" s="19">
        <v>4</v>
      </c>
      <c r="N621" s="23">
        <f t="shared" si="95"/>
        <v>4568</v>
      </c>
      <c r="O621" s="23">
        <f t="shared" si="96"/>
        <v>596</v>
      </c>
      <c r="P621" s="23">
        <f t="shared" si="97"/>
        <v>3972</v>
      </c>
      <c r="Q621" s="24">
        <f t="shared" si="98"/>
        <v>86.952714535901933</v>
      </c>
      <c r="R621" s="19" t="str">
        <f t="shared" si="99"/>
        <v>Low Profit</v>
      </c>
    </row>
    <row r="622" spans="1:18">
      <c r="A622" s="22">
        <v>45061</v>
      </c>
      <c r="B622" s="19">
        <f t="shared" si="90"/>
        <v>2023</v>
      </c>
      <c r="C622" s="19">
        <f t="shared" si="91"/>
        <v>5</v>
      </c>
      <c r="D622" s="19">
        <f t="shared" si="92"/>
        <v>3</v>
      </c>
      <c r="E622" s="19">
        <f t="shared" si="93"/>
        <v>15</v>
      </c>
      <c r="F622" s="19" t="str">
        <f t="shared" si="94"/>
        <v>Q2</v>
      </c>
      <c r="G622" s="19">
        <v>3</v>
      </c>
      <c r="H622" s="19" t="s">
        <v>67</v>
      </c>
      <c r="I622" s="19" t="s">
        <v>92</v>
      </c>
      <c r="J622" s="19" t="s">
        <v>83</v>
      </c>
      <c r="K622" s="23">
        <v>1295</v>
      </c>
      <c r="L622" s="23">
        <v>63</v>
      </c>
      <c r="M622" s="19">
        <v>8</v>
      </c>
      <c r="N622" s="23">
        <f t="shared" si="95"/>
        <v>10360</v>
      </c>
      <c r="O622" s="23">
        <f t="shared" si="96"/>
        <v>504</v>
      </c>
      <c r="P622" s="23">
        <f t="shared" si="97"/>
        <v>9856</v>
      </c>
      <c r="Q622" s="24">
        <f t="shared" si="98"/>
        <v>95.135135135135144</v>
      </c>
      <c r="R622" s="19" t="str">
        <f t="shared" si="99"/>
        <v>Low Profit</v>
      </c>
    </row>
    <row r="623" spans="1:18">
      <c r="A623" s="22">
        <v>45133</v>
      </c>
      <c r="B623" s="19">
        <f t="shared" si="90"/>
        <v>2023</v>
      </c>
      <c r="C623" s="19">
        <f t="shared" si="91"/>
        <v>7</v>
      </c>
      <c r="D623" s="19">
        <f t="shared" si="92"/>
        <v>4</v>
      </c>
      <c r="E623" s="19">
        <f t="shared" si="93"/>
        <v>26</v>
      </c>
      <c r="F623" s="19" t="str">
        <f t="shared" si="94"/>
        <v>Q3</v>
      </c>
      <c r="G623" s="19">
        <v>3</v>
      </c>
      <c r="H623" s="19" t="s">
        <v>89</v>
      </c>
      <c r="I623" s="19" t="s">
        <v>91</v>
      </c>
      <c r="J623" s="19" t="s">
        <v>78</v>
      </c>
      <c r="K623" s="23">
        <v>1785</v>
      </c>
      <c r="L623" s="23">
        <v>61</v>
      </c>
      <c r="M623" s="19">
        <v>7</v>
      </c>
      <c r="N623" s="23">
        <f t="shared" si="95"/>
        <v>12495</v>
      </c>
      <c r="O623" s="23">
        <f t="shared" si="96"/>
        <v>427</v>
      </c>
      <c r="P623" s="23">
        <f t="shared" si="97"/>
        <v>12068</v>
      </c>
      <c r="Q623" s="24">
        <f t="shared" si="98"/>
        <v>96.582633053221286</v>
      </c>
      <c r="R623" s="19" t="str">
        <f t="shared" si="99"/>
        <v>Low Profit</v>
      </c>
    </row>
    <row r="624" spans="1:18">
      <c r="A624" s="22">
        <v>45259</v>
      </c>
      <c r="B624" s="19">
        <f t="shared" si="90"/>
        <v>2023</v>
      </c>
      <c r="C624" s="19">
        <f t="shared" si="91"/>
        <v>11</v>
      </c>
      <c r="D624" s="19">
        <f t="shared" si="92"/>
        <v>5</v>
      </c>
      <c r="E624" s="19">
        <f t="shared" si="93"/>
        <v>29</v>
      </c>
      <c r="F624" s="19" t="str">
        <f t="shared" si="94"/>
        <v>Q4</v>
      </c>
      <c r="G624" s="19">
        <v>3</v>
      </c>
      <c r="H624" s="19" t="s">
        <v>82</v>
      </c>
      <c r="I624" s="19" t="s">
        <v>68</v>
      </c>
      <c r="J624" s="19" t="s">
        <v>70</v>
      </c>
      <c r="K624" s="23">
        <v>1055</v>
      </c>
      <c r="L624" s="23">
        <v>129</v>
      </c>
      <c r="M624" s="19">
        <v>12</v>
      </c>
      <c r="N624" s="23">
        <f t="shared" si="95"/>
        <v>12660</v>
      </c>
      <c r="O624" s="23">
        <f t="shared" si="96"/>
        <v>1548</v>
      </c>
      <c r="P624" s="23">
        <f t="shared" si="97"/>
        <v>11112</v>
      </c>
      <c r="Q624" s="24">
        <f t="shared" si="98"/>
        <v>87.772511848341225</v>
      </c>
      <c r="R624" s="19" t="str">
        <f t="shared" si="99"/>
        <v>Low Profit</v>
      </c>
    </row>
    <row r="625" spans="1:18">
      <c r="A625" s="22">
        <v>44992</v>
      </c>
      <c r="B625" s="19">
        <f t="shared" si="90"/>
        <v>2023</v>
      </c>
      <c r="C625" s="19">
        <f t="shared" si="91"/>
        <v>3</v>
      </c>
      <c r="D625" s="19">
        <f t="shared" si="92"/>
        <v>1</v>
      </c>
      <c r="E625" s="19">
        <f t="shared" si="93"/>
        <v>7</v>
      </c>
      <c r="F625" s="19" t="str">
        <f t="shared" si="94"/>
        <v>Q1</v>
      </c>
      <c r="G625" s="19">
        <v>3</v>
      </c>
      <c r="H625" s="19" t="s">
        <v>84</v>
      </c>
      <c r="I625" s="19" t="s">
        <v>68</v>
      </c>
      <c r="J625" s="19" t="s">
        <v>83</v>
      </c>
      <c r="K625" s="23">
        <v>1084</v>
      </c>
      <c r="L625" s="23">
        <v>90</v>
      </c>
      <c r="M625" s="19">
        <v>15</v>
      </c>
      <c r="N625" s="23">
        <f t="shared" si="95"/>
        <v>16260</v>
      </c>
      <c r="O625" s="23">
        <f t="shared" si="96"/>
        <v>1350</v>
      </c>
      <c r="P625" s="23">
        <f t="shared" si="97"/>
        <v>14910</v>
      </c>
      <c r="Q625" s="24">
        <f t="shared" si="98"/>
        <v>91.697416974169741</v>
      </c>
      <c r="R625" s="19" t="str">
        <f t="shared" si="99"/>
        <v>High Profit</v>
      </c>
    </row>
    <row r="626" spans="1:18">
      <c r="A626" s="22">
        <v>44999</v>
      </c>
      <c r="B626" s="19">
        <f t="shared" si="90"/>
        <v>2023</v>
      </c>
      <c r="C626" s="19">
        <f t="shared" si="91"/>
        <v>3</v>
      </c>
      <c r="D626" s="19">
        <f t="shared" si="92"/>
        <v>2</v>
      </c>
      <c r="E626" s="19">
        <f t="shared" si="93"/>
        <v>14</v>
      </c>
      <c r="F626" s="19" t="str">
        <f t="shared" si="94"/>
        <v>Q1</v>
      </c>
      <c r="G626" s="19">
        <v>3</v>
      </c>
      <c r="H626" s="19" t="s">
        <v>77</v>
      </c>
      <c r="I626" s="19" t="s">
        <v>91</v>
      </c>
      <c r="J626" s="19" t="s">
        <v>69</v>
      </c>
      <c r="K626" s="23">
        <v>1055</v>
      </c>
      <c r="L626" s="23">
        <v>150</v>
      </c>
      <c r="M626" s="19">
        <v>15</v>
      </c>
      <c r="N626" s="23">
        <f t="shared" si="95"/>
        <v>15825</v>
      </c>
      <c r="O626" s="23">
        <f t="shared" si="96"/>
        <v>2250</v>
      </c>
      <c r="P626" s="23">
        <f t="shared" si="97"/>
        <v>13575</v>
      </c>
      <c r="Q626" s="24">
        <f t="shared" si="98"/>
        <v>85.781990521327018</v>
      </c>
      <c r="R626" s="19" t="str">
        <f t="shared" si="99"/>
        <v>Low Profit</v>
      </c>
    </row>
    <row r="627" spans="1:18">
      <c r="A627" s="22">
        <v>44980</v>
      </c>
      <c r="B627" s="19">
        <f t="shared" si="90"/>
        <v>2023</v>
      </c>
      <c r="C627" s="19">
        <f t="shared" si="91"/>
        <v>2</v>
      </c>
      <c r="D627" s="19">
        <f t="shared" si="92"/>
        <v>4</v>
      </c>
      <c r="E627" s="19">
        <f t="shared" si="93"/>
        <v>23</v>
      </c>
      <c r="F627" s="19" t="str">
        <f t="shared" si="94"/>
        <v>Q1</v>
      </c>
      <c r="G627" s="19">
        <v>3</v>
      </c>
      <c r="H627" s="19" t="s">
        <v>73</v>
      </c>
      <c r="I627" s="19" t="s">
        <v>92</v>
      </c>
      <c r="J627" s="19" t="s">
        <v>78</v>
      </c>
      <c r="K627" s="23">
        <v>1084</v>
      </c>
      <c r="L627" s="23">
        <v>103</v>
      </c>
      <c r="M627" s="19">
        <v>5</v>
      </c>
      <c r="N627" s="23">
        <f t="shared" si="95"/>
        <v>5420</v>
      </c>
      <c r="O627" s="23">
        <f t="shared" si="96"/>
        <v>515</v>
      </c>
      <c r="P627" s="23">
        <f t="shared" si="97"/>
        <v>4905</v>
      </c>
      <c r="Q627" s="24">
        <f t="shared" si="98"/>
        <v>90.498154981549817</v>
      </c>
      <c r="R627" s="19" t="str">
        <f t="shared" si="99"/>
        <v>Low Profit</v>
      </c>
    </row>
    <row r="628" spans="1:18">
      <c r="A628" s="22">
        <v>45080</v>
      </c>
      <c r="B628" s="19">
        <f t="shared" si="90"/>
        <v>2023</v>
      </c>
      <c r="C628" s="19">
        <f t="shared" si="91"/>
        <v>6</v>
      </c>
      <c r="D628" s="19">
        <f t="shared" si="92"/>
        <v>1</v>
      </c>
      <c r="E628" s="19">
        <f t="shared" si="93"/>
        <v>3</v>
      </c>
      <c r="F628" s="19" t="str">
        <f t="shared" si="94"/>
        <v>Q2</v>
      </c>
      <c r="G628" s="19">
        <v>3</v>
      </c>
      <c r="H628" s="19" t="s">
        <v>67</v>
      </c>
      <c r="I628" s="19" t="s">
        <v>92</v>
      </c>
      <c r="J628" s="19" t="s">
        <v>70</v>
      </c>
      <c r="K628" s="23">
        <v>1947</v>
      </c>
      <c r="L628" s="23">
        <v>102</v>
      </c>
      <c r="M628" s="19">
        <v>10</v>
      </c>
      <c r="N628" s="23">
        <f t="shared" si="95"/>
        <v>19470</v>
      </c>
      <c r="O628" s="23">
        <f t="shared" si="96"/>
        <v>1020</v>
      </c>
      <c r="P628" s="23">
        <f t="shared" si="97"/>
        <v>18450</v>
      </c>
      <c r="Q628" s="24">
        <f t="shared" si="98"/>
        <v>94.761171032357467</v>
      </c>
      <c r="R628" s="19" t="str">
        <f t="shared" si="99"/>
        <v>High Profit</v>
      </c>
    </row>
    <row r="629" spans="1:18">
      <c r="A629" s="22">
        <v>45009</v>
      </c>
      <c r="B629" s="19">
        <f t="shared" si="90"/>
        <v>2023</v>
      </c>
      <c r="C629" s="19">
        <f t="shared" si="91"/>
        <v>3</v>
      </c>
      <c r="D629" s="19">
        <f t="shared" si="92"/>
        <v>4</v>
      </c>
      <c r="E629" s="19">
        <f t="shared" si="93"/>
        <v>24</v>
      </c>
      <c r="F629" s="19" t="str">
        <f t="shared" si="94"/>
        <v>Q1</v>
      </c>
      <c r="G629" s="19">
        <v>3</v>
      </c>
      <c r="H629" s="19" t="s">
        <v>71</v>
      </c>
      <c r="I629" s="19" t="s">
        <v>68</v>
      </c>
      <c r="J629" s="19" t="s">
        <v>79</v>
      </c>
      <c r="K629" s="23">
        <v>908</v>
      </c>
      <c r="L629" s="23">
        <v>101</v>
      </c>
      <c r="M629" s="19">
        <v>13</v>
      </c>
      <c r="N629" s="23">
        <f t="shared" si="95"/>
        <v>11804</v>
      </c>
      <c r="O629" s="23">
        <f t="shared" si="96"/>
        <v>1313</v>
      </c>
      <c r="P629" s="23">
        <f t="shared" si="97"/>
        <v>10491</v>
      </c>
      <c r="Q629" s="24">
        <f t="shared" si="98"/>
        <v>88.876651982378846</v>
      </c>
      <c r="R629" s="19" t="str">
        <f t="shared" si="99"/>
        <v>Low Profit</v>
      </c>
    </row>
    <row r="630" spans="1:18">
      <c r="A630" s="22">
        <v>44985</v>
      </c>
      <c r="B630" s="19">
        <f t="shared" si="90"/>
        <v>2023</v>
      </c>
      <c r="C630" s="19">
        <f t="shared" si="91"/>
        <v>2</v>
      </c>
      <c r="D630" s="19">
        <f t="shared" si="92"/>
        <v>4</v>
      </c>
      <c r="E630" s="19">
        <f t="shared" si="93"/>
        <v>28</v>
      </c>
      <c r="F630" s="19" t="str">
        <f t="shared" si="94"/>
        <v>Q1</v>
      </c>
      <c r="G630" s="19">
        <v>3</v>
      </c>
      <c r="H630" s="19" t="s">
        <v>67</v>
      </c>
      <c r="I630" s="19" t="s">
        <v>92</v>
      </c>
      <c r="J630" s="19" t="s">
        <v>85</v>
      </c>
      <c r="K630" s="23">
        <v>1901</v>
      </c>
      <c r="L630" s="23">
        <v>104</v>
      </c>
      <c r="M630" s="19">
        <v>7</v>
      </c>
      <c r="N630" s="23">
        <f t="shared" si="95"/>
        <v>13307</v>
      </c>
      <c r="O630" s="23">
        <f t="shared" si="96"/>
        <v>728</v>
      </c>
      <c r="P630" s="23">
        <f t="shared" si="97"/>
        <v>12579</v>
      </c>
      <c r="Q630" s="24">
        <f t="shared" si="98"/>
        <v>94.529195160441873</v>
      </c>
      <c r="R630" s="19" t="str">
        <f t="shared" si="99"/>
        <v>Low Profit</v>
      </c>
    </row>
    <row r="631" spans="1:18">
      <c r="A631" s="22">
        <v>44941</v>
      </c>
      <c r="B631" s="19">
        <f t="shared" si="90"/>
        <v>2023</v>
      </c>
      <c r="C631" s="19">
        <f t="shared" si="91"/>
        <v>1</v>
      </c>
      <c r="D631" s="19">
        <f t="shared" si="92"/>
        <v>3</v>
      </c>
      <c r="E631" s="19">
        <f t="shared" si="93"/>
        <v>15</v>
      </c>
      <c r="F631" s="19" t="str">
        <f t="shared" si="94"/>
        <v>Q1</v>
      </c>
      <c r="G631" s="19">
        <v>3</v>
      </c>
      <c r="H631" s="19" t="s">
        <v>77</v>
      </c>
      <c r="I631" s="19" t="s">
        <v>68</v>
      </c>
      <c r="J631" s="19" t="s">
        <v>72</v>
      </c>
      <c r="K631" s="23">
        <v>1901</v>
      </c>
      <c r="L631" s="23">
        <v>120</v>
      </c>
      <c r="M631" s="19">
        <v>14</v>
      </c>
      <c r="N631" s="23">
        <f t="shared" si="95"/>
        <v>26614</v>
      </c>
      <c r="O631" s="23">
        <f t="shared" si="96"/>
        <v>1680</v>
      </c>
      <c r="P631" s="23">
        <f t="shared" si="97"/>
        <v>24934</v>
      </c>
      <c r="Q631" s="24">
        <f t="shared" si="98"/>
        <v>93.687532877432929</v>
      </c>
      <c r="R631" s="19" t="str">
        <f t="shared" si="99"/>
        <v>High Profit</v>
      </c>
    </row>
    <row r="632" spans="1:18">
      <c r="A632" s="22">
        <v>45134</v>
      </c>
      <c r="B632" s="19">
        <f t="shared" si="90"/>
        <v>2023</v>
      </c>
      <c r="C632" s="19">
        <f t="shared" si="91"/>
        <v>7</v>
      </c>
      <c r="D632" s="19">
        <f t="shared" si="92"/>
        <v>4</v>
      </c>
      <c r="E632" s="19">
        <f t="shared" si="93"/>
        <v>27</v>
      </c>
      <c r="F632" s="19" t="str">
        <f t="shared" si="94"/>
        <v>Q3</v>
      </c>
      <c r="G632" s="19">
        <v>3</v>
      </c>
      <c r="H632" s="19" t="s">
        <v>88</v>
      </c>
      <c r="I632" s="19" t="s">
        <v>92</v>
      </c>
      <c r="J632" s="19" t="s">
        <v>72</v>
      </c>
      <c r="K632" s="23">
        <v>1369.5</v>
      </c>
      <c r="L632" s="23">
        <v>136</v>
      </c>
      <c r="M632" s="19">
        <v>3</v>
      </c>
      <c r="N632" s="23">
        <f t="shared" si="95"/>
        <v>4108.5</v>
      </c>
      <c r="O632" s="23">
        <f t="shared" si="96"/>
        <v>408</v>
      </c>
      <c r="P632" s="23">
        <f t="shared" si="97"/>
        <v>3700.5</v>
      </c>
      <c r="Q632" s="24">
        <f t="shared" si="98"/>
        <v>90.069368382621391</v>
      </c>
      <c r="R632" s="19" t="str">
        <f t="shared" si="99"/>
        <v>Low Profit</v>
      </c>
    </row>
    <row r="633" spans="1:18">
      <c r="A633" s="22">
        <v>44958</v>
      </c>
      <c r="B633" s="19">
        <f t="shared" si="90"/>
        <v>2023</v>
      </c>
      <c r="C633" s="19">
        <f t="shared" si="91"/>
        <v>2</v>
      </c>
      <c r="D633" s="19">
        <f t="shared" si="92"/>
        <v>1</v>
      </c>
      <c r="E633" s="19">
        <f t="shared" si="93"/>
        <v>1</v>
      </c>
      <c r="F633" s="19" t="str">
        <f t="shared" si="94"/>
        <v>Q1</v>
      </c>
      <c r="G633" s="19">
        <v>3</v>
      </c>
      <c r="H633" s="19" t="s">
        <v>71</v>
      </c>
      <c r="I633" s="19" t="s">
        <v>91</v>
      </c>
      <c r="J633" s="19" t="s">
        <v>72</v>
      </c>
      <c r="K633" s="23">
        <v>1916</v>
      </c>
      <c r="L633" s="23">
        <v>135</v>
      </c>
      <c r="M633" s="19">
        <v>12</v>
      </c>
      <c r="N633" s="23">
        <f t="shared" si="95"/>
        <v>22992</v>
      </c>
      <c r="O633" s="23">
        <f t="shared" si="96"/>
        <v>1620</v>
      </c>
      <c r="P633" s="23">
        <f t="shared" si="97"/>
        <v>21372</v>
      </c>
      <c r="Q633" s="24">
        <f t="shared" si="98"/>
        <v>92.954070981210862</v>
      </c>
      <c r="R633" s="19" t="str">
        <f t="shared" si="99"/>
        <v>High Profit</v>
      </c>
    </row>
    <row r="634" spans="1:18">
      <c r="A634" s="22">
        <v>45188</v>
      </c>
      <c r="B634" s="19">
        <f t="shared" si="90"/>
        <v>2023</v>
      </c>
      <c r="C634" s="19">
        <f t="shared" si="91"/>
        <v>9</v>
      </c>
      <c r="D634" s="19">
        <f t="shared" si="92"/>
        <v>3</v>
      </c>
      <c r="E634" s="19">
        <f t="shared" si="93"/>
        <v>19</v>
      </c>
      <c r="F634" s="19" t="str">
        <f t="shared" si="94"/>
        <v>Q3</v>
      </c>
      <c r="G634" s="19">
        <v>3</v>
      </c>
      <c r="H634" s="19" t="s">
        <v>82</v>
      </c>
      <c r="I634" s="19" t="s">
        <v>92</v>
      </c>
      <c r="J634" s="19" t="s">
        <v>69</v>
      </c>
      <c r="K634" s="23">
        <v>2479</v>
      </c>
      <c r="L634" s="23">
        <v>97</v>
      </c>
      <c r="M634" s="19">
        <v>11</v>
      </c>
      <c r="N634" s="23">
        <f t="shared" si="95"/>
        <v>27269</v>
      </c>
      <c r="O634" s="23">
        <f t="shared" si="96"/>
        <v>1067</v>
      </c>
      <c r="P634" s="23">
        <f t="shared" si="97"/>
        <v>26202</v>
      </c>
      <c r="Q634" s="24">
        <f t="shared" si="98"/>
        <v>96.08713190802743</v>
      </c>
      <c r="R634" s="19" t="str">
        <f t="shared" si="99"/>
        <v>High Profit</v>
      </c>
    </row>
    <row r="635" spans="1:18">
      <c r="A635" s="22">
        <v>45106</v>
      </c>
      <c r="B635" s="19">
        <f t="shared" si="90"/>
        <v>2023</v>
      </c>
      <c r="C635" s="19">
        <f t="shared" si="91"/>
        <v>6</v>
      </c>
      <c r="D635" s="19">
        <f t="shared" si="92"/>
        <v>5</v>
      </c>
      <c r="E635" s="19">
        <f t="shared" si="93"/>
        <v>29</v>
      </c>
      <c r="F635" s="19" t="str">
        <f t="shared" si="94"/>
        <v>Q2</v>
      </c>
      <c r="G635" s="19">
        <v>3</v>
      </c>
      <c r="H635" s="19" t="s">
        <v>77</v>
      </c>
      <c r="I635" s="19" t="s">
        <v>68</v>
      </c>
      <c r="J635" s="19" t="s">
        <v>70</v>
      </c>
      <c r="K635" s="23">
        <v>1465</v>
      </c>
      <c r="L635" s="23">
        <v>129</v>
      </c>
      <c r="M635" s="19">
        <v>4</v>
      </c>
      <c r="N635" s="23">
        <f t="shared" si="95"/>
        <v>5860</v>
      </c>
      <c r="O635" s="23">
        <f t="shared" si="96"/>
        <v>516</v>
      </c>
      <c r="P635" s="23">
        <f t="shared" si="97"/>
        <v>5344</v>
      </c>
      <c r="Q635" s="24">
        <f t="shared" si="98"/>
        <v>91.194539249146757</v>
      </c>
      <c r="R635" s="19" t="str">
        <f t="shared" si="99"/>
        <v>Low Profit</v>
      </c>
    </row>
    <row r="636" spans="1:18">
      <c r="A636" s="22">
        <v>45185</v>
      </c>
      <c r="B636" s="19">
        <f t="shared" si="90"/>
        <v>2023</v>
      </c>
      <c r="C636" s="19">
        <f t="shared" si="91"/>
        <v>9</v>
      </c>
      <c r="D636" s="19">
        <f t="shared" si="92"/>
        <v>3</v>
      </c>
      <c r="E636" s="19">
        <f t="shared" si="93"/>
        <v>16</v>
      </c>
      <c r="F636" s="19" t="str">
        <f t="shared" si="94"/>
        <v>Q3</v>
      </c>
      <c r="G636" s="19">
        <v>3</v>
      </c>
      <c r="H636" s="19" t="s">
        <v>77</v>
      </c>
      <c r="I636" s="19" t="s">
        <v>68</v>
      </c>
      <c r="J636" s="19" t="s">
        <v>69</v>
      </c>
      <c r="K636" s="23">
        <v>866</v>
      </c>
      <c r="L636" s="23">
        <v>131</v>
      </c>
      <c r="M636" s="19">
        <v>4</v>
      </c>
      <c r="N636" s="23">
        <f t="shared" si="95"/>
        <v>3464</v>
      </c>
      <c r="O636" s="23">
        <f t="shared" si="96"/>
        <v>524</v>
      </c>
      <c r="P636" s="23">
        <f t="shared" si="97"/>
        <v>2940</v>
      </c>
      <c r="Q636" s="24">
        <f t="shared" si="98"/>
        <v>84.872979214780599</v>
      </c>
      <c r="R636" s="19" t="str">
        <f t="shared" si="99"/>
        <v>Low Profit</v>
      </c>
    </row>
    <row r="637" spans="1:18">
      <c r="A637" s="22">
        <v>45147</v>
      </c>
      <c r="B637" s="19">
        <f t="shared" si="90"/>
        <v>2023</v>
      </c>
      <c r="C637" s="19">
        <f t="shared" si="91"/>
        <v>8</v>
      </c>
      <c r="D637" s="19">
        <f t="shared" si="92"/>
        <v>2</v>
      </c>
      <c r="E637" s="19">
        <f t="shared" si="93"/>
        <v>9</v>
      </c>
      <c r="F637" s="19" t="str">
        <f t="shared" si="94"/>
        <v>Q3</v>
      </c>
      <c r="G637" s="19">
        <v>3</v>
      </c>
      <c r="H637" s="19" t="s">
        <v>73</v>
      </c>
      <c r="I637" s="19" t="s">
        <v>68</v>
      </c>
      <c r="J637" s="19" t="s">
        <v>69</v>
      </c>
      <c r="K637" s="23">
        <v>2431</v>
      </c>
      <c r="L637" s="23">
        <v>154</v>
      </c>
      <c r="M637" s="19">
        <v>12</v>
      </c>
      <c r="N637" s="23">
        <f t="shared" si="95"/>
        <v>29172</v>
      </c>
      <c r="O637" s="23">
        <f t="shared" si="96"/>
        <v>1848</v>
      </c>
      <c r="P637" s="23">
        <f t="shared" si="97"/>
        <v>27324</v>
      </c>
      <c r="Q637" s="24">
        <f t="shared" si="98"/>
        <v>93.665158371040718</v>
      </c>
      <c r="R637" s="19" t="str">
        <f t="shared" si="99"/>
        <v>High Profit</v>
      </c>
    </row>
    <row r="638" spans="1:18">
      <c r="A638" s="22">
        <v>44974</v>
      </c>
      <c r="B638" s="19">
        <f t="shared" si="90"/>
        <v>2023</v>
      </c>
      <c r="C638" s="19">
        <f t="shared" si="91"/>
        <v>2</v>
      </c>
      <c r="D638" s="19">
        <f t="shared" si="92"/>
        <v>3</v>
      </c>
      <c r="E638" s="19">
        <f t="shared" si="93"/>
        <v>17</v>
      </c>
      <c r="F638" s="19" t="str">
        <f t="shared" si="94"/>
        <v>Q1</v>
      </c>
      <c r="G638" s="19">
        <v>3</v>
      </c>
      <c r="H638" s="19" t="s">
        <v>71</v>
      </c>
      <c r="I638" s="19" t="s">
        <v>92</v>
      </c>
      <c r="J638" s="19" t="s">
        <v>70</v>
      </c>
      <c r="K638" s="23">
        <v>2431</v>
      </c>
      <c r="L638" s="23">
        <v>111</v>
      </c>
      <c r="M638" s="19">
        <v>11</v>
      </c>
      <c r="N638" s="23">
        <f t="shared" si="95"/>
        <v>26741</v>
      </c>
      <c r="O638" s="23">
        <f t="shared" si="96"/>
        <v>1221</v>
      </c>
      <c r="P638" s="23">
        <f t="shared" si="97"/>
        <v>25520</v>
      </c>
      <c r="Q638" s="24">
        <f t="shared" si="98"/>
        <v>95.433977786918973</v>
      </c>
      <c r="R638" s="19" t="str">
        <f t="shared" si="99"/>
        <v>High Profit</v>
      </c>
    </row>
    <row r="639" spans="1:18">
      <c r="A639" s="22">
        <v>44978</v>
      </c>
      <c r="B639" s="19">
        <f t="shared" si="90"/>
        <v>2023</v>
      </c>
      <c r="C639" s="19">
        <f t="shared" si="91"/>
        <v>2</v>
      </c>
      <c r="D639" s="19">
        <f t="shared" si="92"/>
        <v>3</v>
      </c>
      <c r="E639" s="19">
        <f t="shared" si="93"/>
        <v>21</v>
      </c>
      <c r="F639" s="19" t="str">
        <f t="shared" si="94"/>
        <v>Q1</v>
      </c>
      <c r="G639" s="19">
        <v>3</v>
      </c>
      <c r="H639" s="19" t="s">
        <v>87</v>
      </c>
      <c r="I639" s="19" t="s">
        <v>92</v>
      </c>
      <c r="J639" s="19" t="s">
        <v>85</v>
      </c>
      <c r="K639" s="23">
        <v>1123</v>
      </c>
      <c r="L639" s="23">
        <v>104</v>
      </c>
      <c r="M639" s="19">
        <v>4</v>
      </c>
      <c r="N639" s="23">
        <f t="shared" si="95"/>
        <v>4492</v>
      </c>
      <c r="O639" s="23">
        <f t="shared" si="96"/>
        <v>416</v>
      </c>
      <c r="P639" s="23">
        <f t="shared" si="97"/>
        <v>4076</v>
      </c>
      <c r="Q639" s="24">
        <f t="shared" si="98"/>
        <v>90.739091718610865</v>
      </c>
      <c r="R639" s="19" t="str">
        <f t="shared" si="99"/>
        <v>Low Profit</v>
      </c>
    </row>
    <row r="640" spans="1:18">
      <c r="A640" s="22">
        <v>45226</v>
      </c>
      <c r="B640" s="19">
        <f t="shared" si="90"/>
        <v>2023</v>
      </c>
      <c r="C640" s="19">
        <f t="shared" si="91"/>
        <v>10</v>
      </c>
      <c r="D640" s="19">
        <f t="shared" si="92"/>
        <v>4</v>
      </c>
      <c r="E640" s="19">
        <f t="shared" si="93"/>
        <v>27</v>
      </c>
      <c r="F640" s="19" t="str">
        <f t="shared" si="94"/>
        <v>Q4</v>
      </c>
      <c r="G640" s="19">
        <v>3</v>
      </c>
      <c r="H640" s="19" t="s">
        <v>89</v>
      </c>
      <c r="I640" s="19" t="s">
        <v>92</v>
      </c>
      <c r="J640" s="19" t="s">
        <v>80</v>
      </c>
      <c r="K640" s="23">
        <v>1865</v>
      </c>
      <c r="L640" s="23">
        <v>118</v>
      </c>
      <c r="M640" s="19">
        <v>10</v>
      </c>
      <c r="N640" s="23">
        <f t="shared" si="95"/>
        <v>18650</v>
      </c>
      <c r="O640" s="23">
        <f t="shared" si="96"/>
        <v>1180</v>
      </c>
      <c r="P640" s="23">
        <f t="shared" si="97"/>
        <v>17470</v>
      </c>
      <c r="Q640" s="24">
        <f t="shared" si="98"/>
        <v>93.672922252010721</v>
      </c>
      <c r="R640" s="19" t="str">
        <f t="shared" si="99"/>
        <v>High Profit</v>
      </c>
    </row>
    <row r="641" spans="1:18">
      <c r="A641" s="22">
        <v>44942</v>
      </c>
      <c r="B641" s="19">
        <f t="shared" si="90"/>
        <v>2023</v>
      </c>
      <c r="C641" s="19">
        <f t="shared" si="91"/>
        <v>1</v>
      </c>
      <c r="D641" s="19">
        <f t="shared" si="92"/>
        <v>3</v>
      </c>
      <c r="E641" s="19">
        <f t="shared" si="93"/>
        <v>16</v>
      </c>
      <c r="F641" s="19" t="str">
        <f t="shared" si="94"/>
        <v>Q1</v>
      </c>
      <c r="G641" s="19">
        <v>3</v>
      </c>
      <c r="H641" s="19" t="s">
        <v>89</v>
      </c>
      <c r="I641" s="19" t="s">
        <v>91</v>
      </c>
      <c r="J641" s="19" t="s">
        <v>83</v>
      </c>
      <c r="K641" s="23">
        <v>1116</v>
      </c>
      <c r="L641" s="23">
        <v>98</v>
      </c>
      <c r="M641" s="19">
        <v>12</v>
      </c>
      <c r="N641" s="23">
        <f t="shared" si="95"/>
        <v>13392</v>
      </c>
      <c r="O641" s="23">
        <f t="shared" si="96"/>
        <v>1176</v>
      </c>
      <c r="P641" s="23">
        <f t="shared" si="97"/>
        <v>12216</v>
      </c>
      <c r="Q641" s="24">
        <f t="shared" si="98"/>
        <v>91.218637992831546</v>
      </c>
      <c r="R641" s="19" t="str">
        <f t="shared" si="99"/>
        <v>Low Profit</v>
      </c>
    </row>
    <row r="642" spans="1:18">
      <c r="A642" s="22">
        <v>45201</v>
      </c>
      <c r="B642" s="19">
        <f t="shared" si="90"/>
        <v>2023</v>
      </c>
      <c r="C642" s="19">
        <f t="shared" si="91"/>
        <v>10</v>
      </c>
      <c r="D642" s="19">
        <f t="shared" si="92"/>
        <v>1</v>
      </c>
      <c r="E642" s="19">
        <f t="shared" si="93"/>
        <v>2</v>
      </c>
      <c r="F642" s="19" t="str">
        <f t="shared" si="94"/>
        <v>Q4</v>
      </c>
      <c r="G642" s="19">
        <v>3</v>
      </c>
      <c r="H642" s="19" t="s">
        <v>89</v>
      </c>
      <c r="I642" s="19" t="s">
        <v>92</v>
      </c>
      <c r="J642" s="19" t="s">
        <v>74</v>
      </c>
      <c r="K642" s="23">
        <v>2342</v>
      </c>
      <c r="L642" s="23">
        <v>153</v>
      </c>
      <c r="M642" s="19">
        <v>5</v>
      </c>
      <c r="N642" s="23">
        <f t="shared" si="95"/>
        <v>11710</v>
      </c>
      <c r="O642" s="23">
        <f t="shared" si="96"/>
        <v>765</v>
      </c>
      <c r="P642" s="23">
        <f t="shared" si="97"/>
        <v>10945</v>
      </c>
      <c r="Q642" s="24">
        <f t="shared" si="98"/>
        <v>93.467122117847993</v>
      </c>
      <c r="R642" s="19" t="str">
        <f t="shared" si="99"/>
        <v>Low Profit</v>
      </c>
    </row>
    <row r="643" spans="1:18">
      <c r="A643" s="22">
        <v>45222</v>
      </c>
      <c r="B643" s="19">
        <f t="shared" ref="B643:B701" si="100">YEAR(A643)</f>
        <v>2023</v>
      </c>
      <c r="C643" s="19">
        <f t="shared" ref="C643:C701" si="101">MONTH(A643)</f>
        <v>10</v>
      </c>
      <c r="D643" s="19">
        <f t="shared" ref="D643:D701" si="102">INT((DAY(A643)-1)/7)+1</f>
        <v>4</v>
      </c>
      <c r="E643" s="19">
        <f t="shared" ref="E643:E701" si="103">DAY(A643)</f>
        <v>23</v>
      </c>
      <c r="F643" s="19" t="str">
        <f t="shared" ref="F643:F701" si="104">IF(C643&lt;=3,"Q1",IF(C643&lt;=6,"Q2",IF(C643&lt;=9,"Q3","Q4")))</f>
        <v>Q4</v>
      </c>
      <c r="G643" s="19">
        <v>3</v>
      </c>
      <c r="H643" s="19" t="s">
        <v>71</v>
      </c>
      <c r="I643" s="19" t="s">
        <v>68</v>
      </c>
      <c r="J643" s="19" t="s">
        <v>90</v>
      </c>
      <c r="K643" s="23">
        <v>562</v>
      </c>
      <c r="L643" s="23">
        <v>83</v>
      </c>
      <c r="M643" s="19">
        <v>14</v>
      </c>
      <c r="N643" s="23">
        <f t="shared" ref="N643:N701" si="105">K643*M643</f>
        <v>7868</v>
      </c>
      <c r="O643" s="23">
        <f t="shared" ref="O643:O701" si="106">L643*M643</f>
        <v>1162</v>
      </c>
      <c r="P643" s="23">
        <f t="shared" ref="P643:P701" si="107">N643-O643</f>
        <v>6706</v>
      </c>
      <c r="Q643" s="24">
        <f t="shared" ref="Q643:Q701" si="108">(P643/N643)*100</f>
        <v>85.231316725978644</v>
      </c>
      <c r="R643" s="19" t="str">
        <f t="shared" ref="R643:R701" si="109">IF(P643&gt;=AVERAGE($P$2:$P$701),"High Profit","Low Profit")</f>
        <v>Low Profit</v>
      </c>
    </row>
    <row r="644" spans="1:18">
      <c r="A644" s="22">
        <v>45238</v>
      </c>
      <c r="B644" s="19">
        <f t="shared" si="100"/>
        <v>2023</v>
      </c>
      <c r="C644" s="19">
        <f t="shared" si="101"/>
        <v>11</v>
      </c>
      <c r="D644" s="19">
        <f t="shared" si="102"/>
        <v>2</v>
      </c>
      <c r="E644" s="19">
        <f t="shared" si="103"/>
        <v>8</v>
      </c>
      <c r="F644" s="19" t="str">
        <f t="shared" si="104"/>
        <v>Q4</v>
      </c>
      <c r="G644" s="19">
        <v>3</v>
      </c>
      <c r="H644" s="19" t="s">
        <v>77</v>
      </c>
      <c r="I644" s="19" t="s">
        <v>68</v>
      </c>
      <c r="J644" s="19" t="s">
        <v>69</v>
      </c>
      <c r="K644" s="23">
        <v>2299</v>
      </c>
      <c r="L644" s="23">
        <v>143</v>
      </c>
      <c r="M644" s="19">
        <v>10</v>
      </c>
      <c r="N644" s="23">
        <f t="shared" si="105"/>
        <v>22990</v>
      </c>
      <c r="O644" s="23">
        <f t="shared" si="106"/>
        <v>1430</v>
      </c>
      <c r="P644" s="23">
        <f t="shared" si="107"/>
        <v>21560</v>
      </c>
      <c r="Q644" s="24">
        <f t="shared" si="108"/>
        <v>93.779904306220089</v>
      </c>
      <c r="R644" s="19" t="str">
        <f t="shared" si="109"/>
        <v>High Profit</v>
      </c>
    </row>
    <row r="645" spans="1:18">
      <c r="A645" s="22">
        <v>45293</v>
      </c>
      <c r="B645" s="19">
        <f t="shared" si="100"/>
        <v>2024</v>
      </c>
      <c r="C645" s="19">
        <f t="shared" si="101"/>
        <v>1</v>
      </c>
      <c r="D645" s="19">
        <f t="shared" si="102"/>
        <v>1</v>
      </c>
      <c r="E645" s="19">
        <f t="shared" si="103"/>
        <v>2</v>
      </c>
      <c r="F645" s="19" t="str">
        <f t="shared" si="104"/>
        <v>Q1</v>
      </c>
      <c r="G645" s="19">
        <v>3</v>
      </c>
      <c r="H645" s="19" t="s">
        <v>89</v>
      </c>
      <c r="I645" s="19" t="s">
        <v>92</v>
      </c>
      <c r="J645" s="19" t="s">
        <v>70</v>
      </c>
      <c r="K645" s="23">
        <v>2723</v>
      </c>
      <c r="L645" s="23">
        <v>71</v>
      </c>
      <c r="M645" s="19">
        <v>9</v>
      </c>
      <c r="N645" s="23">
        <f t="shared" si="105"/>
        <v>24507</v>
      </c>
      <c r="O645" s="23">
        <f t="shared" si="106"/>
        <v>639</v>
      </c>
      <c r="P645" s="23">
        <f t="shared" si="107"/>
        <v>23868</v>
      </c>
      <c r="Q645" s="24">
        <f t="shared" si="108"/>
        <v>97.392581711347788</v>
      </c>
      <c r="R645" s="19" t="str">
        <f t="shared" si="109"/>
        <v>High Profit</v>
      </c>
    </row>
    <row r="646" spans="1:18">
      <c r="A646" s="22">
        <v>44962</v>
      </c>
      <c r="B646" s="19">
        <f t="shared" si="100"/>
        <v>2023</v>
      </c>
      <c r="C646" s="19">
        <f t="shared" si="101"/>
        <v>2</v>
      </c>
      <c r="D646" s="19">
        <f t="shared" si="102"/>
        <v>1</v>
      </c>
      <c r="E646" s="19">
        <f t="shared" si="103"/>
        <v>5</v>
      </c>
      <c r="F646" s="19" t="str">
        <f t="shared" si="104"/>
        <v>Q1</v>
      </c>
      <c r="G646" s="19">
        <v>3</v>
      </c>
      <c r="H646" s="19" t="s">
        <v>88</v>
      </c>
      <c r="I646" s="19" t="s">
        <v>92</v>
      </c>
      <c r="J646" s="19" t="s">
        <v>78</v>
      </c>
      <c r="K646" s="23">
        <v>2299</v>
      </c>
      <c r="L646" s="23">
        <v>78</v>
      </c>
      <c r="M646" s="19">
        <v>9</v>
      </c>
      <c r="N646" s="23">
        <f t="shared" si="105"/>
        <v>20691</v>
      </c>
      <c r="O646" s="23">
        <f t="shared" si="106"/>
        <v>702</v>
      </c>
      <c r="P646" s="23">
        <f t="shared" si="107"/>
        <v>19989</v>
      </c>
      <c r="Q646" s="24">
        <f t="shared" si="108"/>
        <v>96.607220530665501</v>
      </c>
      <c r="R646" s="19" t="str">
        <f t="shared" si="109"/>
        <v>High Profit</v>
      </c>
    </row>
    <row r="647" spans="1:18">
      <c r="A647" s="22">
        <v>45246</v>
      </c>
      <c r="B647" s="19">
        <f t="shared" si="100"/>
        <v>2023</v>
      </c>
      <c r="C647" s="19">
        <f t="shared" si="101"/>
        <v>11</v>
      </c>
      <c r="D647" s="19">
        <f t="shared" si="102"/>
        <v>3</v>
      </c>
      <c r="E647" s="19">
        <f t="shared" si="103"/>
        <v>16</v>
      </c>
      <c r="F647" s="19" t="str">
        <f t="shared" si="104"/>
        <v>Q4</v>
      </c>
      <c r="G647" s="19">
        <v>3</v>
      </c>
      <c r="H647" s="19" t="s">
        <v>88</v>
      </c>
      <c r="I647" s="19" t="s">
        <v>91</v>
      </c>
      <c r="J647" s="19" t="s">
        <v>72</v>
      </c>
      <c r="K647" s="23">
        <v>727</v>
      </c>
      <c r="L647" s="23">
        <v>79</v>
      </c>
      <c r="M647" s="19">
        <v>15</v>
      </c>
      <c r="N647" s="23">
        <f t="shared" si="105"/>
        <v>10905</v>
      </c>
      <c r="O647" s="23">
        <f t="shared" si="106"/>
        <v>1185</v>
      </c>
      <c r="P647" s="23">
        <f t="shared" si="107"/>
        <v>9720</v>
      </c>
      <c r="Q647" s="24">
        <f t="shared" si="108"/>
        <v>89.133425034387898</v>
      </c>
      <c r="R647" s="19" t="str">
        <f t="shared" si="109"/>
        <v>Low Profit</v>
      </c>
    </row>
    <row r="648" spans="1:18">
      <c r="A648" s="22">
        <v>45219</v>
      </c>
      <c r="B648" s="19">
        <f t="shared" si="100"/>
        <v>2023</v>
      </c>
      <c r="C648" s="19">
        <f t="shared" si="101"/>
        <v>10</v>
      </c>
      <c r="D648" s="19">
        <f t="shared" si="102"/>
        <v>3</v>
      </c>
      <c r="E648" s="19">
        <f t="shared" si="103"/>
        <v>20</v>
      </c>
      <c r="F648" s="19" t="str">
        <f t="shared" si="104"/>
        <v>Q4</v>
      </c>
      <c r="G648" s="19">
        <v>3</v>
      </c>
      <c r="H648" s="19" t="s">
        <v>71</v>
      </c>
      <c r="I648" s="19" t="s">
        <v>92</v>
      </c>
      <c r="J648" s="19" t="s">
        <v>86</v>
      </c>
      <c r="K648" s="23">
        <v>1884</v>
      </c>
      <c r="L648" s="23">
        <v>134</v>
      </c>
      <c r="M648" s="19">
        <v>11</v>
      </c>
      <c r="N648" s="23">
        <f t="shared" si="105"/>
        <v>20724</v>
      </c>
      <c r="O648" s="23">
        <f t="shared" si="106"/>
        <v>1474</v>
      </c>
      <c r="P648" s="23">
        <f t="shared" si="107"/>
        <v>19250</v>
      </c>
      <c r="Q648" s="24">
        <f t="shared" si="108"/>
        <v>92.887473460721864</v>
      </c>
      <c r="R648" s="19" t="str">
        <f t="shared" si="109"/>
        <v>High Profit</v>
      </c>
    </row>
    <row r="649" spans="1:18">
      <c r="A649" s="22">
        <v>44962</v>
      </c>
      <c r="B649" s="19">
        <f t="shared" si="100"/>
        <v>2023</v>
      </c>
      <c r="C649" s="19">
        <f t="shared" si="101"/>
        <v>2</v>
      </c>
      <c r="D649" s="19">
        <f t="shared" si="102"/>
        <v>1</v>
      </c>
      <c r="E649" s="19">
        <f t="shared" si="103"/>
        <v>5</v>
      </c>
      <c r="F649" s="19" t="str">
        <f t="shared" si="104"/>
        <v>Q1</v>
      </c>
      <c r="G649" s="19">
        <v>3</v>
      </c>
      <c r="H649" s="19" t="s">
        <v>82</v>
      </c>
      <c r="I649" s="19" t="s">
        <v>92</v>
      </c>
      <c r="J649" s="19" t="s">
        <v>74</v>
      </c>
      <c r="K649" s="23">
        <v>2340</v>
      </c>
      <c r="L649" s="23">
        <v>82</v>
      </c>
      <c r="M649" s="19">
        <v>4</v>
      </c>
      <c r="N649" s="23">
        <f t="shared" si="105"/>
        <v>9360</v>
      </c>
      <c r="O649" s="23">
        <f t="shared" si="106"/>
        <v>328</v>
      </c>
      <c r="P649" s="23">
        <f t="shared" si="107"/>
        <v>9032</v>
      </c>
      <c r="Q649" s="24">
        <f t="shared" si="108"/>
        <v>96.495726495726501</v>
      </c>
      <c r="R649" s="19" t="str">
        <f t="shared" si="109"/>
        <v>Low Profit</v>
      </c>
    </row>
    <row r="650" spans="1:18">
      <c r="A650" s="22">
        <v>45118</v>
      </c>
      <c r="B650" s="19">
        <f t="shared" si="100"/>
        <v>2023</v>
      </c>
      <c r="C650" s="19">
        <f t="shared" si="101"/>
        <v>7</v>
      </c>
      <c r="D650" s="19">
        <f t="shared" si="102"/>
        <v>2</v>
      </c>
      <c r="E650" s="19">
        <f t="shared" si="103"/>
        <v>11</v>
      </c>
      <c r="F650" s="19" t="str">
        <f t="shared" si="104"/>
        <v>Q3</v>
      </c>
      <c r="G650" s="19">
        <v>3</v>
      </c>
      <c r="H650" s="19" t="s">
        <v>71</v>
      </c>
      <c r="I650" s="19" t="s">
        <v>92</v>
      </c>
      <c r="J650" s="19" t="s">
        <v>85</v>
      </c>
      <c r="K650" s="23">
        <v>2342</v>
      </c>
      <c r="L650" s="23">
        <v>76</v>
      </c>
      <c r="M650" s="19">
        <v>11</v>
      </c>
      <c r="N650" s="23">
        <f t="shared" si="105"/>
        <v>25762</v>
      </c>
      <c r="O650" s="23">
        <f t="shared" si="106"/>
        <v>836</v>
      </c>
      <c r="P650" s="23">
        <f t="shared" si="107"/>
        <v>24926</v>
      </c>
      <c r="Q650" s="24">
        <f t="shared" si="108"/>
        <v>96.75491033304867</v>
      </c>
      <c r="R650" s="19" t="str">
        <f t="shared" si="109"/>
        <v>High Profit</v>
      </c>
    </row>
    <row r="651" spans="1:18">
      <c r="A651" s="22">
        <v>45218</v>
      </c>
      <c r="B651" s="19">
        <f t="shared" si="100"/>
        <v>2023</v>
      </c>
      <c r="C651" s="19">
        <f t="shared" si="101"/>
        <v>10</v>
      </c>
      <c r="D651" s="19">
        <f t="shared" si="102"/>
        <v>3</v>
      </c>
      <c r="E651" s="19">
        <f t="shared" si="103"/>
        <v>19</v>
      </c>
      <c r="F651" s="19" t="str">
        <f t="shared" si="104"/>
        <v>Q4</v>
      </c>
      <c r="G651" s="19">
        <v>3</v>
      </c>
      <c r="H651" s="19" t="s">
        <v>89</v>
      </c>
      <c r="I651" s="19" t="s">
        <v>91</v>
      </c>
      <c r="J651" s="19" t="s">
        <v>74</v>
      </c>
      <c r="K651" s="23">
        <v>1738.5</v>
      </c>
      <c r="L651" s="23">
        <v>98</v>
      </c>
      <c r="M651" s="19">
        <v>4</v>
      </c>
      <c r="N651" s="23">
        <f t="shared" si="105"/>
        <v>6954</v>
      </c>
      <c r="O651" s="23">
        <f t="shared" si="106"/>
        <v>392</v>
      </c>
      <c r="P651" s="23">
        <f t="shared" si="107"/>
        <v>6562</v>
      </c>
      <c r="Q651" s="24">
        <f t="shared" si="108"/>
        <v>94.362956571757266</v>
      </c>
      <c r="R651" s="19" t="str">
        <f t="shared" si="109"/>
        <v>Low Profit</v>
      </c>
    </row>
    <row r="652" spans="1:18">
      <c r="A652" s="22">
        <v>45286</v>
      </c>
      <c r="B652" s="19">
        <f t="shared" si="100"/>
        <v>2023</v>
      </c>
      <c r="C652" s="19">
        <f t="shared" si="101"/>
        <v>12</v>
      </c>
      <c r="D652" s="19">
        <f t="shared" si="102"/>
        <v>4</v>
      </c>
      <c r="E652" s="19">
        <f t="shared" si="103"/>
        <v>26</v>
      </c>
      <c r="F652" s="19" t="str">
        <f t="shared" si="104"/>
        <v>Q4</v>
      </c>
      <c r="G652" s="19">
        <v>3</v>
      </c>
      <c r="H652" s="19" t="s">
        <v>89</v>
      </c>
      <c r="I652" s="19" t="s">
        <v>91</v>
      </c>
      <c r="J652" s="19" t="s">
        <v>90</v>
      </c>
      <c r="K652" s="23">
        <v>2215</v>
      </c>
      <c r="L652" s="23">
        <v>107</v>
      </c>
      <c r="M652" s="19">
        <v>10</v>
      </c>
      <c r="N652" s="23">
        <f t="shared" si="105"/>
        <v>22150</v>
      </c>
      <c r="O652" s="23">
        <f t="shared" si="106"/>
        <v>1070</v>
      </c>
      <c r="P652" s="23">
        <f t="shared" si="107"/>
        <v>21080</v>
      </c>
      <c r="Q652" s="24">
        <f t="shared" si="108"/>
        <v>95.169300225733636</v>
      </c>
      <c r="R652" s="19" t="str">
        <f t="shared" si="109"/>
        <v>High Profit</v>
      </c>
    </row>
    <row r="653" spans="1:18">
      <c r="A653" s="22">
        <v>45079</v>
      </c>
      <c r="B653" s="19">
        <f t="shared" si="100"/>
        <v>2023</v>
      </c>
      <c r="C653" s="19">
        <f t="shared" si="101"/>
        <v>6</v>
      </c>
      <c r="D653" s="19">
        <f t="shared" si="102"/>
        <v>1</v>
      </c>
      <c r="E653" s="19">
        <f t="shared" si="103"/>
        <v>2</v>
      </c>
      <c r="F653" s="19" t="str">
        <f t="shared" si="104"/>
        <v>Q2</v>
      </c>
      <c r="G653" s="19">
        <v>3</v>
      </c>
      <c r="H653" s="19" t="s">
        <v>82</v>
      </c>
      <c r="I653" s="19" t="s">
        <v>92</v>
      </c>
      <c r="J653" s="19" t="s">
        <v>79</v>
      </c>
      <c r="K653" s="23">
        <v>2763</v>
      </c>
      <c r="L653" s="23">
        <v>113</v>
      </c>
      <c r="M653" s="19">
        <v>3</v>
      </c>
      <c r="N653" s="23">
        <f t="shared" si="105"/>
        <v>8289</v>
      </c>
      <c r="O653" s="23">
        <f t="shared" si="106"/>
        <v>339</v>
      </c>
      <c r="P653" s="23">
        <f t="shared" si="107"/>
        <v>7950</v>
      </c>
      <c r="Q653" s="24">
        <f t="shared" si="108"/>
        <v>95.910242490047054</v>
      </c>
      <c r="R653" s="19" t="str">
        <f t="shared" si="109"/>
        <v>Low Profit</v>
      </c>
    </row>
    <row r="654" spans="1:18">
      <c r="A654" s="22">
        <v>44986</v>
      </c>
      <c r="B654" s="19">
        <f t="shared" si="100"/>
        <v>2023</v>
      </c>
      <c r="C654" s="19">
        <f t="shared" si="101"/>
        <v>3</v>
      </c>
      <c r="D654" s="19">
        <f t="shared" si="102"/>
        <v>1</v>
      </c>
      <c r="E654" s="19">
        <f t="shared" si="103"/>
        <v>1</v>
      </c>
      <c r="F654" s="19" t="str">
        <f t="shared" si="104"/>
        <v>Q1</v>
      </c>
      <c r="G654" s="19">
        <v>3</v>
      </c>
      <c r="H654" s="19" t="s">
        <v>77</v>
      </c>
      <c r="I654" s="19" t="s">
        <v>68</v>
      </c>
      <c r="J654" s="19" t="s">
        <v>70</v>
      </c>
      <c r="K654" s="23">
        <v>3244.5</v>
      </c>
      <c r="L654" s="23">
        <v>151</v>
      </c>
      <c r="M654" s="19">
        <v>7</v>
      </c>
      <c r="N654" s="23">
        <f t="shared" si="105"/>
        <v>22711.5</v>
      </c>
      <c r="O654" s="23">
        <f t="shared" si="106"/>
        <v>1057</v>
      </c>
      <c r="P654" s="23">
        <f t="shared" si="107"/>
        <v>21654.5</v>
      </c>
      <c r="Q654" s="24">
        <f t="shared" si="108"/>
        <v>95.345970103251659</v>
      </c>
      <c r="R654" s="19" t="str">
        <f t="shared" si="109"/>
        <v>High Profit</v>
      </c>
    </row>
    <row r="655" spans="1:18">
      <c r="A655" s="22">
        <v>45214</v>
      </c>
      <c r="B655" s="19">
        <f t="shared" si="100"/>
        <v>2023</v>
      </c>
      <c r="C655" s="19">
        <f t="shared" si="101"/>
        <v>10</v>
      </c>
      <c r="D655" s="19">
        <f t="shared" si="102"/>
        <v>3</v>
      </c>
      <c r="E655" s="19">
        <f t="shared" si="103"/>
        <v>15</v>
      </c>
      <c r="F655" s="19" t="str">
        <f t="shared" si="104"/>
        <v>Q4</v>
      </c>
      <c r="G655" s="19">
        <v>3</v>
      </c>
      <c r="H655" s="19" t="s">
        <v>67</v>
      </c>
      <c r="I655" s="19" t="s">
        <v>91</v>
      </c>
      <c r="J655" s="19" t="s">
        <v>75</v>
      </c>
      <c r="K655" s="23">
        <v>598</v>
      </c>
      <c r="L655" s="23">
        <v>85</v>
      </c>
      <c r="M655" s="19">
        <v>6</v>
      </c>
      <c r="N655" s="23">
        <f t="shared" si="105"/>
        <v>3588</v>
      </c>
      <c r="O655" s="23">
        <f t="shared" si="106"/>
        <v>510</v>
      </c>
      <c r="P655" s="23">
        <f t="shared" si="107"/>
        <v>3078</v>
      </c>
      <c r="Q655" s="24">
        <f t="shared" si="108"/>
        <v>85.785953177257525</v>
      </c>
      <c r="R655" s="19" t="str">
        <f t="shared" si="109"/>
        <v>Low Profit</v>
      </c>
    </row>
    <row r="656" spans="1:18">
      <c r="A656" s="22">
        <v>45148</v>
      </c>
      <c r="B656" s="19">
        <f t="shared" si="100"/>
        <v>2023</v>
      </c>
      <c r="C656" s="19">
        <f t="shared" si="101"/>
        <v>8</v>
      </c>
      <c r="D656" s="19">
        <f t="shared" si="102"/>
        <v>2</v>
      </c>
      <c r="E656" s="19">
        <f t="shared" si="103"/>
        <v>10</v>
      </c>
      <c r="F656" s="19" t="str">
        <f t="shared" si="104"/>
        <v>Q3</v>
      </c>
      <c r="G656" s="19">
        <v>3</v>
      </c>
      <c r="H656" s="19" t="s">
        <v>76</v>
      </c>
      <c r="I656" s="19" t="s">
        <v>68</v>
      </c>
      <c r="J656" s="19" t="s">
        <v>74</v>
      </c>
      <c r="K656" s="23">
        <v>1375</v>
      </c>
      <c r="L656" s="23">
        <v>158</v>
      </c>
      <c r="M656" s="19">
        <v>14</v>
      </c>
      <c r="N656" s="23">
        <f t="shared" si="105"/>
        <v>19250</v>
      </c>
      <c r="O656" s="23">
        <f t="shared" si="106"/>
        <v>2212</v>
      </c>
      <c r="P656" s="23">
        <f t="shared" si="107"/>
        <v>17038</v>
      </c>
      <c r="Q656" s="24">
        <f t="shared" si="108"/>
        <v>88.509090909090901</v>
      </c>
      <c r="R656" s="19" t="str">
        <f t="shared" si="109"/>
        <v>High Profit</v>
      </c>
    </row>
    <row r="657" spans="1:18">
      <c r="A657" s="22">
        <v>45094</v>
      </c>
      <c r="B657" s="19">
        <f t="shared" si="100"/>
        <v>2023</v>
      </c>
      <c r="C657" s="19">
        <f t="shared" si="101"/>
        <v>6</v>
      </c>
      <c r="D657" s="19">
        <f t="shared" si="102"/>
        <v>3</v>
      </c>
      <c r="E657" s="19">
        <f t="shared" si="103"/>
        <v>17</v>
      </c>
      <c r="F657" s="19" t="str">
        <f t="shared" si="104"/>
        <v>Q2</v>
      </c>
      <c r="G657" s="19">
        <v>3</v>
      </c>
      <c r="H657" s="19" t="s">
        <v>87</v>
      </c>
      <c r="I657" s="19" t="s">
        <v>92</v>
      </c>
      <c r="J657" s="19" t="s">
        <v>86</v>
      </c>
      <c r="K657" s="23">
        <v>367</v>
      </c>
      <c r="L657" s="23">
        <v>125</v>
      </c>
      <c r="M657" s="19">
        <v>13</v>
      </c>
      <c r="N657" s="23">
        <f t="shared" si="105"/>
        <v>4771</v>
      </c>
      <c r="O657" s="23">
        <f t="shared" si="106"/>
        <v>1625</v>
      </c>
      <c r="P657" s="23">
        <f t="shared" si="107"/>
        <v>3146</v>
      </c>
      <c r="Q657" s="24">
        <f t="shared" si="108"/>
        <v>65.940054495912804</v>
      </c>
      <c r="R657" s="19" t="str">
        <f t="shared" si="109"/>
        <v>Low Profit</v>
      </c>
    </row>
    <row r="658" spans="1:18">
      <c r="A658" s="22">
        <v>45086</v>
      </c>
      <c r="B658" s="19">
        <f t="shared" si="100"/>
        <v>2023</v>
      </c>
      <c r="C658" s="19">
        <f t="shared" si="101"/>
        <v>6</v>
      </c>
      <c r="D658" s="19">
        <f t="shared" si="102"/>
        <v>2</v>
      </c>
      <c r="E658" s="19">
        <f t="shared" si="103"/>
        <v>9</v>
      </c>
      <c r="F658" s="19" t="str">
        <f t="shared" si="104"/>
        <v>Q2</v>
      </c>
      <c r="G658" s="19">
        <v>3</v>
      </c>
      <c r="H658" s="19" t="s">
        <v>82</v>
      </c>
      <c r="I658" s="19" t="s">
        <v>91</v>
      </c>
      <c r="J658" s="19" t="s">
        <v>79</v>
      </c>
      <c r="K658" s="23">
        <v>2321</v>
      </c>
      <c r="L658" s="23">
        <v>125</v>
      </c>
      <c r="M658" s="19">
        <v>11</v>
      </c>
      <c r="N658" s="23">
        <f t="shared" si="105"/>
        <v>25531</v>
      </c>
      <c r="O658" s="23">
        <f t="shared" si="106"/>
        <v>1375</v>
      </c>
      <c r="P658" s="23">
        <f t="shared" si="107"/>
        <v>24156</v>
      </c>
      <c r="Q658" s="24">
        <f t="shared" si="108"/>
        <v>94.614390348987513</v>
      </c>
      <c r="R658" s="19" t="str">
        <f t="shared" si="109"/>
        <v>High Profit</v>
      </c>
    </row>
    <row r="659" spans="1:18">
      <c r="A659" s="22">
        <v>45176</v>
      </c>
      <c r="B659" s="19">
        <f t="shared" si="100"/>
        <v>2023</v>
      </c>
      <c r="C659" s="19">
        <f t="shared" si="101"/>
        <v>9</v>
      </c>
      <c r="D659" s="19">
        <f t="shared" si="102"/>
        <v>1</v>
      </c>
      <c r="E659" s="19">
        <f t="shared" si="103"/>
        <v>7</v>
      </c>
      <c r="F659" s="19" t="str">
        <f t="shared" si="104"/>
        <v>Q3</v>
      </c>
      <c r="G659" s="19">
        <v>3</v>
      </c>
      <c r="H659" s="19" t="s">
        <v>84</v>
      </c>
      <c r="I659" s="19" t="s">
        <v>92</v>
      </c>
      <c r="J659" s="19" t="s">
        <v>86</v>
      </c>
      <c r="K659" s="23">
        <v>367</v>
      </c>
      <c r="L659" s="23">
        <v>87</v>
      </c>
      <c r="M659" s="19">
        <v>5</v>
      </c>
      <c r="N659" s="23">
        <f t="shared" si="105"/>
        <v>1835</v>
      </c>
      <c r="O659" s="23">
        <f t="shared" si="106"/>
        <v>435</v>
      </c>
      <c r="P659" s="23">
        <f t="shared" si="107"/>
        <v>1400</v>
      </c>
      <c r="Q659" s="24">
        <f t="shared" si="108"/>
        <v>76.294277929155314</v>
      </c>
      <c r="R659" s="19" t="str">
        <f t="shared" si="109"/>
        <v>Low Profit</v>
      </c>
    </row>
    <row r="660" spans="1:18">
      <c r="A660" s="22">
        <v>45176</v>
      </c>
      <c r="B660" s="19">
        <f t="shared" si="100"/>
        <v>2023</v>
      </c>
      <c r="C660" s="19">
        <f t="shared" si="101"/>
        <v>9</v>
      </c>
      <c r="D660" s="19">
        <f t="shared" si="102"/>
        <v>1</v>
      </c>
      <c r="E660" s="19">
        <f t="shared" si="103"/>
        <v>7</v>
      </c>
      <c r="F660" s="19" t="str">
        <f t="shared" si="104"/>
        <v>Q3</v>
      </c>
      <c r="G660" s="19">
        <v>3</v>
      </c>
      <c r="H660" s="19" t="s">
        <v>67</v>
      </c>
      <c r="I660" s="19" t="s">
        <v>92</v>
      </c>
      <c r="J660" s="19" t="s">
        <v>86</v>
      </c>
      <c r="K660" s="23">
        <v>1775</v>
      </c>
      <c r="L660" s="23">
        <v>88</v>
      </c>
      <c r="M660" s="19">
        <v>5</v>
      </c>
      <c r="N660" s="23">
        <f t="shared" si="105"/>
        <v>8875</v>
      </c>
      <c r="O660" s="23">
        <f t="shared" si="106"/>
        <v>440</v>
      </c>
      <c r="P660" s="23">
        <f t="shared" si="107"/>
        <v>8435</v>
      </c>
      <c r="Q660" s="24">
        <f t="shared" si="108"/>
        <v>95.042253521126767</v>
      </c>
      <c r="R660" s="19" t="str">
        <f t="shared" si="109"/>
        <v>Low Profit</v>
      </c>
    </row>
    <row r="661" spans="1:18">
      <c r="A661" s="22">
        <v>44980</v>
      </c>
      <c r="B661" s="19">
        <f t="shared" si="100"/>
        <v>2023</v>
      </c>
      <c r="C661" s="19">
        <f t="shared" si="101"/>
        <v>2</v>
      </c>
      <c r="D661" s="19">
        <f t="shared" si="102"/>
        <v>4</v>
      </c>
      <c r="E661" s="19">
        <f t="shared" si="103"/>
        <v>23</v>
      </c>
      <c r="F661" s="19" t="str">
        <f t="shared" si="104"/>
        <v>Q1</v>
      </c>
      <c r="G661" s="19">
        <v>3</v>
      </c>
      <c r="H661" s="19" t="s">
        <v>82</v>
      </c>
      <c r="I661" s="19" t="s">
        <v>68</v>
      </c>
      <c r="J661" s="19" t="s">
        <v>70</v>
      </c>
      <c r="K661" s="23">
        <v>1956</v>
      </c>
      <c r="L661" s="23">
        <v>68</v>
      </c>
      <c r="M661" s="19">
        <v>3</v>
      </c>
      <c r="N661" s="23">
        <f t="shared" si="105"/>
        <v>5868</v>
      </c>
      <c r="O661" s="23">
        <f t="shared" si="106"/>
        <v>204</v>
      </c>
      <c r="P661" s="23">
        <f t="shared" si="107"/>
        <v>5664</v>
      </c>
      <c r="Q661" s="24">
        <f t="shared" si="108"/>
        <v>96.52351738241309</v>
      </c>
      <c r="R661" s="19" t="str">
        <f t="shared" si="109"/>
        <v>Low Profit</v>
      </c>
    </row>
    <row r="662" spans="1:18">
      <c r="A662" s="22">
        <v>45252</v>
      </c>
      <c r="B662" s="19">
        <f t="shared" si="100"/>
        <v>2023</v>
      </c>
      <c r="C662" s="19">
        <f t="shared" si="101"/>
        <v>11</v>
      </c>
      <c r="D662" s="19">
        <f t="shared" si="102"/>
        <v>4</v>
      </c>
      <c r="E662" s="19">
        <f t="shared" si="103"/>
        <v>22</v>
      </c>
      <c r="F662" s="19" t="str">
        <f t="shared" si="104"/>
        <v>Q4</v>
      </c>
      <c r="G662" s="19">
        <v>3</v>
      </c>
      <c r="H662" s="19" t="s">
        <v>82</v>
      </c>
      <c r="I662" s="19" t="s">
        <v>68</v>
      </c>
      <c r="J662" s="19" t="s">
        <v>75</v>
      </c>
      <c r="K662" s="23">
        <v>880</v>
      </c>
      <c r="L662" s="23">
        <v>95</v>
      </c>
      <c r="M662" s="19">
        <v>8</v>
      </c>
      <c r="N662" s="23">
        <f t="shared" si="105"/>
        <v>7040</v>
      </c>
      <c r="O662" s="23">
        <f t="shared" si="106"/>
        <v>760</v>
      </c>
      <c r="P662" s="23">
        <f t="shared" si="107"/>
        <v>6280</v>
      </c>
      <c r="Q662" s="24">
        <f t="shared" si="108"/>
        <v>89.204545454545453</v>
      </c>
      <c r="R662" s="19" t="str">
        <f t="shared" si="109"/>
        <v>Low Profit</v>
      </c>
    </row>
    <row r="663" spans="1:18">
      <c r="A663" s="22">
        <v>45155</v>
      </c>
      <c r="B663" s="19">
        <f t="shared" si="100"/>
        <v>2023</v>
      </c>
      <c r="C663" s="19">
        <f t="shared" si="101"/>
        <v>8</v>
      </c>
      <c r="D663" s="19">
        <f t="shared" si="102"/>
        <v>3</v>
      </c>
      <c r="E663" s="19">
        <f t="shared" si="103"/>
        <v>17</v>
      </c>
      <c r="F663" s="19" t="str">
        <f t="shared" si="104"/>
        <v>Q3</v>
      </c>
      <c r="G663" s="19">
        <v>3</v>
      </c>
      <c r="H663" s="19" t="s">
        <v>81</v>
      </c>
      <c r="I663" s="19" t="s">
        <v>68</v>
      </c>
      <c r="J663" s="19" t="s">
        <v>90</v>
      </c>
      <c r="K663" s="23">
        <v>2234</v>
      </c>
      <c r="L663" s="23">
        <v>82</v>
      </c>
      <c r="M663" s="19">
        <v>3</v>
      </c>
      <c r="N663" s="23">
        <f t="shared" si="105"/>
        <v>6702</v>
      </c>
      <c r="O663" s="23">
        <f t="shared" si="106"/>
        <v>246</v>
      </c>
      <c r="P663" s="23">
        <f t="shared" si="107"/>
        <v>6456</v>
      </c>
      <c r="Q663" s="24">
        <f t="shared" si="108"/>
        <v>96.329453894359901</v>
      </c>
      <c r="R663" s="19" t="str">
        <f t="shared" si="109"/>
        <v>Low Profit</v>
      </c>
    </row>
    <row r="664" spans="1:18">
      <c r="A664" s="22">
        <v>45276</v>
      </c>
      <c r="B664" s="19">
        <f t="shared" si="100"/>
        <v>2023</v>
      </c>
      <c r="C664" s="19">
        <f t="shared" si="101"/>
        <v>12</v>
      </c>
      <c r="D664" s="19">
        <f t="shared" si="102"/>
        <v>3</v>
      </c>
      <c r="E664" s="19">
        <f t="shared" si="103"/>
        <v>16</v>
      </c>
      <c r="F664" s="19" t="str">
        <f t="shared" si="104"/>
        <v>Q4</v>
      </c>
      <c r="G664" s="19">
        <v>3</v>
      </c>
      <c r="H664" s="19" t="s">
        <v>81</v>
      </c>
      <c r="I664" s="19" t="s">
        <v>68</v>
      </c>
      <c r="J664" s="19" t="s">
        <v>75</v>
      </c>
      <c r="K664" s="23">
        <v>1580</v>
      </c>
      <c r="L664" s="23">
        <v>121</v>
      </c>
      <c r="M664" s="19">
        <v>13</v>
      </c>
      <c r="N664" s="23">
        <f t="shared" si="105"/>
        <v>20540</v>
      </c>
      <c r="O664" s="23">
        <f t="shared" si="106"/>
        <v>1573</v>
      </c>
      <c r="P664" s="23">
        <f t="shared" si="107"/>
        <v>18967</v>
      </c>
      <c r="Q664" s="24">
        <f t="shared" si="108"/>
        <v>92.341772151898738</v>
      </c>
      <c r="R664" s="19" t="str">
        <f t="shared" si="109"/>
        <v>High Profit</v>
      </c>
    </row>
    <row r="665" spans="1:18">
      <c r="A665" s="22">
        <v>44978</v>
      </c>
      <c r="B665" s="19">
        <f t="shared" si="100"/>
        <v>2023</v>
      </c>
      <c r="C665" s="19">
        <f t="shared" si="101"/>
        <v>2</v>
      </c>
      <c r="D665" s="19">
        <f t="shared" si="102"/>
        <v>3</v>
      </c>
      <c r="E665" s="19">
        <f t="shared" si="103"/>
        <v>21</v>
      </c>
      <c r="F665" s="19" t="str">
        <f t="shared" si="104"/>
        <v>Q1</v>
      </c>
      <c r="G665" s="19">
        <v>3</v>
      </c>
      <c r="H665" s="19" t="s">
        <v>82</v>
      </c>
      <c r="I665" s="19" t="s">
        <v>92</v>
      </c>
      <c r="J665" s="19" t="s">
        <v>74</v>
      </c>
      <c r="K665" s="23">
        <v>1967</v>
      </c>
      <c r="L665" s="23">
        <v>142</v>
      </c>
      <c r="M665" s="19">
        <v>13</v>
      </c>
      <c r="N665" s="23">
        <f t="shared" si="105"/>
        <v>25571</v>
      </c>
      <c r="O665" s="23">
        <f t="shared" si="106"/>
        <v>1846</v>
      </c>
      <c r="P665" s="23">
        <f t="shared" si="107"/>
        <v>23725</v>
      </c>
      <c r="Q665" s="24">
        <f t="shared" si="108"/>
        <v>92.780884595831211</v>
      </c>
      <c r="R665" s="19" t="str">
        <f t="shared" si="109"/>
        <v>High Profit</v>
      </c>
    </row>
    <row r="666" spans="1:18">
      <c r="A666" s="22">
        <v>45078</v>
      </c>
      <c r="B666" s="19">
        <f t="shared" si="100"/>
        <v>2023</v>
      </c>
      <c r="C666" s="19">
        <f t="shared" si="101"/>
        <v>6</v>
      </c>
      <c r="D666" s="19">
        <f t="shared" si="102"/>
        <v>1</v>
      </c>
      <c r="E666" s="19">
        <f t="shared" si="103"/>
        <v>1</v>
      </c>
      <c r="F666" s="19" t="str">
        <f t="shared" si="104"/>
        <v>Q2</v>
      </c>
      <c r="G666" s="19">
        <v>3</v>
      </c>
      <c r="H666" s="19" t="s">
        <v>67</v>
      </c>
      <c r="I666" s="19" t="s">
        <v>68</v>
      </c>
      <c r="J666" s="19" t="s">
        <v>80</v>
      </c>
      <c r="K666" s="23">
        <v>306</v>
      </c>
      <c r="L666" s="23">
        <v>83</v>
      </c>
      <c r="M666" s="19">
        <v>13</v>
      </c>
      <c r="N666" s="23">
        <f t="shared" si="105"/>
        <v>3978</v>
      </c>
      <c r="O666" s="23">
        <f t="shared" si="106"/>
        <v>1079</v>
      </c>
      <c r="P666" s="23">
        <f t="shared" si="107"/>
        <v>2899</v>
      </c>
      <c r="Q666" s="24">
        <f t="shared" si="108"/>
        <v>72.875816993464042</v>
      </c>
      <c r="R666" s="19" t="str">
        <f t="shared" si="109"/>
        <v>Low Profit</v>
      </c>
    </row>
    <row r="667" spans="1:18">
      <c r="A667" s="22">
        <v>45138</v>
      </c>
      <c r="B667" s="19">
        <f t="shared" si="100"/>
        <v>2023</v>
      </c>
      <c r="C667" s="19">
        <f t="shared" si="101"/>
        <v>7</v>
      </c>
      <c r="D667" s="19">
        <f t="shared" si="102"/>
        <v>5</v>
      </c>
      <c r="E667" s="19">
        <f t="shared" si="103"/>
        <v>31</v>
      </c>
      <c r="F667" s="19" t="str">
        <f t="shared" si="104"/>
        <v>Q3</v>
      </c>
      <c r="G667" s="19">
        <v>3</v>
      </c>
      <c r="H667" s="19" t="s">
        <v>81</v>
      </c>
      <c r="I667" s="19" t="s">
        <v>91</v>
      </c>
      <c r="J667" s="19" t="s">
        <v>74</v>
      </c>
      <c r="K667" s="23">
        <v>386</v>
      </c>
      <c r="L667" s="23">
        <v>70</v>
      </c>
      <c r="M667" s="19">
        <v>14</v>
      </c>
      <c r="N667" s="23">
        <f t="shared" si="105"/>
        <v>5404</v>
      </c>
      <c r="O667" s="23">
        <f t="shared" si="106"/>
        <v>980</v>
      </c>
      <c r="P667" s="23">
        <f t="shared" si="107"/>
        <v>4424</v>
      </c>
      <c r="Q667" s="24">
        <f t="shared" si="108"/>
        <v>81.865284974093271</v>
      </c>
      <c r="R667" s="19" t="str">
        <f t="shared" si="109"/>
        <v>Low Profit</v>
      </c>
    </row>
    <row r="668" spans="1:18">
      <c r="A668" s="22">
        <v>44938</v>
      </c>
      <c r="B668" s="19">
        <f t="shared" si="100"/>
        <v>2023</v>
      </c>
      <c r="C668" s="19">
        <f t="shared" si="101"/>
        <v>1</v>
      </c>
      <c r="D668" s="19">
        <f t="shared" si="102"/>
        <v>2</v>
      </c>
      <c r="E668" s="19">
        <f t="shared" si="103"/>
        <v>12</v>
      </c>
      <c r="F668" s="19" t="str">
        <f t="shared" si="104"/>
        <v>Q1</v>
      </c>
      <c r="G668" s="19">
        <v>3</v>
      </c>
      <c r="H668" s="19" t="s">
        <v>73</v>
      </c>
      <c r="I668" s="19" t="s">
        <v>92</v>
      </c>
      <c r="J668" s="19" t="s">
        <v>78</v>
      </c>
      <c r="K668" s="23">
        <v>386</v>
      </c>
      <c r="L668" s="23">
        <v>149</v>
      </c>
      <c r="M668" s="19">
        <v>6</v>
      </c>
      <c r="N668" s="23">
        <f t="shared" si="105"/>
        <v>2316</v>
      </c>
      <c r="O668" s="23">
        <f t="shared" si="106"/>
        <v>894</v>
      </c>
      <c r="P668" s="23">
        <f t="shared" si="107"/>
        <v>1422</v>
      </c>
      <c r="Q668" s="24">
        <f t="shared" si="108"/>
        <v>61.398963730569946</v>
      </c>
      <c r="R668" s="19" t="str">
        <f t="shared" si="109"/>
        <v>Low Profit</v>
      </c>
    </row>
    <row r="669" spans="1:18">
      <c r="A669" s="22">
        <v>45224</v>
      </c>
      <c r="B669" s="19">
        <f t="shared" si="100"/>
        <v>2023</v>
      </c>
      <c r="C669" s="19">
        <f t="shared" si="101"/>
        <v>10</v>
      </c>
      <c r="D669" s="19">
        <f t="shared" si="102"/>
        <v>4</v>
      </c>
      <c r="E669" s="19">
        <f t="shared" si="103"/>
        <v>25</v>
      </c>
      <c r="F669" s="19" t="str">
        <f t="shared" si="104"/>
        <v>Q4</v>
      </c>
      <c r="G669" s="19">
        <v>3</v>
      </c>
      <c r="H669" s="19" t="s">
        <v>84</v>
      </c>
      <c r="I669" s="19" t="s">
        <v>92</v>
      </c>
      <c r="J669" s="19" t="s">
        <v>70</v>
      </c>
      <c r="K669" s="23">
        <v>3520.5</v>
      </c>
      <c r="L669" s="23">
        <v>94</v>
      </c>
      <c r="M669" s="19">
        <v>7</v>
      </c>
      <c r="N669" s="23">
        <f t="shared" si="105"/>
        <v>24643.5</v>
      </c>
      <c r="O669" s="23">
        <f t="shared" si="106"/>
        <v>658</v>
      </c>
      <c r="P669" s="23">
        <f t="shared" si="107"/>
        <v>23985.5</v>
      </c>
      <c r="Q669" s="24">
        <f t="shared" si="108"/>
        <v>97.329924726601334</v>
      </c>
      <c r="R669" s="19" t="str">
        <f t="shared" si="109"/>
        <v>High Profit</v>
      </c>
    </row>
    <row r="670" spans="1:18">
      <c r="A670" s="22">
        <v>45097</v>
      </c>
      <c r="B670" s="19">
        <f t="shared" si="100"/>
        <v>2023</v>
      </c>
      <c r="C670" s="19">
        <f t="shared" si="101"/>
        <v>6</v>
      </c>
      <c r="D670" s="19">
        <f t="shared" si="102"/>
        <v>3</v>
      </c>
      <c r="E670" s="19">
        <f t="shared" si="103"/>
        <v>20</v>
      </c>
      <c r="F670" s="19" t="str">
        <f t="shared" si="104"/>
        <v>Q2</v>
      </c>
      <c r="G670" s="19">
        <v>3</v>
      </c>
      <c r="H670" s="19" t="s">
        <v>76</v>
      </c>
      <c r="I670" s="19" t="s">
        <v>91</v>
      </c>
      <c r="J670" s="19" t="s">
        <v>83</v>
      </c>
      <c r="K670" s="23">
        <v>2574</v>
      </c>
      <c r="L670" s="23">
        <v>74</v>
      </c>
      <c r="M670" s="19">
        <v>14</v>
      </c>
      <c r="N670" s="23">
        <f t="shared" si="105"/>
        <v>36036</v>
      </c>
      <c r="O670" s="23">
        <f t="shared" si="106"/>
        <v>1036</v>
      </c>
      <c r="P670" s="23">
        <f t="shared" si="107"/>
        <v>35000</v>
      </c>
      <c r="Q670" s="24">
        <f t="shared" si="108"/>
        <v>97.125097125097128</v>
      </c>
      <c r="R670" s="19" t="str">
        <f t="shared" si="109"/>
        <v>High Profit</v>
      </c>
    </row>
    <row r="671" spans="1:18">
      <c r="A671" s="22">
        <v>45273</v>
      </c>
      <c r="B671" s="19">
        <f t="shared" si="100"/>
        <v>2023</v>
      </c>
      <c r="C671" s="19">
        <f t="shared" si="101"/>
        <v>12</v>
      </c>
      <c r="D671" s="19">
        <f t="shared" si="102"/>
        <v>2</v>
      </c>
      <c r="E671" s="19">
        <f t="shared" si="103"/>
        <v>13</v>
      </c>
      <c r="F671" s="19" t="str">
        <f t="shared" si="104"/>
        <v>Q4</v>
      </c>
      <c r="G671" s="19">
        <v>3</v>
      </c>
      <c r="H671" s="19" t="s">
        <v>84</v>
      </c>
      <c r="I671" s="19" t="s">
        <v>68</v>
      </c>
      <c r="J671" s="19" t="s">
        <v>83</v>
      </c>
      <c r="K671" s="23">
        <v>1198</v>
      </c>
      <c r="L671" s="23">
        <v>116</v>
      </c>
      <c r="M671" s="19">
        <v>15</v>
      </c>
      <c r="N671" s="23">
        <f t="shared" si="105"/>
        <v>17970</v>
      </c>
      <c r="O671" s="23">
        <f t="shared" si="106"/>
        <v>1740</v>
      </c>
      <c r="P671" s="23">
        <f t="shared" si="107"/>
        <v>16230</v>
      </c>
      <c r="Q671" s="24">
        <f t="shared" si="108"/>
        <v>90.317195325542571</v>
      </c>
      <c r="R671" s="19" t="str">
        <f t="shared" si="109"/>
        <v>High Profit</v>
      </c>
    </row>
    <row r="672" spans="1:18">
      <c r="A672" s="22">
        <v>44957</v>
      </c>
      <c r="B672" s="19">
        <f t="shared" si="100"/>
        <v>2023</v>
      </c>
      <c r="C672" s="19">
        <f t="shared" si="101"/>
        <v>1</v>
      </c>
      <c r="D672" s="19">
        <f t="shared" si="102"/>
        <v>5</v>
      </c>
      <c r="E672" s="19">
        <f t="shared" si="103"/>
        <v>31</v>
      </c>
      <c r="F672" s="19" t="str">
        <f t="shared" si="104"/>
        <v>Q1</v>
      </c>
      <c r="G672" s="19">
        <v>3</v>
      </c>
      <c r="H672" s="19" t="s">
        <v>84</v>
      </c>
      <c r="I672" s="19" t="s">
        <v>91</v>
      </c>
      <c r="J672" s="19" t="s">
        <v>83</v>
      </c>
      <c r="K672" s="23">
        <v>1198</v>
      </c>
      <c r="L672" s="23">
        <v>109</v>
      </c>
      <c r="M672" s="19">
        <v>3</v>
      </c>
      <c r="N672" s="23">
        <f t="shared" si="105"/>
        <v>3594</v>
      </c>
      <c r="O672" s="23">
        <f t="shared" si="106"/>
        <v>327</v>
      </c>
      <c r="P672" s="23">
        <f t="shared" si="107"/>
        <v>3267</v>
      </c>
      <c r="Q672" s="24">
        <f t="shared" si="108"/>
        <v>90.901502504173621</v>
      </c>
      <c r="R672" s="19" t="str">
        <f t="shared" si="109"/>
        <v>Low Profit</v>
      </c>
    </row>
    <row r="673" spans="1:18">
      <c r="A673" s="22">
        <v>45295</v>
      </c>
      <c r="B673" s="19">
        <f t="shared" si="100"/>
        <v>2024</v>
      </c>
      <c r="C673" s="19">
        <f t="shared" si="101"/>
        <v>1</v>
      </c>
      <c r="D673" s="19">
        <f t="shared" si="102"/>
        <v>1</v>
      </c>
      <c r="E673" s="19">
        <f t="shared" si="103"/>
        <v>4</v>
      </c>
      <c r="F673" s="19" t="str">
        <f t="shared" si="104"/>
        <v>Q1</v>
      </c>
      <c r="G673" s="19">
        <v>3</v>
      </c>
      <c r="H673" s="19" t="s">
        <v>77</v>
      </c>
      <c r="I673" s="19" t="s">
        <v>92</v>
      </c>
      <c r="J673" s="19" t="s">
        <v>74</v>
      </c>
      <c r="K673" s="23">
        <v>472</v>
      </c>
      <c r="L673" s="23">
        <v>148</v>
      </c>
      <c r="M673" s="19">
        <v>14</v>
      </c>
      <c r="N673" s="23">
        <f t="shared" si="105"/>
        <v>6608</v>
      </c>
      <c r="O673" s="23">
        <f t="shared" si="106"/>
        <v>2072</v>
      </c>
      <c r="P673" s="23">
        <f t="shared" si="107"/>
        <v>4536</v>
      </c>
      <c r="Q673" s="24">
        <f t="shared" si="108"/>
        <v>68.644067796610159</v>
      </c>
      <c r="R673" s="19" t="str">
        <f t="shared" si="109"/>
        <v>Low Profit</v>
      </c>
    </row>
    <row r="674" spans="1:18">
      <c r="A674" s="22">
        <v>45131</v>
      </c>
      <c r="B674" s="19">
        <f t="shared" si="100"/>
        <v>2023</v>
      </c>
      <c r="C674" s="19">
        <f t="shared" si="101"/>
        <v>7</v>
      </c>
      <c r="D674" s="19">
        <f t="shared" si="102"/>
        <v>4</v>
      </c>
      <c r="E674" s="19">
        <f t="shared" si="103"/>
        <v>24</v>
      </c>
      <c r="F674" s="19" t="str">
        <f t="shared" si="104"/>
        <v>Q3</v>
      </c>
      <c r="G674" s="19">
        <v>3</v>
      </c>
      <c r="H674" s="19" t="s">
        <v>77</v>
      </c>
      <c r="I674" s="19" t="s">
        <v>92</v>
      </c>
      <c r="J674" s="19" t="s">
        <v>78</v>
      </c>
      <c r="K674" s="23">
        <v>1005</v>
      </c>
      <c r="L674" s="23">
        <v>62</v>
      </c>
      <c r="M674" s="19">
        <v>13</v>
      </c>
      <c r="N674" s="23">
        <f t="shared" si="105"/>
        <v>13065</v>
      </c>
      <c r="O674" s="23">
        <f t="shared" si="106"/>
        <v>806</v>
      </c>
      <c r="P674" s="23">
        <f t="shared" si="107"/>
        <v>12259</v>
      </c>
      <c r="Q674" s="24">
        <f t="shared" si="108"/>
        <v>93.830845771144283</v>
      </c>
      <c r="R674" s="19" t="str">
        <f t="shared" si="109"/>
        <v>Low Profit</v>
      </c>
    </row>
    <row r="675" spans="1:18">
      <c r="A675" s="22">
        <v>45256</v>
      </c>
      <c r="B675" s="19">
        <f t="shared" si="100"/>
        <v>2023</v>
      </c>
      <c r="C675" s="19">
        <f t="shared" si="101"/>
        <v>11</v>
      </c>
      <c r="D675" s="19">
        <f t="shared" si="102"/>
        <v>4</v>
      </c>
      <c r="E675" s="19">
        <f t="shared" si="103"/>
        <v>26</v>
      </c>
      <c r="F675" s="19" t="str">
        <f t="shared" si="104"/>
        <v>Q4</v>
      </c>
      <c r="G675" s="19">
        <v>3</v>
      </c>
      <c r="H675" s="19" t="s">
        <v>88</v>
      </c>
      <c r="I675" s="19" t="s">
        <v>68</v>
      </c>
      <c r="J675" s="19" t="s">
        <v>79</v>
      </c>
      <c r="K675" s="23">
        <v>472</v>
      </c>
      <c r="L675" s="23">
        <v>146</v>
      </c>
      <c r="M675" s="19">
        <v>5</v>
      </c>
      <c r="N675" s="23">
        <f t="shared" si="105"/>
        <v>2360</v>
      </c>
      <c r="O675" s="23">
        <f t="shared" si="106"/>
        <v>730</v>
      </c>
      <c r="P675" s="23">
        <f t="shared" si="107"/>
        <v>1630</v>
      </c>
      <c r="Q675" s="24">
        <f t="shared" si="108"/>
        <v>69.067796610169495</v>
      </c>
      <c r="R675" s="19" t="str">
        <f t="shared" si="109"/>
        <v>Low Profit</v>
      </c>
    </row>
    <row r="676" spans="1:18">
      <c r="A676" s="22">
        <v>45113</v>
      </c>
      <c r="B676" s="19">
        <f t="shared" si="100"/>
        <v>2023</v>
      </c>
      <c r="C676" s="19">
        <f t="shared" si="101"/>
        <v>7</v>
      </c>
      <c r="D676" s="19">
        <f t="shared" si="102"/>
        <v>1</v>
      </c>
      <c r="E676" s="19">
        <f t="shared" si="103"/>
        <v>6</v>
      </c>
      <c r="F676" s="19" t="str">
        <f t="shared" si="104"/>
        <v>Q3</v>
      </c>
      <c r="G676" s="19">
        <v>3</v>
      </c>
      <c r="H676" s="19" t="s">
        <v>89</v>
      </c>
      <c r="I676" s="19" t="s">
        <v>68</v>
      </c>
      <c r="J676" s="19" t="s">
        <v>83</v>
      </c>
      <c r="K676" s="23">
        <v>1937</v>
      </c>
      <c r="L676" s="23">
        <v>159</v>
      </c>
      <c r="M676" s="19">
        <v>9</v>
      </c>
      <c r="N676" s="23">
        <f t="shared" si="105"/>
        <v>17433</v>
      </c>
      <c r="O676" s="23">
        <f t="shared" si="106"/>
        <v>1431</v>
      </c>
      <c r="P676" s="23">
        <f t="shared" si="107"/>
        <v>16002</v>
      </c>
      <c r="Q676" s="24">
        <f t="shared" si="108"/>
        <v>91.791430046463603</v>
      </c>
      <c r="R676" s="19" t="str">
        <f t="shared" si="109"/>
        <v>High Profit</v>
      </c>
    </row>
    <row r="677" spans="1:18">
      <c r="A677" s="22">
        <v>45029</v>
      </c>
      <c r="B677" s="19">
        <f t="shared" si="100"/>
        <v>2023</v>
      </c>
      <c r="C677" s="19">
        <f t="shared" si="101"/>
        <v>4</v>
      </c>
      <c r="D677" s="19">
        <f t="shared" si="102"/>
        <v>2</v>
      </c>
      <c r="E677" s="19">
        <f t="shared" si="103"/>
        <v>13</v>
      </c>
      <c r="F677" s="19" t="str">
        <f t="shared" si="104"/>
        <v>Q2</v>
      </c>
      <c r="G677" s="19">
        <v>3</v>
      </c>
      <c r="H677" s="19" t="s">
        <v>77</v>
      </c>
      <c r="I677" s="19" t="s">
        <v>91</v>
      </c>
      <c r="J677" s="19" t="s">
        <v>70</v>
      </c>
      <c r="K677" s="23">
        <v>4026</v>
      </c>
      <c r="L677" s="23">
        <v>60</v>
      </c>
      <c r="M677" s="19">
        <v>10</v>
      </c>
      <c r="N677" s="23">
        <f t="shared" si="105"/>
        <v>40260</v>
      </c>
      <c r="O677" s="23">
        <f t="shared" si="106"/>
        <v>600</v>
      </c>
      <c r="P677" s="23">
        <f t="shared" si="107"/>
        <v>39660</v>
      </c>
      <c r="Q677" s="24">
        <f t="shared" si="108"/>
        <v>98.509687034277192</v>
      </c>
      <c r="R677" s="19" t="str">
        <f t="shared" si="109"/>
        <v>High Profit</v>
      </c>
    </row>
    <row r="678" spans="1:18">
      <c r="A678" s="22">
        <v>44968</v>
      </c>
      <c r="B678" s="19">
        <f t="shared" si="100"/>
        <v>2023</v>
      </c>
      <c r="C678" s="19">
        <f t="shared" si="101"/>
        <v>2</v>
      </c>
      <c r="D678" s="19">
        <f t="shared" si="102"/>
        <v>2</v>
      </c>
      <c r="E678" s="19">
        <f t="shared" si="103"/>
        <v>11</v>
      </c>
      <c r="F678" s="19" t="str">
        <f t="shared" si="104"/>
        <v>Q1</v>
      </c>
      <c r="G678" s="19">
        <v>3</v>
      </c>
      <c r="H678" s="19" t="s">
        <v>71</v>
      </c>
      <c r="I678" s="19" t="s">
        <v>68</v>
      </c>
      <c r="J678" s="19" t="s">
        <v>75</v>
      </c>
      <c r="K678" s="23">
        <v>2425.5</v>
      </c>
      <c r="L678" s="23">
        <v>87</v>
      </c>
      <c r="M678" s="19">
        <v>7</v>
      </c>
      <c r="N678" s="23">
        <f t="shared" si="105"/>
        <v>16978.5</v>
      </c>
      <c r="O678" s="23">
        <f t="shared" si="106"/>
        <v>609</v>
      </c>
      <c r="P678" s="23">
        <f t="shared" si="107"/>
        <v>16369.5</v>
      </c>
      <c r="Q678" s="24">
        <f t="shared" si="108"/>
        <v>96.413110698824994</v>
      </c>
      <c r="R678" s="19" t="str">
        <f t="shared" si="109"/>
        <v>High Profit</v>
      </c>
    </row>
    <row r="679" spans="1:18">
      <c r="A679" s="22">
        <v>45155</v>
      </c>
      <c r="B679" s="19">
        <f t="shared" si="100"/>
        <v>2023</v>
      </c>
      <c r="C679" s="19">
        <f t="shared" si="101"/>
        <v>8</v>
      </c>
      <c r="D679" s="19">
        <f t="shared" si="102"/>
        <v>3</v>
      </c>
      <c r="E679" s="19">
        <f t="shared" si="103"/>
        <v>17</v>
      </c>
      <c r="F679" s="19" t="str">
        <f t="shared" si="104"/>
        <v>Q3</v>
      </c>
      <c r="G679" s="19">
        <v>3</v>
      </c>
      <c r="H679" s="19" t="s">
        <v>84</v>
      </c>
      <c r="I679" s="19" t="s">
        <v>91</v>
      </c>
      <c r="J679" s="19" t="s">
        <v>83</v>
      </c>
      <c r="K679" s="23">
        <v>1734</v>
      </c>
      <c r="L679" s="23">
        <v>87</v>
      </c>
      <c r="M679" s="19">
        <v>4</v>
      </c>
      <c r="N679" s="23">
        <f t="shared" si="105"/>
        <v>6936</v>
      </c>
      <c r="O679" s="23">
        <f t="shared" si="106"/>
        <v>348</v>
      </c>
      <c r="P679" s="23">
        <f t="shared" si="107"/>
        <v>6588</v>
      </c>
      <c r="Q679" s="24">
        <f t="shared" si="108"/>
        <v>94.982698961937714</v>
      </c>
      <c r="R679" s="19" t="str">
        <f t="shared" si="109"/>
        <v>Low Profit</v>
      </c>
    </row>
    <row r="680" spans="1:18">
      <c r="A680" s="22">
        <v>45287</v>
      </c>
      <c r="B680" s="19">
        <f t="shared" si="100"/>
        <v>2023</v>
      </c>
      <c r="C680" s="19">
        <f t="shared" si="101"/>
        <v>12</v>
      </c>
      <c r="D680" s="19">
        <f t="shared" si="102"/>
        <v>4</v>
      </c>
      <c r="E680" s="19">
        <f t="shared" si="103"/>
        <v>27</v>
      </c>
      <c r="F680" s="19" t="str">
        <f t="shared" si="104"/>
        <v>Q4</v>
      </c>
      <c r="G680" s="19">
        <v>3</v>
      </c>
      <c r="H680" s="19" t="s">
        <v>87</v>
      </c>
      <c r="I680" s="19" t="s">
        <v>68</v>
      </c>
      <c r="J680" s="19" t="s">
        <v>83</v>
      </c>
      <c r="K680" s="23">
        <v>2109</v>
      </c>
      <c r="L680" s="23">
        <v>98</v>
      </c>
      <c r="M680" s="19">
        <v>15</v>
      </c>
      <c r="N680" s="23">
        <f t="shared" si="105"/>
        <v>31635</v>
      </c>
      <c r="O680" s="23">
        <f t="shared" si="106"/>
        <v>1470</v>
      </c>
      <c r="P680" s="23">
        <f t="shared" si="107"/>
        <v>30165</v>
      </c>
      <c r="Q680" s="24">
        <f t="shared" si="108"/>
        <v>95.353247984826922</v>
      </c>
      <c r="R680" s="19" t="str">
        <f t="shared" si="109"/>
        <v>High Profit</v>
      </c>
    </row>
    <row r="681" spans="1:18">
      <c r="A681" s="22">
        <v>45201</v>
      </c>
      <c r="B681" s="19">
        <f t="shared" si="100"/>
        <v>2023</v>
      </c>
      <c r="C681" s="19">
        <f t="shared" si="101"/>
        <v>10</v>
      </c>
      <c r="D681" s="19">
        <f t="shared" si="102"/>
        <v>1</v>
      </c>
      <c r="E681" s="19">
        <f t="shared" si="103"/>
        <v>2</v>
      </c>
      <c r="F681" s="19" t="str">
        <f t="shared" si="104"/>
        <v>Q4</v>
      </c>
      <c r="G681" s="19">
        <v>3</v>
      </c>
      <c r="H681" s="19" t="s">
        <v>87</v>
      </c>
      <c r="I681" s="19" t="s">
        <v>91</v>
      </c>
      <c r="J681" s="19" t="s">
        <v>75</v>
      </c>
      <c r="K681" s="23">
        <v>2661</v>
      </c>
      <c r="L681" s="23">
        <v>79</v>
      </c>
      <c r="M681" s="19">
        <v>10</v>
      </c>
      <c r="N681" s="23">
        <f t="shared" si="105"/>
        <v>26610</v>
      </c>
      <c r="O681" s="23">
        <f t="shared" si="106"/>
        <v>790</v>
      </c>
      <c r="P681" s="23">
        <f t="shared" si="107"/>
        <v>25820</v>
      </c>
      <c r="Q681" s="24">
        <f t="shared" si="108"/>
        <v>97.031191281473127</v>
      </c>
      <c r="R681" s="19" t="str">
        <f t="shared" si="109"/>
        <v>High Profit</v>
      </c>
    </row>
    <row r="682" spans="1:18">
      <c r="A682" s="22">
        <v>44936</v>
      </c>
      <c r="B682" s="19">
        <f t="shared" si="100"/>
        <v>2023</v>
      </c>
      <c r="C682" s="19">
        <f t="shared" si="101"/>
        <v>1</v>
      </c>
      <c r="D682" s="19">
        <f t="shared" si="102"/>
        <v>2</v>
      </c>
      <c r="E682" s="19">
        <f t="shared" si="103"/>
        <v>10</v>
      </c>
      <c r="F682" s="19" t="str">
        <f t="shared" si="104"/>
        <v>Q1</v>
      </c>
      <c r="G682" s="19">
        <v>3</v>
      </c>
      <c r="H682" s="19" t="s">
        <v>87</v>
      </c>
      <c r="I682" s="19" t="s">
        <v>92</v>
      </c>
      <c r="J682" s="19" t="s">
        <v>72</v>
      </c>
      <c r="K682" s="23">
        <v>2761</v>
      </c>
      <c r="L682" s="23">
        <v>136</v>
      </c>
      <c r="M682" s="19">
        <v>8</v>
      </c>
      <c r="N682" s="23">
        <f t="shared" si="105"/>
        <v>22088</v>
      </c>
      <c r="O682" s="23">
        <f t="shared" si="106"/>
        <v>1088</v>
      </c>
      <c r="P682" s="23">
        <f t="shared" si="107"/>
        <v>21000</v>
      </c>
      <c r="Q682" s="24">
        <f t="shared" si="108"/>
        <v>95.074248460702648</v>
      </c>
      <c r="R682" s="19" t="str">
        <f t="shared" si="109"/>
        <v>High Profit</v>
      </c>
    </row>
    <row r="683" spans="1:18">
      <c r="A683" s="22">
        <v>44979</v>
      </c>
      <c r="B683" s="19">
        <f t="shared" si="100"/>
        <v>2023</v>
      </c>
      <c r="C683" s="19">
        <f t="shared" si="101"/>
        <v>2</v>
      </c>
      <c r="D683" s="19">
        <f t="shared" si="102"/>
        <v>4</v>
      </c>
      <c r="E683" s="19">
        <f t="shared" si="103"/>
        <v>22</v>
      </c>
      <c r="F683" s="19" t="str">
        <f t="shared" si="104"/>
        <v>Q1</v>
      </c>
      <c r="G683" s="19">
        <v>3</v>
      </c>
      <c r="H683" s="19" t="s">
        <v>67</v>
      </c>
      <c r="I683" s="19" t="s">
        <v>92</v>
      </c>
      <c r="J683" s="19" t="s">
        <v>86</v>
      </c>
      <c r="K683" s="23">
        <v>604</v>
      </c>
      <c r="L683" s="23">
        <v>128</v>
      </c>
      <c r="M683" s="19">
        <v>15</v>
      </c>
      <c r="N683" s="23">
        <f t="shared" si="105"/>
        <v>9060</v>
      </c>
      <c r="O683" s="23">
        <f t="shared" si="106"/>
        <v>1920</v>
      </c>
      <c r="P683" s="23">
        <f t="shared" si="107"/>
        <v>7140</v>
      </c>
      <c r="Q683" s="24">
        <f t="shared" si="108"/>
        <v>78.807947019867555</v>
      </c>
      <c r="R683" s="19" t="str">
        <f t="shared" si="109"/>
        <v>Low Profit</v>
      </c>
    </row>
    <row r="684" spans="1:18">
      <c r="A684" s="22">
        <v>45290</v>
      </c>
      <c r="B684" s="19">
        <f t="shared" si="100"/>
        <v>2023</v>
      </c>
      <c r="C684" s="19">
        <f t="shared" si="101"/>
        <v>12</v>
      </c>
      <c r="D684" s="19">
        <f t="shared" si="102"/>
        <v>5</v>
      </c>
      <c r="E684" s="19">
        <f t="shared" si="103"/>
        <v>30</v>
      </c>
      <c r="F684" s="19" t="str">
        <f t="shared" si="104"/>
        <v>Q4</v>
      </c>
      <c r="G684" s="19">
        <v>3</v>
      </c>
      <c r="H684" s="19" t="s">
        <v>73</v>
      </c>
      <c r="I684" s="19" t="s">
        <v>68</v>
      </c>
      <c r="J684" s="19" t="s">
        <v>86</v>
      </c>
      <c r="K684" s="23">
        <v>571</v>
      </c>
      <c r="L684" s="23">
        <v>135</v>
      </c>
      <c r="M684" s="19">
        <v>12</v>
      </c>
      <c r="N684" s="23">
        <f t="shared" si="105"/>
        <v>6852</v>
      </c>
      <c r="O684" s="23">
        <f t="shared" si="106"/>
        <v>1620</v>
      </c>
      <c r="P684" s="23">
        <f t="shared" si="107"/>
        <v>5232</v>
      </c>
      <c r="Q684" s="24">
        <f t="shared" si="108"/>
        <v>76.35726795096322</v>
      </c>
      <c r="R684" s="19" t="str">
        <f t="shared" si="109"/>
        <v>Low Profit</v>
      </c>
    </row>
    <row r="685" spans="1:18">
      <c r="A685" s="22">
        <v>45189</v>
      </c>
      <c r="B685" s="19">
        <f t="shared" si="100"/>
        <v>2023</v>
      </c>
      <c r="C685" s="19">
        <f t="shared" si="101"/>
        <v>9</v>
      </c>
      <c r="D685" s="19">
        <f t="shared" si="102"/>
        <v>3</v>
      </c>
      <c r="E685" s="19">
        <f t="shared" si="103"/>
        <v>20</v>
      </c>
      <c r="F685" s="19" t="str">
        <f t="shared" si="104"/>
        <v>Q3</v>
      </c>
      <c r="G685" s="19">
        <v>3</v>
      </c>
      <c r="H685" s="19" t="s">
        <v>76</v>
      </c>
      <c r="I685" s="19" t="s">
        <v>68</v>
      </c>
      <c r="J685" s="19" t="s">
        <v>80</v>
      </c>
      <c r="K685" s="23">
        <v>1013</v>
      </c>
      <c r="L685" s="23">
        <v>73</v>
      </c>
      <c r="M685" s="19">
        <v>4</v>
      </c>
      <c r="N685" s="23">
        <f t="shared" si="105"/>
        <v>4052</v>
      </c>
      <c r="O685" s="23">
        <f t="shared" si="106"/>
        <v>292</v>
      </c>
      <c r="P685" s="23">
        <f t="shared" si="107"/>
        <v>3760</v>
      </c>
      <c r="Q685" s="24">
        <f t="shared" si="108"/>
        <v>92.793682132280352</v>
      </c>
      <c r="R685" s="19" t="str">
        <f t="shared" si="109"/>
        <v>Low Profit</v>
      </c>
    </row>
    <row r="686" spans="1:18">
      <c r="A686" s="22">
        <v>45051</v>
      </c>
      <c r="B686" s="19">
        <f t="shared" si="100"/>
        <v>2023</v>
      </c>
      <c r="C686" s="19">
        <f t="shared" si="101"/>
        <v>5</v>
      </c>
      <c r="D686" s="19">
        <f t="shared" si="102"/>
        <v>1</v>
      </c>
      <c r="E686" s="19">
        <f t="shared" si="103"/>
        <v>5</v>
      </c>
      <c r="F686" s="19" t="str">
        <f t="shared" si="104"/>
        <v>Q2</v>
      </c>
      <c r="G686" s="19">
        <v>3</v>
      </c>
      <c r="H686" s="19" t="s">
        <v>67</v>
      </c>
      <c r="I686" s="19" t="s">
        <v>92</v>
      </c>
      <c r="J686" s="19" t="s">
        <v>69</v>
      </c>
      <c r="K686" s="23">
        <v>604</v>
      </c>
      <c r="L686" s="23">
        <v>90</v>
      </c>
      <c r="M686" s="19">
        <v>7</v>
      </c>
      <c r="N686" s="23">
        <f t="shared" si="105"/>
        <v>4228</v>
      </c>
      <c r="O686" s="23">
        <f t="shared" si="106"/>
        <v>630</v>
      </c>
      <c r="P686" s="23">
        <f t="shared" si="107"/>
        <v>3598</v>
      </c>
      <c r="Q686" s="24">
        <f t="shared" si="108"/>
        <v>85.099337748344368</v>
      </c>
      <c r="R686" s="19" t="str">
        <f t="shared" si="109"/>
        <v>Low Profit</v>
      </c>
    </row>
    <row r="687" spans="1:18">
      <c r="A687" s="22">
        <v>45220</v>
      </c>
      <c r="B687" s="19">
        <f t="shared" si="100"/>
        <v>2023</v>
      </c>
      <c r="C687" s="19">
        <f t="shared" si="101"/>
        <v>10</v>
      </c>
      <c r="D687" s="19">
        <f t="shared" si="102"/>
        <v>3</v>
      </c>
      <c r="E687" s="19">
        <f t="shared" si="103"/>
        <v>21</v>
      </c>
      <c r="F687" s="19" t="str">
        <f t="shared" si="104"/>
        <v>Q4</v>
      </c>
      <c r="G687" s="19">
        <v>3</v>
      </c>
      <c r="H687" s="19" t="s">
        <v>84</v>
      </c>
      <c r="I687" s="19" t="s">
        <v>91</v>
      </c>
      <c r="J687" s="19" t="s">
        <v>72</v>
      </c>
      <c r="K687" s="23">
        <v>410</v>
      </c>
      <c r="L687" s="23">
        <v>125</v>
      </c>
      <c r="M687" s="19">
        <v>14</v>
      </c>
      <c r="N687" s="23">
        <f t="shared" si="105"/>
        <v>5740</v>
      </c>
      <c r="O687" s="23">
        <f t="shared" si="106"/>
        <v>1750</v>
      </c>
      <c r="P687" s="23">
        <f t="shared" si="107"/>
        <v>3990</v>
      </c>
      <c r="Q687" s="24">
        <f t="shared" si="108"/>
        <v>69.512195121951208</v>
      </c>
      <c r="R687" s="19" t="str">
        <f t="shared" si="109"/>
        <v>Low Profit</v>
      </c>
    </row>
    <row r="688" spans="1:18">
      <c r="A688" s="22">
        <v>45076</v>
      </c>
      <c r="B688" s="19">
        <f t="shared" si="100"/>
        <v>2023</v>
      </c>
      <c r="C688" s="19">
        <f t="shared" si="101"/>
        <v>5</v>
      </c>
      <c r="D688" s="19">
        <f t="shared" si="102"/>
        <v>5</v>
      </c>
      <c r="E688" s="19">
        <f t="shared" si="103"/>
        <v>30</v>
      </c>
      <c r="F688" s="19" t="str">
        <f t="shared" si="104"/>
        <v>Q2</v>
      </c>
      <c r="G688" s="19">
        <v>3</v>
      </c>
      <c r="H688" s="19" t="s">
        <v>76</v>
      </c>
      <c r="I688" s="19" t="s">
        <v>92</v>
      </c>
      <c r="J688" s="19" t="s">
        <v>86</v>
      </c>
      <c r="K688" s="23">
        <v>1013</v>
      </c>
      <c r="L688" s="23">
        <v>128</v>
      </c>
      <c r="M688" s="19">
        <v>12</v>
      </c>
      <c r="N688" s="23">
        <f t="shared" si="105"/>
        <v>12156</v>
      </c>
      <c r="O688" s="23">
        <f t="shared" si="106"/>
        <v>1536</v>
      </c>
      <c r="P688" s="23">
        <f t="shared" si="107"/>
        <v>10620</v>
      </c>
      <c r="Q688" s="24">
        <f t="shared" si="108"/>
        <v>87.364264560710751</v>
      </c>
      <c r="R688" s="19" t="str">
        <f t="shared" si="109"/>
        <v>Low Profit</v>
      </c>
    </row>
    <row r="689" spans="1:18">
      <c r="A689" s="22">
        <v>45190</v>
      </c>
      <c r="B689" s="19">
        <f t="shared" si="100"/>
        <v>2023</v>
      </c>
      <c r="C689" s="19">
        <f t="shared" si="101"/>
        <v>9</v>
      </c>
      <c r="D689" s="19">
        <f t="shared" si="102"/>
        <v>3</v>
      </c>
      <c r="E689" s="19">
        <f t="shared" si="103"/>
        <v>21</v>
      </c>
      <c r="F689" s="19" t="str">
        <f t="shared" si="104"/>
        <v>Q3</v>
      </c>
      <c r="G689" s="19">
        <v>3</v>
      </c>
      <c r="H689" s="19" t="s">
        <v>87</v>
      </c>
      <c r="I689" s="19" t="s">
        <v>68</v>
      </c>
      <c r="J689" s="19" t="s">
        <v>86</v>
      </c>
      <c r="K689" s="23">
        <v>410</v>
      </c>
      <c r="L689" s="23">
        <v>77</v>
      </c>
      <c r="M689" s="19">
        <v>9</v>
      </c>
      <c r="N689" s="23">
        <f t="shared" si="105"/>
        <v>3690</v>
      </c>
      <c r="O689" s="23">
        <f t="shared" si="106"/>
        <v>693</v>
      </c>
      <c r="P689" s="23">
        <f t="shared" si="107"/>
        <v>2997</v>
      </c>
      <c r="Q689" s="24">
        <f t="shared" si="108"/>
        <v>81.219512195121951</v>
      </c>
      <c r="R689" s="19" t="str">
        <f t="shared" si="109"/>
        <v>Low Profit</v>
      </c>
    </row>
    <row r="690" spans="1:18">
      <c r="A690" s="22">
        <v>45176</v>
      </c>
      <c r="B690" s="19">
        <f t="shared" si="100"/>
        <v>2023</v>
      </c>
      <c r="C690" s="19">
        <f t="shared" si="101"/>
        <v>9</v>
      </c>
      <c r="D690" s="19">
        <f t="shared" si="102"/>
        <v>1</v>
      </c>
      <c r="E690" s="19">
        <f t="shared" si="103"/>
        <v>7</v>
      </c>
      <c r="F690" s="19" t="str">
        <f t="shared" si="104"/>
        <v>Q3</v>
      </c>
      <c r="G690" s="19">
        <v>3</v>
      </c>
      <c r="H690" s="19" t="s">
        <v>87</v>
      </c>
      <c r="I690" s="19" t="s">
        <v>68</v>
      </c>
      <c r="J690" s="19" t="s">
        <v>74</v>
      </c>
      <c r="K690" s="23">
        <v>1770</v>
      </c>
      <c r="L690" s="23">
        <v>151</v>
      </c>
      <c r="M690" s="19">
        <v>11</v>
      </c>
      <c r="N690" s="23">
        <f t="shared" si="105"/>
        <v>19470</v>
      </c>
      <c r="O690" s="23">
        <f t="shared" si="106"/>
        <v>1661</v>
      </c>
      <c r="P690" s="23">
        <f t="shared" si="107"/>
        <v>17809</v>
      </c>
      <c r="Q690" s="24">
        <f t="shared" si="108"/>
        <v>91.468926553672318</v>
      </c>
      <c r="R690" s="19" t="str">
        <f t="shared" si="109"/>
        <v>High Profit</v>
      </c>
    </row>
    <row r="691" spans="1:18">
      <c r="A691" s="22">
        <v>45131</v>
      </c>
      <c r="B691" s="19">
        <f t="shared" si="100"/>
        <v>2023</v>
      </c>
      <c r="C691" s="19">
        <f t="shared" si="101"/>
        <v>7</v>
      </c>
      <c r="D691" s="19">
        <f t="shared" si="102"/>
        <v>4</v>
      </c>
      <c r="E691" s="19">
        <f t="shared" si="103"/>
        <v>24</v>
      </c>
      <c r="F691" s="19" t="str">
        <f t="shared" si="104"/>
        <v>Q3</v>
      </c>
      <c r="G691" s="19">
        <v>3</v>
      </c>
      <c r="H691" s="19" t="s">
        <v>81</v>
      </c>
      <c r="I691" s="19" t="s">
        <v>68</v>
      </c>
      <c r="J691" s="19" t="s">
        <v>86</v>
      </c>
      <c r="K691" s="23">
        <v>1393</v>
      </c>
      <c r="L691" s="23">
        <v>137</v>
      </c>
      <c r="M691" s="19">
        <v>10</v>
      </c>
      <c r="N691" s="23">
        <f t="shared" si="105"/>
        <v>13930</v>
      </c>
      <c r="O691" s="23">
        <f t="shared" si="106"/>
        <v>1370</v>
      </c>
      <c r="P691" s="23">
        <f t="shared" si="107"/>
        <v>12560</v>
      </c>
      <c r="Q691" s="24">
        <f t="shared" si="108"/>
        <v>90.165111270638903</v>
      </c>
      <c r="R691" s="19" t="str">
        <f t="shared" si="109"/>
        <v>Low Profit</v>
      </c>
    </row>
    <row r="692" spans="1:18">
      <c r="A692" s="22">
        <v>45168</v>
      </c>
      <c r="B692" s="19">
        <f t="shared" si="100"/>
        <v>2023</v>
      </c>
      <c r="C692" s="19">
        <f t="shared" si="101"/>
        <v>8</v>
      </c>
      <c r="D692" s="19">
        <f t="shared" si="102"/>
        <v>5</v>
      </c>
      <c r="E692" s="19">
        <f t="shared" si="103"/>
        <v>30</v>
      </c>
      <c r="F692" s="19" t="str">
        <f t="shared" si="104"/>
        <v>Q3</v>
      </c>
      <c r="G692" s="19">
        <v>3</v>
      </c>
      <c r="H692" s="19" t="s">
        <v>87</v>
      </c>
      <c r="I692" s="19" t="s">
        <v>68</v>
      </c>
      <c r="J692" s="19" t="s">
        <v>83</v>
      </c>
      <c r="K692" s="23">
        <v>1393</v>
      </c>
      <c r="L692" s="23">
        <v>132</v>
      </c>
      <c r="M692" s="19">
        <v>10</v>
      </c>
      <c r="N692" s="23">
        <f t="shared" si="105"/>
        <v>13930</v>
      </c>
      <c r="O692" s="23">
        <f t="shared" si="106"/>
        <v>1320</v>
      </c>
      <c r="P692" s="23">
        <f t="shared" si="107"/>
        <v>12610</v>
      </c>
      <c r="Q692" s="24">
        <f t="shared" si="108"/>
        <v>90.524048815506092</v>
      </c>
      <c r="R692" s="19" t="str">
        <f t="shared" si="109"/>
        <v>Low Profit</v>
      </c>
    </row>
    <row r="693" spans="1:18">
      <c r="A693" s="22">
        <v>45185</v>
      </c>
      <c r="B693" s="19">
        <f t="shared" si="100"/>
        <v>2023</v>
      </c>
      <c r="C693" s="19">
        <f t="shared" si="101"/>
        <v>9</v>
      </c>
      <c r="D693" s="19">
        <f t="shared" si="102"/>
        <v>3</v>
      </c>
      <c r="E693" s="19">
        <f t="shared" si="103"/>
        <v>16</v>
      </c>
      <c r="F693" s="19" t="str">
        <f t="shared" si="104"/>
        <v>Q3</v>
      </c>
      <c r="G693" s="19">
        <v>3</v>
      </c>
      <c r="H693" s="19" t="s">
        <v>87</v>
      </c>
      <c r="I693" s="19" t="s">
        <v>68</v>
      </c>
      <c r="J693" s="19" t="s">
        <v>78</v>
      </c>
      <c r="K693" s="23">
        <v>2015</v>
      </c>
      <c r="L693" s="23">
        <v>80</v>
      </c>
      <c r="M693" s="19">
        <v>6</v>
      </c>
      <c r="N693" s="23">
        <f t="shared" si="105"/>
        <v>12090</v>
      </c>
      <c r="O693" s="23">
        <f t="shared" si="106"/>
        <v>480</v>
      </c>
      <c r="P693" s="23">
        <f t="shared" si="107"/>
        <v>11610</v>
      </c>
      <c r="Q693" s="24">
        <f t="shared" si="108"/>
        <v>96.029776674937963</v>
      </c>
      <c r="R693" s="19" t="str">
        <f t="shared" si="109"/>
        <v>Low Profit</v>
      </c>
    </row>
    <row r="694" spans="1:18">
      <c r="A694" s="22">
        <v>45211</v>
      </c>
      <c r="B694" s="19">
        <f t="shared" si="100"/>
        <v>2023</v>
      </c>
      <c r="C694" s="19">
        <f t="shared" si="101"/>
        <v>10</v>
      </c>
      <c r="D694" s="19">
        <f t="shared" si="102"/>
        <v>2</v>
      </c>
      <c r="E694" s="19">
        <f t="shared" si="103"/>
        <v>12</v>
      </c>
      <c r="F694" s="19" t="str">
        <f t="shared" si="104"/>
        <v>Q4</v>
      </c>
      <c r="G694" s="19">
        <v>3</v>
      </c>
      <c r="H694" s="19" t="s">
        <v>77</v>
      </c>
      <c r="I694" s="19" t="s">
        <v>68</v>
      </c>
      <c r="J694" s="19" t="s">
        <v>86</v>
      </c>
      <c r="K694" s="23">
        <v>2914</v>
      </c>
      <c r="L694" s="23">
        <v>110</v>
      </c>
      <c r="M694" s="19">
        <v>3</v>
      </c>
      <c r="N694" s="23">
        <f t="shared" si="105"/>
        <v>8742</v>
      </c>
      <c r="O694" s="23">
        <f t="shared" si="106"/>
        <v>330</v>
      </c>
      <c r="P694" s="23">
        <f t="shared" si="107"/>
        <v>8412</v>
      </c>
      <c r="Q694" s="24">
        <f t="shared" si="108"/>
        <v>96.225120109814682</v>
      </c>
      <c r="R694" s="19" t="str">
        <f t="shared" si="109"/>
        <v>Low Profit</v>
      </c>
    </row>
    <row r="695" spans="1:18">
      <c r="A695" s="22">
        <v>45188</v>
      </c>
      <c r="B695" s="19">
        <f t="shared" si="100"/>
        <v>2023</v>
      </c>
      <c r="C695" s="19">
        <f t="shared" si="101"/>
        <v>9</v>
      </c>
      <c r="D695" s="19">
        <f t="shared" si="102"/>
        <v>3</v>
      </c>
      <c r="E695" s="19">
        <f t="shared" si="103"/>
        <v>19</v>
      </c>
      <c r="F695" s="19" t="str">
        <f t="shared" si="104"/>
        <v>Q3</v>
      </c>
      <c r="G695" s="19">
        <v>3</v>
      </c>
      <c r="H695" s="19" t="s">
        <v>87</v>
      </c>
      <c r="I695" s="19" t="s">
        <v>68</v>
      </c>
      <c r="J695" s="19" t="s">
        <v>79</v>
      </c>
      <c r="K695" s="23">
        <v>2222</v>
      </c>
      <c r="L695" s="23">
        <v>152</v>
      </c>
      <c r="M695" s="19">
        <v>13</v>
      </c>
      <c r="N695" s="23">
        <f t="shared" si="105"/>
        <v>28886</v>
      </c>
      <c r="O695" s="23">
        <f t="shared" si="106"/>
        <v>1976</v>
      </c>
      <c r="P695" s="23">
        <f t="shared" si="107"/>
        <v>26910</v>
      </c>
      <c r="Q695" s="24">
        <f t="shared" si="108"/>
        <v>93.159315931593156</v>
      </c>
      <c r="R695" s="19" t="str">
        <f t="shared" si="109"/>
        <v>High Profit</v>
      </c>
    </row>
    <row r="696" spans="1:18">
      <c r="A696" s="22">
        <v>45197</v>
      </c>
      <c r="B696" s="19">
        <f t="shared" si="100"/>
        <v>2023</v>
      </c>
      <c r="C696" s="19">
        <f t="shared" si="101"/>
        <v>9</v>
      </c>
      <c r="D696" s="19">
        <f t="shared" si="102"/>
        <v>4</v>
      </c>
      <c r="E696" s="19">
        <f t="shared" si="103"/>
        <v>28</v>
      </c>
      <c r="F696" s="19" t="str">
        <f t="shared" si="104"/>
        <v>Q3</v>
      </c>
      <c r="G696" s="19">
        <v>3</v>
      </c>
      <c r="H696" s="19" t="s">
        <v>87</v>
      </c>
      <c r="I696" s="19" t="s">
        <v>68</v>
      </c>
      <c r="J696" s="19" t="s">
        <v>72</v>
      </c>
      <c r="K696" s="23">
        <v>2475</v>
      </c>
      <c r="L696" s="23">
        <v>154</v>
      </c>
      <c r="M696" s="19">
        <v>12</v>
      </c>
      <c r="N696" s="23">
        <f t="shared" si="105"/>
        <v>29700</v>
      </c>
      <c r="O696" s="23">
        <f t="shared" si="106"/>
        <v>1848</v>
      </c>
      <c r="P696" s="23">
        <f t="shared" si="107"/>
        <v>27852</v>
      </c>
      <c r="Q696" s="24">
        <f t="shared" si="108"/>
        <v>93.777777777777786</v>
      </c>
      <c r="R696" s="19" t="str">
        <f t="shared" si="109"/>
        <v>High Profit</v>
      </c>
    </row>
    <row r="697" spans="1:18">
      <c r="A697" s="22">
        <v>44938</v>
      </c>
      <c r="B697" s="19">
        <f t="shared" si="100"/>
        <v>2023</v>
      </c>
      <c r="C697" s="19">
        <f t="shared" si="101"/>
        <v>1</v>
      </c>
      <c r="D697" s="19">
        <f t="shared" si="102"/>
        <v>2</v>
      </c>
      <c r="E697" s="19">
        <f t="shared" si="103"/>
        <v>12</v>
      </c>
      <c r="F697" s="19" t="str">
        <f t="shared" si="104"/>
        <v>Q1</v>
      </c>
      <c r="G697" s="19">
        <v>3</v>
      </c>
      <c r="H697" s="19" t="s">
        <v>73</v>
      </c>
      <c r="I697" s="19" t="s">
        <v>92</v>
      </c>
      <c r="J697" s="19" t="s">
        <v>78</v>
      </c>
      <c r="K697" s="23">
        <v>2914</v>
      </c>
      <c r="L697" s="23">
        <v>102</v>
      </c>
      <c r="M697" s="19">
        <v>12</v>
      </c>
      <c r="N697" s="23">
        <f t="shared" si="105"/>
        <v>34968</v>
      </c>
      <c r="O697" s="23">
        <f t="shared" si="106"/>
        <v>1224</v>
      </c>
      <c r="P697" s="23">
        <f t="shared" si="107"/>
        <v>33744</v>
      </c>
      <c r="Q697" s="24">
        <f t="shared" si="108"/>
        <v>96.499656829100886</v>
      </c>
      <c r="R697" s="19" t="str">
        <f t="shared" si="109"/>
        <v>High Profit</v>
      </c>
    </row>
    <row r="698" spans="1:18">
      <c r="A698" s="22">
        <v>45131</v>
      </c>
      <c r="B698" s="19">
        <f t="shared" si="100"/>
        <v>2023</v>
      </c>
      <c r="C698" s="19">
        <f t="shared" si="101"/>
        <v>7</v>
      </c>
      <c r="D698" s="19">
        <f t="shared" si="102"/>
        <v>4</v>
      </c>
      <c r="E698" s="19">
        <f t="shared" si="103"/>
        <v>24</v>
      </c>
      <c r="F698" s="19" t="str">
        <f t="shared" si="104"/>
        <v>Q3</v>
      </c>
      <c r="G698" s="19">
        <v>3</v>
      </c>
      <c r="H698" s="19" t="s">
        <v>76</v>
      </c>
      <c r="I698" s="19" t="s">
        <v>92</v>
      </c>
      <c r="J698" s="19" t="s">
        <v>78</v>
      </c>
      <c r="K698" s="23">
        <v>914</v>
      </c>
      <c r="L698" s="23">
        <v>146</v>
      </c>
      <c r="M698" s="19">
        <v>3</v>
      </c>
      <c r="N698" s="23">
        <f t="shared" si="105"/>
        <v>2742</v>
      </c>
      <c r="O698" s="23">
        <f t="shared" si="106"/>
        <v>438</v>
      </c>
      <c r="P698" s="23">
        <f t="shared" si="107"/>
        <v>2304</v>
      </c>
      <c r="Q698" s="24">
        <f t="shared" si="108"/>
        <v>84.026258205689274</v>
      </c>
      <c r="R698" s="19" t="str">
        <f t="shared" si="109"/>
        <v>Low Profit</v>
      </c>
    </row>
    <row r="699" spans="1:18">
      <c r="A699" s="22">
        <v>45190</v>
      </c>
      <c r="B699" s="19">
        <f t="shared" si="100"/>
        <v>2023</v>
      </c>
      <c r="C699" s="19">
        <f t="shared" si="101"/>
        <v>9</v>
      </c>
      <c r="D699" s="19">
        <f t="shared" si="102"/>
        <v>3</v>
      </c>
      <c r="E699" s="19">
        <f t="shared" si="103"/>
        <v>21</v>
      </c>
      <c r="F699" s="19" t="str">
        <f t="shared" si="104"/>
        <v>Q3</v>
      </c>
      <c r="G699" s="19">
        <v>3</v>
      </c>
      <c r="H699" s="19" t="s">
        <v>82</v>
      </c>
      <c r="I699" s="19" t="s">
        <v>68</v>
      </c>
      <c r="J699" s="19" t="s">
        <v>79</v>
      </c>
      <c r="K699" s="23">
        <v>500</v>
      </c>
      <c r="L699" s="23">
        <v>146</v>
      </c>
      <c r="M699" s="19">
        <v>8</v>
      </c>
      <c r="N699" s="23">
        <f t="shared" si="105"/>
        <v>4000</v>
      </c>
      <c r="O699" s="23">
        <f t="shared" si="106"/>
        <v>1168</v>
      </c>
      <c r="P699" s="23">
        <f t="shared" si="107"/>
        <v>2832</v>
      </c>
      <c r="Q699" s="24">
        <f t="shared" si="108"/>
        <v>70.8</v>
      </c>
      <c r="R699" s="19" t="str">
        <f t="shared" si="109"/>
        <v>Low Profit</v>
      </c>
    </row>
    <row r="700" spans="1:18">
      <c r="A700" s="22">
        <v>44935</v>
      </c>
      <c r="B700" s="19">
        <f t="shared" si="100"/>
        <v>2023</v>
      </c>
      <c r="C700" s="19">
        <f t="shared" si="101"/>
        <v>1</v>
      </c>
      <c r="D700" s="19">
        <f t="shared" si="102"/>
        <v>2</v>
      </c>
      <c r="E700" s="19">
        <f t="shared" si="103"/>
        <v>9</v>
      </c>
      <c r="F700" s="19" t="str">
        <f t="shared" si="104"/>
        <v>Q1</v>
      </c>
      <c r="G700" s="19">
        <v>3</v>
      </c>
      <c r="H700" s="19" t="s">
        <v>73</v>
      </c>
      <c r="I700" s="19" t="s">
        <v>68</v>
      </c>
      <c r="J700" s="19" t="s">
        <v>79</v>
      </c>
      <c r="K700" s="23">
        <v>914</v>
      </c>
      <c r="L700" s="23">
        <v>146</v>
      </c>
      <c r="M700" s="19">
        <v>3</v>
      </c>
      <c r="N700" s="23">
        <f t="shared" si="105"/>
        <v>2742</v>
      </c>
      <c r="O700" s="23">
        <f t="shared" si="106"/>
        <v>438</v>
      </c>
      <c r="P700" s="23">
        <f t="shared" si="107"/>
        <v>2304</v>
      </c>
      <c r="Q700" s="24">
        <f t="shared" si="108"/>
        <v>84.026258205689274</v>
      </c>
      <c r="R700" s="19" t="str">
        <f t="shared" si="109"/>
        <v>Low Profit</v>
      </c>
    </row>
    <row r="701" spans="1:18">
      <c r="A701" s="22">
        <v>44943</v>
      </c>
      <c r="B701" s="19">
        <f t="shared" si="100"/>
        <v>2023</v>
      </c>
      <c r="C701" s="19">
        <f t="shared" si="101"/>
        <v>1</v>
      </c>
      <c r="D701" s="19">
        <f t="shared" si="102"/>
        <v>3</v>
      </c>
      <c r="E701" s="19">
        <f t="shared" si="103"/>
        <v>17</v>
      </c>
      <c r="F701" s="19" t="str">
        <f t="shared" si="104"/>
        <v>Q1</v>
      </c>
      <c r="G701" s="19">
        <v>3</v>
      </c>
      <c r="H701" s="19" t="s">
        <v>84</v>
      </c>
      <c r="I701" s="19" t="s">
        <v>92</v>
      </c>
      <c r="J701" s="19" t="s">
        <v>80</v>
      </c>
      <c r="K701" s="23">
        <v>1806</v>
      </c>
      <c r="L701" s="23">
        <v>117</v>
      </c>
      <c r="M701" s="19">
        <v>6</v>
      </c>
      <c r="N701" s="23">
        <f t="shared" si="105"/>
        <v>10836</v>
      </c>
      <c r="O701" s="23">
        <f t="shared" si="106"/>
        <v>702</v>
      </c>
      <c r="P701" s="23">
        <f t="shared" si="107"/>
        <v>10134</v>
      </c>
      <c r="Q701" s="24">
        <f t="shared" si="108"/>
        <v>93.521594684385377</v>
      </c>
      <c r="R701" s="19" t="str">
        <f t="shared" si="109"/>
        <v>Low Profit</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47565-0883-41DF-9F36-AA0C2D55CFBA}">
  <dimension ref="B2:I23"/>
  <sheetViews>
    <sheetView workbookViewId="0">
      <selection activeCell="O31" sqref="O31"/>
    </sheetView>
  </sheetViews>
  <sheetFormatPr defaultRowHeight="14.5"/>
  <cols>
    <col min="1" max="1" width="9.7265625" bestFit="1" customWidth="1"/>
    <col min="2" max="2" width="12.08984375" bestFit="1" customWidth="1"/>
    <col min="3" max="3" width="13" bestFit="1" customWidth="1"/>
    <col min="4" max="4" width="3.26953125" customWidth="1"/>
    <col min="5" max="5" width="14.08984375" bestFit="1" customWidth="1"/>
    <col min="6" max="6" width="12.453125" bestFit="1" customWidth="1"/>
    <col min="7" max="7" width="3" customWidth="1"/>
    <col min="8" max="8" width="11.81640625" bestFit="1" customWidth="1"/>
    <col min="9" max="9" width="12.453125" bestFit="1" customWidth="1"/>
    <col min="10" max="11" width="15.26953125" bestFit="1" customWidth="1"/>
    <col min="12" max="12" width="10.7265625" bestFit="1" customWidth="1"/>
    <col min="13" max="16" width="15.26953125" bestFit="1" customWidth="1"/>
    <col min="17" max="17" width="10.7265625" bestFit="1" customWidth="1"/>
  </cols>
  <sheetData>
    <row r="2" spans="2:9">
      <c r="B2" s="31" t="s">
        <v>5</v>
      </c>
      <c r="C2" s="31"/>
      <c r="D2" s="6"/>
      <c r="E2" s="31" t="s">
        <v>13</v>
      </c>
      <c r="F2" s="31"/>
      <c r="G2" s="6"/>
      <c r="H2" s="30" t="s">
        <v>33</v>
      </c>
      <c r="I2" s="30"/>
    </row>
    <row r="3" spans="2:9">
      <c r="B3" s="7" t="s">
        <v>4</v>
      </c>
      <c r="C3" s="8" t="s">
        <v>14</v>
      </c>
      <c r="D3" s="8"/>
      <c r="E3" s="7" t="s">
        <v>12</v>
      </c>
      <c r="F3" s="8" t="s">
        <v>11</v>
      </c>
      <c r="G3" s="8"/>
      <c r="H3" s="14" t="s">
        <v>30</v>
      </c>
      <c r="I3" s="25" vm="6">
        <f>CUBEVALUE("ThisWorkbookDataModel","[Measures].[Average Profit]",Slicer_Date_Hierarchy,Slicer_Sales_Channel,Slicer_Segment)</f>
        <v>13771.93</v>
      </c>
    </row>
    <row r="4" spans="2:9">
      <c r="B4" s="8" t="s">
        <v>99</v>
      </c>
      <c r="C4" s="27">
        <v>886218</v>
      </c>
      <c r="D4" s="9"/>
      <c r="E4" s="8" t="s">
        <v>10</v>
      </c>
      <c r="F4" s="27">
        <v>1222447</v>
      </c>
      <c r="G4" s="9"/>
      <c r="H4" s="14" t="s">
        <v>14</v>
      </c>
      <c r="I4" s="25" vm="5">
        <f>CUBEVALUE("ThisWorkbookDataModel","[Measures].[Total Revenue]",Slicer_Date_Hierarchy,Slicer_Sales_Channel,Slicer_Segment)</f>
        <v>10127258</v>
      </c>
    </row>
    <row r="5" spans="2:9">
      <c r="B5" s="8" t="s">
        <v>3</v>
      </c>
      <c r="C5" s="27">
        <v>901031.5</v>
      </c>
      <c r="D5" s="9"/>
      <c r="E5" s="8" t="s">
        <v>6</v>
      </c>
      <c r="F5" s="27">
        <v>1309195</v>
      </c>
      <c r="G5" s="9"/>
      <c r="H5" s="14" t="s">
        <v>31</v>
      </c>
      <c r="I5" s="15" vm="4">
        <f>CUBEVALUE("ThisWorkbookDataModel","[Measures].[Total Quantity]",Slicer_Date_Hierarchy,Slicer_Sales_Channel,Slicer_Segment)</f>
        <v>6203</v>
      </c>
    </row>
    <row r="6" spans="2:9">
      <c r="B6" s="8" t="s">
        <v>0</v>
      </c>
      <c r="C6" s="27">
        <v>903051</v>
      </c>
      <c r="D6" s="9"/>
      <c r="E6" s="8" t="s">
        <v>7</v>
      </c>
      <c r="F6" s="27">
        <v>1436839.5</v>
      </c>
      <c r="G6" s="9"/>
      <c r="H6" s="14" t="s">
        <v>32</v>
      </c>
      <c r="I6" s="25" vm="3">
        <f>CUBEVALUE("ThisWorkbookDataModel","[Measures].[Total Expenses]",Slicer_Date_Hierarchy,Slicer_Sales_Channel,Slicer_Segment)</f>
        <v>679716</v>
      </c>
    </row>
    <row r="7" spans="2:9">
      <c r="B7" s="8" t="s">
        <v>1</v>
      </c>
      <c r="C7" s="27">
        <v>942959</v>
      </c>
      <c r="D7" s="9"/>
      <c r="E7" s="8" t="s">
        <v>9</v>
      </c>
      <c r="F7" s="27">
        <v>1499384</v>
      </c>
      <c r="G7" s="9"/>
      <c r="H7" s="14" t="s">
        <v>34</v>
      </c>
      <c r="I7" s="20" vm="2">
        <f>CUBEVALUE("ThisWorkbookDataModel","[Measures].[Total Products]",Slicer_Date_Hierarchy,Slicer_Sales_Channel,Slicer_Segment)</f>
        <v>12</v>
      </c>
    </row>
    <row r="8" spans="2:9">
      <c r="B8" s="8" t="s">
        <v>2</v>
      </c>
      <c r="C8" s="27">
        <v>975728.5</v>
      </c>
      <c r="D8" s="9"/>
      <c r="E8" s="8" t="s">
        <v>8</v>
      </c>
      <c r="F8" s="27">
        <v>3979676.5</v>
      </c>
      <c r="G8" s="9"/>
      <c r="H8" s="14" t="s">
        <v>35</v>
      </c>
      <c r="I8" s="20" vm="1">
        <f>CUBEVALUE("ThisWorkbookDataModel","[Measures].[Total Locations]",Slicer_Date_Hierarchy,Slicer_Sales_Channel,Slicer_Segment)</f>
        <v>11</v>
      </c>
    </row>
    <row r="9" spans="2:9">
      <c r="H9" s="14" t="s">
        <v>19</v>
      </c>
      <c r="I9" s="20" vm="8">
        <f>CUBEVALUE("ThisWorkbookDataModel","[Measures].[Total Sales Channel]",Slicer_Date_Hierarchy,Slicer_Sales_Channel,Slicer_Segment)</f>
        <v>3</v>
      </c>
    </row>
    <row r="10" spans="2:9">
      <c r="B10" s="31" t="s">
        <v>15</v>
      </c>
      <c r="C10" s="31"/>
      <c r="D10" s="6"/>
      <c r="E10" s="31" t="s">
        <v>20</v>
      </c>
      <c r="F10" s="31"/>
      <c r="G10" s="6"/>
      <c r="H10" s="14" t="s">
        <v>12</v>
      </c>
      <c r="I10" s="20" vm="7">
        <f>CUBEVALUE("ThisWorkbookDataModel","[Measures].[Total segment]",Slicer_Date_Hierarchy,Slicer_Sales_Channel,Slicer_Segment)</f>
        <v>5</v>
      </c>
    </row>
    <row r="11" spans="2:9">
      <c r="B11" s="2" t="s">
        <v>19</v>
      </c>
      <c r="C11" s="3" t="s">
        <v>14</v>
      </c>
      <c r="D11" s="3"/>
      <c r="E11" s="2" t="s">
        <v>22</v>
      </c>
      <c r="F11" s="3" t="s">
        <v>14</v>
      </c>
      <c r="G11" s="3"/>
    </row>
    <row r="12" spans="2:9">
      <c r="B12" s="4" t="s">
        <v>16</v>
      </c>
      <c r="C12" s="26">
        <v>3320323</v>
      </c>
      <c r="D12" s="5"/>
      <c r="E12" s="4" t="s">
        <v>37</v>
      </c>
      <c r="F12" s="26">
        <v>901949</v>
      </c>
      <c r="G12" s="10"/>
      <c r="H12" s="29" t="s">
        <v>54</v>
      </c>
      <c r="I12" s="29"/>
    </row>
    <row r="13" spans="2:9">
      <c r="B13" s="4" t="s">
        <v>17</v>
      </c>
      <c r="C13" s="26">
        <v>3647141</v>
      </c>
      <c r="D13" s="5"/>
      <c r="E13" s="4" t="s">
        <v>38</v>
      </c>
      <c r="F13" s="26">
        <v>885215</v>
      </c>
      <c r="G13" s="10"/>
      <c r="H13" s="16" t="s">
        <v>52</v>
      </c>
      <c r="I13" s="11" t="s">
        <v>11</v>
      </c>
    </row>
    <row r="14" spans="2:9">
      <c r="B14" s="4" t="s">
        <v>18</v>
      </c>
      <c r="C14" s="26">
        <v>3159794</v>
      </c>
      <c r="D14" s="5"/>
      <c r="E14" s="4" t="s">
        <v>39</v>
      </c>
      <c r="F14" s="26">
        <v>662020</v>
      </c>
      <c r="G14" s="10"/>
      <c r="H14" s="11" t="s">
        <v>48</v>
      </c>
      <c r="I14" s="28">
        <v>2279324</v>
      </c>
    </row>
    <row r="15" spans="2:9">
      <c r="E15" s="4" t="s">
        <v>40</v>
      </c>
      <c r="F15" s="26">
        <v>1090480.5</v>
      </c>
      <c r="G15" s="10"/>
      <c r="H15" s="11" t="s">
        <v>49</v>
      </c>
      <c r="I15" s="28">
        <v>2290858</v>
      </c>
    </row>
    <row r="16" spans="2:9">
      <c r="E16" s="4" t="s">
        <v>41</v>
      </c>
      <c r="F16" s="26">
        <v>901576</v>
      </c>
      <c r="G16" s="10"/>
      <c r="H16" s="11" t="s">
        <v>50</v>
      </c>
      <c r="I16" s="28">
        <v>2595832</v>
      </c>
    </row>
    <row r="17" spans="2:9">
      <c r="B17" s="29" t="s">
        <v>36</v>
      </c>
      <c r="C17" s="29"/>
      <c r="D17" s="1"/>
      <c r="E17" s="4" t="s">
        <v>42</v>
      </c>
      <c r="F17" s="26">
        <v>785177.5</v>
      </c>
      <c r="G17" s="10"/>
      <c r="H17" s="11" t="s">
        <v>51</v>
      </c>
      <c r="I17" s="28">
        <v>2281528</v>
      </c>
    </row>
    <row r="18" spans="2:9">
      <c r="B18" s="2" t="s">
        <v>28</v>
      </c>
      <c r="C18" s="3" t="s">
        <v>11</v>
      </c>
      <c r="D18" s="3"/>
      <c r="E18" s="4" t="s">
        <v>43</v>
      </c>
      <c r="F18" s="26">
        <v>891383</v>
      </c>
      <c r="G18" s="10"/>
    </row>
    <row r="19" spans="2:9">
      <c r="B19" s="4" t="s">
        <v>24</v>
      </c>
      <c r="C19" s="26">
        <v>1004646</v>
      </c>
      <c r="D19" s="5"/>
      <c r="E19" s="4" t="s">
        <v>21</v>
      </c>
      <c r="F19" s="26">
        <v>772719</v>
      </c>
      <c r="G19" s="10"/>
    </row>
    <row r="20" spans="2:9">
      <c r="B20" s="4" t="s">
        <v>23</v>
      </c>
      <c r="C20" s="26">
        <v>1009264.5</v>
      </c>
      <c r="D20" s="5"/>
      <c r="E20" s="4" t="s">
        <v>44</v>
      </c>
      <c r="F20" s="26">
        <v>785349</v>
      </c>
      <c r="G20" s="10"/>
    </row>
    <row r="21" spans="2:9">
      <c r="B21" s="4" t="s">
        <v>27</v>
      </c>
      <c r="C21" s="26">
        <v>1038523</v>
      </c>
      <c r="D21" s="5"/>
      <c r="E21" s="4" t="s">
        <v>45</v>
      </c>
      <c r="F21" s="26">
        <v>593473</v>
      </c>
      <c r="G21" s="10"/>
    </row>
    <row r="22" spans="2:9">
      <c r="B22" s="4" t="s">
        <v>26</v>
      </c>
      <c r="C22" s="26">
        <v>1057244</v>
      </c>
      <c r="D22" s="5"/>
      <c r="E22" s="4" t="s">
        <v>46</v>
      </c>
      <c r="F22" s="26">
        <v>970433.5</v>
      </c>
      <c r="G22" s="10"/>
    </row>
    <row r="23" spans="2:9">
      <c r="B23" s="4" t="s">
        <v>25</v>
      </c>
      <c r="C23" s="26">
        <v>1158621</v>
      </c>
      <c r="D23" s="5"/>
      <c r="E23" s="4" t="s">
        <v>47</v>
      </c>
      <c r="F23" s="26">
        <v>887482.5</v>
      </c>
      <c r="G23" s="10"/>
      <c r="H23" s="17" t="s">
        <v>53</v>
      </c>
      <c r="I23" s="18">
        <f ca="1">TODAY()</f>
        <v>45716</v>
      </c>
    </row>
  </sheetData>
  <mergeCells count="7">
    <mergeCell ref="B17:C17"/>
    <mergeCell ref="H2:I2"/>
    <mergeCell ref="B2:C2"/>
    <mergeCell ref="E2:F2"/>
    <mergeCell ref="B10:C10"/>
    <mergeCell ref="E10:F10"/>
    <mergeCell ref="H12:I12"/>
  </mergeCells>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44261-CA9F-4D86-8A99-C7F47669FCCD}">
  <dimension ref="B1:J4"/>
  <sheetViews>
    <sheetView showGridLines="0" workbookViewId="0">
      <selection activeCell="S31" sqref="S31"/>
    </sheetView>
  </sheetViews>
  <sheetFormatPr defaultRowHeight="14.5"/>
  <cols>
    <col min="1" max="1" width="6.90625" style="12" customWidth="1"/>
    <col min="2" max="16384" width="8.7265625" style="12"/>
  </cols>
  <sheetData>
    <row r="1" spans="2:10" ht="10" customHeight="1"/>
    <row r="3" spans="2:10" ht="14.5" customHeight="1">
      <c r="C3" s="13"/>
      <c r="D3" s="32" t="s">
        <v>29</v>
      </c>
      <c r="E3" s="32"/>
      <c r="F3" s="32"/>
      <c r="G3" s="32"/>
      <c r="H3" s="32"/>
      <c r="I3" s="32"/>
      <c r="J3" s="32"/>
    </row>
    <row r="4" spans="2:10" ht="14.5" customHeight="1">
      <c r="B4" s="13"/>
      <c r="C4" s="13"/>
      <c r="D4" s="32"/>
      <c r="E4" s="32"/>
      <c r="F4" s="32"/>
      <c r="G4" s="32"/>
      <c r="H4" s="32"/>
      <c r="I4" s="32"/>
      <c r="J4" s="32"/>
    </row>
  </sheetData>
  <mergeCells count="1">
    <mergeCell ref="D3:J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4 a 3 8 f 5 4 - 9 d f d - 4 a d 8 - b 8 9 8 - 0 6 e d 6 f 4 8 b 2 e e " > < C u s t o m C o n t e n t > < ! [ C D A T A [ < ? x m l   v e r s i o n = " 1 . 0 "   e n c o d i n g = " u t f - 1 6 " ? > < S e t t i n g s > < C a l c u l a t e d F i e l d s > < i t e m > < M e a s u r e N a m e > A v e r a g e   P r o f i t < / M e a s u r e N a m e > < D i s p l a y N a m e > A v e r a g e   P r o f i t < / D i s p l a y N a m e > < V i s i b l e > F a l s e < / V i s i b l e > < / i t e m > < i t e m > < M e a s u r e N a m e > T o t a l   R e v e n u e < / M e a s u r e N a m e > < D i s p l a y N a m e > T o t a l   R e v e n u e < / D i s p l a y N a m e > < V i s i b l e > F a l s e < / V i s i b l e > < / i t e m > < i t e m > < M e a s u r e N a m e > T o t a l   Q u a n t i t y < / M e a s u r e N a m e > < D i s p l a y N a m e > T o t a l   Q u a n t i t y < / D i s p l a y N a m e > < V i s i b l e > F a l s e < / V i s i b l e > < / i t e m > < i t e m > < M e a s u r e N a m e > T o t a l   E x p e n s e s < / M e a s u r e N a m e > < D i s p l a y N a m e > T o t a l   E x p e n s e s < / D i s p l a y N a m e > < V i s i b l e > F a l s e < / V i s i b l e > < / i t e m > < i t e m > < M e a s u r e N a m e > T o t a l   S a l e s   C h a n n e l < / M e a s u r e N a m e > < D i s p l a y N a m e > T o t a l   S a l e s   C h a n n e l < / D i s p l a y N a m e > < V i s i b l e > F a l s e < / V i s i b l e > < / i t e m > < i t e m > < M e a s u r e N a m e > T o t a l   L o c a t i o n s < / M e a s u r e N a m e > < D i s p l a y N a m e > T o t a l   L o c a t i o n s < / D i s p l a y N a m e > < V i s i b l e > F a l s e < / V i s i b l e > < / i t e m > < i t e m > < M e a s u r e N a m e > T o t a l   P r o f i t < / M e a s u r e N a m e > < D i s p l a y N a m e > T o t a l   P r o f i t < / D i s p l a y N a m e > < V i s i b l e > F a l s e < / V i s i b l e > < / i t e m > < i t e m > < M e a s u r e N a m e > T o t a l   s e g m e n t < / M e a s u r e N a m e > < D i s p l a y N a m e > T o t a l   s e g m e n t < / D i s p l a y N a m e > < V i s i b l e > F a l s e < / V i s i b l e > < / i t e m > < i t e m > < M e a s u r e N a m e > T o t a l   P r o d u c t s < / M e a s u r e N a m e > < D i s p l a y N a m e > T o t a l   P r o d u c t s < / D i s p l a y N a m e > < V i s i b l e > F a l s e < / V i s i b l e > < / i t e m > < / C a l c u l a t e d F i e l d s > < S A H o s t H a s h > 0 < / S A H o s t H a s h > < G e m i n i F i e l d L i s t V i s i b l e > T r u e < / G e m i n i F i e l d L i s t V i s i b l e > < / S e t t i n g s > ] ] > < / C u s t o m C o n t e n t > < / G e m i n i > 
</file>

<file path=customXml/item10.xml>��< ? x m l   v e r s i o n = " 1 . 0 "   e n c o d i n g = " U T F - 1 6 " ? > < G e m i n i   x m l n s = " h t t p : / / g e m i n i / p i v o t c u s t o m i z a t i o n / T a b l e X M L _ s e g m e n t _ 7 8 0 0 d 6 c 5 - 3 f 5 f - 4 4 2 6 - 9 d c e - 9 1 5 4 7 c c 7 f 8 6 1 " > < C u s t o m C o n t e n t > < ! [ C D A T A [ < T a b l e W i d g e t G r i d S e r i a l i z a t i o n   x m l n s : x s d = " h t t p : / / w w w . w 3 . o r g / 2 0 0 1 / X M L S c h e m a "   x m l n s : x s i = " h t t p : / / w w w . w 3 . o r g / 2 0 0 1 / X M L S c h e m a - i n s t a n c e " > < C o l u m n S u g g e s t e d T y p e   / > < C o l u m n F o r m a t   / > < C o l u m n A c c u r a c y   / > < C o l u m n C u r r e n c y S y m b o l   / > < C o l u m n P o s i t i v e P a t t e r n   / > < C o l u m n N e g a t i v e P a t t e r n   / > < C o l u m n W i d t h s > < i t e m > < k e y > < s t r i n g > S e g e m e n t     I D < / s t r i n g > < / k e y > < v a l u e > < i n t > 1 6 9 < / i n t > < / v a l u e > < / i t e m > < i t e m > < k e y > < s t r i n g > S e g m e n t < / s t r i n g > < / k e y > < v a l u e > < i n t > 1 8 9 < / i n t > < / v a l u e > < / i t e m > < / C o l u m n W i d t h s > < C o l u m n D i s p l a y I n d e x > < i t e m > < k e y > < s t r i n g > S e g e m e n t     I D < / s t r i n g > < / k e y > < v a l u e > < i n t > 0 < / i n t > < / v a l u e > < / i t e m > < i t e m > < k e y > < s t r i n g > S e g m e n t < / s t r i n g > < / k e y > < v a l u e > < i n t > 1 < / 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4 a 7 b f 9 b d - 9 b 9 0 - 4 b 6 1 - a 5 2 d - 7 5 b 0 f 0 1 a 9 5 c 4 " > < C u s t o m C o n t e n t > < ! [ C D A T A [ < ? x m l   v e r s i o n = " 1 . 0 "   e n c o d i n g = " u t f - 1 6 " ? > < S e t t i n g s > < C a l c u l a t e d F i e l d s > < i t e m > < M e a s u r e N a m e > A v e r a g e   P r o f i t < / M e a s u r e N a m e > < D i s p l a y N a m e > A v e r a g e   P r o f i t < / D i s p l a y N a m e > < V i s i b l e > F a l s e < / V i s i b l e > < / i t e m > < i t e m > < M e a s u r e N a m e > T o t a l   R e v e n u e < / M e a s u r e N a m e > < D i s p l a y N a m e > T o t a l   R e v e n u e < / D i s p l a y N a m e > < V i s i b l e > F a l s e < / V i s i b l e > < / i t e m > < i t e m > < M e a s u r e N a m e > T o t a l   Q u a n t i t y < / M e a s u r e N a m e > < D i s p l a y N a m e > T o t a l   Q u a n t i t y < / D i s p l a y N a m e > < V i s i b l e > F a l s e < / V i s i b l e > < / i t e m > < i t e m > < M e a s u r e N a m e > T o t a l   E x p e n s e s < / M e a s u r e N a m e > < D i s p l a y N a m e > T o t a l   E x p e n s e s < / D i s p l a y N a m e > < V i s i b l e > F a l s e < / V i s i b l e > < / i t e m > < i t e m > < M e a s u r e N a m e > T o t a l   S a l e s   C h a n n e l < / M e a s u r e N a m e > < D i s p l a y N a m e > T o t a l   S a l e s   C h a n n e l < / D i s p l a y N a m e > < V i s i b l e > F a l s e < / V i s i b l e > < / i t e m > < i t e m > < M e a s u r e N a m e > T o t a l   L o c a t i o n s < / M e a s u r e N a m e > < D i s p l a y N a m e > T o t a l   L o c a t i o n s < / D i s p l a y N a m e > < V i s i b l e > F a l s e < / V i s i b l e > < / i t e m > < i t e m > < M e a s u r e N a m e > T o t a l   P r o f i t < / M e a s u r e N a m e > < D i s p l a y N a m e > T o t a l   P r o f i t < / D i s p l a y N a m e > < V i s i b l e > F a l s e < / V i s i b l e > < / i t e m > < i t e m > < M e a s u r e N a m e > T o t a l   s e g m e n t < / M e a s u r e N a m e > < D i s p l a y N a m e > T o t a l   s e g m e n t < / D i s p l a y N a m e > < V i s i b l e > F a l s e < / V i s i b l e > < / i t e m > < i t e m > < M e a s u r e N a m e > T o t a l   P r o d u c t s < / M e a s u r e N a m e > < D i s p l a y N a m e > T o t a l   P r o d u c t s < / D i s p l a y N a m e > < V i s i b l e > F a l s e < / V i s i b l e > < / i t e m > < / C a l c u l a t e d F i e l d s > < S A H o s t H a s h > 0 < / S A H o s t H a s h > < G e m i n i F i e l d L i s t V i s i b l e > T r u e < / G e m i n i F i e l d L i s t V i s i b l e > < / S e t t i n g s > ] ] > < / C u s t o m C o n t e n t > < / G e m i n i > 
</file>

<file path=customXml/item12.xml>��< ? x m l   v e r s i o n = " 1 . 0 "   e n c o d i n g = " U T F - 1 6 " ? > < G e m i n i   x m l n s = " h t t p : / / g e m i n i / p i v o t c u s t o m i z a t i o n / 0 f 4 c 9 a 5 b - 2 c e 7 - 4 6 c 1 - a e e c - b 2 e 7 6 a 9 4 6 e 8 8 " > < C u s t o m C o n t e n t > < ! [ C D A T A [ < ? x m l   v e r s i o n = " 1 . 0 "   e n c o d i n g = " u t f - 1 6 " ? > < S e t t i n g s > < C a l c u l a t e d F i e l d s > < i t e m > < M e a s u r e N a m e > A v e r a g e   P r o f i t < / M e a s u r e N a m e > < D i s p l a y N a m e > A v e r a g e   P r o f i t < / D i s p l a y N a m e > < V i s i b l e > F a l s e < / V i s i b l e > < / i t e m > < i t e m > < M e a s u r e N a m e > T o t a l   R e v e n u e < / M e a s u r e N a m e > < D i s p l a y N a m e > T o t a l   R e v e n u e < / D i s p l a y N a m e > < V i s i b l e > F a l s e < / V i s i b l e > < / i t e m > < i t e m > < M e a s u r e N a m e > T o t a l   Q u a n t i t y < / M e a s u r e N a m e > < D i s p l a y N a m e > T o t a l   Q u a n t i t y < / D i s p l a y N a m e > < V i s i b l e > F a l s e < / V i s i b l e > < / i t e m > < i t e m > < M e a s u r e N a m e > T o t a l   E x p e n s e s < / M e a s u r e N a m e > < D i s p l a y N a m e > T o t a l   E x p e n s e s < / D i s p l a y N a m e > < V i s i b l e > F a l s e < / V i s i b l e > < / i t e m > < i t e m > < M e a s u r e N a m e > T o t a l   S a l e s   C h a n n e l < / M e a s u r e N a m e > < D i s p l a y N a m e > T o t a l   S a l e s   C h a n n e l < / D i s p l a y N a m e > < V i s i b l e > F a l s e < / V i s i b l e > < / i t e m > < i t e m > < M e a s u r e N a m e > T o t a l   L o c a t i o n s < / M e a s u r e N a m e > < D i s p l a y N a m e > T o t a l   L o c a t i o n s < / D i s p l a y N a m e > < V i s i b l e > F a l s e < / V i s i b l e > < / i t e m > < i t e m > < M e a s u r e N a m e > T o t a l   P r o f i t < / M e a s u r e N a m e > < D i s p l a y N a m e > T o t a l   P r o f i t < / D i s p l a y N a m e > < V i s i b l e > F a l s e < / V i s i b l e > < / i t e m > < i t e m > < M e a s u r e N a m e > T o t a l   s e g m e n t < / M e a s u r e N a m e > < D i s p l a y N a m e > T o t a l   s e g m e n t < / D i s p l a y N a m e > < V i s i b l e > F a l s e < / V i s i b l e > < / i t e m > < i t e m > < M e a s u r e N a m e > T o t a l   P r o d u c t s < / M e a s u r e N a m e > < D i s p l a y N a m e > T o t a l   P r o d u c t s < / D i s p l a y N a m e > < V i s i b l e > F a l s e < / V i s i b l e > < / i t e m > < / C a l c u l a t e d F i e l d s > < S A H o s t H a s h > 0 < / S A H o s t H a s h > < G e m i n i F i e l d L i s t V i s i b l e > T r u e < / G e m i n i F i e l d L i s t V i s i b l e > < / S e t t i n g s > ] ] > < / 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4.xml>��< ? x m l   v e r s i o n = " 1 . 0 "   e n c o d i n g = " U T F - 1 6 " ? > < G e m i n i   x m l n s = " h t t p : / / g e m i n i / p i v o t c u s t o m i z a t i o n / S h o w H i d d e n " > < 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 f i n a n c i a l s _ 5 0 6 e f 5 5 8 - b a 4 d - 4 8 1 f - a c a e - 2 8 4 3 b 0 d e 5 7 0 a < / K e y > < V a l u e   x m l n s : a = " h t t p : / / s c h e m a s . d a t a c o n t r a c t . o r g / 2 0 0 4 / 0 7 / M i c r o s o f t . A n a l y s i s S e r v i c e s . C o m m o n " > < a : H a s F o c u s > f a l s e < / a : H a s F o c u s > < a : S i z e A t D p i 9 6 > 2 2 1 < / a : S i z e A t D p i 9 6 > < a : V i s i b l e > t r u e < / a : V i s i b l e > < / V a l u e > < / K e y V a l u e O f s t r i n g S a n d b o x E d i t o r . M e a s u r e G r i d S t a t e S c d E 3 5 R y > < K e y V a l u e O f s t r i n g S a n d b o x E d i t o r . M e a s u r e G r i d S t a t e S c d E 3 5 R y > < K e y > p r o d u c t _ 8 a b b 0 5 4 9 - e 3 b e - 4 4 2 4 - b 8 6 d - 7 1 5 d d 5 e 4 8 4 7 f < / K e y > < V a l u e   x m l n s : a = " h t t p : / / s c h e m a s . d a t a c o n t r a c t . o r g / 2 0 0 4 / 0 7 / M i c r o s o f t . A n a l y s i s S e r v i c e s . C o m m o n " > < a : H a s F o c u s > t r u e < / a : H a s F o c u s > < a : S i z e A t D p i 9 6 > 1 4 3 < / a : S i z e A t D p i 9 6 > < a : V i s i b l e > t r u e < / a : V i s i b l e > < / V a l u e > < / K e y V a l u e O f s t r i n g S a n d b o x E d i t o r . M e a s u r e G r i d S t a t e S c d E 3 5 R y > < K e y V a l u e O f s t r i n g S a n d b o x E d i t o r . M e a s u r e G r i d S t a t e S c d E 3 5 R y > < K e y > s a l e s _ c h a n n e l _ b 2 c e 8 e e 2 - c 6 6 0 - 4 d 8 0 - 8 a 1 1 - 7 f f d 6 e 9 d 2 c 3 7 < / K e y > < V a l u e   x m l n s : a = " h t t p : / / s c h e m a s . d a t a c o n t r a c t . o r g / 2 0 0 4 / 0 7 / M i c r o s o f t . A n a l y s i s S e r v i c e s . C o m m o n " > < a : H a s F o c u s > t r u e < / a : H a s F o c u s > < a : S i z e A t D p i 9 6 > 2 0 8 < / a : S i z e A t D p i 9 6 > < a : V i s i b l e > t r u e < / a : V i s i b l e > < / V a l u e > < / K e y V a l u e O f s t r i n g S a n d b o x E d i t o r . M e a s u r e G r i d S t a t e S c d E 3 5 R y > < K e y V a l u e O f s t r i n g S a n d b o x E d i t o r . M e a s u r e G r i d S t a t e S c d E 3 5 R y > < K e y > s e g m e n t _ 7 8 0 0 d 6 c 5 - 3 f 5 f - 4 4 2 6 - 9 d c e - 9 1 5 4 7 c c 7 f 8 6 1 < / K e y > < V a l u e   x m l n s : a = " h t t p : / / s c h e m a s . d a t a c o n t r a c t . o r g / 2 0 0 4 / 0 7 / M i c r o s o f t . A n a l y s i s S e r v i c e s . C o m m o n " > < a : H a s F o c u s > t r u e < / a : H a s F o c u s > < a : S i z e A t D p i 9 6 > 1 4 3 < / a : S i z e A t D p i 9 6 > < a : V i s i b l e > t r u e < / a : V i s i b l e > < / V a l u e > < / K e y V a l u e O f s t r i n g S a n d b o x E d i t o r . M e a s u r e G r i d S t a t e S c d E 3 5 R y > < K e y V a l u e O f s t r i n g S a n d b o x E d i t o r . M e a s u r e G r i d S t a t e S c d E 3 5 R y > < K e y > l o c a t i o n _ 9 0 b d d 1 d 1 - b 4 4 3 - 4 6 b f - 9 e 1 a - 6 7 9 4 9 1 8 1 d 4 d b < / 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l o c a t i o n _ 9 0 b d d 1 d 1 - b 4 4 3 - 4 6 b f - 9 e 1 a - 6 7 9 4 9 1 8 1 d 4 d b " > < 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 1 5 1 < / i n t > < / v a l u e > < / i t e m > < i t e m > < k e y > < s t r i n g > S t a t e < / s t r i n g > < / k e y > < v a l u e > < i n t > 9 5 < / i n t > < / v a l u e > < / i t e m > < / C o l u m n W i d t h s > < C o l u m n D i s p l a y I n d e x > < i t e m > < k e y > < s t r i n g > L o c a t i o n   I D < / s t r i n g > < / k e y > < v a l u e > < i n t > 0 < / i n t > < / v a l u e > < / i t e m > < i t e m > < k e y > < s t r i n g > S t a t e < / 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f i n a n c i a l s _ 5 0 6 e f 5 5 8 - b a 4 d - 4 8 1 f - a c a e - 2 8 4 3 b 0 d e 5 7 0 a " > < C u s t o m C o n t e n t > < ! [ C D A T A [ < T a b l e W i d g e t G r i d S e r i a l i z a t i o n   x m l n s : x s d = " h t t p : / / w w w . w 3 . o r g / 2 0 0 1 / X M L S c h e m a "   x m l n s : x s i = " h t t p : / / w w w . w 3 . o r g / 2 0 0 1 / X M L S c h e m a - i n s t a n c e " > < C o l u m n S u g g e s t e d T y p e   / > < C o l u m n F o r m a t   / > < C o l u m n A c c u r a c y   / > < C o l u m n C u r r e n c y S y m b o l   / > < C o l u m n P o s i t i v e P a t t e r n   / > < C o l u m n N e g a t i v e P a t t e r n   / > < C o l u m n W i d t h s > < i t e m > < k e y > < s t r i n g > S a l e s   I n v o i c e < / s t r i n g > < / k e y > < v a l u e > < i n t > 2 9 4 < / i n t > < / v a l u e > < / i t e m > < i t e m > < k e y > < s t r i n g > D a t e < / s t r i n g > < / k e y > < v a l u e > < i n t > 1 1 9 < / i n t > < / v a l u e > < / i t e m > < i t e m > < k e y > < s t r i n g > S e g m e n t   I D < / s t r i n g > < / k e y > < v a l u e > < i n t > 1 5 3 < / i n t > < / v a l u e > < / i t e m > < i t e m > < k e y > < s t r i n g > L o c a t i o n     I D < / s t r i n g > < / k e y > < v a l u e > < i n t > 1 5 6 < / i n t > < / v a l u e > < / i t e m > < i t e m > < k e y > < s t r i n g > S a l e s   C h a n n e l   I D < / s t r i n g > < / k e y > < v a l u e > < i n t > 2 0 0 < / i n t > < / v a l u e > < / i t e m > < i t e m > < k e y > < s t r i n g > P r i c e < / s t r i n g > < / k e y > < v a l u e > < i n t > 1 0 1 < / i n t > < / v a l u e > < / i t e m > < i t e m > < k e y > < s t r i n g > C o s t   o f   s a l e s < / s t r i n g > < / k e y > < v a l u e > < i n t > 1 6 3 < / i n t > < / v a l u e > < / i t e m > < i t e m > < k e y > < s t r i n g > Q u a n t i t y   s o l d < / s t r i n g > < / k e y > < v a l u e > < i n t > 1 7 1 < / i n t > < / v a l u e > < / i t e m > < i t e m > < k e y > < s t r i n g > R e v e n u e < / s t r i n g > < / k e y > < v a l u e > < i n t > 1 2 8 < / i n t > < / v a l u e > < / i t e m > < i t e m > < k e y > < s t r i n g > E x p e n s e s < / s t r i n g > < / k e y > < v a l u e > < i n t > 1 3 4 < / i n t > < / v a l u e > < / i t e m > < i t e m > < k e y > < s t r i n g > P r o f i t < / s t r i n g > < / k e y > < v a l u e > < i n t > 1 1 2 < / i n t > < / v a l u e > < / i t e m > < i t e m > < k e y > < s t r i n g > P r o f i t   C a t e g o r y < / s t r i n g > < / k e y > < v a l u e > < i n t > 1 8 5 < / i n t > < / v a l u e > < / i t e m > < i t e m > < k e y > < s t r i n g > P r o d u c t   I D < / s t r i n g > < / k e y > < v a l u e > < i n t > 1 4 5 < / i n t > < / v a l u e > < / i t e m > < i t e m > < k e y > < s t r i n g > P r o f i t   M a r g i n < / s t r i n g > < / k e y > < v a l u e > < i n t > 1 8 4 < / i n t > < / v a l u e > < / i t e m > < / C o l u m n W i d t h s > < C o l u m n D i s p l a y I n d e x > < i t e m > < k e y > < s t r i n g > S a l e s   I n v o i c e < / s t r i n g > < / k e y > < v a l u e > < i n t > 0 < / i n t > < / v a l u e > < / i t e m > < i t e m > < k e y > < s t r i n g > D a t e < / s t r i n g > < / k e y > < v a l u e > < i n t > 1 < / i n t > < / v a l u e > < / i t e m > < i t e m > < k e y > < s t r i n g > S e g m e n t   I D < / s t r i n g > < / k e y > < v a l u e > < i n t > 2 < / i n t > < / v a l u e > < / i t e m > < i t e m > < k e y > < s t r i n g > L o c a t i o n     I D < / s t r i n g > < / k e y > < v a l u e > < i n t > 3 < / i n t > < / v a l u e > < / i t e m > < i t e m > < k e y > < s t r i n g > S a l e s   C h a n n e l   I D < / s t r i n g > < / k e y > < v a l u e > < i n t > 4 < / i n t > < / v a l u e > < / i t e m > < i t e m > < k e y > < s t r i n g > P r i c e < / s t r i n g > < / k e y > < v a l u e > < i n t > 6 < / i n t > < / v a l u e > < / i t e m > < i t e m > < k e y > < s t r i n g > C o s t   o f   s a l e s < / s t r i n g > < / k e y > < v a l u e > < i n t > 7 < / i n t > < / v a l u e > < / i t e m > < i t e m > < k e y > < s t r i n g > Q u a n t i t y   s o l d < / s t r i n g > < / k e y > < v a l u e > < i n t > 8 < / i n t > < / v a l u e > < / i t e m > < i t e m > < k e y > < s t r i n g > R e v e n u e < / s t r i n g > < / k e y > < v a l u e > < i n t > 9 < / i n t > < / v a l u e > < / i t e m > < i t e m > < k e y > < s t r i n g > E x p e n s e s < / s t r i n g > < / k e y > < v a l u e > < i n t > 1 0 < / i n t > < / v a l u e > < / i t e m > < i t e m > < k e y > < s t r i n g > P r o f i t < / s t r i n g > < / k e y > < v a l u e > < i n t > 1 1 < / i n t > < / v a l u e > < / i t e m > < i t e m > < k e y > < s t r i n g > P r o f i t   C a t e g o r y < / s t r i n g > < / k e y > < v a l u e > < i n t > 1 2 < / i n t > < / v a l u e > < / i t e m > < i t e m > < k e y > < s t r i n g > P r o d u c t   I D < / s t r i n g > < / k e y > < v a l u e > < i n t > 5 < / i n t > < / v a l u e > < / i t e m > < i t e m > < k e y > < s t r i n g > P r o f i t   M a r g i n < / s t r i n g > < / k e y > < v a l u e > < i n t > 1 3 < / 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a 0 0 7 d 0 6 6 - 8 8 c 1 - 4 4 b e - a e a a - a e 0 8 7 c e 0 b 2 8 2 " > < C u s t o m C o n t e n t > < ! [ C D A T A [ < ? x m l   v e r s i o n = " 1 . 0 "   e n c o d i n g = " u t f - 1 6 " ? > < S e t t i n g s > < C a l c u l a t e d F i e l d s > < i t e m > < M e a s u r e N a m e > A v e r a g e   P r o f i t < / M e a s u r e N a m e > < D i s p l a y N a m e > A v e r a g e   P r o f i t < / D i s p l a y N a m e > < V i s i b l e > F a l s e < / V i s i b l e > < / i t e m > < i t e m > < M e a s u r e N a m e > T o t a l   R e v e n u e < / M e a s u r e N a m e > < D i s p l a y N a m e > T o t a l   R e v e n u e < / D i s p l a y N a m e > < V i s i b l e > F a l s e < / V i s i b l e > < / i t e m > < i t e m > < M e a s u r e N a m e > T o t a l   Q u a n t i t y < / M e a s u r e N a m e > < D i s p l a y N a m e > T o t a l   Q u a n t i t y < / D i s p l a y N a m e > < V i s i b l e > F a l s e < / V i s i b l e > < / i t e m > < i t e m > < M e a s u r e N a m e > T o t a l   E x p e n s e s < / M e a s u r e N a m e > < D i s p l a y N a m e > T o t a l   E x p e n s e s < / D i s p l a y N a m e > < V i s i b l e > F a l s e < / V i s i b l e > < / i t e m > < i t e m > < M e a s u r e N a m e > T o t a l   S a l e s   C h a n n e l < / M e a s u r e N a m e > < D i s p l a y N a m e > T o t a l   S a l e s   C h a n n e l < / D i s p l a y N a m e > < V i s i b l e > F a l s e < / V i s i b l e > < / i t e m > < i t e m > < M e a s u r e N a m e > T o t a l   L o c a t i o n s < / M e a s u r e N a m e > < D i s p l a y N a m e > T o t a l   L o c a t i o n s < / D i s p l a y N a m e > < V i s i b l e > F a l s e < / V i s i b l e > < / i t e m > < i t e m > < M e a s u r e N a m e > T o t a l   P r o f i t < / M e a s u r e N a m e > < D i s p l a y N a m e > T o t a l   P r o f i t < / D i s p l a y N a m e > < V i s i b l e > F a l s e < / V i s i b l e > < / i t e m > < i t e m > < M e a s u r e N a m e > T o t a l   s e g m e n t < / M e a s u r e N a m e > < D i s p l a y N a m e > T o t a l   s e g m e n t < / D i s p l a y N a m e > < V i s i b l e > F a l s e < / V i s i b l e > < / i t e m > < i t e m > < M e a s u r e N a m e > T o t a l   P r o d u c t s < / M e a s u r e N a m e > < D i s p l a y N a m e > T o t a l   P r o d u c t s < / D i s p l a y N a m e > < V i s i b l e > F a l s e < / V i s i b l e > < / i t e m > < / C a l c u l a t e d F i e l d s > < S A H o s t H a s h > 0 < / S A H o s t H a s h > < G e m i n i F i e l d L i s t V i s i b l e > T r u e < / G e m i n i F i e l d L i s t V i s i b l e > < / S e t t i n g s > ] ] > < / C u s t o m C o n t e n t > < / G e m i n i > 
</file>

<file path=customXml/item20.xml>��< ? x m l   v e r s i o n = " 1 . 0 "   e n c o d i n g = " U T F - 1 6 " ? > < G e m i n i   x m l n s = " h t t p : / / g e m i n i / p i v o t c u s t o m i z a t i o n / C l i e n t W i n d o w X M L " > < C u s t o m C o n t e n t > < ! [ C D A T A [ C a l e n d a r ] ] > < / C u s t o m C o n t e n t > < / G e m i n i > 
</file>

<file path=customXml/item21.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 9 2 < / 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i t e m > < k e y > < s t r i n g > Q u a r t e r < / s t r i n g > < / k e y > < v a l u e > < i n t > 1 2 1 < / i n t > < / v a l u e > < / i t e m > < i t e m > < k e y > < s t r i n g > W e e k < / s t r i n g > < / k e y > < v a l u e > < i n t > 1 0 0 < / 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 Q u a r t e r < / s t r i n g > < / k e y > < v a l u e > < i n t > 7 < / i n t > < / v a l u e > < / i t e m > < i t e m > < k e y > < s t r i n g > W e e k < / s t r i n g > < / k e y > < v a l u e > < i n t > 8 < / 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 l o c a t i o n 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 C o l u m n s \ S t a t e < / K e y > < / a : K e y > < a : V a l u e   i : t y p e = " M e a s u r e G r i d N o d e V i e w S t a t e " > < C o l u m n > 1 < / C o l u m n > < L a y e d O u t > t r u e < / L a y e d O u t > < / a : V a l u e > < / a : K e y V a l u e O f D i a g r a m O b j e c t K e y a n y T y p e z b w N T n L X > < / V i e w S t a t e s > < / D i a g r a m M a n a g e r . S e r i a l i z a b l e D i a g r a m > < D i a g r a m M a n a g e r . S e r i a l i z a b l e D i a g r a m > < A d a p t e r   i : t y p e = " M e a s u r e D i a g r a m S a n d b o x A d a p t e r " > < T a b l e N a m e > f i n a n c i a l s 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 f i n a n c i a l s 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 M e a s u r e s \ S u m   o f   P r o f i t < / K e y > < / D i a g r a m O b j e c t K e y > < D i a g r a m O b j e c t K e y > < K e y > M e a s u r e s \ S u m   o f   P r o f i t \ T a g I n f o \ F o r m u l a < / K e y > < / D i a g r a m O b j e c t K e y > < D i a g r a m O b j e c t K e y > < K e y > M e a s u r e s \ S u m   o f   P r o f i t \ T a g I n f o \ V a l u e < / K e y > < / D i a g r a m O b j e c t K e y > < D i a g r a m O b j e c t K e y > < K e y > M e a s u r e s \ S u m   o f   Q u a n t i t y   s o l d < / K e y > < / D i a g r a m O b j e c t K e y > < D i a g r a m O b j e c t K e y > < K e y > M e a s u r e s \ S u m   o f   Q u a n t i t y   s o l d \ T a g I n f o \ F o r m u l a < / K e y > < / D i a g r a m O b j e c t K e y > < D i a g r a m O b j e c t K e y > < K e y > M e a s u r e s \ S u m   o f   Q u a n t i t y   s o l d \ T a g I n f o \ V a l u e < / K e y > < / D i a g r a m O b j e c t K e y > < D i a g r a m O b j e c t K e y > < K e y > M e a s u r e s \ A v e r a g e   P r o f i t < / K e y > < / D i a g r a m O b j e c t K e y > < D i a g r a m O b j e c t K e y > < K e y > M e a s u r e s \ A v e r a g e   P r o f i t \ T a g I n f o \ F o r m u l a < / K e y > < / D i a g r a m O b j e c t K e y > < D i a g r a m O b j e c t K e y > < K e y > M e a s u r e s \ A v e r a g e   P r o f i t \ T a g I n f o \ V a l u e < / K e y > < / D i a g r a m O b j e c t K e y > < D i a g r a m O b j e c t K e y > < K e y > M e a s u r e s \ T o t a l   R e v e n u e < / K e y > < / D i a g r a m O b j e c t K e y > < D i a g r a m O b j e c t K e y > < K e y > M e a s u r e s \ T o t a l   R e v e n u e \ T a g I n f o \ F o r m u l a < / K e y > < / D i a g r a m O b j e c t K e y > < D i a g r a m O b j e c t K e y > < K e y > M e a s u r e s \ T o t a l   R e v e n u e \ T a g I n f o \ V a l u e < / K e y > < / D i a g r a m O b j e c t K e y > < D i a g r a m O b j e c t K e y > < K e y > M e a s u r e s \ T o t a l   Q u a n t i t y < / K e y > < / D i a g r a m O b j e c t K e y > < D i a g r a m O b j e c t K e y > < K e y > M e a s u r e s \ T o t a l   Q u a n t i t y \ T a g I n f o \ F o r m u l a < / K e y > < / D i a g r a m O b j e c t K e y > < D i a g r a m O b j e c t K e y > < K e y > M e a s u r e s \ T o t a l   Q u a n t i t y \ T a g I n f o \ V a l u e < / K e y > < / D i a g r a m O b j e c t K e y > < D i a g r a m O b j e c t K e y > < K e y > M e a s u r e s \ T o t a l   E x p e n s e s < / K e y > < / D i a g r a m O b j e c t K e y > < D i a g r a m O b j e c t K e y > < K e y > M e a s u r e s \ T o t a l   E x p e n s e s \ T a g I n f o \ F o r m u l a < / K e y > < / D i a g r a m O b j e c t K e y > < D i a g r a m O b j e c t K e y > < K e y > M e a s u r e s \ T o t a l   E x p e n s e s \ T a g I n f o \ V a l u e < / K e y > < / D i a g r a m O b j e c t K e y > < D i a g r a m O b j e c t K e y > < K e y > M e a s u r e s \ T o t a l   P r o f i t < / K e y > < / D i a g r a m O b j e c t K e y > < D i a g r a m O b j e c t K e y > < K e y > M e a s u r e s \ T o t a l   P r o f i t \ T a g I n f o \ F o r m u l a < / K e y > < / D i a g r a m O b j e c t K e y > < D i a g r a m O b j e c t K e y > < K e y > M e a s u r e s \ T o t a l   P r o f i t \ T a g I n f o \ V a l u e < / K e y > < / D i a g r a m O b j e c t K e y > < D i a g r a m O b j e c t K e y > < K e y > M e a s u r e s \ T o t a l   s e g m e n t < / K e y > < / D i a g r a m O b j e c t K e y > < D i a g r a m O b j e c t K e y > < K e y > M e a s u r e s \ T o t a l   s e g m e n t \ T a g I n f o \ F o r m u l a < / K e y > < / D i a g r a m O b j e c t K e y > < D i a g r a m O b j e c t K e y > < K e y > M e a s u r e s \ T o t a l   s e g m e n t \ T a g I n f o \ V a l u e < / K e y > < / D i a g r a m O b j e c t K e y > < D i a g r a m O b j e c t K e y > < K e y > M e a s u r e s \ T o t a l   L o c a t i o n s < / K e y > < / D i a g r a m O b j e c t K e y > < D i a g r a m O b j e c t K e y > < K e y > M e a s u r e s \ T o t a l   L o c a t i o n s \ T a g I n f o \ F o r m u l a < / K e y > < / D i a g r a m O b j e c t K e y > < D i a g r a m O b j e c t K e y > < K e y > M e a s u r e s \ T o t a l   L o c a t i o n s \ T a g I n f o \ V a l u e < / K e y > < / D i a g r a m O b j e c t K e y > < D i a g r a m O b j e c t K e y > < K e y > M e a s u r e s \ T o t a l   S a l e s   C h a n n e l < / K e y > < / D i a g r a m O b j e c t K e y > < D i a g r a m O b j e c t K e y > < K e y > M e a s u r e s \ T o t a l   S a l e s   C h a n n e l \ T a g I n f o \ F o r m u l a < / K e y > < / D i a g r a m O b j e c t K e y > < D i a g r a m O b j e c t K e y > < K e y > M e a s u r e s \ T o t a l   S a l e s   C h a n n e l \ T a g I n f o \ V a l u e < / K e y > < / D i a g r a m O b j e c t K e y > < D i a g r a m O b j e c t K e y > < K e y > M e a s u r e s \ T o t a l   P r o d u c t s < / K e y > < / D i a g r a m O b j e c t K e y > < D i a g r a m O b j e c t K e y > < K e y > M e a s u r e s \ T o t a l   P r o d u c t s \ T a g I n f o \ F o r m u l a < / K e y > < / D i a g r a m O b j e c t K e y > < D i a g r a m O b j e c t K e y > < K e y > M e a s u r e s \ T o t a l   P r o d u c t s \ T a g I n f o \ V a l u e < / K e y > < / D i a g r a m O b j e c t K e y > < D i a g r a m O b j e c t K e y > < K e y > C o l u m n s \ S a l e s   I n v o i c e < / K e y > < / D i a g r a m O b j e c t K e y > < D i a g r a m O b j e c t K e y > < K e y > C o l u m n s \ D a t e < / K e y > < / D i a g r a m O b j e c t K e y > < D i a g r a m O b j e c t K e y > < K e y > C o l u m n s \ S e g m e n t   I D < / K e y > < / D i a g r a m O b j e c t K e y > < D i a g r a m O b j e c t K e y > < K e y > C o l u m n s \ L o c a t i o n     I D < / K e y > < / D i a g r a m O b j e c t K e y > < D i a g r a m O b j e c t K e y > < K e y > C o l u m n s \ S a l e s   C h a n n e l   I D < / K e y > < / D i a g r a m O b j e c t K e y > < D i a g r a m O b j e c t K e y > < K e y > C o l u m n s \ P r o d u c t   I D < / K e y > < / D i a g r a m O b j e c t K e y > < D i a g r a m O b j e c t K e y > < K e y > C o l u m n s \ P r i c e < / K e y > < / D i a g r a m O b j e c t K e y > < D i a g r a m O b j e c t K e y > < K e y > C o l u m n s \ C o s t   o f   s a l e s < / K e y > < / D i a g r a m O b j e c t K e y > < D i a g r a m O b j e c t K e y > < K e y > C o l u m n s \ Q u a n t i t y   s o l d < / K e y > < / D i a g r a m O b j e c t K e y > < D i a g r a m O b j e c t K e y > < K e y > C o l u m n s \ R e v e n u e < / K e y > < / D i a g r a m O b j e c t K e y > < D i a g r a m O b j e c t K e y > < K e y > C o l u m n s \ E x p e n s e s < / K e y > < / D i a g r a m O b j e c t K e y > < D i a g r a m O b j e c t K e y > < K e y > C o l u m n s \ P r o f i t < / K e y > < / D i a g r a m O b j e c t K e y > < D i a g r a m O b j e c t K e y > < K e y > C o l u m n s \ P r o f i t   C a t e g o r y < / K e y > < / D i a g r a m O b j e c t K e y > < D i a g r a m O b j e c t K e y > < K e y > C o l u m n s \ P r o f i t   M a r g i n < / 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 Q u a n t i t y   s o l d & g t ; - & l t ; M e a s u r e s \ Q u a n t i t y   s o l d & g t ; < / K e y > < / D i a g r a m O b j e c t K e y > < D i a g r a m O b j e c t K e y > < K e y > L i n k s \ & l t ; C o l u m n s \ S u m   o f   Q u a n t i t y   s o l d & g t ; - & l t ; M e a s u r e s \ Q u a n t i t y   s o l d & g t ; \ C O L U M N < / K e y > < / D i a g r a m O b j e c t K e y > < D i a g r a m O b j e c t K e y > < K e y > L i n k s \ & l t ; C o l u m n s \ S u m   o f   Q u a n t i t y   s o l d & g t ; - & l t ; M e a s u r e s \ Q u a n t i t y   s o l d & g t ; \ M E A S U R E 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 9 < / 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 P r o f i t < / K e y > < / a : K e y > < a : V a l u e   i : t y p e = " M e a s u r e G r i d N o d e V i e w S t a t e " > < C o l u m n > 1 1 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 Q u a n t i t y   s o l d < / K e y > < / a : K e y > < a : V a l u e   i : t y p e = " M e a s u r e G r i d N o d e V i e w S t a t e " > < C o l u m n > 8 < / C o l u m n > < L a y e d O u t > t r u e < / L a y e d O u t > < W a s U I I n v i s i b l e > t r u e < / W a s U I I n v i s i b l e > < / a : V a l u e > < / a : K e y V a l u e O f D i a g r a m O b j e c t K e y a n y T y p e z b w N T n L X > < a : K e y V a l u e O f D i a g r a m O b j e c t K e y a n y T y p e z b w N T n L X > < a : K e y > < K e y > M e a s u r e s \ S u m   o f   Q u a n t i t y   s o l d \ T a g I n f o \ F o r m u l a < / K e y > < / a : K e y > < a : V a l u e   i : t y p e = " M e a s u r e G r i d V i e w S t a t e I D i a g r a m T a g A d d i t i o n a l I n f o " / > < / a : K e y V a l u e O f D i a g r a m O b j e c t K e y a n y T y p e z b w N T n L X > < a : K e y V a l u e O f D i a g r a m O b j e c t K e y a n y T y p e z b w N T n L X > < a : K e y > < K e y > M e a s u r e s \ S u m   o f   Q u a n t i t y   s o l d \ T a g I n f o \ V a l u e < / K e y > < / a : K e y > < a : V a l u e   i : t y p e = " M e a s u r e G r i d V i e w S t a t e I D i a g r a m T a g A d d i t i o n a l I n f o " / > < / a : K e y V a l u e O f D i a g r a m O b j e c t K e y a n y T y p e z b w N T n L X > < a : K e y V a l u e O f D i a g r a m O b j e c t K e y a n y T y p e z b w N T n L X > < a : K e y > < K e y > M e a s u r e s \ A v e r a g e   P r o f i t < / K e y > < / a : K e y > < a : V a l u e   i : t y p e = " M e a s u r e G r i d N o d e V i e w S t a t e " > < L a y e d O u t > t r u e < / L a y e d O u t > < R o w > 2 < / R o w > < / a : V a l u e > < / a : K e y V a l u e O f D i a g r a m O b j e c t K e y a n y T y p e z b w N T n L X > < a : K e y V a l u e O f D i a g r a m O b j e c t K e y a n y T y p e z b w N T n L X > < a : K e y > < K e y > M e a s u r e s \ A v e r a g e   P r o f i t \ T a g I n f o \ F o r m u l a < / K e y > < / a : K e y > < a : V a l u e   i : t y p e = " M e a s u r e G r i d V i e w S t a t e I D i a g r a m T a g A d d i t i o n a l I n f o " / > < / a : K e y V a l u e O f D i a g r a m O b j e c t K e y a n y T y p e z b w N T n L X > < a : K e y V a l u e O f D i a g r a m O b j e c t K e y a n y T y p e z b w N T n L X > < a : K e y > < K e y > M e a s u r e s \ A v e r a g e   P r o f i t \ T a g I n f o \ V a l u e < / K e y > < / a : K e y > < a : V a l u e   i : t y p e = " M e a s u r e G r i d V i e w S t a t e I D i a g r a m T a g A d d i t i o n a l I n f o " / > < / a : K e y V a l u e O f D i a g r a m O b j e c t K e y a n y T y p e z b w N T n L X > < a : K e y V a l u e O f D i a g r a m O b j e c t K e y a n y T y p e z b w N T n L X > < a : K e y > < K e y > M e a s u r e s \ T o t a l   R e v e n u e < / K e y > < / a : K e y > < a : V a l u e   i : t y p e = " M e a s u r e G r i d N o d e V i e w S t a t e " > < L a y e d O u t > t r u e < / L a y e d O u t > < R o w > 3 < / 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 Q u a n t i t y < / K e y > < / a : K e y > < a : V a l u e   i : t y p e = " M e a s u r e G r i d N o d e V i e w S t a t e " > < L a y e d O u t > t r u e < / L a y e d O u t > < R o w > 4 < / R o w > < / a : V a l u e > < / a : K e y V a l u e O f D i a g r a m O b j e c t K e y a n y T y p e z b w N T n L X > < a : K e y V a l u e O f D i a g r a m O b j e c t K e y a n y T y p e z b w N T n L X > < a : K e y > < K e y > M e a s u r e s \ T o t a l   Q u a n t i t y \ T a g I n f o \ F o r m u l a < / K e y > < / a : K e y > < a : V a l u e   i : t y p e = " M e a s u r e G r i d V i e w S t a t e I D i a g r a m T a g A d d i t i o n a l I n f o " / > < / a : K e y V a l u e O f D i a g r a m O b j e c t K e y a n y T y p e z b w N T n L X > < a : K e y V a l u e O f D i a g r a m O b j e c t K e y a n y T y p e z b w N T n L X > < a : K e y > < K e y > M e a s u r e s \ T o t a l   Q u a n t i t y \ T a g I n f o \ V a l u e < / K e y > < / a : K e y > < a : V a l u e   i : t y p e = " M e a s u r e G r i d V i e w S t a t e I D i a g r a m T a g A d d i t i o n a l I n f o " / > < / a : K e y V a l u e O f D i a g r a m O b j e c t K e y a n y T y p e z b w N T n L X > < a : K e y V a l u e O f D i a g r a m O b j e c t K e y a n y T y p e z b w N T n L X > < a : K e y > < K e y > M e a s u r e s \ T o t a l   E x p e n s e s < / K e y > < / a : K e y > < a : V a l u e   i : t y p e = " M e a s u r e G r i d N o d e V i e w S t a t e " > < L a y e d O u t > t r u e < / L a y e d O u t > < R o w > 5 < / R o w > < / a : V a l u e > < / a : K e y V a l u e O f D i a g r a m O b j e c t K e y a n y T y p e z b w N T n L X > < a : K e y V a l u e O f D i a g r a m O b j e c t K e y a n y T y p e z b w N T n L X > < a : K e y > < K e y > M e a s u r e s \ T o t a l   E x p e n s e s \ T a g I n f o \ F o r m u l a < / K e y > < / a : K e y > < a : V a l u e   i : t y p e = " M e a s u r e G r i d V i e w S t a t e I D i a g r a m T a g A d d i t i o n a l I n f o " / > < / a : K e y V a l u e O f D i a g r a m O b j e c t K e y a n y T y p e z b w N T n L X > < a : K e y V a l u e O f D i a g r a m O b j e c t K e y a n y T y p e z b w N T n L X > < a : K e y > < K e y > M e a s u r e s \ T o t a l   E x p e n s e s \ T a g I n f o \ V a l u e < / K e y > < / a : K e y > < a : V a l u e   i : t y p e = " M e a s u r e G r i d V i e w S t a t e I D i a g r a m T a g A d d i t i o n a l I n f o " / > < / a : K e y V a l u e O f D i a g r a m O b j e c t K e y a n y T y p e z b w N T n L X > < a : K e y V a l u e O f D i a g r a m O b j e c t K e y a n y T y p e z b w N T n L X > < a : K e y > < K e y > M e a s u r e s \ T o t a l   P r o f i t < / K e y > < / a : K e y > < a : V a l u e   i : t y p e = " M e a s u r e G r i d N o d e V i e w S t a t e " > < L a y e d O u t > t r u e < / L a y e d O u t > < R o w > 6 < / 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 s e g m e n t < / K e y > < / a : K e y > < a : V a l u e   i : t y p e = " M e a s u r e G r i d N o d e V i e w S t a t e " > < L a y e d O u t > t r u e < / L a y e d O u t > < R o w > 7 < / R o w > < / a : V a l u e > < / a : K e y V a l u e O f D i a g r a m O b j e c t K e y a n y T y p e z b w N T n L X > < a : K e y V a l u e O f D i a g r a m O b j e c t K e y a n y T y p e z b w N T n L X > < a : K e y > < K e y > M e a s u r e s \ T o t a l   s e g m e n t \ T a g I n f o \ F o r m u l a < / K e y > < / a : K e y > < a : V a l u e   i : t y p e = " M e a s u r e G r i d V i e w S t a t e I D i a g r a m T a g A d d i t i o n a l I n f o " / > < / a : K e y V a l u e O f D i a g r a m O b j e c t K e y a n y T y p e z b w N T n L X > < a : K e y V a l u e O f D i a g r a m O b j e c t K e y a n y T y p e z b w N T n L X > < a : K e y > < K e y > M e a s u r e s \ T o t a l   s e g m e n t \ T a g I n f o \ V a l u e < / K e y > < / a : K e y > < a : V a l u e   i : t y p e = " M e a s u r e G r i d V i e w S t a t e I D i a g r a m T a g A d d i t i o n a l I n f o " / > < / a : K e y V a l u e O f D i a g r a m O b j e c t K e y a n y T y p e z b w N T n L X > < a : K e y V a l u e O f D i a g r a m O b j e c t K e y a n y T y p e z b w N T n L X > < a : K e y > < K e y > M e a s u r e s \ T o t a l   L o c a t i o n s < / K e y > < / a : K e y > < a : V a l u e   i : t y p e = " M e a s u r e G r i d N o d e V i e w S t a t e " > < L a y e d O u t > t r u e < / L a y e d O u t > < R o w > 8 < / R o w > < / a : V a l u e > < / a : K e y V a l u e O f D i a g r a m O b j e c t K e y a n y T y p e z b w N T n L X > < a : K e y V a l u e O f D i a g r a m O b j e c t K e y a n y T y p e z b w N T n L X > < a : K e y > < K e y > M e a s u r e s \ T o t a l   L o c a t i o n s \ T a g I n f o \ F o r m u l a < / K e y > < / a : K e y > < a : V a l u e   i : t y p e = " M e a s u r e G r i d V i e w S t a t e I D i a g r a m T a g A d d i t i o n a l I n f o " / > < / a : K e y V a l u e O f D i a g r a m O b j e c t K e y a n y T y p e z b w N T n L X > < a : K e y V a l u e O f D i a g r a m O b j e c t K e y a n y T y p e z b w N T n L X > < a : K e y > < K e y > M e a s u r e s \ T o t a l   L o c a t i o n s \ T a g I n f o \ V a l u e < / K e y > < / a : K e y > < a : V a l u e   i : t y p e = " M e a s u r e G r i d V i e w S t a t e I D i a g r a m T a g A d d i t i o n a l I n f o " / > < / a : K e y V a l u e O f D i a g r a m O b j e c t K e y a n y T y p e z b w N T n L X > < a : K e y V a l u e O f D i a g r a m O b j e c t K e y a n y T y p e z b w N T n L X > < a : K e y > < K e y > M e a s u r e s \ T o t a l   S a l e s   C h a n n e l < / K e y > < / a : K e y > < a : V a l u e   i : t y p e = " M e a s u r e G r i d N o d e V i e w S t a t e " > < L a y e d O u t > t r u e < / L a y e d O u t > < R o w > 9 < / R o w > < / a : V a l u e > < / a : K e y V a l u e O f D i a g r a m O b j e c t K e y a n y T y p e z b w N T n L X > < a : K e y V a l u e O f D i a g r a m O b j e c t K e y a n y T y p e z b w N T n L X > < a : K e y > < K e y > M e a s u r e s \ T o t a l   S a l e s   C h a n n e l \ T a g I n f o \ F o r m u l a < / K e y > < / a : K e y > < a : V a l u e   i : t y p e = " M e a s u r e G r i d V i e w S t a t e I D i a g r a m T a g A d d i t i o n a l I n f o " / > < / a : K e y V a l u e O f D i a g r a m O b j e c t K e y a n y T y p e z b w N T n L X > < a : K e y V a l u e O f D i a g r a m O b j e c t K e y a n y T y p e z b w N T n L X > < a : K e y > < K e y > M e a s u r e s \ T o t a l   S a l e s   C h a n n e l \ T a g I n f o \ V a l u e < / K e y > < / a : K e y > < a : V a l u e   i : t y p e = " M e a s u r e G r i d V i e w S t a t e I D i a g r a m T a g A d d i t i o n a l I n f o " / > < / a : K e y V a l u e O f D i a g r a m O b j e c t K e y a n y T y p e z b w N T n L X > < a : K e y V a l u e O f D i a g r a m O b j e c t K e y a n y T y p e z b w N T n L X > < a : K e y > < K e y > M e a s u r e s \ T o t a l   P r o d u c t s < / K e y > < / a : K e y > < a : V a l u e   i : t y p e = " M e a s u r e G r i d N o d e V i e w S t a t e " > < L a y e d O u t > t r u e < / L a y e d O u t > < R o w > 1 0 < / R o w > < / a : V a l u e > < / a : K e y V a l u e O f D i a g r a m O b j e c t K e y a n y T y p e z b w N T n L X > < a : K e y V a l u e O f D i a g r a m O b j e c t K e y a n y T y p e z b w N T n L X > < a : K e y > < K e y > M e a s u r e s \ T o t a l   P r o d u c t s \ T a g I n f o \ F o r m u l a < / K e y > < / a : K e y > < a : V a l u e   i : t y p e = " M e a s u r e G r i d V i e w S t a t e I D i a g r a m T a g A d d i t i o n a l I n f o " / > < / a : K e y V a l u e O f D i a g r a m O b j e c t K e y a n y T y p e z b w N T n L X > < a : K e y V a l u e O f D i a g r a m O b j e c t K e y a n y T y p e z b w N T n L X > < a : K e y > < K e y > M e a s u r e s \ T o t a l   P r o d u c t s \ T a g I n f o \ V a l u e < / K e y > < / a : K e y > < a : V a l u e   i : t y p e = " M e a s u r e G r i d V i e w S t a t e I D i a g r a m T a g A d d i t i o n a l I n f o " / > < / a : K e y V a l u e O f D i a g r a m O b j e c t K e y a n y T y p e z b w N T n L X > < a : K e y V a l u e O f D i a g r a m O b j e c t K e y a n y T y p e z b w N T n L X > < a : K e y > < K e y > C o l u m n s \ S a l e s   I n v o i c e < / 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 C o l u m n s \ S e g m e n t   I D < / K e y > < / a : K e y > < a : V a l u e   i : t y p e = " M e a s u r e G r i d N o d e V i e w S t a t e " > < C o l u m n > 2 < / C o l u m n > < L a y e d O u t > t r u e < / L a y e d O u t > < / a : V a l u e > < / a : K e y V a l u e O f D i a g r a m O b j e c t K e y a n y T y p e z b w N T n L X > < a : K e y V a l u e O f D i a g r a m O b j e c t K e y a n y T y p e z b w N T n L X > < a : K e y > < K e y > C o l u m n s \ L o c a t i o n     I D < / K e y > < / a : K e y > < a : V a l u e   i : t y p e = " M e a s u r e G r i d N o d e V i e w S t a t e " > < C o l u m n > 3 < / C o l u m n > < L a y e d O u t > t r u e < / L a y e d O u t > < / a : V a l u e > < / a : K e y V a l u e O f D i a g r a m O b j e c t K e y a n y T y p e z b w N T n L X > < a : K e y V a l u e O f D i a g r a m O b j e c t K e y a n y T y p e z b w N T n L X > < a : K e y > < K e y > C o l u m n s \ S a l e s   C h a n n e l   I D < / K e y > < / a : K e y > < a : V a l u e   i : t y p e = " M e a s u r e G r i d N o d e V i e w S t a t e " > < C o l u m n > 4 < / C o l u m n > < L a y e d O u t > t r u e < / L a y e d O u t > < / a : V a l u e > < / a : K e y V a l u e O f D i a g r a m O b j e c t K e y a n y T y p e z b w N T n L X > < a : K e y V a l u e O f D i a g r a m O b j e c t K e y a n y T y p e z b w N T n L X > < a : K e y > < K e y > C o l u m n s \ P r o d u c t   I D < / K e y > < / a : K e y > < a : V a l u e   i : t y p e = " M e a s u r e G r i d N o d e V i e w S t a t e " > < C o l u m n > 5 < / C o l u m n > < L a y e d O u t > t r u e < / L a y e d O u t > < / a : V a l u e > < / a : K e y V a l u e O f D i a g r a m O b j e c t K e y a n y T y p e z b w N T n L X > < a : K e y V a l u e O f D i a g r a m O b j e c t K e y a n y T y p e z b w N T n L X > < a : K e y > < K e y > C o l u m n s \ P r i c e < / K e y > < / a : K e y > < a : V a l u e   i : t y p e = " M e a s u r e G r i d N o d e V i e w S t a t e " > < C o l u m n > 6 < / C o l u m n > < L a y e d O u t > t r u e < / L a y e d O u t > < / a : V a l u e > < / a : K e y V a l u e O f D i a g r a m O b j e c t K e y a n y T y p e z b w N T n L X > < a : K e y V a l u e O f D i a g r a m O b j e c t K e y a n y T y p e z b w N T n L X > < a : K e y > < K e y > C o l u m n s \ C o s t   o f   s a l e s < / K e y > < / a : K e y > < a : V a l u e   i : t y p e = " M e a s u r e G r i d N o d e V i e w S t a t e " > < C o l u m n > 7 < / C o l u m n > < L a y e d O u t > t r u e < / L a y e d O u t > < / a : V a l u e > < / a : K e y V a l u e O f D i a g r a m O b j e c t K e y a n y T y p e z b w N T n L X > < a : K e y V a l u e O f D i a g r a m O b j e c t K e y a n y T y p e z b w N T n L X > < a : K e y > < K e y > C o l u m n s \ Q u a n t i t y   s o l d < / K e y > < / a : K e y > < a : V a l u e   i : t y p e = " M e a s u r e G r i d N o d e V i e w S t a t e " > < C o l u m n > 8 < / C o l u m n > < L a y e d O u t > t r u e < / L a y e d O u t > < / a : V a l u e > < / a : K e y V a l u e O f D i a g r a m O b j e c t K e y a n y T y p e z b w N T n L X > < a : K e y V a l u e O f D i a g r a m O b j e c t K e y a n y T y p e z b w N T n L X > < a : K e y > < K e y > C o l u m n s \ R e v e n u e < / K e y > < / a : K e y > < a : V a l u e   i : t y p e = " M e a s u r e G r i d N o d e V i e w S t a t e " > < C o l u m n > 9 < / C o l u m n > < L a y e d O u t > t r u e < / L a y e d O u t > < / a : V a l u e > < / a : K e y V a l u e O f D i a g r a m O b j e c t K e y a n y T y p e z b w N T n L X > < a : K e y V a l u e O f D i a g r a m O b j e c t K e y a n y T y p e z b w N T n L X > < a : K e y > < K e y > C o l u m n s \ E x p e n s e s < / K e y > < / a : K e y > < a : V a l u e   i : t y p e = " M e a s u r e G r i d N o d e V i e w S t a t e " > < C o l u m n > 1 0 < / C o l u m n > < L a y e d O u t > t r u e < / L a y e d O u t > < / a : V a l u e > < / a : K e y V a l u e O f D i a g r a m O b j e c t K e y a n y T y p e z b w N T n L X > < a : K e y V a l u e O f D i a g r a m O b j e c t K e y a n y T y p e z b w N T n L X > < a : K e y > < K e y > C o l u m n s \ P r o f i t < / K e y > < / a : K e y > < a : V a l u e   i : t y p e = " M e a s u r e G r i d N o d e V i e w S t a t e " > < C o l u m n > 1 1 < / C o l u m n > < L a y e d O u t > t r u e < / L a y e d O u t > < / a : V a l u e > < / a : K e y V a l u e O f D i a g r a m O b j e c t K e y a n y T y p e z b w N T n L X > < a : K e y V a l u e O f D i a g r a m O b j e c t K e y a n y T y p e z b w N T n L X > < a : K e y > < K e y > C o l u m n s \ P r o f i t   C a t e g o r y < / K e y > < / a : K e y > < a : V a l u e   i : t y p e = " M e a s u r e G r i d N o d e V i e w S t a t e " > < C o l u m n > 1 2 < / C o l u m n > < L a y e d O u t > t r u e < / L a y e d O u t > < / a : V a l u e > < / a : K e y V a l u e O f D i a g r a m O b j e c t K e y a n y T y p e z b w N T n L X > < a : K e y V a l u e O f D i a g r a m O b j e c t K e y a n y T y p e z b w N T n L X > < a : K e y > < K e y > C o l u m n s \ P r o f i t   M a r g i n < / K e y > < / a : K e y > < a : V a l u e   i : t y p e = " M e a s u r e G r i d N o d e V i e w S t a t e " > < C o l u m n > 1 3 < / 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 Q u a n t i t y   s o l d & g t ; - & l t ; M e a s u r e s \ Q u a n t i t y   s o l d & g t ; < / K e y > < / a : K e y > < a : V a l u e   i : t y p e = " M e a s u r e G r i d V i e w S t a t e I D i a g r a m L i n k " / > < / a : K e y V a l u e O f D i a g r a m O b j e c t K e y a n y T y p e z b w N T n L X > < a : K e y V a l u e O f D i a g r a m O b j e c t K e y a n y T y p e z b w N T n L X > < a : K e y > < K e y > L i n k s \ & l t ; C o l u m n s \ S u m   o f   Q u a n t i t y   s o l d & g t ; - & l t ; M e a s u r e s \ Q u a n t i t y   s o l d & g t ; \ C O L U M N < / K e y > < / a : K e y > < a : V a l u e   i : t y p e = " M e a s u r e G r i d V i e w S t a t e I D i a g r a m L i n k E n d p o i n t " / > < / a : K e y V a l u e O f D i a g r a m O b j e c t K e y a n y T y p e z b w N T n L X > < a : K e y V a l u e O f D i a g r a m O b j e c t K e y a n y T y p e z b w N T n L X > < a : K e y > < K e y > L i n k s \ & l t ; C o l u m n s \ S u m   o f   Q u a n t i t y   s o l d & g t ; - & l t ; M e a s u r e s \ Q u a n t i t y   s o l d & g t ; \ M E A S U R E < / K e y > < / a : K e y > < a : V a l u e   i : t y p e = " M e a s u r e G r i d V i e w S t a t e I D i a g r a m L i n k E n d p o i n t " / > < / a : K e y V a l u e O f D i a g r a m O b j e c t K e y a n y T y p e z b w N T n L X > < / V i e w S t a t e s > < / D i a g r a m M a n a g e r . S e r i a l i z a b l e D i a g r a m > < D i a g r a m M a n a g e r . S e r i a l i z a b l e D i a g r a m > < A d a p t e r   i : t y p e = " M e a s u r e D i a g r a m S a n d b o x A d a p t e r " > < T a b l e N a m e > p r o d u c t 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  I D < / K e y > < / D i a g r a m O b j e c t K e y > < D i a g r a m O b j e c t K e y > < K e y > C o l u m n s \ P r o d u c t 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  I D < / K e y > < / a : K e y > < a : V a l u e   i : t y p e = " M e a s u r e G r i d N o d e V i e w S t a t e " > < L a y e d O u t > t r u e < / L a y e d O u t > < / a : V a l u e > < / a : K e y V a l u e O f D i a g r a m O b j e c t K e y a n y T y p e z b w N T n L X > < a : K e y V a l u e O f D i a g r a m O b j e c t K e y a n y T y p e z b w N T n L X > < a : K e y > < K e y > C o l u m n s \ P r o d u c t < / K e y > < / a : K e y > < a : V a l u e   i : t y p e = " M e a s u r e G r i d N o d e V i e w S t a t e " > < C o l u m n > 1 < / C o l u m n > < L a y e d O u t > t r u e < / L a y e d O u t > < / a : V a l u e > < / a : K e y V a l u e O f D i a g r a m O b j e c t K e y a n y T y p e z b w N T n L X > < / V i e w S t a t e s > < / D i a g r a m M a n a g e r . S e r i a l i z a b l e D i a g r a m > < D i a g r a m M a n a g e r . S e r i a l i z a b l e D i a g r a m > < A d a p t e r   i : t y p e = " M e a s u r e D i a g r a m S a n d b o x A d a p t e r " > < T a b l e N a m e > s a l e s _ c h a n n e l 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 s a l e s _ c h a n n e l 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 C o l u m n s \ C h a n n e l   I D < / K e y > < / D i a g r a m O b j e c t K e y > < D i a g r a m O b j e c t K e y > < K e y > C o l u m n s \ S a l e s   C h a n n e l 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 C o l u m n s \ C h a n n e l   I D < / K e y > < / a : K e y > < a : V a l u e   i : t y p e = " M e a s u r e G r i d N o d e V i e w S t a t e " > < L a y e d O u t > t r u e < / L a y e d O u t > < / a : V a l u e > < / a : K e y V a l u e O f D i a g r a m O b j e c t K e y a n y T y p e z b w N T n L X > < a : K e y V a l u e O f D i a g r a m O b j e c t K e y a n y T y p e z b w N T n L X > < a : K e y > < K e y > C o l u m n s \ S a l e s   C h a n n e l < / K e y > < / a : K e y > < a : V a l u e   i : t y p e = " M e a s u r e G r i d N o d e V i e w S t a t e " > < C o l u m n > 1 < / C o l u m n > < L a y e d O u t > t r u e < / L a y e d O u t > < / a : V a l u e > < / a : K e y V a l u e O f D i a g r a m O b j e c t K e y a n y T y p e z b w N T n L X > < / V i e w S t a t e s > < / D i a g r a m M a n a g e r . S e r i a l i z a b l e D i a g r a m > < D i a g r a m M a n a g e r . S e r i a l i z a b l e D i a g r a m > < A d a p t e r   i : t y p e = " M e a s u r e D i a g r a m S a n d b o x A d a p t e r " > < T a b l e N a m e > s e g m e n t 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 s e g m e n t 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 C o l u m n s \ S e g e m e n t     I D < / 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 C o l u m n s \ S e g e m e n t     I D < / K e y > < / a : K e y > < a : V a l u e   i : t y p e = " M e a s u r e G r i d N o d e V i e w S t a t e " > < L a y e d O u t > t r u e < / L a y e d O u t > < / a : V a l u e > < / a : K e y V a l u e O f D i a g r a m O b j e c t K e y a n y T y p e z b w N T n L X > < a : K e y V a l u e O f D i a g r a m O b j e c t K e y a n y T y p e z b w N T n L X > < a : K e y > < K e y > C o l u m n s \ S e g m e n t < / K e y > < / a : K e y > < a : V a l u e   i : t y p e = " M e a s u r e G r i d N o d e V i e w S t a t e " > < C o l u m n > 1 < / 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 C o l u m n s \ Q u a r t e r < / K e y > < / D i a g r a m O b j e c t K e y > < D i a g r a m O b j e c t K e y > < K e y > C o l u m n s \ W e e k 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 C o l u m n s \ Q u a r t e r < / K e y > < / a : K e y > < a : V a l u e   i : t y p e = " M e a s u r e G r i d N o d e V i e w S t a t e " > < C o l u m n > 7 < / C o l u m n > < L a y e d O u t > t r u e < / L a y e d O u t > < / a : V a l u e > < / a : K e y V a l u e O f D i a g r a m O b j e c t K e y a n y T y p e z b w N T n L X > < a : K e y V a l u e O f D i a g r a m O b j e c t K e y a n y T y p e z b w N T n L X > < a : K e y > < K e y > C o l u m n s \ W e e k < / 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 T a g s \ T a b l e s \ & l t ; T a b l e s \ f i n a n c i a l s & g t ; < / K e y > < / D i a g r a m O b j e c t K e y > < D i a g r a m O b j e c t K e y > < K e y > D y n a m i c   T a g s \ T a b l e s \ & l t ; T a b l e s \ p r o d u c t & g t ; < / K e y > < / D i a g r a m O b j e c t K e y > < D i a g r a m O b j e c t K e y > < K e y > D y n a m i c   T a g s \ T a b l e s \ & l t ; T a b l e s \ s a l e s _ c h a n n e l & g t ; < / K e y > < / D i a g r a m O b j e c t K e y > < D i a g r a m O b j e c t K e y > < K e y > D y n a m i c   T a g s \ T a b l e s \ & l t ; T a b l e s \ s e g m e n t & g t ; < / K e y > < / D i a g r a m O b j e c t K e y > < D i a g r a m O b j e c t K e y > < K e y > D y n a m i c   T a g s \ T a b l e s \ & l t ; T a b l e s \ l o c a t i o n & g t ; < / K e y > < / D i a g r a m O b j e c t K e y > < D i a g r a m O b j e c t K e y > < K e y > D y n a m i c   T a g s \ T a b l e s \ & l t ; T a b l e s \ C a l e n d a r & g t ; < / K e y > < / D i a g r a m O b j e c t K e y > < D i a g r a m O b j e c t K e y > < K e y > D y n a m i c   T a g s \ H i e r a r c h i e s \ & l t ; T a b l e s \ C a l e n d a r \ H i e r a r c h i e s \ D a t e   H i e r a r c h y & g t ; < / K e y > < / D i a g r a m O b j e c t K e y > < D i a g r a m O b j e c t K e y > < K e y > T a b l e s \ f i n a n c i a l s < / K e y > < / D i a g r a m O b j e c t K e y > < D i a g r a m O b j e c t K e y > < K e y > T a b l e s \ f i n a n c i a l s \ C o l u m n s \ S a l e s   I n v o i c e < / K e y > < / D i a g r a m O b j e c t K e y > < D i a g r a m O b j e c t K e y > < K e y > T a b l e s \ f i n a n c i a l s \ C o l u m n s \ D a t e < / K e y > < / D i a g r a m O b j e c t K e y > < D i a g r a m O b j e c t K e y > < K e y > T a b l e s \ f i n a n c i a l s \ C o l u m n s \ S e g m e n t   I D < / K e y > < / D i a g r a m O b j e c t K e y > < D i a g r a m O b j e c t K e y > < K e y > T a b l e s \ f i n a n c i a l s \ C o l u m n s \ L o c a t i o n     I D < / K e y > < / D i a g r a m O b j e c t K e y > < D i a g r a m O b j e c t K e y > < K e y > T a b l e s \ f i n a n c i a l s \ C o l u m n s \ S a l e s   C h a n n e l   I D < / K e y > < / D i a g r a m O b j e c t K e y > < D i a g r a m O b j e c t K e y > < K e y > T a b l e s \ f i n a n c i a l s \ C o l u m n s \ P r o d u c t   I D < / K e y > < / D i a g r a m O b j e c t K e y > < D i a g r a m O b j e c t K e y > < K e y > T a b l e s \ f i n a n c i a l s \ C o l u m n s \ P r i c e < / K e y > < / D i a g r a m O b j e c t K e y > < D i a g r a m O b j e c t K e y > < K e y > T a b l e s \ f i n a n c i a l s \ C o l u m n s \ C o s t   o f   s a l e s < / K e y > < / D i a g r a m O b j e c t K e y > < D i a g r a m O b j e c t K e y > < K e y > T a b l e s \ f i n a n c i a l s \ C o l u m n s \ Q u a n t i t y   s o l d < / K e y > < / D i a g r a m O b j e c t K e y > < D i a g r a m O b j e c t K e y > < K e y > T a b l e s \ f i n a n c i a l s \ C o l u m n s \ R e v e n u e < / K e y > < / D i a g r a m O b j e c t K e y > < D i a g r a m O b j e c t K e y > < K e y > T a b l e s \ f i n a n c i a l s \ C o l u m n s \ E x p e n s e s < / K e y > < / D i a g r a m O b j e c t K e y > < D i a g r a m O b j e c t K e y > < K e y > T a b l e s \ f i n a n c i a l s \ C o l u m n s \ P r o f i t < / K e y > < / D i a g r a m O b j e c t K e y > < D i a g r a m O b j e c t K e y > < K e y > T a b l e s \ f i n a n c i a l s \ C o l u m n s \ P r o f i t   C a t e g o r y < / K e y > < / D i a g r a m O b j e c t K e y > < D i a g r a m O b j e c t K e y > < K e y > T a b l e s \ f i n a n c i a l s \ C o l u m n s \ P r o f i t   M a r g i n < / K e y > < / D i a g r a m O b j e c t K e y > < D i a g r a m O b j e c t K e y > < K e y > T a b l e s \ f i n a n c i a l s \ M e a s u r e s \ S u m   o f   R e v e n u e < / K e y > < / D i a g r a m O b j e c t K e y > < D i a g r a m O b j e c t K e y > < K e y > T a b l e s \ f i n a n c i a l s \ S u m   o f   R e v e n u e \ A d d i t i o n a l   I n f o \ I m p l i c i t   M e a s u r e < / K e y > < / D i a g r a m O b j e c t K e y > < D i a g r a m O b j e c t K e y > < K e y > T a b l e s \ f i n a n c i a l s \ M e a s u r e s \ S u m   o f   P r o f i t < / K e y > < / D i a g r a m O b j e c t K e y > < D i a g r a m O b j e c t K e y > < K e y > T a b l e s \ f i n a n c i a l s \ S u m   o f   P r o f i t \ A d d i t i o n a l   I n f o \ I m p l i c i t   M e a s u r e < / K e y > < / D i a g r a m O b j e c t K e y > < D i a g r a m O b j e c t K e y > < K e y > T a b l e s \ f i n a n c i a l s \ M e a s u r e s \ S u m   o f   Q u a n t i t y   s o l d < / K e y > < / D i a g r a m O b j e c t K e y > < D i a g r a m O b j e c t K e y > < K e y > T a b l e s \ f i n a n c i a l s \ S u m   o f   Q u a n t i t y   s o l d \ A d d i t i o n a l   I n f o \ I m p l i c i t   M e a s u r e < / K e y > < / D i a g r a m O b j e c t K e y > < D i a g r a m O b j e c t K e y > < K e y > T a b l e s \ f i n a n c i a l s \ M e a s u r e s \ A v e r a g e   P r o f i t < / K e y > < / D i a g r a m O b j e c t K e y > < D i a g r a m O b j e c t K e y > < K e y > T a b l e s \ f i n a n c i a l s \ M e a s u r e s \ T o t a l   R e v e n u e < / K e y > < / D i a g r a m O b j e c t K e y > < D i a g r a m O b j e c t K e y > < K e y > T a b l e s \ f i n a n c i a l s \ M e a s u r e s \ T o t a l   Q u a n t i t y < / K e y > < / D i a g r a m O b j e c t K e y > < D i a g r a m O b j e c t K e y > < K e y > T a b l e s \ f i n a n c i a l s \ M e a s u r e s \ T o t a l   E x p e n s e s < / K e y > < / D i a g r a m O b j e c t K e y > < D i a g r a m O b j e c t K e y > < K e y > T a b l e s \ f i n a n c i a l s \ M e a s u r e s \ T o t a l   P r o f i t < / K e y > < / D i a g r a m O b j e c t K e y > < D i a g r a m O b j e c t K e y > < K e y > T a b l e s \ f i n a n c i a l s \ M e a s u r e s \ T o t a l   s e g m e n t < / K e y > < / D i a g r a m O b j e c t K e y > < D i a g r a m O b j e c t K e y > < K e y > T a b l e s \ f i n a n c i a l s \ M e a s u r e s \ T o t a l   L o c a t i o n s < / K e y > < / D i a g r a m O b j e c t K e y > < D i a g r a m O b j e c t K e y > < K e y > T a b l e s \ f i n a n c i a l s \ M e a s u r e s \ T o t a l   S a l e s   C h a n n e l < / K e y > < / D i a g r a m O b j e c t K e y > < D i a g r a m O b j e c t K e y > < K e y > T a b l e s \ f i n a n c i a l s \ M e a s u r e s \ T o t a l   P r o d u c t s < / K e y > < / D i a g r a m O b j e c t K e y > < D i a g r a m O b j e c t K e y > < K e y > T a b l e s \ p r o d u c t < / K e y > < / D i a g r a m O b j e c t K e y > < D i a g r a m O b j e c t K e y > < K e y > T a b l e s \ p r o d u c t \ C o l u m n s \ P r o d u c t   I D < / K e y > < / D i a g r a m O b j e c t K e y > < D i a g r a m O b j e c t K e y > < K e y > T a b l e s \ p r o d u c t \ C o l u m n s \ P r o d u c t < / K e y > < / D i a g r a m O b j e c t K e y > < D i a g r a m O b j e c t K e y > < K e y > T a b l e s \ s a l e s _ c h a n n e l < / K e y > < / D i a g r a m O b j e c t K e y > < D i a g r a m O b j e c t K e y > < K e y > T a b l e s \ s a l e s _ c h a n n e l \ C o l u m n s \ C h a n n e l   I D < / K e y > < / D i a g r a m O b j e c t K e y > < D i a g r a m O b j e c t K e y > < K e y > T a b l e s \ s a l e s _ c h a n n e l \ C o l u m n s \ S a l e s   C h a n n e l < / K e y > < / D i a g r a m O b j e c t K e y > < D i a g r a m O b j e c t K e y > < K e y > T a b l e s \ s e g m e n t < / K e y > < / D i a g r a m O b j e c t K e y > < D i a g r a m O b j e c t K e y > < K e y > T a b l e s \ s e g m e n t \ C o l u m n s \ S e g e m e n t     I D < / K e y > < / D i a g r a m O b j e c t K e y > < D i a g r a m O b j e c t K e y > < K e y > T a b l e s \ s e g m e n t \ C o l u m n s \ S e g m e n t < / K e y > < / D i a g r a m O b j e c t K e y > < D i a g r a m O b j e c t K e y > < K e y > T a b l e s \ l o c a t i o n < / K e y > < / D i a g r a m O b j e c t K e y > < D i a g r a m O b j e c t K e y > < K e y > T a b l e s \ l o c a t i o n \ C o l u m n s \ L o c a t i o n   I D < / K e y > < / D i a g r a m O b j e c t K e y > < D i a g r a m O b j e c t K e y > < K e y > T a b l e s \ l o c a t i o n \ C o l u m n s \ S t a t e < / 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 T a b l e s \ C a l e n d a r \ C o l u m n s \ Q u a r t e r < / K e y > < / D i a g r a m O b j e c t K e y > < D i a g r a m O b j e c t K e y > < K e y > T a b l e s \ C a l e n d a r \ C o l u m n s \ W e e k 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 R e l a t i o n s h i p s \ & l t ; T a b l e s \ f i n a n c i a l s \ C o l u m n s \ P r o d u c t   I D & g t ; - & l t ; T a b l e s \ p r o d u c t \ C o l u m n s \ P r o d u c t   I D & g t ; < / K e y > < / D i a g r a m O b j e c t K e y > < D i a g r a m O b j e c t K e y > < K e y > R e l a t i o n s h i p s \ & l t ; T a b l e s \ f i n a n c i a l s \ C o l u m n s \ P r o d u c t   I D & g t ; - & l t ; T a b l e s \ p r o d u c t \ C o l u m n s \ P r o d u c t   I D & g t ; \ F K < / K e y > < / D i a g r a m O b j e c t K e y > < D i a g r a m O b j e c t K e y > < K e y > R e l a t i o n s h i p s \ & l t ; T a b l e s \ f i n a n c i a l s \ C o l u m n s \ P r o d u c t   I D & g t ; - & l t ; T a b l e s \ p r o d u c t \ C o l u m n s \ P r o d u c t   I D & g t ; \ P K < / K e y > < / D i a g r a m O b j e c t K e y > < D i a g r a m O b j e c t K e y > < K e y > R e l a t i o n s h i p s \ & l t ; T a b l e s \ f i n a n c i a l s \ C o l u m n s \ P r o d u c t   I D & g t ; - & l t ; T a b l e s \ p r o d u c t \ C o l u m n s \ P r o d u c t   I D & g t ; \ C r o s s F i l t e r < / K e y > < / D i a g r a m O b j e c t K e y > < D i a g r a m O b j e c t K e y > < K e y > R e l a t i o n s h i p s \ & l t ; T a b l e s \ f i n a n c i a l s \ C o l u m n s \ L o c a t i o n     I D & g t ; - & l t ; T a b l e s \ l o c a t i o n \ C o l u m n s \ L o c a t i o n   I D & g t ; < / K e y > < / D i a g r a m O b j e c t K e y > < D i a g r a m O b j e c t K e y > < K e y > R e l a t i o n s h i p s \ & l t ; T a b l e s \ f i n a n c i a l s \ C o l u m n s \ L o c a t i o n     I D & g t ; - & l t ; T a b l e s \ l o c a t i o n \ C o l u m n s \ L o c a t i o n   I D & g t ; \ F K < / K e y > < / D i a g r a m O b j e c t K e y > < D i a g r a m O b j e c t K e y > < K e y > R e l a t i o n s h i p s \ & l t ; T a b l e s \ f i n a n c i a l s \ C o l u m n s \ L o c a t i o n     I D & g t ; - & l t ; T a b l e s \ l o c a t i o n \ C o l u m n s \ L o c a t i o n   I D & g t ; \ P K < / K e y > < / D i a g r a m O b j e c t K e y > < D i a g r a m O b j e c t K e y > < K e y > R e l a t i o n s h i p s \ & l t ; T a b l e s \ f i n a n c i a l s \ C o l u m n s \ L o c a t i o n     I D & g t ; - & l t ; T a b l e s \ l o c a t i o n \ C o l u m n s \ L o c a t i o n   I D & g t ; \ C r o s s F i l t e r < / K e y > < / D i a g r a m O b j e c t K e y > < D i a g r a m O b j e c t K e y > < K e y > R e l a t i o n s h i p s \ & l t ; T a b l e s \ f i n a n c i a l s \ C o l u m n s \ S e g m e n t   I D & g t ; - & l t ; T a b l e s \ s e g m e n t \ C o l u m n s \ S e g e m e n t     I D & g t ; < / K e y > < / D i a g r a m O b j e c t K e y > < D i a g r a m O b j e c t K e y > < K e y > R e l a t i o n s h i p s \ & l t ; T a b l e s \ f i n a n c i a l s \ C o l u m n s \ S e g m e n t   I D & g t ; - & l t ; T a b l e s \ s e g m e n t \ C o l u m n s \ S e g e m e n t     I D & g t ; \ F K < / K e y > < / D i a g r a m O b j e c t K e y > < D i a g r a m O b j e c t K e y > < K e y > R e l a t i o n s h i p s \ & l t ; T a b l e s \ f i n a n c i a l s \ C o l u m n s \ S e g m e n t   I D & g t ; - & l t ; T a b l e s \ s e g m e n t \ C o l u m n s \ S e g e m e n t     I D & g t ; \ P K < / K e y > < / D i a g r a m O b j e c t K e y > < D i a g r a m O b j e c t K e y > < K e y > R e l a t i o n s h i p s \ & l t ; T a b l e s \ f i n a n c i a l s \ C o l u m n s \ S e g m e n t   I D & g t ; - & l t ; T a b l e s \ s e g m e n t \ C o l u m n s \ S e g e m e n t     I D & g t ; \ C r o s s F i l t e r < / K e y > < / D i a g r a m O b j e c t K e y > < D i a g r a m O b j e c t K e y > < K e y > R e l a t i o n s h i p s \ & l t ; T a b l e s \ f i n a n c i a l s \ C o l u m n s \ S a l e s   C h a n n e l   I D & g t ; - & l t ; T a b l e s \ s a l e s _ c h a n n e l \ C o l u m n s \ C h a n n e l   I D & g t ; < / K e y > < / D i a g r a m O b j e c t K e y > < D i a g r a m O b j e c t K e y > < K e y > R e l a t i o n s h i p s \ & l t ; T a b l e s \ f i n a n c i a l s \ C o l u m n s \ S a l e s   C h a n n e l   I D & g t ; - & l t ; T a b l e s \ s a l e s _ c h a n n e l \ C o l u m n s \ C h a n n e l   I D & g t ; \ F K < / K e y > < / D i a g r a m O b j e c t K e y > < D i a g r a m O b j e c t K e y > < K e y > R e l a t i o n s h i p s \ & l t ; T a b l e s \ f i n a n c i a l s \ C o l u m n s \ S a l e s   C h a n n e l   I D & g t ; - & l t ; T a b l e s \ s a l e s _ c h a n n e l \ C o l u m n s \ C h a n n e l   I D & g t ; \ P K < / K e y > < / D i a g r a m O b j e c t K e y > < D i a g r a m O b j e c t K e y > < K e y > R e l a t i o n s h i p s \ & l t ; T a b l e s \ f i n a n c i a l s \ C o l u m n s \ S a l e s   C h a n n e l   I D & g t ; - & l t ; T a b l e s \ s a l e s _ c h a n n e l \ C o l u m n s \ C h a n n e l   I D & g t ; \ C r o s s F i l t e r < / K e y > < / D i a g r a m O b j e c t K e y > < D i a g r a m O b j e c t K e y > < K e y > R e l a t i o n s h i p s \ & l t ; T a b l e s \ f i n a n c i a l s \ C o l u m n s \ D a t e & g t ; - & l t ; T a b l e s \ C a l e n d a r \ C o l u m n s \ D a t e & g t ; < / K e y > < / D i a g r a m O b j e c t K e y > < D i a g r a m O b j e c t K e y > < K e y > R e l a t i o n s h i p s \ & l t ; T a b l e s \ f i n a n c i a l s \ C o l u m n s \ D a t e & g t ; - & l t ; T a b l e s \ C a l e n d a r \ C o l u m n s \ D a t e & g t ; \ F K < / K e y > < / D i a g r a m O b j e c t K e y > < D i a g r a m O b j e c t K e y > < K e y > R e l a t i o n s h i p s \ & l t ; T a b l e s \ f i n a n c i a l s \ C o l u m n s \ D a t e & g t ; - & l t ; T a b l e s \ C a l e n d a r \ C o l u m n s \ D a t e & g t ; \ P K < / K e y > < / D i a g r a m O b j e c t K e y > < D i a g r a m O b j e c t K e y > < K e y > R e l a t i o n s h i p s \ & l t ; T a b l e s \ f i n a n c i a l s \ C o l u m n s \ D a t e & g t ; - & l t ; T a b l e s \ C a l e n d a r \ C o l u m n s \ D a t e & g t ; \ C r o s s F i l t e r 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 T a g s \ T a b l e s \ & l t ; T a b l e s \ f i n a n c i a l s & g t ; 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 T a g s \ T a b l e s \ & l t ; T a b l e s \ s a l e s _ c h a n n e l & g t ; < / K e y > < / a : K e y > < a : V a l u e   i : t y p e = " D i a g r a m D i s p l a y T a g V i e w S t a t e " > < I s N o t F i l t e r e d O u t > t r u e < / I s N o t F i l t e r e d O u t > < / a : V a l u e > < / a : K e y V a l u e O f D i a g r a m O b j e c t K e y a n y T y p e z b w N T n L X > < a : K e y V a l u e O f D i a g r a m O b j e c t K e y a n y T y p e z b w N T n L X > < a : K e y > < K e y > D y n a m i c   T a g s \ T a b l e s \ & l t ; T a b l e s \ s e g m e n t & g t ; < / K e y > < / a : K e y > < a : V a l u e   i : t y p e = " D i a g r a m D i s p l a y T a g V i e w S t a t e " > < I s N o t F i l t e r e d O u t > t r u e < / I s N o t F i l t e r e d O u t > < / a : V a l u e > < / a : K e y V a l u e O f D i a g r a m O b j e c t K e y a n y T y p e z b w N T n L X > < a : K e y V a l u e O f D i a g r a m O b j e c t K e y a n y T y p e z b w N T n L X > < a : K e y > < K e y > D y n a m i c   T a g s \ T a b l e s \ & l t ; T a b l e s \ l o c a t i o n & g t ; 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 T a b l e s \ f i n a n c i a l s < / K e y > < / a : K e y > < a : V a l u e   i : t y p e = " D i a g r a m D i s p l a y N o d e V i e w S t a t e " > < H e i g h t > 4 7 2 . 6 6 6 6 6 6 6 6 6 6 7 0 2 1 < / H e i g h t > < I s E x p a n d e d > t r u e < / I s E x p a n d e d > < L a y e d O u t > t r u e < / L a y e d O u t > < L e f t > 2 6 0 < / L e f t > < T a b I n d e x > 1 < / T a b I n d e x > < W i d t h > 1 8 4 . 6 6 6 6 6 6 6 6 6 6 6 6 5 2 < / W i d t h > < / a : V a l u e > < / a : K e y V a l u e O f D i a g r a m O b j e c t K e y a n y T y p e z b w N T n L X > < a : K e y V a l u e O f D i a g r a m O b j e c t K e y a n y T y p e z b w N T n L X > < a : K e y > < K e y > T a b l e s \ f i n a n c i a l s \ C o l u m n s \ S a l e s   I n v o i c e < / K e y > < / a : K e y > < a : V a l u e   i : t y p e = " D i a g r a m D i s p l a y N o d e V i e w S t a t e " > < H e i g h t > 1 5 0 < / H e i g h t > < I s E x p a n d e d > t r u e < / I s E x p a n d e d > < W i d t h > 2 0 0 < / W i d t h > < / a : V a l u e > < / a : K e y V a l u e O f D i a g r a m O b j e c t K e y a n y T y p e z b w N T n L X > < a : K e y V a l u e O f D i a g r a m O b j e c t K e y a n y T y p e z b w N T n L X > < a : K e y > < K e y > T a b l e s \ f i n a n c i a l s \ C o l u m n s \ D a t e < / K e y > < / a : K e y > < a : V a l u e   i : t y p e = " D i a g r a m D i s p l a y N o d e V i e w S t a t e " > < H e i g h t > 1 5 0 < / H e i g h t > < I s E x p a n d e d > t r u e < / I s E x p a n d e d > < W i d t h > 2 0 0 < / W i d t h > < / a : V a l u e > < / a : K e y V a l u e O f D i a g r a m O b j e c t K e y a n y T y p e z b w N T n L X > < a : K e y V a l u e O f D i a g r a m O b j e c t K e y a n y T y p e z b w N T n L X > < a : K e y > < K e y > T a b l e s \ f i n a n c i a l s \ C o l u m n s \ S e g m e n t   I D < / K e y > < / a : K e y > < a : V a l u e   i : t y p e = " D i a g r a m D i s p l a y N o d e V i e w S t a t e " > < H e i g h t > 1 5 0 < / H e i g h t > < I s E x p a n d e d > t r u e < / I s E x p a n d e d > < W i d t h > 2 0 0 < / W i d t h > < / a : V a l u e > < / a : K e y V a l u e O f D i a g r a m O b j e c t K e y a n y T y p e z b w N T n L X > < a : K e y V a l u e O f D i a g r a m O b j e c t K e y a n y T y p e z b w N T n L X > < a : K e y > < K e y > T a b l e s \ f i n a n c i a l s \ C o l u m n s \ L o c a t i o n     I D < / K e y > < / a : K e y > < a : V a l u e   i : t y p e = " D i a g r a m D i s p l a y N o d e V i e w S t a t e " > < H e i g h t > 1 5 0 < / H e i g h t > < I s E x p a n d e d > t r u e < / I s E x p a n d e d > < W i d t h > 2 0 0 < / W i d t h > < / a : V a l u e > < / a : K e y V a l u e O f D i a g r a m O b j e c t K e y a n y T y p e z b w N T n L X > < a : K e y V a l u e O f D i a g r a m O b j e c t K e y a n y T y p e z b w N T n L X > < a : K e y > < K e y > T a b l e s \ f i n a n c i a l s \ C o l u m n s \ S a l e s   C h a n n e l   I D < / K e y > < / a : K e y > < a : V a l u e   i : t y p e = " D i a g r a m D i s p l a y N o d e V i e w S t a t e " > < H e i g h t > 1 5 0 < / H e i g h t > < I s E x p a n d e d > t r u e < / I s E x p a n d e d > < W i d t h > 2 0 0 < / W i d t h > < / a : V a l u e > < / a : K e y V a l u e O f D i a g r a m O b j e c t K e y a n y T y p e z b w N T n L X > < a : K e y V a l u e O f D i a g r a m O b j e c t K e y a n y T y p e z b w N T n L X > < a : K e y > < K e y > T a b l e s \ f i n a n c i a l s \ C o l u m n s \ P r o d u c t   I D < / K e y > < / a : K e y > < a : V a l u e   i : t y p e = " D i a g r a m D i s p l a y N o d e V i e w S t a t e " > < H e i g h t > 1 5 0 < / H e i g h t > < I s E x p a n d e d > t r u e < / I s E x p a n d e d > < W i d t h > 2 0 0 < / W i d t h > < / a : V a l u e > < / a : K e y V a l u e O f D i a g r a m O b j e c t K e y a n y T y p e z b w N T n L X > < a : K e y V a l u e O f D i a g r a m O b j e c t K e y a n y T y p e z b w N T n L X > < a : K e y > < K e y > T a b l e s \ f i n a n c i a l s \ C o l u m n s \ P r i c e < / K e y > < / a : K e y > < a : V a l u e   i : t y p e = " D i a g r a m D i s p l a y N o d e V i e w S t a t e " > < H e i g h t > 1 5 0 < / H e i g h t > < I s E x p a n d e d > t r u e < / I s E x p a n d e d > < W i d t h > 2 0 0 < / W i d t h > < / a : V a l u e > < / a : K e y V a l u e O f D i a g r a m O b j e c t K e y a n y T y p e z b w N T n L X > < a : K e y V a l u e O f D i a g r a m O b j e c t K e y a n y T y p e z b w N T n L X > < a : K e y > < K e y > T a b l e s \ f i n a n c i a l s \ C o l u m n s \ C o s t   o f   s a l e s < / K e y > < / a : K e y > < a : V a l u e   i : t y p e = " D i a g r a m D i s p l a y N o d e V i e w S t a t e " > < H e i g h t > 1 5 0 < / H e i g h t > < I s E x p a n d e d > t r u e < / I s E x p a n d e d > < W i d t h > 2 0 0 < / W i d t h > < / a : V a l u e > < / a : K e y V a l u e O f D i a g r a m O b j e c t K e y a n y T y p e z b w N T n L X > < a : K e y V a l u e O f D i a g r a m O b j e c t K e y a n y T y p e z b w N T n L X > < a : K e y > < K e y > T a b l e s \ f i n a n c i a l s \ C o l u m n s \ Q u a n t i t y   s o l d < / K e y > < / a : K e y > < a : V a l u e   i : t y p e = " D i a g r a m D i s p l a y N o d e V i e w S t a t e " > < H e i g h t > 1 5 0 < / H e i g h t > < I s E x p a n d e d > t r u e < / I s E x p a n d e d > < W i d t h > 2 0 0 < / W i d t h > < / a : V a l u e > < / a : K e y V a l u e O f D i a g r a m O b j e c t K e y a n y T y p e z b w N T n L X > < a : K e y V a l u e O f D i a g r a m O b j e c t K e y a n y T y p e z b w N T n L X > < a : K e y > < K e y > T a b l e s \ f i n a n c i a l s \ C o l u m n s \ R e v e n u e < / K e y > < / a : K e y > < a : V a l u e   i : t y p e = " D i a g r a m D i s p l a y N o d e V i e w S t a t e " > < H e i g h t > 1 5 0 < / H e i g h t > < I s E x p a n d e d > t r u e < / I s E x p a n d e d > < W i d t h > 2 0 0 < / W i d t h > < / a : V a l u e > < / a : K e y V a l u e O f D i a g r a m O b j e c t K e y a n y T y p e z b w N T n L X > < a : K e y V a l u e O f D i a g r a m O b j e c t K e y a n y T y p e z b w N T n L X > < a : K e y > < K e y > T a b l e s \ f i n a n c i a l s \ C o l u m n s \ E x p e n s e s < / K e y > < / a : K e y > < a : V a l u e   i : t y p e = " D i a g r a m D i s p l a y N o d e V i e w S t a t e " > < H e i g h t > 1 5 0 < / H e i g h t > < I s E x p a n d e d > t r u e < / I s E x p a n d e d > < W i d t h > 2 0 0 < / W i d t h > < / a : V a l u e > < / a : K e y V a l u e O f D i a g r a m O b j e c t K e y a n y T y p e z b w N T n L X > < a : K e y V a l u e O f D i a g r a m O b j e c t K e y a n y T y p e z b w N T n L X > < a : K e y > < K e y > T a b l e s \ f i n a n c i a l s \ C o l u m n s \ P r o f i t < / K e y > < / a : K e y > < a : V a l u e   i : t y p e = " D i a g r a m D i s p l a y N o d e V i e w S t a t e " > < H e i g h t > 1 5 0 < / H e i g h t > < I s E x p a n d e d > t r u e < / I s E x p a n d e d > < W i d t h > 2 0 0 < / W i d t h > < / a : V a l u e > < / a : K e y V a l u e O f D i a g r a m O b j e c t K e y a n y T y p e z b w N T n L X > < a : K e y V a l u e O f D i a g r a m O b j e c t K e y a n y T y p e z b w N T n L X > < a : K e y > < K e y > T a b l e s \ f i n a n c i a l s \ C o l u m n s \ P r o f i t   C a t e g o r y < / K e y > < / a : K e y > < a : V a l u e   i : t y p e = " D i a g r a m D i s p l a y N o d e V i e w S t a t e " > < H e i g h t > 1 5 0 < / H e i g h t > < I s E x p a n d e d > t r u e < / I s E x p a n d e d > < W i d t h > 2 0 0 < / W i d t h > < / a : V a l u e > < / a : K e y V a l u e O f D i a g r a m O b j e c t K e y a n y T y p e z b w N T n L X > < a : K e y V a l u e O f D i a g r a m O b j e c t K e y a n y T y p e z b w N T n L X > < a : K e y > < K e y > T a b l e s \ f i n a n c i a l s \ C o l u m n s \ P r o f i t   M a r g i n < / K e y > < / a : K e y > < a : V a l u e   i : t y p e = " D i a g r a m D i s p l a y N o d e V i e w S t a t e " > < H e i g h t > 1 5 0 < / H e i g h t > < I s E x p a n d e d > t r u e < / I s E x p a n d e d > < W i d t h > 2 0 0 < / W i d t h > < / a : V a l u e > < / a : K e y V a l u e O f D i a g r a m O b j e c t K e y a n y T y p e z b w N T n L X > < a : K e y V a l u e O f D i a g r a m O b j e c t K e y a n y T y p e z b w N T n L X > < a : K e y > < K e y > T a b l e s \ f i n a n c i a l s \ M e a s u r e s \ S u m   o f   R e v e n u e < / K e y > < / a : K e y > < a : V a l u e   i : t y p e = " D i a g r a m D i s p l a y N o d e V i e w S t a t e " > < H e i g h t > 1 5 0 < / H e i g h t > < I s E x p a n d e d > t r u e < / I s E x p a n d e d > < W i d t h > 2 0 0 < / W i d t h > < / a : V a l u e > < / a : K e y V a l u e O f D i a g r a m O b j e c t K e y a n y T y p e z b w N T n L X > < a : K e y V a l u e O f D i a g r a m O b j e c t K e y a n y T y p e z b w N T n L X > < a : K e y > < K e y > T a b l e s \ f i n a n c i a l s \ S u m   o f   R e v e n u e \ A d d i t i o n a l   I n f o \ I m p l i c i t   M e a s u r e < / K e y > < / a : K e y > < a : V a l u e   i : t y p e = " D i a g r a m D i s p l a y V i e w S t a t e I D i a g r a m T a g A d d i t i o n a l I n f o " / > < / a : K e y V a l u e O f D i a g r a m O b j e c t K e y a n y T y p e z b w N T n L X > < a : K e y V a l u e O f D i a g r a m O b j e c t K e y a n y T y p e z b w N T n L X > < a : K e y > < K e y > T a b l e s \ f i n a n c i a l s \ M e a s u r e s \ S u m   o f   P r o f i t < / K e y > < / a : K e y > < a : V a l u e   i : t y p e = " D i a g r a m D i s p l a y N o d e V i e w S t a t e " > < H e i g h t > 1 5 0 < / H e i g h t > < I s E x p a n d e d > t r u e < / I s E x p a n d e d > < W i d t h > 2 0 0 < / W i d t h > < / a : V a l u e > < / a : K e y V a l u e O f D i a g r a m O b j e c t K e y a n y T y p e z b w N T n L X > < a : K e y V a l u e O f D i a g r a m O b j e c t K e y a n y T y p e z b w N T n L X > < a : K e y > < K e y > T a b l e s \ f i n a n c i a l s \ S u m   o f   P r o f i t \ A d d i t i o n a l   I n f o \ I m p l i c i t   M e a s u r e < / K e y > < / a : K e y > < a : V a l u e   i : t y p e = " D i a g r a m D i s p l a y V i e w S t a t e I D i a g r a m T a g A d d i t i o n a l I n f o " / > < / a : K e y V a l u e O f D i a g r a m O b j e c t K e y a n y T y p e z b w N T n L X > < a : K e y V a l u e O f D i a g r a m O b j e c t K e y a n y T y p e z b w N T n L X > < a : K e y > < K e y > T a b l e s \ f i n a n c i a l s \ M e a s u r e s \ S u m   o f   Q u a n t i t y   s o l d < / K e y > < / a : K e y > < a : V a l u e   i : t y p e = " D i a g r a m D i s p l a y N o d e V i e w S t a t e " > < H e i g h t > 1 5 0 < / H e i g h t > < I s E x p a n d e d > t r u e < / I s E x p a n d e d > < W i d t h > 2 0 0 < / W i d t h > < / a : V a l u e > < / a : K e y V a l u e O f D i a g r a m O b j e c t K e y a n y T y p e z b w N T n L X > < a : K e y V a l u e O f D i a g r a m O b j e c t K e y a n y T y p e z b w N T n L X > < a : K e y > < K e y > T a b l e s \ f i n a n c i a l s \ S u m   o f   Q u a n t i t y   s o l d \ A d d i t i o n a l   I n f o \ I m p l i c i t   M e a s u r e < / K e y > < / a : K e y > < a : V a l u e   i : t y p e = " D i a g r a m D i s p l a y V i e w S t a t e I D i a g r a m T a g A d d i t i o n a l I n f o " / > < / a : K e y V a l u e O f D i a g r a m O b j e c t K e y a n y T y p e z b w N T n L X > < a : K e y V a l u e O f D i a g r a m O b j e c t K e y a n y T y p e z b w N T n L X > < a : K e y > < K e y > T a b l e s \ f i n a n c i a l s \ M e a s u r e s \ A v e r a g e   P r o f i t < / K e y > < / a : K e y > < a : V a l u e   i : t y p e = " D i a g r a m D i s p l a y N o d e V i e w S t a t e " > < H e i g h t > 1 5 0 < / H e i g h t > < I s E x p a n d e d > t r u e < / I s E x p a n d e d > < W i d t h > 2 0 0 < / W i d t h > < / a : V a l u e > < / a : K e y V a l u e O f D i a g r a m O b j e c t K e y a n y T y p e z b w N T n L X > < a : K e y V a l u e O f D i a g r a m O b j e c t K e y a n y T y p e z b w N T n L X > < a : K e y > < K e y > T a b l e s \ f i n a n c i a l s \ M e a s u r e s \ T o t a l   R e v e n u e < / K e y > < / a : K e y > < a : V a l u e   i : t y p e = " D i a g r a m D i s p l a y N o d e V i e w S t a t e " > < H e i g h t > 1 5 0 < / H e i g h t > < I s E x p a n d e d > t r u e < / I s E x p a n d e d > < W i d t h > 2 0 0 < / W i d t h > < / a : V a l u e > < / a : K e y V a l u e O f D i a g r a m O b j e c t K e y a n y T y p e z b w N T n L X > < a : K e y V a l u e O f D i a g r a m O b j e c t K e y a n y T y p e z b w N T n L X > < a : K e y > < K e y > T a b l e s \ f i n a n c i a l s \ M e a s u r e s \ T o t a l   Q u a n t i t y < / K e y > < / a : K e y > < a : V a l u e   i : t y p e = " D i a g r a m D i s p l a y N o d e V i e w S t a t e " > < H e i g h t > 1 5 0 < / H e i g h t > < I s E x p a n d e d > t r u e < / I s E x p a n d e d > < W i d t h > 2 0 0 < / W i d t h > < / a : V a l u e > < / a : K e y V a l u e O f D i a g r a m O b j e c t K e y a n y T y p e z b w N T n L X > < a : K e y V a l u e O f D i a g r a m O b j e c t K e y a n y T y p e z b w N T n L X > < a : K e y > < K e y > T a b l e s \ f i n a n c i a l s \ M e a s u r e s \ T o t a l   E x p e n s e s < / K e y > < / a : K e y > < a : V a l u e   i : t y p e = " D i a g r a m D i s p l a y N o d e V i e w S t a t e " > < H e i g h t > 1 5 0 < / H e i g h t > < I s E x p a n d e d > t r u e < / I s E x p a n d e d > < W i d t h > 2 0 0 < / W i d t h > < / a : V a l u e > < / a : K e y V a l u e O f D i a g r a m O b j e c t K e y a n y T y p e z b w N T n L X > < a : K e y V a l u e O f D i a g r a m O b j e c t K e y a n y T y p e z b w N T n L X > < a : K e y > < K e y > T a b l e s \ f i n a n c i a l s \ M e a s u r e s \ T o t a l   P r o f i t < / K e y > < / a : K e y > < a : V a l u e   i : t y p e = " D i a g r a m D i s p l a y N o d e V i e w S t a t e " > < H e i g h t > 1 5 0 < / H e i g h t > < I s E x p a n d e d > t r u e < / I s E x p a n d e d > < W i d t h > 2 0 0 < / W i d t h > < / a : V a l u e > < / a : K e y V a l u e O f D i a g r a m O b j e c t K e y a n y T y p e z b w N T n L X > < a : K e y V a l u e O f D i a g r a m O b j e c t K e y a n y T y p e z b w N T n L X > < a : K e y > < K e y > T a b l e s \ f i n a n c i a l s \ M e a s u r e s \ T o t a l   s e g m e n t < / K e y > < / a : K e y > < a : V a l u e   i : t y p e = " D i a g r a m D i s p l a y N o d e V i e w S t a t e " > < H e i g h t > 1 5 0 < / H e i g h t > < I s E x p a n d e d > t r u e < / I s E x p a n d e d > < W i d t h > 2 0 0 < / W i d t h > < / a : V a l u e > < / a : K e y V a l u e O f D i a g r a m O b j e c t K e y a n y T y p e z b w N T n L X > < a : K e y V a l u e O f D i a g r a m O b j e c t K e y a n y T y p e z b w N T n L X > < a : K e y > < K e y > T a b l e s \ f i n a n c i a l s \ M e a s u r e s \ T o t a l   L o c a t i o n s < / K e y > < / a : K e y > < a : V a l u e   i : t y p e = " D i a g r a m D i s p l a y N o d e V i e w S t a t e " > < H e i g h t > 1 5 0 < / H e i g h t > < I s E x p a n d e d > t r u e < / I s E x p a n d e d > < W i d t h > 2 0 0 < / W i d t h > < / a : V a l u e > < / a : K e y V a l u e O f D i a g r a m O b j e c t K e y a n y T y p e z b w N T n L X > < a : K e y V a l u e O f D i a g r a m O b j e c t K e y a n y T y p e z b w N T n L X > < a : K e y > < K e y > T a b l e s \ f i n a n c i a l s \ M e a s u r e s \ T o t a l   S a l e s   C h a n n e l < / K e y > < / a : K e y > < a : V a l u e   i : t y p e = " D i a g r a m D i s p l a y N o d e V i e w S t a t e " > < H e i g h t > 1 5 0 < / H e i g h t > < I s E x p a n d e d > t r u e < / I s E x p a n d e d > < W i d t h > 2 0 0 < / W i d t h > < / a : V a l u e > < / a : K e y V a l u e O f D i a g r a m O b j e c t K e y a n y T y p e z b w N T n L X > < a : K e y V a l u e O f D i a g r a m O b j e c t K e y a n y T y p e z b w N T n L X > < a : K e y > < K e y > T a b l e s \ f i n a n c i a l s \ M e a s u r e s \ T o t a l   P r o d u c t s < / K e y > < / a : K e y > < a : V a l u e   i : t y p e = " D i a g r a m D i s p l a y N o d e V i e w S t a t e " > < H e i g h t > 1 5 0 < / H e i g h t > < I s E x p a n d e d > t r u e < / I s E x p a n d e d > < W i d t h > 2 0 0 < / W i d t h > < / a : V a l u e > < / a : K e y V a l u e O f D i a g r a m O b j e c t K e y a n y T y p e z b w N T n L X > < a : K e y V a l u e O f D i a g r a m O b j e c t K e y a n y T y p e z b w N T n L X > < a : K e y > < K e y > T a b l e s \ p r o d u c t < / K e y > < / a : K e y > < a : V a l u e   i : t y p e = " D i a g r a m D i s p l a y N o d e V i e w S t a t e " > < H e i g h t > 1 0 2 < / H e i g h t > < I s E x p a n d e d > t r u e < / I s E x p a n d e d > < L a y e d O u t > t r u e < / L a y e d O u t > < T o p > 2 2 . 6 6 6 6 6 6 6 6 6 6 6 6 6 5 7 < / T o p > < W i d t h > 1 3 8 . 6 6 6 6 6 6 6 6 6 6 6 6 6 6 < / W i d t h > < / a : V a l u e > < / a : K e y V a l u e O f D i a g r a m O b j e c t K e y a n y T y p e z b w N T n L X > < a : K e y V a l u e O f D i a g r a m O b j e c t K e y a n y T y p e z b w N T n L X > < a : K e y > < K e y > T a b l e s \ p r o d u c t \ C o l u m n s \ P r o d u c t   I D < / K e y > < / a : K e y > < a : V a l u e   i : t y p e = " D i a g r a m D i s p l a y N o d e V i e w S t a t e " > < H e i g h t > 1 5 0 < / H e i g h t > < I s E x p a n d e d > t r u e < / I s E x p a n d e d > < W i d t h > 2 0 0 < / W i d t h > < / a : V a l u e > < / a : K e y V a l u e O f D i a g r a m O b j e c t K e y a n y T y p e z b w N T n L X > < a : K e y V a l u e O f D i a g r a m O b j e c t K e y a n y T y p e z b w N T n L X > < a : K e y > < K e y > T a b l e s \ p r o d u c t \ C o l u m n s \ P r o d u c t < / K e y > < / a : K e y > < a : V a l u e   i : t y p e = " D i a g r a m D i s p l a y N o d e V i e w S t a t e " > < H e i g h t > 1 5 0 < / H e i g h t > < I s E x p a n d e d > t r u e < / I s E x p a n d e d > < W i d t h > 2 0 0 < / W i d t h > < / a : V a l u e > < / a : K e y V a l u e O f D i a g r a m O b j e c t K e y a n y T y p e z b w N T n L X > < a : K e y V a l u e O f D i a g r a m O b j e c t K e y a n y T y p e z b w N T n L X > < a : K e y > < K e y > T a b l e s \ s a l e s _ c h a n n e l < / K e y > < / a : K e y > < a : V a l u e   i : t y p e = " D i a g r a m D i s p l a y N o d e V i e w S t a t e " > < H e i g h t > 1 0 3 . 9 9 9 9 9 9 9 9 9 9 9 9 9 7 < / H e i g h t > < I s E x p a n d e d > t r u e < / I s E x p a n d e d > < L a y e d O u t > t r u e < / L a y e d O u t > < L e f t > 6 0 4 . 4 7 4 2 8 7 8 0 1 9 9 8 3 4 < / L e f t > < T a b I n d e x > 2 < / T a b I n d e x > < T o p > 1 7 . 3 3 3 3 3 3 3 3 3 3 3 3 3 4 3 < / T o p > < W i d t h > 1 6 8 < / W i d t h > < / a : V a l u e > < / a : K e y V a l u e O f D i a g r a m O b j e c t K e y a n y T y p e z b w N T n L X > < a : K e y V a l u e O f D i a g r a m O b j e c t K e y a n y T y p e z b w N T n L X > < a : K e y > < K e y > T a b l e s \ s a l e s _ c h a n n e l \ C o l u m n s \ C h a n n e l   I D < / K e y > < / a : K e y > < a : V a l u e   i : t y p e = " D i a g r a m D i s p l a y N o d e V i e w S t a t e " > < H e i g h t > 1 5 0 < / H e i g h t > < I s E x p a n d e d > t r u e < / I s E x p a n d e d > < W i d t h > 2 0 0 < / W i d t h > < / a : V a l u e > < / a : K e y V a l u e O f D i a g r a m O b j e c t K e y a n y T y p e z b w N T n L X > < a : K e y V a l u e O f D i a g r a m O b j e c t K e y a n y T y p e z b w N T n L X > < a : K e y > < K e y > T a b l e s \ s a l e s _ c h a n n e l \ C o l u m n s \ S a l e s   C h a n n e l < / K e y > < / a : K e y > < a : V a l u e   i : t y p e = " D i a g r a m D i s p l a y N o d e V i e w S t a t e " > < H e i g h t > 1 5 0 < / H e i g h t > < I s E x p a n d e d > t r u e < / I s E x p a n d e d > < W i d t h > 2 0 0 < / W i d t h > < / a : V a l u e > < / a : K e y V a l u e O f D i a g r a m O b j e c t K e y a n y T y p e z b w N T n L X > < a : K e y V a l u e O f D i a g r a m O b j e c t K e y a n y T y p e z b w N T n L X > < a : K e y > < K e y > T a b l e s \ s e g m e n t < / K e y > < / a : K e y > < a : V a l u e   i : t y p e = " D i a g r a m D i s p l a y N o d e V i e w S t a t e " > < H e i g h t > 1 0 6 . 6 6 6 6 6 6 6 6 6 6 6 6 8 < / H e i g h t > < I s E x p a n d e d > t r u e < / I s E x p a n d e d > < L a y e d O u t > t r u e < / L a y e d O u t > < T a b I n d e x > 5 < / T a b I n d e x > < T o p > 3 4 6 . 6 6 6 6 6 6 6 6 6 6 6 6 6 3 < / T o p > < W i d t h > 1 4 3 . 3 3 3 3 3 3 3 3 3 3 3 3 3 1 < / W i d t h > < / a : V a l u e > < / a : K e y V a l u e O f D i a g r a m O b j e c t K e y a n y T y p e z b w N T n L X > < a : K e y V a l u e O f D i a g r a m O b j e c t K e y a n y T y p e z b w N T n L X > < a : K e y > < K e y > T a b l e s \ s e g m e n t \ C o l u m n s \ S e g e m e n t     I D < / K e y > < / a : K e y > < a : V a l u e   i : t y p e = " D i a g r a m D i s p l a y N o d e V i e w S t a t e " > < H e i g h t > 1 5 0 < / H e i g h t > < I s E x p a n d e d > t r u e < / I s E x p a n d e d > < W i d t h > 2 0 0 < / W i d t h > < / a : V a l u e > < / a : K e y V a l u e O f D i a g r a m O b j e c t K e y a n y T y p e z b w N T n L X > < a : K e y V a l u e O f D i a g r a m O b j e c t K e y a n y T y p e z b w N T n L X > < a : K e y > < K e y > T a b l e s \ s e g m e n t \ C o l u m n s \ S e g m e n t < / K e y > < / a : K e y > < a : V a l u e   i : t y p e = " D i a g r a m D i s p l a y N o d e V i e w S t a t e " > < H e i g h t > 1 5 0 < / H e i g h t > < I s E x p a n d e d > t r u e < / I s E x p a n d e d > < W i d t h > 2 0 0 < / W i d t h > < / a : V a l u e > < / a : K e y V a l u e O f D i a g r a m O b j e c t K e y a n y T y p e z b w N T n L X > < a : K e y V a l u e O f D i a g r a m O b j e c t K e y a n y T y p e z b w N T n L X > < a : K e y > < K e y > T a b l e s \ l o c a t i o n < / K e y > < / a : K e y > < a : V a l u e   i : t y p e = " D i a g r a m D i s p l a y N o d e V i e w S t a t e " > < H e i g h t > 1 0 2 . 6 6 6 6 6 6 6 6 6 6 6 6 6 3 < / H e i g h t > < I s E x p a n d e d > t r u e < / I s E x p a n d e d > < L a y e d O u t > t r u e < / L a y e d O u t > < T a b I n d e x > 3 < / T a b I n d e x > < T o p > 1 6 3 . 3 3 3 3 3 3 3 3 3 3 3 3 2 6 < / T o p > < W i d t h > 1 3 3 . 3 3 3 3 3 3 3 3 3 3 3 3 3 4 < / W i d t h > < / a : V a l u e > < / a : K e y V a l u e O f D i a g r a m O b j e c t K e y a n y T y p e z b w N T n L X > < a : K e y V a l u e O f D i a g r a m O b j e c t K e y a n y T y p e z b w N T n L X > < a : K e y > < K e y > T a b l e s \ l o c a t i o n \ C o l u m n s \ L o c a t i o n   I D < / K e y > < / a : K e y > < a : V a l u e   i : t y p e = " D i a g r a m D i s p l a y N o d e V i e w S t a t e " > < H e i g h t > 1 5 0 < / H e i g h t > < I s E x p a n d e d > t r u e < / I s E x p a n d e d > < W i d t h > 2 0 0 < / W i d t h > < / a : V a l u e > < / a : K e y V a l u e O f D i a g r a m O b j e c t K e y a n y T y p e z b w N T n L X > < a : K e y V a l u e O f D i a g r a m O b j e c t K e y a n y T y p e z b w N T n L X > < a : K e y > < K e y > T a b l e s \ l o c a t i o n \ C o l u m n s \ S t a t e < / K e y > < / a : K e y > < a : V a l u e   i : t y p e = " D i a g r a m D i s p l a y N o d e V i e w S t a t e " > < H e i g h t > 1 5 0 < / H e i g h t > < I s E x p a n d e d > t r u e < / I s E x p a n d e d > < W i d t h > 2 0 0 < / W i d t h > < / a : V a l u e > < / a : K e y V a l u e O f D i a g r a m O b j e c t K e y a n y T y p e z b w N T n L X > < a : K e y V a l u e O f D i a g r a m O b j e c t K e y a n y T y p e z b w N T n L X > < a : K e y > < K e y > T a b l e s \ C a l e n d a r < / K e y > < / a : K e y > < a : V a l u e   i : t y p e = " D i a g r a m D i s p l a y N o d e V i e w S t a t e " > < H e i g h t > 3 6 7 . 3 3 3 3 3 3 3 3 3 3 5 1 2 8 < / H e i g h t > < I s E x p a n d e d > t r u e < / I s E x p a n d e d > < I s F o c u s e d > t r u e < / I s F o c u s e d > < L a y e d O u t > t r u e < / L a y e d O u t > < L e f t > 5 8 4 . 8 5 2 3 8 6 1 7 1 6 6 2 3 7 < / L e f t > < T a b I n d e x > 4 < / T a b I n d e x > < T o p > 1 3 1 . 9 9 9 9 9 9 9 9 9 9 9 9 9 7 < / T o p > < W i d t h > 1 9 3 . 9 9 9 9 9 9 9 9 9 9 9 9 8 9 < / 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 T a b l e s \ C a l e n d a r \ C o l u m n s \ Q u a r t e r < / K e y > < / a : K e y > < a : V a l u e   i : t y p e = " D i a g r a m D i s p l a y N o d e V i e w S t a t e " > < H e i g h t > 1 5 0 < / H e i g h t > < I s E x p a n d e d > t r u e < / I s E x p a n d e d > < W i d t h > 2 0 0 < / W i d t h > < / a : V a l u e > < / a : K e y V a l u e O f D i a g r a m O b j e c t K e y a n y T y p e z b w N T n L X > < a : K e y V a l u e O f D i a g r a m O b j e c t K e y a n y T y p e z b w N T n L X > < a : K e y > < K e y > T a b l e s \ C a l e n d a r \ C o l u m n s \ W e e k 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 R e l a t i o n s h i p s \ & l t ; T a b l e s \ f i n a n c i a l s \ C o l u m n s \ P r o d u c t   I D & g t ; - & l t ; T a b l e s \ p r o d u c t \ C o l u m n s \ P r o d u c t   I D & g t ; < / K e y > < / a : K e y > < a : V a l u e   i : t y p e = " D i a g r a m D i s p l a y L i n k V i e w S t a t e " > < A u t o m a t i o n P r o p e r t y H e l p e r T e x t > E n d   p o i n t   1 :   ( 2 4 4 , 2 1 6 . 3 3 3 3 3 3 ) .   E n d   p o i n t   2 :   ( 1 5 4 . 6 6 6 6 6 6 6 6 6 6 6 7 , 7 3 . 6 6 6 6 6 7 )   < / A u t o m a t i o n P r o p e r t y H e l p e r T e x t > < L a y e d O u t > t r u e < / L a y e d O u t > < P o i n t s   x m l n s : b = " h t t p : / / s c h e m a s . d a t a c o n t r a c t . o r g / 2 0 0 4 / 0 7 / S y s t e m . W i n d o w s " > < b : P o i n t > < b : _ x > 2 4 4 . 0 0 0 0 0 0 0 0 0 0 0 0 0 3 < / b : _ x > < b : _ y > 2 1 6 . 3 3 3 3 3 3 0 0 0 0 0 0 0 4 < / b : _ y > < / b : P o i n t > < b : P o i n t > < b : _ x > 2 0 2 . 5 < / b : _ x > < b : _ y > 2 1 6 . 3 3 3 3 3 3 < / b : _ y > < / b : P o i n t > < b : P o i n t > < b : _ x > 2 0 0 . 5 < / b : _ x > < b : _ y > 2 1 4 . 3 3 3 3 3 3 < / b : _ y > < / b : P o i n t > < b : P o i n t > < b : _ x > 2 0 0 . 5 < / b : _ x > < b : _ y > 7 5 . 6 6 6 6 6 7 < / b : _ y > < / b : P o i n t > < b : P o i n t > < b : _ x > 1 9 8 . 5 < / b : _ x > < b : _ y > 7 3 . 6 6 6 6 6 7 < / b : _ y > < / b : P o i n t > < b : P o i n t > < b : _ x > 1 5 4 . 6 6 6 6 6 6 6 6 6 6 6 6 6 9 < / b : _ x > < b : _ y > 7 3 . 6 6 6 6 6 7 < / b : _ y > < / b : P o i n t > < / P o i n t s > < / a : V a l u e > < / a : K e y V a l u e O f D i a g r a m O b j e c t K e y a n y T y p e z b w N T n L X > < a : K e y V a l u e O f D i a g r a m O b j e c t K e y a n y T y p e z b w N T n L X > < a : K e y > < K e y > R e l a t i o n s h i p s \ & l t ; T a b l e s \ f i n a n c i a l s \ C o l u m n s \ P r o d u c t   I D & g t ; - & l t ; T a b l e s \ p r o d u c t \ C o l u m n s \ P r o d u c t   I D & g t ; \ F K < / K e y > < / a : K e y > < a : V a l u e   i : t y p e = " D i a g r a m D i s p l a y L i n k E n d p o i n t V i e w S t a t e " > < H e i g h t > 1 6 < / H e i g h t > < L a b e l L o c a t i o n   x m l n s : b = " h t t p : / / s c h e m a s . d a t a c o n t r a c t . o r g / 2 0 0 4 / 0 7 / S y s t e m . W i n d o w s " > < b : _ x > 2 4 4 . 0 0 0 0 0 0 0 0 0 0 0 0 0 3 < / b : _ x > < b : _ y > 2 0 8 . 3 3 3 3 3 3 0 0 0 0 0 0 0 4 < / b : _ y > < / L a b e l L o c a t i o n > < L o c a t i o n   x m l n s : b = " h t t p : / / s c h e m a s . d a t a c o n t r a c t . o r g / 2 0 0 4 / 0 7 / S y s t e m . W i n d o w s " > < b : _ x > 2 6 0 < / b : _ x > < b : _ y > 2 1 6 . 3 3 3 3 3 3 < / b : _ y > < / L o c a t i o n > < S h a p e R o t a t e A n g l e > 1 7 9 . 9 9 9 9 9 9 9 9 9 9 9 9 8 9 < / S h a p e R o t a t e A n g l e > < W i d t h > 1 6 < / W i d t h > < / a : V a l u e > < / a : K e y V a l u e O f D i a g r a m O b j e c t K e y a n y T y p e z b w N T n L X > < a : K e y V a l u e O f D i a g r a m O b j e c t K e y a n y T y p e z b w N T n L X > < a : K e y > < K e y > R e l a t i o n s h i p s \ & l t ; T a b l e s \ f i n a n c i a l s \ C o l u m n s \ P r o d u c t   I D & g t ; - & l t ; T a b l e s \ p r o d u c t \ C o l u m n s \ P r o d u c t   I D & g t ; \ P K < / K e y > < / a : K e y > < a : V a l u e   i : t y p e = " D i a g r a m D i s p l a y L i n k E n d p o i n t V i e w S t a t e " > < H e i g h t > 1 6 < / H e i g h t > < L a b e l L o c a t i o n   x m l n s : b = " h t t p : / / s c h e m a s . d a t a c o n t r a c t . o r g / 2 0 0 4 / 0 7 / S y s t e m . W i n d o w s " > < b : _ x > 1 3 8 . 6 6 6 6 6 6 6 6 6 6 6 6 6 9 < / b : _ x > < b : _ y > 6 5 . 6 6 6 6 6 7 < / b : _ y > < / L a b e l L o c a t i o n > < L o c a t i o n   x m l n s : b = " h t t p : / / s c h e m a s . d a t a c o n t r a c t . o r g / 2 0 0 4 / 0 7 / S y s t e m . W i n d o w s " > < b : _ x > 1 3 8 . 6 6 6 6 6 6 6 6 6 6 6 6 6 9 < / b : _ x > < b : _ y > 7 3 . 6 6 6 6 6 7 < / b : _ y > < / L o c a t i o n > < S h a p e R o t a t e A n g l e > 3 6 0 < / S h a p e R o t a t e A n g l e > < W i d t h > 1 6 < / W i d t h > < / a : V a l u e > < / a : K e y V a l u e O f D i a g r a m O b j e c t K e y a n y T y p e z b w N T n L X > < a : K e y V a l u e O f D i a g r a m O b j e c t K e y a n y T y p e z b w N T n L X > < a : K e y > < K e y > R e l a t i o n s h i p s \ & l t ; T a b l e s \ f i n a n c i a l s \ C o l u m n s \ P r o d u c t   I D & g t ; - & l t ; T a b l e s \ p r o d u c t \ C o l u m n s \ P r o d u c t   I D & g t ; \ C r o s s F i l t e r < / K e y > < / a : K e y > < a : V a l u e   i : t y p e = " D i a g r a m D i s p l a y L i n k C r o s s F i l t e r V i e w S t a t e " > < P o i n t s   x m l n s : b = " h t t p : / / s c h e m a s . d a t a c o n t r a c t . o r g / 2 0 0 4 / 0 7 / S y s t e m . W i n d o w s " > < b : P o i n t > < b : _ x > 2 4 4 . 0 0 0 0 0 0 0 0 0 0 0 0 0 3 < / b : _ x > < b : _ y > 2 1 6 . 3 3 3 3 3 3 0 0 0 0 0 0 0 4 < / b : _ y > < / b : P o i n t > < b : P o i n t > < b : _ x > 2 0 2 . 5 < / b : _ x > < b : _ y > 2 1 6 . 3 3 3 3 3 3 < / b : _ y > < / b : P o i n t > < b : P o i n t > < b : _ x > 2 0 0 . 5 < / b : _ x > < b : _ y > 2 1 4 . 3 3 3 3 3 3 < / b : _ y > < / b : P o i n t > < b : P o i n t > < b : _ x > 2 0 0 . 5 < / b : _ x > < b : _ y > 7 5 . 6 6 6 6 6 7 < / b : _ y > < / b : P o i n t > < b : P o i n t > < b : _ x > 1 9 8 . 5 < / b : _ x > < b : _ y > 7 3 . 6 6 6 6 6 7 < / b : _ y > < / b : P o i n t > < b : P o i n t > < b : _ x > 1 5 4 . 6 6 6 6 6 6 6 6 6 6 6 6 6 9 < / b : _ x > < b : _ y > 7 3 . 6 6 6 6 6 7 < / b : _ y > < / b : P o i n t > < / P o i n t s > < / a : V a l u e > < / a : K e y V a l u e O f D i a g r a m O b j e c t K e y a n y T y p e z b w N T n L X > < a : K e y V a l u e O f D i a g r a m O b j e c t K e y a n y T y p e z b w N T n L X > < a : K e y > < K e y > R e l a t i o n s h i p s \ & l t ; T a b l e s \ f i n a n c i a l s \ C o l u m n s \ L o c a t i o n     I D & g t ; - & l t ; T a b l e s \ l o c a t i o n \ C o l u m n s \ L o c a t i o n   I D & g t ; < / K e y > < / a : K e y > < a : V a l u e   i : t y p e = " D i a g r a m D i s p l a y L i n k V i e w S t a t e " > < A u t o m a t i o n P r o p e r t y H e l p e r T e x t > E n d   p o i n t   1 :   ( 2 4 4 , 2 3 6 . 3 3 3 3 3 3 ) .   E n d   p o i n t   2 :   ( 1 4 9 . 3 3 3 3 3 3 3 3 3 3 3 3 , 2 1 4 . 6 6 6 6 6 7 )   < / A u t o m a t i o n P r o p e r t y H e l p e r T e x t > < L a y e d O u t > t r u e < / L a y e d O u t > < P o i n t s   x m l n s : b = " h t t p : / / s c h e m a s . d a t a c o n t r a c t . o r g / 2 0 0 4 / 0 7 / S y s t e m . W i n d o w s " > < b : P o i n t > < b : _ x > 2 4 4 < / b : _ x > < b : _ y > 2 3 6 . 3 3 3 3 3 3 < / b : _ y > < / b : P o i n t > < b : P o i n t > < b : _ x > 1 9 7 . 5 < / b : _ x > < b : _ y > 2 3 6 . 3 3 3 3 3 3 < / b : _ y > < / b : P o i n t > < b : P o i n t > < b : _ x > 1 9 5 . 5 < / b : _ x > < b : _ y > 2 3 4 . 3 3 3 3 3 3 < / b : _ y > < / b : P o i n t > < b : P o i n t > < b : _ x > 1 9 5 . 5 < / b : _ x > < b : _ y > 2 1 6 . 6 6 6 6 6 7 < / b : _ y > < / b : P o i n t > < b : P o i n t > < b : _ x > 1 9 3 . 5 < / b : _ x > < b : _ y > 2 1 4 . 6 6 6 6 6 7 < / b : _ y > < / b : P o i n t > < b : P o i n t > < b : _ x > 1 4 9 . 3 3 3 3 3 3 3 3 3 3 3 3 3 1 < / b : _ x > < b : _ y > 2 1 4 . 6 6 6 6 6 7 < / b : _ y > < / b : P o i n t > < / P o i n t s > < / a : V a l u e > < / a : K e y V a l u e O f D i a g r a m O b j e c t K e y a n y T y p e z b w N T n L X > < a : K e y V a l u e O f D i a g r a m O b j e c t K e y a n y T y p e z b w N T n L X > < a : K e y > < K e y > R e l a t i o n s h i p s \ & l t ; T a b l e s \ f i n a n c i a l s \ C o l u m n s \ L o c a t i o n     I D & g t ; - & l t ; T a b l e s \ l o c a t i o n \ C o l u m n s \ L o c a t i o n   I D & g t ; \ F K < / K e y > < / a : K e y > < a : V a l u e   i : t y p e = " D i a g r a m D i s p l a y L i n k E n d p o i n t V i e w S t a t e " > < H e i g h t > 1 6 < / H e i g h t > < L a b e l L o c a t i o n   x m l n s : b = " h t t p : / / s c h e m a s . d a t a c o n t r a c t . o r g / 2 0 0 4 / 0 7 / S y s t e m . W i n d o w s " > < b : _ x > 2 4 4 < / b : _ x > < b : _ y > 2 2 8 . 3 3 3 3 3 3 < / b : _ y > < / L a b e l L o c a t i o n > < L o c a t i o n   x m l n s : b = " h t t p : / / s c h e m a s . d a t a c o n t r a c t . o r g / 2 0 0 4 / 0 7 / S y s t e m . W i n d o w s " > < b : _ x > 2 6 0 < / b : _ x > < b : _ y > 2 3 6 . 3 3 3 3 3 3 < / b : _ y > < / L o c a t i o n > < S h a p e R o t a t e A n g l e > 1 8 0 < / S h a p e R o t a t e A n g l e > < W i d t h > 1 6 < / W i d t h > < / a : V a l u e > < / a : K e y V a l u e O f D i a g r a m O b j e c t K e y a n y T y p e z b w N T n L X > < a : K e y V a l u e O f D i a g r a m O b j e c t K e y a n y T y p e z b w N T n L X > < a : K e y > < K e y > R e l a t i o n s h i p s \ & l t ; T a b l e s \ f i n a n c i a l s \ C o l u m n s \ L o c a t i o n     I D & g t ; - & l t ; T a b l e s \ l o c a t i o n \ C o l u m n s \ L o c a t i o n   I D & g t ; \ P K < / K e y > < / a : K e y > < a : V a l u e   i : t y p e = " D i a g r a m D i s p l a y L i n k E n d p o i n t V i e w S t a t e " > < H e i g h t > 1 6 < / H e i g h t > < L a b e l L o c a t i o n   x m l n s : b = " h t t p : / / s c h e m a s . d a t a c o n t r a c t . o r g / 2 0 0 4 / 0 7 / S y s t e m . W i n d o w s " > < b : _ x > 1 3 3 . 3 3 3 3 3 3 3 3 3 3 3 3 3 1 < / b : _ x > < b : _ y > 2 0 6 . 6 6 6 6 6 7 < / b : _ y > < / L a b e l L o c a t i o n > < L o c a t i o n   x m l n s : b = " h t t p : / / s c h e m a s . d a t a c o n t r a c t . o r g / 2 0 0 4 / 0 7 / S y s t e m . W i n d o w s " > < b : _ x > 1 3 3 . 3 3 3 3 3 3 3 3 3 3 3 3 3 1 < / b : _ x > < b : _ y > 2 1 4 . 6 6 6 6 6 7 < / b : _ y > < / L o c a t i o n > < S h a p e R o t a t e A n g l e > 3 6 0 < / S h a p e R o t a t e A n g l e > < W i d t h > 1 6 < / W i d t h > < / a : V a l u e > < / a : K e y V a l u e O f D i a g r a m O b j e c t K e y a n y T y p e z b w N T n L X > < a : K e y V a l u e O f D i a g r a m O b j e c t K e y a n y T y p e z b w N T n L X > < a : K e y > < K e y > R e l a t i o n s h i p s \ & l t ; T a b l e s \ f i n a n c i a l s \ C o l u m n s \ L o c a t i o n     I D & g t ; - & l t ; T a b l e s \ l o c a t i o n \ C o l u m n s \ L o c a t i o n   I D & g t ; \ C r o s s F i l t e r < / K e y > < / a : K e y > < a : V a l u e   i : t y p e = " D i a g r a m D i s p l a y L i n k C r o s s F i l t e r V i e w S t a t e " > < P o i n t s   x m l n s : b = " h t t p : / / s c h e m a s . d a t a c o n t r a c t . o r g / 2 0 0 4 / 0 7 / S y s t e m . W i n d o w s " > < b : P o i n t > < b : _ x > 2 4 4 < / b : _ x > < b : _ y > 2 3 6 . 3 3 3 3 3 3 < / b : _ y > < / b : P o i n t > < b : P o i n t > < b : _ x > 1 9 7 . 5 < / b : _ x > < b : _ y > 2 3 6 . 3 3 3 3 3 3 < / b : _ y > < / b : P o i n t > < b : P o i n t > < b : _ x > 1 9 5 . 5 < / b : _ x > < b : _ y > 2 3 4 . 3 3 3 3 3 3 < / b : _ y > < / b : P o i n t > < b : P o i n t > < b : _ x > 1 9 5 . 5 < / b : _ x > < b : _ y > 2 1 6 . 6 6 6 6 6 7 < / b : _ y > < / b : P o i n t > < b : P o i n t > < b : _ x > 1 9 3 . 5 < / b : _ x > < b : _ y > 2 1 4 . 6 6 6 6 6 7 < / b : _ y > < / b : P o i n t > < b : P o i n t > < b : _ x > 1 4 9 . 3 3 3 3 3 3 3 3 3 3 3 3 3 1 < / b : _ x > < b : _ y > 2 1 4 . 6 6 6 6 6 7 < / b : _ y > < / b : P o i n t > < / P o i n t s > < / a : V a l u e > < / a : K e y V a l u e O f D i a g r a m O b j e c t K e y a n y T y p e z b w N T n L X > < a : K e y V a l u e O f D i a g r a m O b j e c t K e y a n y T y p e z b w N T n L X > < a : K e y > < K e y > R e l a t i o n s h i p s \ & l t ; T a b l e s \ f i n a n c i a l s \ C o l u m n s \ S e g m e n t   I D & g t ; - & l t ; T a b l e s \ s e g m e n t \ C o l u m n s \ S e g e m e n t     I D & g t ; < / K e y > < / a : K e y > < a : V a l u e   i : t y p e = " D i a g r a m D i s p l a y L i n k V i e w S t a t e " > < A u t o m a t i o n P r o p e r t y H e l p e r T e x t > E n d   p o i n t   1 :   ( 2 4 4 , 2 5 6 . 3 3 3 3 3 3 ) .   E n d   p o i n t   2 :   ( 1 5 9 . 3 3 3 3 3 3 3 3 3 3 3 3 , 4 0 0 )   < / A u t o m a t i o n P r o p e r t y H e l p e r T e x t > < L a y e d O u t > t r u e < / L a y e d O u t > < P o i n t s   x m l n s : b = " h t t p : / / s c h e m a s . d a t a c o n t r a c t . o r g / 2 0 0 4 / 0 7 / S y s t e m . W i n d o w s " > < b : P o i n t > < b : _ x > 2 4 4 < / b : _ x > < b : _ y > 2 5 6 . 3 3 3 3 3 3 < / b : _ y > < / b : P o i n t > < b : P o i n t > < b : _ x > 2 0 3 . 6 6 6 6 6 6 5 0 0 0 0 0 0 2 < / b : _ x > < b : _ y > 2 5 6 . 3 3 3 3 3 3 < / b : _ y > < / b : P o i n t > < b : P o i n t > < b : _ x > 2 0 1 . 6 6 6 6 6 6 5 0 0 0 0 0 0 2 < / b : _ x > < b : _ y > 2 5 8 . 3 3 3 3 3 3 < / b : _ y > < / b : P o i n t > < b : P o i n t > < b : _ x > 2 0 1 . 6 6 6 6 6 6 5 0 0 0 0 0 0 2 < / b : _ x > < b : _ y > 3 9 8 < / b : _ y > < / b : P o i n t > < b : P o i n t > < b : _ x > 1 9 9 . 6 6 6 6 6 6 5 0 0 0 0 0 0 2 < / b : _ x > < b : _ y > 4 0 0 < / b : _ y > < / b : P o i n t > < b : P o i n t > < b : _ x > 1 5 9 . 3 3 3 3 3 3 3 3 3 3 3 3 3 1 < / b : _ x > < b : _ y > 4 0 0 < / b : _ y > < / b : P o i n t > < / P o i n t s > < / a : V a l u e > < / a : K e y V a l u e O f D i a g r a m O b j e c t K e y a n y T y p e z b w N T n L X > < a : K e y V a l u e O f D i a g r a m O b j e c t K e y a n y T y p e z b w N T n L X > < a : K e y > < K e y > R e l a t i o n s h i p s \ & l t ; T a b l e s \ f i n a n c i a l s \ C o l u m n s \ S e g m e n t   I D & g t ; - & l t ; T a b l e s \ s e g m e n t \ C o l u m n s \ S e g e m e n t     I D & g t ; \ F K < / K e y > < / a : K e y > < a : V a l u e   i : t y p e = " D i a g r a m D i s p l a y L i n k E n d p o i n t V i e w S t a t e " > < H e i g h t > 1 6 < / H e i g h t > < L a b e l L o c a t i o n   x m l n s : b = " h t t p : / / s c h e m a s . d a t a c o n t r a c t . o r g / 2 0 0 4 / 0 7 / S y s t e m . W i n d o w s " > < b : _ x > 2 4 4 < / b : _ x > < b : _ y > 2 4 8 . 3 3 3 3 3 2 9 9 9 9 9 9 9 8 < / b : _ y > < / L a b e l L o c a t i o n > < L o c a t i o n   x m l n s : b = " h t t p : / / s c h e m a s . d a t a c o n t r a c t . o r g / 2 0 0 4 / 0 7 / S y s t e m . W i n d o w s " > < b : _ x > 2 6 0 < / b : _ x > < b : _ y > 2 5 6 . 3 3 3 3 3 3 < / b : _ y > < / L o c a t i o n > < S h a p e R o t a t e A n g l e > 1 8 0 < / S h a p e R o t a t e A n g l e > < W i d t h > 1 6 < / W i d t h > < / a : V a l u e > < / a : K e y V a l u e O f D i a g r a m O b j e c t K e y a n y T y p e z b w N T n L X > < a : K e y V a l u e O f D i a g r a m O b j e c t K e y a n y T y p e z b w N T n L X > < a : K e y > < K e y > R e l a t i o n s h i p s \ & l t ; T a b l e s \ f i n a n c i a l s \ C o l u m n s \ S e g m e n t   I D & g t ; - & l t ; T a b l e s \ s e g m e n t \ C o l u m n s \ S e g e m e n t     I D & g t ; \ P K < / K e y > < / a : K e y > < a : V a l u e   i : t y p e = " D i a g r a m D i s p l a y L i n k E n d p o i n t V i e w S t a t e " > < H e i g h t > 1 6 < / H e i g h t > < L a b e l L o c a t i o n   x m l n s : b = " h t t p : / / s c h e m a s . d a t a c o n t r a c t . o r g / 2 0 0 4 / 0 7 / S y s t e m . W i n d o w s " > < b : _ x > 1 4 3 . 3 3 3 3 3 3 3 3 3 3 3 3 3 1 < / b : _ x > < b : _ y > 3 9 2 < / b : _ y > < / L a b e l L o c a t i o n > < L o c a t i o n   x m l n s : b = " h t t p : / / s c h e m a s . d a t a c o n t r a c t . o r g / 2 0 0 4 / 0 7 / S y s t e m . W i n d o w s " > < b : _ x > 1 4 3 . 3 3 3 3 3 3 3 3 3 3 3 3 3 1 < / b : _ x > < b : _ y > 4 0 0 < / b : _ y > < / L o c a t i o n > < S h a p e R o t a t e A n g l e > 3 6 0 < / S h a p e R o t a t e A n g l e > < W i d t h > 1 6 < / W i d t h > < / a : V a l u e > < / a : K e y V a l u e O f D i a g r a m O b j e c t K e y a n y T y p e z b w N T n L X > < a : K e y V a l u e O f D i a g r a m O b j e c t K e y a n y T y p e z b w N T n L X > < a : K e y > < K e y > R e l a t i o n s h i p s \ & l t ; T a b l e s \ f i n a n c i a l s \ C o l u m n s \ S e g m e n t   I D & g t ; - & l t ; T a b l e s \ s e g m e n t \ C o l u m n s \ S e g e m e n t     I D & g t ; \ C r o s s F i l t e r < / K e y > < / a : K e y > < a : V a l u e   i : t y p e = " D i a g r a m D i s p l a y L i n k C r o s s F i l t e r V i e w S t a t e " > < P o i n t s   x m l n s : b = " h t t p : / / s c h e m a s . d a t a c o n t r a c t . o r g / 2 0 0 4 / 0 7 / S y s t e m . W i n d o w s " > < b : P o i n t > < b : _ x > 2 4 4 < / b : _ x > < b : _ y > 2 5 6 . 3 3 3 3 3 3 < / b : _ y > < / b : P o i n t > < b : P o i n t > < b : _ x > 2 0 3 . 6 6 6 6 6 6 5 0 0 0 0 0 0 2 < / b : _ x > < b : _ y > 2 5 6 . 3 3 3 3 3 3 < / b : _ y > < / b : P o i n t > < b : P o i n t > < b : _ x > 2 0 1 . 6 6 6 6 6 6 5 0 0 0 0 0 0 2 < / b : _ x > < b : _ y > 2 5 8 . 3 3 3 3 3 3 < / b : _ y > < / b : P o i n t > < b : P o i n t > < b : _ x > 2 0 1 . 6 6 6 6 6 6 5 0 0 0 0 0 0 2 < / b : _ x > < b : _ y > 3 9 8 < / b : _ y > < / b : P o i n t > < b : P o i n t > < b : _ x > 1 9 9 . 6 6 6 6 6 6 5 0 0 0 0 0 0 2 < / b : _ x > < b : _ y > 4 0 0 < / b : _ y > < / b : P o i n t > < b : P o i n t > < b : _ x > 1 5 9 . 3 3 3 3 3 3 3 3 3 3 3 3 3 1 < / b : _ x > < b : _ y > 4 0 0 < / b : _ y > < / b : P o i n t > < / P o i n t s > < / a : V a l u e > < / a : K e y V a l u e O f D i a g r a m O b j e c t K e y a n y T y p e z b w N T n L X > < a : K e y V a l u e O f D i a g r a m O b j e c t K e y a n y T y p e z b w N T n L X > < a : K e y > < K e y > R e l a t i o n s h i p s \ & l t ; T a b l e s \ f i n a n c i a l s \ C o l u m n s \ S a l e s   C h a n n e l   I D & g t ; - & l t ; T a b l e s \ s a l e s _ c h a n n e l \ C o l u m n s \ C h a n n e l   I D & g t ; < / K e y > < / a : K e y > < a : V a l u e   i : t y p e = " D i a g r a m D i s p l a y L i n k V i e w S t a t e " > < A u t o m a t i o n P r o p e r t y H e l p e r T e x t > E n d   p o i n t   1 :   ( 4 6 0 . 6 6 6 6 6 6 6 6 6 6 6 7 , 2 2 6 . 3 3 3 3 3 3 ) .   E n d   p o i n t   2 :   ( 5 8 8 . 4 7 4 2 8 7 8 0 1 9 9 8 , 6 9 . 3 3 3 3 3 3 )   < / A u t o m a t i o n P r o p e r t y H e l p e r T e x t > < L a y e d O u t > t r u e < / L a y e d O u t > < P o i n t s   x m l n s : b = " h t t p : / / s c h e m a s . d a t a c o n t r a c t . o r g / 2 0 0 4 / 0 7 / S y s t e m . W i n d o w s " > < b : P o i n t > < b : _ x > 4 6 0 . 6 6 6 6 6 6 6 6 6 6 6 6 5 2 < / b : _ x > < b : _ y > 2 2 6 . 3 3 3 3 3 3 < / b : _ y > < / b : P o i n t > < b : P o i n t > < b : _ x > 5 2 2 . 5 7 0 4 7 7 5 < / b : _ x > < b : _ y > 2 2 6 . 3 3 3 3 3 3 < / b : _ y > < / b : P o i n t > < b : P o i n t > < b : _ x > 5 2 4 . 5 7 0 4 7 7 5 < / b : _ x > < b : _ y > 2 2 4 . 3 3 3 3 3 3 < / b : _ y > < / b : P o i n t > < b : P o i n t > < b : _ x > 5 2 4 . 5 7 0 4 7 7 5 < / b : _ x > < b : _ y > 7 1 . 3 3 3 3 3 3 < / b : _ y > < / b : P o i n t > < b : P o i n t > < b : _ x > 5 2 6 . 5 7 0 4 7 7 5 < / b : _ x > < b : _ y > 6 9 . 3 3 3 3 3 3 < / b : _ y > < / b : P o i n t > < b : P o i n t > < b : _ x > 5 8 8 . 4 7 4 2 8 7 8 0 1 9 9 8 3 4 < / b : _ x > < b : _ y > 6 9 . 3 3 3 3 3 3 < / b : _ y > < / b : P o i n t > < / P o i n t s > < / a : V a l u e > < / a : K e y V a l u e O f D i a g r a m O b j e c t K e y a n y T y p e z b w N T n L X > < a : K e y V a l u e O f D i a g r a m O b j e c t K e y a n y T y p e z b w N T n L X > < a : K e y > < K e y > R e l a t i o n s h i p s \ & l t ; T a b l e s \ f i n a n c i a l s \ C o l u m n s \ S a l e s   C h a n n e l   I D & g t ; - & l t ; T a b l e s \ s a l e s _ c h a n n e l \ C o l u m n s \ C h a n n e l   I D & g t ; \ F K < / K e y > < / a : K e y > < a : V a l u e   i : t y p e = " D i a g r a m D i s p l a y L i n k E n d p o i n t V i e w S t a t e " > < H e i g h t > 1 6 < / H e i g h t > < L a b e l L o c a t i o n   x m l n s : b = " h t t p : / / s c h e m a s . d a t a c o n t r a c t . o r g / 2 0 0 4 / 0 7 / S y s t e m . W i n d o w s " > < b : _ x > 4 4 4 . 6 6 6 6 6 6 6 6 6 6 6 6 5 2 < / b : _ x > < b : _ y > 2 1 8 . 3 3 3 3 3 3 < / b : _ y > < / L a b e l L o c a t i o n > < L o c a t i o n   x m l n s : b = " h t t p : / / s c h e m a s . d a t a c o n t r a c t . o r g / 2 0 0 4 / 0 7 / S y s t e m . W i n d o w s " > < b : _ x > 4 4 4 . 6 6 6 6 6 6 6 6 6 6 6 6 5 2 < / b : _ x > < b : _ y > 2 2 6 . 3 3 3 3 3 3 < / b : _ y > < / L o c a t i o n > < S h a p e R o t a t e A n g l e > 3 6 0 < / S h a p e R o t a t e A n g l e > < W i d t h > 1 6 < / W i d t h > < / a : V a l u e > < / a : K e y V a l u e O f D i a g r a m O b j e c t K e y a n y T y p e z b w N T n L X > < a : K e y V a l u e O f D i a g r a m O b j e c t K e y a n y T y p e z b w N T n L X > < a : K e y > < K e y > R e l a t i o n s h i p s \ & l t ; T a b l e s \ f i n a n c i a l s \ C o l u m n s \ S a l e s   C h a n n e l   I D & g t ; - & l t ; T a b l e s \ s a l e s _ c h a n n e l \ C o l u m n s \ C h a n n e l   I D & g t ; \ P K < / K e y > < / a : K e y > < a : V a l u e   i : t y p e = " D i a g r a m D i s p l a y L i n k E n d p o i n t V i e w S t a t e " > < H e i g h t > 1 6 < / H e i g h t > < L a b e l L o c a t i o n   x m l n s : b = " h t t p : / / s c h e m a s . d a t a c o n t r a c t . o r g / 2 0 0 4 / 0 7 / S y s t e m . W i n d o w s " > < b : _ x > 5 8 8 . 4 7 4 2 8 7 8 0 1 9 9 8 3 4 < / b : _ x > < b : _ y > 6 1 . 3 3 3 3 3 2 9 9 9 9 9 9 9 9 6 < / b : _ y > < / L a b e l L o c a t i o n > < L o c a t i o n   x m l n s : b = " h t t p : / / s c h e m a s . d a t a c o n t r a c t . o r g / 2 0 0 4 / 0 7 / S y s t e m . W i n d o w s " > < b : _ x > 6 0 4 . 4 7 4 2 8 7 8 0 1 9 9 8 3 4 < / b : _ x > < b : _ y > 6 9 . 3 3 3 3 3 3 < / b : _ y > < / L o c a t i o n > < S h a p e R o t a t e A n g l e > 1 8 0 < / S h a p e R o t a t e A n g l e > < W i d t h > 1 6 < / W i d t h > < / a : V a l u e > < / a : K e y V a l u e O f D i a g r a m O b j e c t K e y a n y T y p e z b w N T n L X > < a : K e y V a l u e O f D i a g r a m O b j e c t K e y a n y T y p e z b w N T n L X > < a : K e y > < K e y > R e l a t i o n s h i p s \ & l t ; T a b l e s \ f i n a n c i a l s \ C o l u m n s \ S a l e s   C h a n n e l   I D & g t ; - & l t ; T a b l e s \ s a l e s _ c h a n n e l \ C o l u m n s \ C h a n n e l   I D & g t ; \ C r o s s F i l t e r < / K e y > < / a : K e y > < a : V a l u e   i : t y p e = " D i a g r a m D i s p l a y L i n k C r o s s F i l t e r V i e w S t a t e " > < P o i n t s   x m l n s : b = " h t t p : / / s c h e m a s . d a t a c o n t r a c t . o r g / 2 0 0 4 / 0 7 / S y s t e m . W i n d o w s " > < b : P o i n t > < b : _ x > 4 6 0 . 6 6 6 6 6 6 6 6 6 6 6 6 5 2 < / b : _ x > < b : _ y > 2 2 6 . 3 3 3 3 3 3 < / b : _ y > < / b : P o i n t > < b : P o i n t > < b : _ x > 5 2 2 . 5 7 0 4 7 7 5 < / b : _ x > < b : _ y > 2 2 6 . 3 3 3 3 3 3 < / b : _ y > < / b : P o i n t > < b : P o i n t > < b : _ x > 5 2 4 . 5 7 0 4 7 7 5 < / b : _ x > < b : _ y > 2 2 4 . 3 3 3 3 3 3 < / b : _ y > < / b : P o i n t > < b : P o i n t > < b : _ x > 5 2 4 . 5 7 0 4 7 7 5 < / b : _ x > < b : _ y > 7 1 . 3 3 3 3 3 3 < / b : _ y > < / b : P o i n t > < b : P o i n t > < b : _ x > 5 2 6 . 5 7 0 4 7 7 5 < / b : _ x > < b : _ y > 6 9 . 3 3 3 3 3 3 < / b : _ y > < / b : P o i n t > < b : P o i n t > < b : _ x > 5 8 8 . 4 7 4 2 8 7 8 0 1 9 9 8 3 4 < / b : _ x > < b : _ y > 6 9 . 3 3 3 3 3 3 < / b : _ y > < / b : P o i n t > < / P o i n t s > < / a : V a l u e > < / a : K e y V a l u e O f D i a g r a m O b j e c t K e y a n y T y p e z b w N T n L X > < a : K e y V a l u e O f D i a g r a m O b j e c t K e y a n y T y p e z b w N T n L X > < a : K e y > < K e y > R e l a t i o n s h i p s \ & l t ; T a b l e s \ f i n a n c i a l s \ C o l u m n s \ D a t e & g t ; - & l t ; T a b l e s \ C a l e n d a r \ C o l u m n s \ D a t e & g t ; < / K e y > < / a : K e y > < a : V a l u e   i : t y p e = " D i a g r a m D i s p l a y L i n k V i e w S t a t e " > < A u t o m a t i o n P r o p e r t y H e l p e r T e x t > E n d   p o i n t   1 :   ( 4 6 0 . 6 6 6 6 6 6 6 6 6 6 6 7 , 2 4 6 . 3 3 3 3 3 3 ) .   E n d   p o i n t   2 :   ( 5 6 8 . 8 5 2 3 8 6 1 7 1 6 6 2 , 3 1 5 . 6 6 6 6 6 7 )   < / A u t o m a t i o n P r o p e r t y H e l p e r T e x t > < L a y e d O u t > t r u e < / L a y e d O u t > < P o i n t s   x m l n s : b = " h t t p : / / s c h e m a s . d a t a c o n t r a c t . o r g / 2 0 0 4 / 0 7 / S y s t e m . W i n d o w s " > < b : P o i n t > < b : _ x > 4 6 0 . 6 6 6 6 6 6 6 6 6 6 6 6 5 2 < / b : _ x > < b : _ y > 2 4 6 . 3 3 3 3 3 2 9 9 9 9 9 9 9 8 < / b : _ y > < / b : P o i n t > < b : P o i n t > < b : _ x > 5 1 2 . 7 5 9 5 2 6 5 < / b : _ x > < b : _ y > 2 4 6 . 3 3 3 3 3 3 < / b : _ y > < / b : P o i n t > < b : P o i n t > < b : _ x > 5 1 4 . 7 5 9 5 2 6 5 < / b : _ x > < b : _ y > 2 4 8 . 3 3 3 3 3 3 < / b : _ y > < / b : P o i n t > < b : P o i n t > < b : _ x > 5 1 4 . 7 5 9 5 2 6 5 < / b : _ x > < b : _ y > 3 1 3 . 6 6 6 6 6 7 < / b : _ y > < / b : P o i n t > < b : P o i n t > < b : _ x > 5 1 6 . 7 5 9 5 2 6 5 < / b : _ x > < b : _ y > 3 1 5 . 6 6 6 6 6 7 < / b : _ y > < / b : P o i n t > < b : P o i n t > < b : _ x > 5 6 8 . 8 5 2 3 8 6 1 7 1 6 6 2 3 7 < / b : _ x > < b : _ y > 3 1 5 . 6 6 6 6 6 7 < / b : _ y > < / b : P o i n t > < / P o i n t s > < / a : V a l u e > < / a : K e y V a l u e O f D i a g r a m O b j e c t K e y a n y T y p e z b w N T n L X > < a : K e y V a l u e O f D i a g r a m O b j e c t K e y a n y T y p e z b w N T n L X > < a : K e y > < K e y > R e l a t i o n s h i p s \ & l t ; T a b l e s \ f i n a n c i a l s \ C o l u m n s \ D a t e & g t ; - & l t ; T a b l e s \ C a l e n d a r \ C o l u m n s \ D a t e & g t ; \ F K < / K e y > < / a : K e y > < a : V a l u e   i : t y p e = " D i a g r a m D i s p l a y L i n k E n d p o i n t V i e w S t a t e " > < H e i g h t > 1 6 < / H e i g h t > < L a b e l L o c a t i o n   x m l n s : b = " h t t p : / / s c h e m a s . d a t a c o n t r a c t . o r g / 2 0 0 4 / 0 7 / S y s t e m . W i n d o w s " > < b : _ x > 4 4 4 . 6 6 6 6 6 6 6 6 6 6 6 6 5 2 < / b : _ x > < b : _ y > 2 3 8 . 3 3 3 3 3 2 9 9 9 9 9 9 9 8 < / b : _ y > < / L a b e l L o c a t i o n > < L o c a t i o n   x m l n s : b = " h t t p : / / s c h e m a s . d a t a c o n t r a c t . o r g / 2 0 0 4 / 0 7 / S y s t e m . W i n d o w s " > < b : _ x > 4 4 4 . 6 6 6 6 6 6 6 6 6 6 6 6 5 2 < / b : _ x > < b : _ y > 2 4 6 . 3 3 3 3 3 2 9 9 9 9 9 9 9 8 < / b : _ y > < / L o c a t i o n > < S h a p e R o t a t e A n g l e > 3 6 0 < / S h a p e R o t a t e A n g l e > < W i d t h > 1 6 < / W i d t h > < / a : V a l u e > < / a : K e y V a l u e O f D i a g r a m O b j e c t K e y a n y T y p e z b w N T n L X > < a : K e y V a l u e O f D i a g r a m O b j e c t K e y a n y T y p e z b w N T n L X > < a : K e y > < K e y > R e l a t i o n s h i p s \ & l t ; T a b l e s \ f i n a n c i a l s \ C o l u m n s \ D a t e & g t ; - & l t ; T a b l e s \ C a l e n d a r \ C o l u m n s \ D a t e & g t ; \ P K < / K e y > < / a : K e y > < a : V a l u e   i : t y p e = " D i a g r a m D i s p l a y L i n k E n d p o i n t V i e w S t a t e " > < H e i g h t > 1 6 < / H e i g h t > < L a b e l L o c a t i o n   x m l n s : b = " h t t p : / / s c h e m a s . d a t a c o n t r a c t . o r g / 2 0 0 4 / 0 7 / S y s t e m . W i n d o w s " > < b : _ x > 5 6 8 . 8 5 2 3 8 6 1 7 1 6 6 2 3 7 < / b : _ x > < b : _ y > 3 0 7 . 6 6 6 6 6 7 < / b : _ y > < / L a b e l L o c a t i o n > < L o c a t i o n   x m l n s : b = " h t t p : / / s c h e m a s . d a t a c o n t r a c t . o r g / 2 0 0 4 / 0 7 / S y s t e m . W i n d o w s " > < b : _ x > 5 8 4 . 8 5 2 3 8 6 1 7 1 6 6 2 3 7 < / b : _ x > < b : _ y > 3 1 5 . 6 6 6 6 6 7 < / b : _ y > < / L o c a t i o n > < S h a p e R o t a t e A n g l e > 1 8 0 < / S h a p e R o t a t e A n g l e > < W i d t h > 1 6 < / W i d t h > < / a : V a l u e > < / a : K e y V a l u e O f D i a g r a m O b j e c t K e y a n y T y p e z b w N T n L X > < a : K e y V a l u e O f D i a g r a m O b j e c t K e y a n y T y p e z b w N T n L X > < a : K e y > < K e y > R e l a t i o n s h i p s \ & l t ; T a b l e s \ f i n a n c i a l s \ C o l u m n s \ D a t e & g t ; - & l t ; T a b l e s \ C a l e n d a r \ C o l u m n s \ D a t e & g t ; \ C r o s s F i l t e r < / K e y > < / a : K e y > < a : V a l u e   i : t y p e = " D i a g r a m D i s p l a y L i n k C r o s s F i l t e r V i e w S t a t e " > < P o i n t s   x m l n s : b = " h t t p : / / s c h e m a s . d a t a c o n t r a c t . o r g / 2 0 0 4 / 0 7 / S y s t e m . W i n d o w s " > < b : P o i n t > < b : _ x > 4 6 0 . 6 6 6 6 6 6 6 6 6 6 6 6 5 2 < / b : _ x > < b : _ y > 2 4 6 . 3 3 3 3 3 2 9 9 9 9 9 9 9 8 < / b : _ y > < / b : P o i n t > < b : P o i n t > < b : _ x > 5 1 2 . 7 5 9 5 2 6 5 < / b : _ x > < b : _ y > 2 4 6 . 3 3 3 3 3 3 < / b : _ y > < / b : P o i n t > < b : P o i n t > < b : _ x > 5 1 4 . 7 5 9 5 2 6 5 < / b : _ x > < b : _ y > 2 4 8 . 3 3 3 3 3 3 < / b : _ y > < / b : P o i n t > < b : P o i n t > < b : _ x > 5 1 4 . 7 5 9 5 2 6 5 < / b : _ x > < b : _ y > 3 1 3 . 6 6 6 6 6 7 < / b : _ y > < / b : P o i n t > < b : P o i n t > < b : _ x > 5 1 6 . 7 5 9 5 2 6 5 < / b : _ x > < b : _ y > 3 1 5 . 6 6 6 6 6 7 < / b : _ y > < / b : P o i n t > < b : P o i n t > < b : _ x > 5 6 8 . 8 5 2 3 8 6 1 7 1 6 6 2 3 7 < / b : _ x > < b : _ y > 3 1 5 . 6 6 6 6 6 7 < / b : _ y > < / b : P o i n t > < / P o i n t s > < / a : V a l u e > < / a : K e y V a l u e O f D i a g r a m O b j e c t K e y a n y T y p e z b w N T n L X > < / V i e w S t a t e s > < / D i a g r a m M a n a g e r . S e r i a l i z a b l e D i a g r a m > < / A r r a y O f D i a g r a m M a n a g e r . S e r i a l i z a b l e D i a g r a m > ] ] > < / 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 s e g m e n t 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 s e g m e n t 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 C o l u m n s \ S e g e m e n t     I D < / 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 s a l e s _ c h a n n e l 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 s a l e s _ c h a n n e l 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 C o l u m n s \ C h a n n e l   I D < / K e y > < / a : K e y > < a : V a l u e   i : t y p e = " T a b l e W i d g e t B a s e V i e w S t a t e " / > < / a : K e y V a l u e O f D i a g r a m O b j e c t K e y a n y T y p e z b w N T n L X > < a : K e y V a l u e O f D i a g r a m O b j e c t K e y a n y T y p e z b w N T n L X > < a : K e y > < K e y > C o l u m n s \ S a l e s   C h a n n e l 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 f i n a n c i a l s 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 f i n a n c i a l s 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  I n v o i c e 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 C o l u m n s \ S e g m e n t   I D < / K e y > < / a : K e y > < a : V a l u e   i : t y p e = " T a b l e W i d g e t B a s e V i e w S t a t e " / > < / a : K e y V a l u e O f D i a g r a m O b j e c t K e y a n y T y p e z b w N T n L X > < a : K e y V a l u e O f D i a g r a m O b j e c t K e y a n y T y p e z b w N T n L X > < a : K e y > < K e y > C o l u m n s \ L o c a t i o n     I D < / K e y > < / a : K e y > < a : V a l u e   i : t y p e = " T a b l e W i d g e t B a s e V i e w S t a t e " / > < / a : K e y V a l u e O f D i a g r a m O b j e c t K e y a n y T y p e z b w N T n L X > < a : K e y V a l u e O f D i a g r a m O b j e c t K e y a n y T y p e z b w N T n L X > < a : K e y > < K e y > C o l u m n s \ S a l e s   C h a n n e l 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 C o l u m n s \ C o s t   o f   s a l e s < / K e y > < / a : K e y > < a : V a l u e   i : t y p e = " T a b l e W i d g e t B a s e V i e w S t a t e " / > < / a : K e y V a l u e O f D i a g r a m O b j e c t K e y a n y T y p e z b w N T n L X > < a : K e y V a l u e O f D i a g r a m O b j e c t K e y a n y T y p e z b w N T n L X > < a : K e y > < K e y > C o l u m n s \ Q u a n t i t y   s o l d < / 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 C o l u m n s \ P r o f i t   C a t e g o r y < / 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 C o l u m n s \ P r o f i t   M a r g i n < / 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 C o l u m n s \ W e e k < / 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S a n d b o x N o n E m p t y " > < C u s t o m C o n t e n t > < ! [ C D A T A [ 1 ] ] > < / C u s t o m C o n t e n t > < / G e m i n i > 
</file>

<file path=customXml/item25.xml>��< ? x m l   v e r s i o n = " 1 . 0 "   e n c o d i n g = " U T F - 1 6 " ? > < G e m i n i   x m l n s = " h t t p : / / g e m i n i / p i v o t c u s t o m i z a t i o n / I s S a n d b o x E m b e d d e d " > < C u s t o m C o n t e n t > < ! [ C D A T A [ y e s ] ] > < / C u s t o m C o n t e n t > < / G e m i n i > 
</file>

<file path=customXml/item26.xml>��< ? x m l   v e r s i o n = " 1 . 0 "   e n c o d i n g = " U T F - 1 6 " ? > < G e m i n i   x m l n s = " h t t p : / / g e m i n i / p i v o t c u s t o m i z a t i o n / P o w e r P i v o t V e r s i o n " > < C u s t o m C o n t e n t > < ! [ C D A T A [ 2 0 1 5 . 1 3 0 . 1 6 0 5 . 3 1 8 ] ] > < / C u s t o m C o n t e n t > < / G e m i n i > 
</file>

<file path=customXml/item27.xml>��< ? x m l   v e r s i o n = " 1 . 0 "   e n c o d i n g = " U T F - 1 6 " ? > < G e m i n i   x m l n s = " h t t p : / / g e m i n i / p i v o t c u s t o m i z a t i o n / R e l a t i o n s h i p A u t o D e t e c t i o n E n a b l e d " > < C u s t o m C o n t e n t > < ! [ C D A T A [ T r u e ] ] > < / C u s t o m C o n t e n t > < / G e m i n i > 
</file>

<file path=customXml/item2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 2 0 2 5 - 0 2 - 2 8 T 1 1 : 2 3 : 1 7 . 5 4 0 9 6 3 + 0 1 : 0 0 < / L a s t P r o c e s s e d T i m e > < / D a t a M o d e l i n g S a n d b o x . S e r i a l i z e d S a n d b o x E r r o r C a c h e > ] ] > < / C u s t o m C o n t e n t > < / G e m i n i > 
</file>

<file path=customXml/item3.xml>��< ? x m l   v e r s i o n = " 1 . 0 "   e n c o d i n g = " U T F - 1 6 " ? > < G e m i n i   x m l n s = " h t t p : / / g e m i n i / p i v o t c u s t o m i z a t i o n / M a n u a l C a l c M o d e " > < C u s t o m C o n t e n t > < ! [ C D A T A [ F a l s e ] ] > < / C u s t o m C o n t e n t > < / G e m i n i > 
</file>

<file path=customXml/item4.xml>��< ? x m l   v e r s i o n = " 1 . 0 "   e n c o d i n g = " U T F - 1 6 " ? > < G e m i n i   x m l n s = " h t t p : / / g e m i n i / p i v o t c u s t o m i z a t i o n / a 7 a 2 5 1 6 2 - 5 4 2 3 - 4 8 1 d - b 7 2 0 - 8 5 6 b 4 3 a b 7 2 6 e " > < C u s t o m C o n t e n t > < ! [ C D A T A [ < ? x m l   v e r s i o n = " 1 . 0 "   e n c o d i n g = " u t f - 1 6 " ? > < S e t t i n g s > < C a l c u l a t e d F i e l d s > < i t e m > < M e a s u r e N a m e > A v e r a g e   P r o f i t < / M e a s u r e N a m e > < D i s p l a y N a m e > A v e r a g e   P r o f i t < / D i s p l a y N a m e > < V i s i b l e > F a l s e < / V i s i b l e > < / i t e m > < i t e m > < M e a s u r e N a m e > T o t a l   R e v e n u e < / M e a s u r e N a m e > < D i s p l a y N a m e > T o t a l   R e v e n u e < / D i s p l a y N a m e > < V i s i b l e > F a l s e < / V i s i b l e > < / i t e m > < i t e m > < M e a s u r e N a m e > T o t a l   Q u a n t i t y < / M e a s u r e N a m e > < D i s p l a y N a m e > T o t a l   Q u a n t i t y < / D i s p l a y N a m e > < V i s i b l e > F a l s e < / V i s i b l e > < / i t e m > < i t e m > < M e a s u r e N a m e > T o t a l   E x p e n s e s < / M e a s u r e N a m e > < D i s p l a y N a m e > T o t a l   E x p e n s e s < / D i s p l a y N a m e > < V i s i b l e > F a l s e < / V i s i b l e > < / i t e m > < i t e m > < M e a s u r e N a m e > T o t a l   S a l e s   C h a n n e l < / M e a s u r e N a m e > < D i s p l a y N a m e > T o t a l   S a l e s   C h a n n e l < / D i s p l a y N a m e > < V i s i b l e > F a l s e < / V i s i b l e > < / i t e m > < i t e m > < M e a s u r e N a m e > T o t a l   L o c a t i o n s < / M e a s u r e N a m e > < D i s p l a y N a m e > T o t a l   L o c a t i o n s < / D i s p l a y N a m e > < V i s i b l e > F a l s e < / V i s i b l e > < / i t e m > < i t e m > < M e a s u r e N a m e > T o t a l   P r o f i t < / M e a s u r e N a m e > < D i s p l a y N a m e > T o t a l   P r o f i t < / D i s p l a y N a m e > < V i s i b l e > F a l s e < / V i s i b l e > < / i t e m > < i t e m > < M e a s u r e N a m e > T o t a l   s e g m e n t < / M e a s u r e N a m e > < D i s p l a y N a m e > T o t a l   s e g m e n t < / D i s p l a y N a m e > < V i s i b l e > F a l s e < / V i s i b l e > < / i t e m > < i t e m > < M e a s u r e N a m e > T o t a l   P r o d u c t s < / M e a s u r e N a m e > < D i s p l a y N a m e > T o t a l   P r o d u c t s < / D i s p l a y N a m e > < V i s i b l e > F a l s e < / V i s i b l e > < / i t e m > < / C a l c u l a t e d F i e l d s > < S A H o s t H a s h > 0 < / S A H o s t H a s h > < G e m i n i F i e l d L i s t V i s i b l e > T r u e < / G e m i n i F i e l d L i s t V i s i b l e > < / S e t t i n g s > ] ] > < / C u s t o m C o n t e n t > < / G e m i n i > 
</file>

<file path=customXml/item5.xml>��< ? x m l   v e r s i o n = " 1 . 0 "   e n c o d i n g = " U T F - 1 6 " ? > < G e m i n i   x m l n s = " h t t p : / / g e m i n i / p i v o t c u s t o m i z a t i o n / 4 e f a 3 e b 6 - 9 7 c e - 4 f b e - 9 0 9 9 - 3 a c 8 f c 0 f f 9 d b " > < C u s t o m C o n t e n t > < ! [ C D A T A [ < ? x m l   v e r s i o n = " 1 . 0 "   e n c o d i n g = " u t f - 1 6 " ? > < S e t t i n g s > < C a l c u l a t e d F i e l d s > < i t e m > < M e a s u r e N a m e > A v e r a g e   P r o f i t < / M e a s u r e N a m e > < D i s p l a y N a m e > A v e r a g e   P r o f i t < / D i s p l a y N a m e > < V i s i b l e > F a l s e < / V i s i b l e > < / i t e m > < i t e m > < M e a s u r e N a m e > T o t a l   R e v e n u e < / M e a s u r e N a m e > < D i s p l a y N a m e > T o t a l   R e v e n u e < / D i s p l a y N a m e > < V i s i b l e > F a l s e < / V i s i b l e > < / i t e m > < i t e m > < M e a s u r e N a m e > T o t a l   Q u a n t i t y < / M e a s u r e N a m e > < D i s p l a y N a m e > T o t a l   Q u a n t i t y < / D i s p l a y N a m e > < V i s i b l e > F a l s e < / V i s i b l e > < / i t e m > < i t e m > < M e a s u r e N a m e > T o t a l   E x p e n s e s < / M e a s u r e N a m e > < D i s p l a y N a m e > T o t a l   E x p e n s e s < / D i s p l a y N a m e > < V i s i b l e > F a l s e < / V i s i b l e > < / i t e m > < i t e m > < M e a s u r e N a m e > T o t a l   S a l e s   C h a n n e l < / M e a s u r e N a m e > < D i s p l a y N a m e > T o t a l   S a l e s   C h a n n e l < / D i s p l a y N a m e > < V i s i b l e > F a l s e < / V i s i b l e > < / i t e m > < i t e m > < M e a s u r e N a m e > T o t a l   L o c a t i o n s < / M e a s u r e N a m e > < D i s p l a y N a m e > T o t a l   L o c a t i o n s < / D i s p l a y N a m e > < V i s i b l e > F a l s e < / V i s i b l e > < / i t e m > < i t e m > < M e a s u r e N a m e > T o t a l   P r o f i t < / M e a s u r e N a m e > < D i s p l a y N a m e > T o t a l   P r o f i t < / D i s p l a y N a m e > < V i s i b l e > F a l s e < / V i s i b l e > < / i t e m > < i t e m > < M e a s u r e N a m e > T o t a l   s e g m e n t < / M e a s u r e N a m e > < D i s p l a y N a m e > T o t a l   s e g m e n t < / D i s p l a y N a m e > < V i s i b l e > F a l s e < / V i s i b l e > < / i t e m > < i t e m > < M e a s u r e N a m e > T o t a l   P r o d u c t s < / M e a s u r e N a m e > < D i s p l a y N a m e > T o t a l   P r o d u c t s < / D i s p l a y N a m e > < V i s i b l e > F a l s e < / V i s i b l e > < / i t e m > < / C a l c u l a t e d F i e l d s > < S A H o s t H a s h > 0 < / S A H o s t H a s h > < G e m i n i F i e l d L i s t V i s i b l e > T r u e < / G e m i n i F i e l d L i s t V i s i b l e > < / S e t t i n g s > ] ] > < / C u s t o m C o n t e n t > < / G e m i n i > 
</file>

<file path=customXml/item6.xml>��< ? x m l   v e r s i o n = " 1 . 0 "   e n c o d i n g = " U T F - 1 6 " ? > < G e m i n i   x m l n s = " h t t p : / / g e m i n i / p i v o t c u s t o m i z a t i o n / T a b l e X M L _ s a l e s _ c h a n n e l _ b 2 c e 8 e e 2 - c 6 6 0 - 4 d 8 0 - 8 a 1 1 - 7 f f d 6 e 9 d 2 c 3 7 " > < C u s t o m C o n t e n t > < ! [ C D A T A [ < T a b l e W i d g e t G r i d S e r i a l i z a t i o n   x m l n s : x s d = " h t t p : / / w w w . w 3 . o r g / 2 0 0 1 / X M L S c h e m a "   x m l n s : x s i = " h t t p : / / w w w . w 3 . o r g / 2 0 0 1 / X M L S c h e m a - i n s t a n c e " > < C o l u m n S u g g e s t e d T y p e   / > < C o l u m n F o r m a t   / > < C o l u m n A c c u r a c y   / > < C o l u m n C u r r e n c y S y m b o l   / > < C o l u m n P o s i t i v e P a t t e r n   / > < C o l u m n N e g a t i v e P a t t e r n   / > < C o l u m n W i d t h s > < i t e m > < k e y > < s t r i n g > C h a n n e l   I D < / s t r i n g > < / k e y > < v a l u e > < i n t > 2 9 1 < / i n t > < / v a l u e > < / i t e m > < i t e m > < k e y > < s t r i n g > S a l e s   C h a n n e l < / s t r i n g > < / k e y > < v a l u e > < i n t > 2 1 5 < / i n t > < / v a l u e > < / i t e m > < / C o l u m n W i d t h s > < C o l u m n D i s p l a y I n d e x > < i t e m > < k e y > < s t r i n g > C h a n n e l   I D < / s t r i n g > < / k e y > < v a l u e > < i n t > 0 < / i n t > < / v a l u e > < / i t e m > < i t e m > < k e y > < s t r i n g > S a l e s   C h a n n e l < / s t r i n g > < / k e y > < v a l u e > < i n t > 1 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O r d e r " > < C u s t o m C o n t e n t > < ! [ C D A T A [ f i n a n c i a l s _ 5 0 6 e f 5 5 8 - b a 4 d - 4 8 1 f - a c a e - 2 8 4 3 b 0 d e 5 7 0 a , p r o d u c t _ 8 a b b 0 5 4 9 - e 3 b e - 4 4 2 4 - b 8 6 d - 7 1 5 d d 5 e 4 8 4 7 f , s a l e s _ c h a n n e l _ b 2 c e 8 e e 2 - c 6 6 0 - 4 d 8 0 - 8 a 1 1 - 7 f f d 6 e 9 d 2 c 3 7 , s e g m e n t _ 7 8 0 0 d 6 c 5 - 3 f 5 f - 4 4 2 6 - 9 d c e - 9 1 5 4 7 c c 7 f 8 6 1 , l o c a t i o n _ 9 0 b d d 1 d 1 - b 4 4 3 - 4 6 b f - 9 e 1 a - 6 7 9 4 9 1 8 1 d 4 d b , C a l e n d a r ] ] > < / C u s t o m C o n t e n t > < / G e m i n i > 
</file>

<file path=customXml/item8.xml>��< ? x m l   v e r s i o n = " 1 . 0 "   e n c o d i n g = " U T F - 1 6 " ? > < G e m i n i   x m l n s = " h t t p : / / g e m i n i / p i v o t c u s t o m i z a t i o n / f b d b 1 a 5 7 - f b 9 6 - 4 0 e 2 - b 5 1 4 - 8 8 2 d 6 6 1 e 6 b a d " > < C u s t o m C o n t e n t > < ! [ C D A T A [ < ? x m l   v e r s i o n = " 1 . 0 "   e n c o d i n g = " u t f - 1 6 " ? > < S e t t i n g s > < C a l c u l a t e d F i e l d s > < i t e m > < M e a s u r e N a m e > A v e r a g e   P r o f i t < / M e a s u r e N a m e > < D i s p l a y N a m e > A v e r a g e   P r o f i t < / D i s p l a y N a m e > < V i s i b l e > F a l s e < / V i s i b l e > < / i t e m > < i t e m > < M e a s u r e N a m e > T o t a l   R e v e n u e < / M e a s u r e N a m e > < D i s p l a y N a m e > T o t a l   R e v e n u e < / D i s p l a y N a m e > < V i s i b l e > F a l s e < / V i s i b l e > < / i t e m > < i t e m > < M e a s u r e N a m e > T o t a l   Q u a n t i t y < / M e a s u r e N a m e > < D i s p l a y N a m e > T o t a l   Q u a n t i t y < / D i s p l a y N a m e > < V i s i b l e > F a l s e < / V i s i b l e > < / i t e m > < i t e m > < M e a s u r e N a m e > T o t a l   E x p e n s e s < / M e a s u r e N a m e > < D i s p l a y N a m e > T o t a l   E x p e n s e s < / D i s p l a y N a m e > < V i s i b l e > F a l s e < / V i s i b l e > < / i t e m > < i t e m > < M e a s u r e N a m e > T o t a l   S a l e s   C h a n n e l < / M e a s u r e N a m e > < D i s p l a y N a m e > T o t a l   S a l e s   C h a n n e l < / D i s p l a y N a m e > < V i s i b l e > F a l s e < / V i s i b l e > < / i t e m > < i t e m > < M e a s u r e N a m e > T o t a l   L o c a t i o n s < / M e a s u r e N a m e > < D i s p l a y N a m e > T o t a l   L o c a t i o n s < / D i s p l a y N a m e > < V i s i b l e > F a l s e < / V i s i b l e > < / i t e m > < i t e m > < M e a s u r e N a m e > T o t a l   P r o f i t < / M e a s u r e N a m e > < D i s p l a y N a m e > T o t a l   P r o f i t < / D i s p l a y N a m e > < V i s i b l e > F a l s e < / V i s i b l e > < / i t e m > < i t e m > < M e a s u r e N a m e > T o t a l   s e g m e n t < / M e a s u r e N a m e > < D i s p l a y N a m e > T o t a l   s e g m e n t < / D i s p l a y N a m e > < V i s i b l e > F a l s e < / V i s i b l e > < / i t e m > < i t e m > < M e a s u r e N a m e > T o t a l   P r o d u c t s < / M e a s u r e N a m e > < D i s p l a y N a m e > T o t a l   P r o d u c t s < / D i s p l a y N a m e > < V i s i b l e > F a l s e < / V i s i b l e > < / i t e m > < / C a l c u l a t e d F i e l d s > < S A H o s t H a s h > 0 < / S A H o s t H a s h > < G e m i n i F i e l d L i s t V i s i b l e > T r u e < / G e m i n i F i e l d L i s t V i s i b l e > < / S e t t i n g s > ] ] > < / C u s t o m C o n t e n t > < / G e m i n i > 
</file>

<file path=customXml/item9.xml>��< ? x m l   v e r s i o n = " 1 . 0 "   e n c o d i n g = " U T F - 1 6 " ? > < G e m i n i   x m l n s = " h t t p : / / g e m i n i / p i v o t c u s t o m i z a t i o n / T a b l e X M L _ p r o d u c t _ 8 a b b 0 5 4 9 - e 3 b e - 4 4 2 4 - b 8 6 d - 7 1 5 d d 5 e 4 8 4 7 f " > < C u s t o m C o n t e n t > < ! [ C D A T A [ < T a b l e W i d g e t G r i d S e r i a l i z a t i o n   x m l n s : x s d = " h t t p : / / w w w . w 3 . o r g / 2 0 0 1 / X M L S c h e m a "   x m l n s : x s i = " h t t p : / / w w w . w 3 . o r g / 2 0 0 1 / X M L S c h e m a - i n s t a n c e " > < C o l u m n S u g g e s t e d T y p e   / > < C o l u m n F o r m a t   / > < C o l u m n A c c u r a c y   / > < C o l u m n C u r r e n c y S y m b o l   / > < C o l u m n P o s i t i v e P a t t e r n   / > < C o l u m n N e g a t i v e P a t t e r n   / > < C o l u m n W i d t h s > < i t e m > < k e y > < s t r i n g > P r o d u c t   I D < / s t r i n g > < / k e y > < v a l u e > < i n t > 1 8 7 < / i n t > < / v a l u e > < / i t e m > < i t e m > < k e y > < s t r i n g > P r o d u c t < / s t r i n g > < / k e y > < v a l u e > < i n t > 1 2 0 < / i n t > < / v a l u e > < / i t e m > < / C o l u m n W i d t h s > < C o l u m n D i s p l a y I n d e x > < i t e m > < k e y > < s t r i n g > P r o d u c t   I D < / s t r i n g > < / k e y > < v a l u e > < i n t > 0 < / i n t > < / v a l u e > < / i t e m > < i t e m > < k e y > < s t r i n g > P r o d u c t < / s t r i n g > < / k e y > < v a l u e > < i n t > 1 < / 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299D72D-46E2-4DDF-9E4D-F2C2ED0F3451}">
  <ds:schemaRefs/>
</ds:datastoreItem>
</file>

<file path=customXml/itemProps10.xml><?xml version="1.0" encoding="utf-8"?>
<ds:datastoreItem xmlns:ds="http://schemas.openxmlformats.org/officeDocument/2006/customXml" ds:itemID="{7974D643-B15F-4AE0-A686-3A6E07C6527A}">
  <ds:schemaRefs/>
</ds:datastoreItem>
</file>

<file path=customXml/itemProps11.xml><?xml version="1.0" encoding="utf-8"?>
<ds:datastoreItem xmlns:ds="http://schemas.openxmlformats.org/officeDocument/2006/customXml" ds:itemID="{DBF7309D-064E-41D4-962B-0A62EF5E9DC9}">
  <ds:schemaRefs/>
</ds:datastoreItem>
</file>

<file path=customXml/itemProps12.xml><?xml version="1.0" encoding="utf-8"?>
<ds:datastoreItem xmlns:ds="http://schemas.openxmlformats.org/officeDocument/2006/customXml" ds:itemID="{099F8AF8-6F4D-4262-A568-74CC60912483}">
  <ds:schemaRefs/>
</ds:datastoreItem>
</file>

<file path=customXml/itemProps13.xml><?xml version="1.0" encoding="utf-8"?>
<ds:datastoreItem xmlns:ds="http://schemas.openxmlformats.org/officeDocument/2006/customXml" ds:itemID="{C810D8E7-DE7B-4719-95D2-BBD2367A7503}">
  <ds:schemaRefs/>
</ds:datastoreItem>
</file>

<file path=customXml/itemProps14.xml><?xml version="1.0" encoding="utf-8"?>
<ds:datastoreItem xmlns:ds="http://schemas.openxmlformats.org/officeDocument/2006/customXml" ds:itemID="{4E17ED23-13CB-409C-861B-22A2620FAB56}">
  <ds:schemaRefs/>
</ds:datastoreItem>
</file>

<file path=customXml/itemProps15.xml><?xml version="1.0" encoding="utf-8"?>
<ds:datastoreItem xmlns:ds="http://schemas.openxmlformats.org/officeDocument/2006/customXml" ds:itemID="{37F6B06E-6D8E-46C3-A925-B641F4680518}">
  <ds:schemaRefs/>
</ds:datastoreItem>
</file>

<file path=customXml/itemProps16.xml><?xml version="1.0" encoding="utf-8"?>
<ds:datastoreItem xmlns:ds="http://schemas.openxmlformats.org/officeDocument/2006/customXml" ds:itemID="{9243E51D-3376-4F23-B0C4-2A2886009339}">
  <ds:schemaRefs/>
</ds:datastoreItem>
</file>

<file path=customXml/itemProps17.xml><?xml version="1.0" encoding="utf-8"?>
<ds:datastoreItem xmlns:ds="http://schemas.openxmlformats.org/officeDocument/2006/customXml" ds:itemID="{25B676AC-B7C5-4E76-A0D3-7126C2ACA05F}">
  <ds:schemaRefs/>
</ds:datastoreItem>
</file>

<file path=customXml/itemProps18.xml><?xml version="1.0" encoding="utf-8"?>
<ds:datastoreItem xmlns:ds="http://schemas.openxmlformats.org/officeDocument/2006/customXml" ds:itemID="{65549DE7-2CE3-45C7-B45E-E26AC1D288BA}">
  <ds:schemaRefs/>
</ds:datastoreItem>
</file>

<file path=customXml/itemProps19.xml><?xml version="1.0" encoding="utf-8"?>
<ds:datastoreItem xmlns:ds="http://schemas.openxmlformats.org/officeDocument/2006/customXml" ds:itemID="{1F0D7931-7423-4752-82F1-2C97EB871695}">
  <ds:schemaRefs/>
</ds:datastoreItem>
</file>

<file path=customXml/itemProps2.xml><?xml version="1.0" encoding="utf-8"?>
<ds:datastoreItem xmlns:ds="http://schemas.openxmlformats.org/officeDocument/2006/customXml" ds:itemID="{C65A73A8-0160-40A1-83AF-EFE6A8960248}">
  <ds:schemaRefs/>
</ds:datastoreItem>
</file>

<file path=customXml/itemProps20.xml><?xml version="1.0" encoding="utf-8"?>
<ds:datastoreItem xmlns:ds="http://schemas.openxmlformats.org/officeDocument/2006/customXml" ds:itemID="{AA04A59E-E0F6-4AB1-AD5B-E9B01ACB935A}">
  <ds:schemaRefs/>
</ds:datastoreItem>
</file>

<file path=customXml/itemProps21.xml><?xml version="1.0" encoding="utf-8"?>
<ds:datastoreItem xmlns:ds="http://schemas.openxmlformats.org/officeDocument/2006/customXml" ds:itemID="{5B9E0409-6D2E-42C1-93A7-766B0C13AA86}">
  <ds:schemaRefs/>
</ds:datastoreItem>
</file>

<file path=customXml/itemProps22.xml><?xml version="1.0" encoding="utf-8"?>
<ds:datastoreItem xmlns:ds="http://schemas.openxmlformats.org/officeDocument/2006/customXml" ds:itemID="{66470A6D-F7B1-4FB2-99B5-329886987F3F}">
  <ds:schemaRefs/>
</ds:datastoreItem>
</file>

<file path=customXml/itemProps23.xml><?xml version="1.0" encoding="utf-8"?>
<ds:datastoreItem xmlns:ds="http://schemas.openxmlformats.org/officeDocument/2006/customXml" ds:itemID="{D20FAD98-14D4-4D30-B0C9-DB065A9890D7}">
  <ds:schemaRefs/>
</ds:datastoreItem>
</file>

<file path=customXml/itemProps24.xml><?xml version="1.0" encoding="utf-8"?>
<ds:datastoreItem xmlns:ds="http://schemas.openxmlformats.org/officeDocument/2006/customXml" ds:itemID="{59474B24-6D13-44EC-848D-DB776A362C62}">
  <ds:schemaRefs/>
</ds:datastoreItem>
</file>

<file path=customXml/itemProps25.xml><?xml version="1.0" encoding="utf-8"?>
<ds:datastoreItem xmlns:ds="http://schemas.openxmlformats.org/officeDocument/2006/customXml" ds:itemID="{A3012E3D-F9EF-4E54-A788-0074355F900F}">
  <ds:schemaRefs/>
</ds:datastoreItem>
</file>

<file path=customXml/itemProps26.xml><?xml version="1.0" encoding="utf-8"?>
<ds:datastoreItem xmlns:ds="http://schemas.openxmlformats.org/officeDocument/2006/customXml" ds:itemID="{154F682A-F719-4BD7-B065-C6F2F6197242}">
  <ds:schemaRefs/>
</ds:datastoreItem>
</file>

<file path=customXml/itemProps27.xml><?xml version="1.0" encoding="utf-8"?>
<ds:datastoreItem xmlns:ds="http://schemas.openxmlformats.org/officeDocument/2006/customXml" ds:itemID="{C0B35ACE-9B69-4084-951E-B7E2387B9F27}">
  <ds:schemaRefs/>
</ds:datastoreItem>
</file>

<file path=customXml/itemProps28.xml><?xml version="1.0" encoding="utf-8"?>
<ds:datastoreItem xmlns:ds="http://schemas.openxmlformats.org/officeDocument/2006/customXml" ds:itemID="{0C24DCE3-46CB-4EBD-B483-74DCA6FBF820}">
  <ds:schemaRefs/>
</ds:datastoreItem>
</file>

<file path=customXml/itemProps3.xml><?xml version="1.0" encoding="utf-8"?>
<ds:datastoreItem xmlns:ds="http://schemas.openxmlformats.org/officeDocument/2006/customXml" ds:itemID="{A8360BE6-C2D6-486B-AF69-49A520DA884E}">
  <ds:schemaRefs/>
</ds:datastoreItem>
</file>

<file path=customXml/itemProps4.xml><?xml version="1.0" encoding="utf-8"?>
<ds:datastoreItem xmlns:ds="http://schemas.openxmlformats.org/officeDocument/2006/customXml" ds:itemID="{8DD88760-0AF3-46F6-AC20-AC407CA06631}">
  <ds:schemaRefs/>
</ds:datastoreItem>
</file>

<file path=customXml/itemProps5.xml><?xml version="1.0" encoding="utf-8"?>
<ds:datastoreItem xmlns:ds="http://schemas.openxmlformats.org/officeDocument/2006/customXml" ds:itemID="{44D0784C-FC3D-4BAA-AE72-67CCF1B61346}">
  <ds:schemaRefs/>
</ds:datastoreItem>
</file>

<file path=customXml/itemProps6.xml><?xml version="1.0" encoding="utf-8"?>
<ds:datastoreItem xmlns:ds="http://schemas.openxmlformats.org/officeDocument/2006/customXml" ds:itemID="{C50AB95F-72D0-488B-B704-480DEC08CB5F}">
  <ds:schemaRefs/>
</ds:datastoreItem>
</file>

<file path=customXml/itemProps7.xml><?xml version="1.0" encoding="utf-8"?>
<ds:datastoreItem xmlns:ds="http://schemas.openxmlformats.org/officeDocument/2006/customXml" ds:itemID="{A81A9B04-385F-47A6-B75E-6FA3A240D26B}">
  <ds:schemaRefs/>
</ds:datastoreItem>
</file>

<file path=customXml/itemProps8.xml><?xml version="1.0" encoding="utf-8"?>
<ds:datastoreItem xmlns:ds="http://schemas.openxmlformats.org/officeDocument/2006/customXml" ds:itemID="{93D25626-C64E-4569-B0C0-486CEEA7F3D4}">
  <ds:schemaRefs/>
</ds:datastoreItem>
</file>

<file path=customXml/itemProps9.xml><?xml version="1.0" encoding="utf-8"?>
<ds:datastoreItem xmlns:ds="http://schemas.openxmlformats.org/officeDocument/2006/customXml" ds:itemID="{CFFEAD99-5E97-4510-885C-5CAE067FC2B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modified_financials</vt:lpstr>
      <vt:lpstr>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cp:lastPrinted>2025-02-26T20:52:09Z</cp:lastPrinted>
  <dcterms:created xsi:type="dcterms:W3CDTF">2025-02-26T11:18:38Z</dcterms:created>
  <dcterms:modified xsi:type="dcterms:W3CDTF">2025-02-28T10:23:18Z</dcterms:modified>
</cp:coreProperties>
</file>