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im.CAULDSTANES\My Documents\GCU MSc Web Dev Degree\Year 3 Dissertation\Windfarm Name Analysis\"/>
    </mc:Choice>
  </mc:AlternateContent>
  <bookViews>
    <workbookView xWindow="0" yWindow="0" windowWidth="24000" windowHeight="9735" activeTab="3"/>
  </bookViews>
  <sheets>
    <sheet name="Summary" sheetId="6" r:id="rId1"/>
    <sheet name="Statistics" sheetId="5" r:id="rId2"/>
    <sheet name="Test Results" sheetId="1" r:id="rId3"/>
    <sheet name="Limits Analysis" sheetId="8" r:id="rId4"/>
    <sheet name="Matches" sheetId="3" r:id="rId5"/>
    <sheet name="No Matches" sheetId="4" r:id="rId6"/>
    <sheet name="Test Cases" sheetId="7" r:id="rId7"/>
  </sheets>
  <definedNames>
    <definedName name="_xlnm._FilterDatabase" localSheetId="2" hidden="1">'Test Results'!$A$1:$Y$115</definedName>
    <definedName name="BMH_Lower_Limit">'Limits Analysis'!$C$13</definedName>
    <definedName name="BMH_Upper_Limit">'Limits Analysis'!$B$13</definedName>
    <definedName name="Count_BMH">'Test Results'!$X$2:$X$115</definedName>
    <definedName name="Count_DC">'Test Results'!$R$2:$R$115</definedName>
    <definedName name="Count_LCS_Min">'Test Results'!$V$2:$V$115</definedName>
    <definedName name="Count_LED">'Test Results'!$T$2:$T$115</definedName>
    <definedName name="DC_Lower_Limit">'Limits Analysis'!$C$10</definedName>
    <definedName name="DC_Upper_Limit">'Limits Analysis'!$B$10</definedName>
    <definedName name="LCS_Lower_Limit">'Limits Analysis'!$C$12</definedName>
    <definedName name="LCS_Upper_Limit">'Limits Analysis'!$B$12</definedName>
    <definedName name="LED_Lower_Limit">'Limits Analysis'!$C$11</definedName>
    <definedName name="LED_Upper_Limit">'Limits Analysis'!$B$11</definedName>
    <definedName name="Match_BMH">'Test Results'!$W$2:$W$115</definedName>
    <definedName name="Match_DC">'Test Results'!$Q$2:$Q$115</definedName>
    <definedName name="Match_LCS_Min">'Test Results'!$U$2:$U$115</definedName>
    <definedName name="Match_LED">'Test Results'!$S$2:$S$115</definedName>
    <definedName name="TestCases" comment="Shows the est cases and the expected result from matching">'Test Cases'!$A$2:$D$39</definedName>
    <definedName name="TestNumbers">'Test Results'!$A$2:$A$115</definedName>
  </definedNames>
  <calcPr calcId="152511"/>
</workbook>
</file>

<file path=xl/calcChain.xml><?xml version="1.0" encoding="utf-8"?>
<calcChain xmlns="http://schemas.openxmlformats.org/spreadsheetml/2006/main">
  <c r="W115" i="1" l="1"/>
  <c r="X115" i="1" s="1"/>
  <c r="U115" i="1"/>
  <c r="V115" i="1" s="1"/>
  <c r="S115" i="1"/>
  <c r="T115" i="1" s="1"/>
  <c r="Q115" i="1"/>
  <c r="R115" i="1" s="1"/>
  <c r="W114" i="1"/>
  <c r="X114" i="1" s="1"/>
  <c r="U114" i="1"/>
  <c r="V114" i="1" s="1"/>
  <c r="S114" i="1"/>
  <c r="T114" i="1" s="1"/>
  <c r="Q114" i="1"/>
  <c r="R114" i="1" s="1"/>
  <c r="W113" i="1"/>
  <c r="X113" i="1" s="1"/>
  <c r="U113" i="1"/>
  <c r="V113" i="1" s="1"/>
  <c r="S113" i="1"/>
  <c r="T113" i="1" s="1"/>
  <c r="Q113" i="1"/>
  <c r="R113" i="1" s="1"/>
  <c r="W112" i="1"/>
  <c r="X112" i="1" s="1"/>
  <c r="U112" i="1"/>
  <c r="V112" i="1" s="1"/>
  <c r="S112" i="1"/>
  <c r="T112" i="1" s="1"/>
  <c r="Q112" i="1"/>
  <c r="R112" i="1" s="1"/>
  <c r="W111" i="1"/>
  <c r="X111" i="1" s="1"/>
  <c r="U111" i="1"/>
  <c r="V111" i="1" s="1"/>
  <c r="S111" i="1"/>
  <c r="T111" i="1" s="1"/>
  <c r="Q111" i="1"/>
  <c r="R111" i="1" s="1"/>
  <c r="W110" i="1"/>
  <c r="X110" i="1" s="1"/>
  <c r="U110" i="1"/>
  <c r="V110" i="1" s="1"/>
  <c r="S110" i="1"/>
  <c r="T110" i="1" s="1"/>
  <c r="Q110" i="1"/>
  <c r="R110" i="1" s="1"/>
  <c r="W109" i="1"/>
  <c r="X109" i="1" s="1"/>
  <c r="U109" i="1"/>
  <c r="V109" i="1" s="1"/>
  <c r="S109" i="1"/>
  <c r="T109" i="1" s="1"/>
  <c r="Q109" i="1"/>
  <c r="R109" i="1" s="1"/>
  <c r="W108" i="1"/>
  <c r="X108" i="1" s="1"/>
  <c r="U108" i="1"/>
  <c r="V108" i="1" s="1"/>
  <c r="S108" i="1"/>
  <c r="T108" i="1" s="1"/>
  <c r="Q108" i="1"/>
  <c r="R108" i="1" s="1"/>
  <c r="W107" i="1"/>
  <c r="X107" i="1" s="1"/>
  <c r="U107" i="1"/>
  <c r="V107" i="1" s="1"/>
  <c r="S107" i="1"/>
  <c r="T107" i="1" s="1"/>
  <c r="Q107" i="1"/>
  <c r="R107" i="1" s="1"/>
  <c r="W106" i="1"/>
  <c r="X106" i="1" s="1"/>
  <c r="U106" i="1"/>
  <c r="V106" i="1" s="1"/>
  <c r="S106" i="1"/>
  <c r="T106" i="1" s="1"/>
  <c r="Q106" i="1"/>
  <c r="R106" i="1" s="1"/>
  <c r="W105" i="1"/>
  <c r="X105" i="1" s="1"/>
  <c r="U105" i="1"/>
  <c r="V105" i="1" s="1"/>
  <c r="S105" i="1"/>
  <c r="T105" i="1" s="1"/>
  <c r="Q105" i="1"/>
  <c r="R105" i="1" s="1"/>
  <c r="W104" i="1"/>
  <c r="X104" i="1" s="1"/>
  <c r="U104" i="1"/>
  <c r="V104" i="1" s="1"/>
  <c r="S104" i="1"/>
  <c r="T104" i="1" s="1"/>
  <c r="Q104" i="1"/>
  <c r="R104" i="1" s="1"/>
  <c r="W103" i="1"/>
  <c r="X103" i="1" s="1"/>
  <c r="U103" i="1"/>
  <c r="V103" i="1" s="1"/>
  <c r="S103" i="1"/>
  <c r="T103" i="1" s="1"/>
  <c r="Q103" i="1"/>
  <c r="R103" i="1" s="1"/>
  <c r="W102" i="1"/>
  <c r="X102" i="1" s="1"/>
  <c r="U102" i="1"/>
  <c r="V102" i="1" s="1"/>
  <c r="S102" i="1"/>
  <c r="T102" i="1" s="1"/>
  <c r="Q102" i="1"/>
  <c r="R102" i="1" s="1"/>
  <c r="W101" i="1"/>
  <c r="X101" i="1" s="1"/>
  <c r="U101" i="1"/>
  <c r="V101" i="1" s="1"/>
  <c r="S101" i="1"/>
  <c r="T101" i="1" s="1"/>
  <c r="Q101" i="1"/>
  <c r="R101" i="1" s="1"/>
  <c r="W100" i="1"/>
  <c r="X100" i="1" s="1"/>
  <c r="U100" i="1"/>
  <c r="V100" i="1" s="1"/>
  <c r="S100" i="1"/>
  <c r="T100" i="1" s="1"/>
  <c r="Q100" i="1"/>
  <c r="R100" i="1" s="1"/>
  <c r="W99" i="1"/>
  <c r="X99" i="1" s="1"/>
  <c r="U99" i="1"/>
  <c r="V99" i="1" s="1"/>
  <c r="S99" i="1"/>
  <c r="T99" i="1" s="1"/>
  <c r="Q99" i="1"/>
  <c r="R99" i="1" s="1"/>
  <c r="W98" i="1"/>
  <c r="X98" i="1" s="1"/>
  <c r="U98" i="1"/>
  <c r="V98" i="1" s="1"/>
  <c r="S98" i="1"/>
  <c r="T98" i="1" s="1"/>
  <c r="Q98" i="1"/>
  <c r="R98" i="1" s="1"/>
  <c r="W97" i="1"/>
  <c r="X97" i="1" s="1"/>
  <c r="U97" i="1"/>
  <c r="V97" i="1" s="1"/>
  <c r="S97" i="1"/>
  <c r="T97" i="1" s="1"/>
  <c r="Q97" i="1"/>
  <c r="R97" i="1" s="1"/>
  <c r="W96" i="1"/>
  <c r="X96" i="1" s="1"/>
  <c r="U96" i="1"/>
  <c r="V96" i="1" s="1"/>
  <c r="S96" i="1"/>
  <c r="T96" i="1" s="1"/>
  <c r="Q96" i="1"/>
  <c r="R96" i="1" s="1"/>
  <c r="W95" i="1"/>
  <c r="X95" i="1" s="1"/>
  <c r="U95" i="1"/>
  <c r="V95" i="1" s="1"/>
  <c r="S95" i="1"/>
  <c r="T95" i="1" s="1"/>
  <c r="Q95" i="1"/>
  <c r="R95" i="1" s="1"/>
  <c r="W94" i="1"/>
  <c r="X94" i="1" s="1"/>
  <c r="U94" i="1"/>
  <c r="V94" i="1" s="1"/>
  <c r="S94" i="1"/>
  <c r="T94" i="1" s="1"/>
  <c r="Q94" i="1"/>
  <c r="R94" i="1" s="1"/>
  <c r="W93" i="1"/>
  <c r="X93" i="1" s="1"/>
  <c r="U93" i="1"/>
  <c r="V93" i="1" s="1"/>
  <c r="S93" i="1"/>
  <c r="T93" i="1" s="1"/>
  <c r="Q93" i="1"/>
  <c r="R93" i="1" s="1"/>
  <c r="W92" i="1"/>
  <c r="X92" i="1" s="1"/>
  <c r="U92" i="1"/>
  <c r="V92" i="1" s="1"/>
  <c r="S92" i="1"/>
  <c r="T92" i="1" s="1"/>
  <c r="Q92" i="1"/>
  <c r="R92" i="1" s="1"/>
  <c r="W91" i="1"/>
  <c r="X91" i="1" s="1"/>
  <c r="U91" i="1"/>
  <c r="V91" i="1" s="1"/>
  <c r="S91" i="1"/>
  <c r="T91" i="1" s="1"/>
  <c r="Q91" i="1"/>
  <c r="R91" i="1" s="1"/>
  <c r="W90" i="1"/>
  <c r="X90" i="1" s="1"/>
  <c r="U90" i="1"/>
  <c r="V90" i="1" s="1"/>
  <c r="S90" i="1"/>
  <c r="T90" i="1" s="1"/>
  <c r="Q90" i="1"/>
  <c r="R90" i="1" s="1"/>
  <c r="W89" i="1"/>
  <c r="X89" i="1" s="1"/>
  <c r="U89" i="1"/>
  <c r="V89" i="1" s="1"/>
  <c r="S89" i="1"/>
  <c r="T89" i="1" s="1"/>
  <c r="Q89" i="1"/>
  <c r="R89" i="1" s="1"/>
  <c r="W88" i="1"/>
  <c r="X88" i="1" s="1"/>
  <c r="U88" i="1"/>
  <c r="V88" i="1" s="1"/>
  <c r="S88" i="1"/>
  <c r="T88" i="1" s="1"/>
  <c r="Q88" i="1"/>
  <c r="R88" i="1" s="1"/>
  <c r="W87" i="1"/>
  <c r="X87" i="1" s="1"/>
  <c r="U87" i="1"/>
  <c r="V87" i="1" s="1"/>
  <c r="S87" i="1"/>
  <c r="T87" i="1" s="1"/>
  <c r="Q87" i="1"/>
  <c r="R87" i="1" s="1"/>
  <c r="W86" i="1"/>
  <c r="X86" i="1" s="1"/>
  <c r="U86" i="1"/>
  <c r="V86" i="1" s="1"/>
  <c r="S86" i="1"/>
  <c r="T86" i="1" s="1"/>
  <c r="Q86" i="1"/>
  <c r="R86" i="1" s="1"/>
  <c r="W85" i="1"/>
  <c r="X85" i="1" s="1"/>
  <c r="U85" i="1"/>
  <c r="V85" i="1" s="1"/>
  <c r="S85" i="1"/>
  <c r="T85" i="1" s="1"/>
  <c r="Q85" i="1"/>
  <c r="R85" i="1" s="1"/>
  <c r="W84" i="1"/>
  <c r="X84" i="1" s="1"/>
  <c r="U84" i="1"/>
  <c r="V84" i="1" s="1"/>
  <c r="S84" i="1"/>
  <c r="T84" i="1" s="1"/>
  <c r="Q84" i="1"/>
  <c r="R84" i="1" s="1"/>
  <c r="W83" i="1"/>
  <c r="X83" i="1" s="1"/>
  <c r="U83" i="1"/>
  <c r="V83" i="1" s="1"/>
  <c r="S83" i="1"/>
  <c r="T83" i="1" s="1"/>
  <c r="Q83" i="1"/>
  <c r="R83" i="1" s="1"/>
  <c r="W82" i="1"/>
  <c r="X82" i="1" s="1"/>
  <c r="U82" i="1"/>
  <c r="V82" i="1" s="1"/>
  <c r="S82" i="1"/>
  <c r="T82" i="1" s="1"/>
  <c r="Q82" i="1"/>
  <c r="R82" i="1" s="1"/>
  <c r="W81" i="1"/>
  <c r="X81" i="1" s="1"/>
  <c r="U81" i="1"/>
  <c r="V81" i="1" s="1"/>
  <c r="S81" i="1"/>
  <c r="T81" i="1" s="1"/>
  <c r="Q81" i="1"/>
  <c r="R81" i="1" s="1"/>
  <c r="W80" i="1"/>
  <c r="X80" i="1" s="1"/>
  <c r="U80" i="1"/>
  <c r="V80" i="1" s="1"/>
  <c r="S80" i="1"/>
  <c r="T80" i="1" s="1"/>
  <c r="Q80" i="1"/>
  <c r="R80" i="1" s="1"/>
  <c r="W79" i="1"/>
  <c r="X79" i="1" s="1"/>
  <c r="U79" i="1"/>
  <c r="V79" i="1" s="1"/>
  <c r="S79" i="1"/>
  <c r="T79" i="1" s="1"/>
  <c r="Q79" i="1"/>
  <c r="R79" i="1" s="1"/>
  <c r="W78" i="1"/>
  <c r="X78" i="1" s="1"/>
  <c r="U78" i="1"/>
  <c r="V78" i="1" s="1"/>
  <c r="S78" i="1"/>
  <c r="T78" i="1" s="1"/>
  <c r="Q78" i="1"/>
  <c r="R78" i="1" s="1"/>
  <c r="W77" i="1"/>
  <c r="X77" i="1" s="1"/>
  <c r="U77" i="1"/>
  <c r="V77" i="1" s="1"/>
  <c r="S77" i="1"/>
  <c r="T77" i="1" s="1"/>
  <c r="Q77" i="1"/>
  <c r="R77" i="1" s="1"/>
  <c r="W76" i="1"/>
  <c r="X76" i="1" s="1"/>
  <c r="U76" i="1"/>
  <c r="V76" i="1" s="1"/>
  <c r="S76" i="1"/>
  <c r="T76" i="1" s="1"/>
  <c r="Q76" i="1"/>
  <c r="R76" i="1" s="1"/>
  <c r="W75" i="1"/>
  <c r="X75" i="1" s="1"/>
  <c r="U75" i="1"/>
  <c r="V75" i="1" s="1"/>
  <c r="S75" i="1"/>
  <c r="T75" i="1" s="1"/>
  <c r="Q75" i="1"/>
  <c r="R75" i="1" s="1"/>
  <c r="W74" i="1"/>
  <c r="X74" i="1" s="1"/>
  <c r="U74" i="1"/>
  <c r="V74" i="1" s="1"/>
  <c r="S74" i="1"/>
  <c r="T74" i="1" s="1"/>
  <c r="Q74" i="1"/>
  <c r="R74" i="1" s="1"/>
  <c r="W73" i="1"/>
  <c r="X73" i="1" s="1"/>
  <c r="U73" i="1"/>
  <c r="V73" i="1" s="1"/>
  <c r="S73" i="1"/>
  <c r="T73" i="1" s="1"/>
  <c r="Q73" i="1"/>
  <c r="R73" i="1" s="1"/>
  <c r="W72" i="1"/>
  <c r="X72" i="1" s="1"/>
  <c r="U72" i="1"/>
  <c r="V72" i="1" s="1"/>
  <c r="S72" i="1"/>
  <c r="T72" i="1" s="1"/>
  <c r="Q72" i="1"/>
  <c r="R72" i="1" s="1"/>
  <c r="W71" i="1"/>
  <c r="X71" i="1" s="1"/>
  <c r="U71" i="1"/>
  <c r="V71" i="1" s="1"/>
  <c r="S71" i="1"/>
  <c r="T71" i="1" s="1"/>
  <c r="Q71" i="1"/>
  <c r="R71" i="1" s="1"/>
  <c r="W70" i="1"/>
  <c r="X70" i="1" s="1"/>
  <c r="U70" i="1"/>
  <c r="V70" i="1" s="1"/>
  <c r="S70" i="1"/>
  <c r="T70" i="1" s="1"/>
  <c r="Q70" i="1"/>
  <c r="R70" i="1" s="1"/>
  <c r="W69" i="1"/>
  <c r="X69" i="1" s="1"/>
  <c r="U69" i="1"/>
  <c r="V69" i="1" s="1"/>
  <c r="S69" i="1"/>
  <c r="T69" i="1" s="1"/>
  <c r="Q69" i="1"/>
  <c r="R69" i="1" s="1"/>
  <c r="W68" i="1"/>
  <c r="X68" i="1" s="1"/>
  <c r="U68" i="1"/>
  <c r="V68" i="1" s="1"/>
  <c r="S68" i="1"/>
  <c r="T68" i="1" s="1"/>
  <c r="Q68" i="1"/>
  <c r="R68" i="1" s="1"/>
  <c r="W67" i="1"/>
  <c r="X67" i="1" s="1"/>
  <c r="U67" i="1"/>
  <c r="V67" i="1" s="1"/>
  <c r="S67" i="1"/>
  <c r="T67" i="1" s="1"/>
  <c r="Q67" i="1"/>
  <c r="R67" i="1" s="1"/>
  <c r="W66" i="1"/>
  <c r="X66" i="1" s="1"/>
  <c r="U66" i="1"/>
  <c r="V66" i="1" s="1"/>
  <c r="S66" i="1"/>
  <c r="T66" i="1" s="1"/>
  <c r="Q66" i="1"/>
  <c r="R66" i="1" s="1"/>
  <c r="W65" i="1"/>
  <c r="X65" i="1" s="1"/>
  <c r="U65" i="1"/>
  <c r="V65" i="1" s="1"/>
  <c r="S65" i="1"/>
  <c r="T65" i="1" s="1"/>
  <c r="Q65" i="1"/>
  <c r="R65" i="1" s="1"/>
  <c r="W64" i="1"/>
  <c r="X64" i="1" s="1"/>
  <c r="U64" i="1"/>
  <c r="V64" i="1" s="1"/>
  <c r="S64" i="1"/>
  <c r="T64" i="1" s="1"/>
  <c r="Q64" i="1"/>
  <c r="R64" i="1" s="1"/>
  <c r="W63" i="1"/>
  <c r="X63" i="1" s="1"/>
  <c r="U63" i="1"/>
  <c r="V63" i="1" s="1"/>
  <c r="S63" i="1"/>
  <c r="T63" i="1" s="1"/>
  <c r="Q63" i="1"/>
  <c r="R63" i="1" s="1"/>
  <c r="W62" i="1"/>
  <c r="X62" i="1" s="1"/>
  <c r="U62" i="1"/>
  <c r="V62" i="1" s="1"/>
  <c r="S62" i="1"/>
  <c r="T62" i="1" s="1"/>
  <c r="Q62" i="1"/>
  <c r="R62" i="1" s="1"/>
  <c r="W61" i="1"/>
  <c r="X61" i="1" s="1"/>
  <c r="U61" i="1"/>
  <c r="V61" i="1" s="1"/>
  <c r="S61" i="1"/>
  <c r="T61" i="1" s="1"/>
  <c r="Q61" i="1"/>
  <c r="R61" i="1" s="1"/>
  <c r="W60" i="1"/>
  <c r="X60" i="1" s="1"/>
  <c r="U60" i="1"/>
  <c r="V60" i="1" s="1"/>
  <c r="S60" i="1"/>
  <c r="T60" i="1" s="1"/>
  <c r="Q60" i="1"/>
  <c r="R60" i="1" s="1"/>
  <c r="W59" i="1"/>
  <c r="X59" i="1" s="1"/>
  <c r="U59" i="1"/>
  <c r="V59" i="1" s="1"/>
  <c r="S59" i="1"/>
  <c r="T59" i="1" s="1"/>
  <c r="Q59" i="1"/>
  <c r="R59" i="1" s="1"/>
  <c r="W58" i="1"/>
  <c r="X58" i="1" s="1"/>
  <c r="U58" i="1"/>
  <c r="V58" i="1" s="1"/>
  <c r="S58" i="1"/>
  <c r="T58" i="1" s="1"/>
  <c r="Q58" i="1"/>
  <c r="R58" i="1" s="1"/>
  <c r="W57" i="1"/>
  <c r="X57" i="1" s="1"/>
  <c r="U57" i="1"/>
  <c r="V57" i="1" s="1"/>
  <c r="S57" i="1"/>
  <c r="T57" i="1" s="1"/>
  <c r="Q57" i="1"/>
  <c r="R57" i="1" s="1"/>
  <c r="W56" i="1"/>
  <c r="X56" i="1" s="1"/>
  <c r="U56" i="1"/>
  <c r="V56" i="1" s="1"/>
  <c r="S56" i="1"/>
  <c r="T56" i="1" s="1"/>
  <c r="Q56" i="1"/>
  <c r="R56" i="1" s="1"/>
  <c r="W55" i="1"/>
  <c r="X55" i="1" s="1"/>
  <c r="U55" i="1"/>
  <c r="V55" i="1" s="1"/>
  <c r="S55" i="1"/>
  <c r="T55" i="1" s="1"/>
  <c r="Q55" i="1"/>
  <c r="R55" i="1" s="1"/>
  <c r="W54" i="1"/>
  <c r="X54" i="1" s="1"/>
  <c r="U54" i="1"/>
  <c r="V54" i="1" s="1"/>
  <c r="S54" i="1"/>
  <c r="T54" i="1" s="1"/>
  <c r="Q54" i="1"/>
  <c r="R54" i="1" s="1"/>
  <c r="W53" i="1"/>
  <c r="X53" i="1" s="1"/>
  <c r="U53" i="1"/>
  <c r="V53" i="1" s="1"/>
  <c r="S53" i="1"/>
  <c r="T53" i="1" s="1"/>
  <c r="Q53" i="1"/>
  <c r="R53" i="1" s="1"/>
  <c r="W52" i="1"/>
  <c r="X52" i="1" s="1"/>
  <c r="U52" i="1"/>
  <c r="V52" i="1" s="1"/>
  <c r="S52" i="1"/>
  <c r="T52" i="1" s="1"/>
  <c r="Q52" i="1"/>
  <c r="R52" i="1" s="1"/>
  <c r="W51" i="1"/>
  <c r="X51" i="1" s="1"/>
  <c r="U51" i="1"/>
  <c r="V51" i="1" s="1"/>
  <c r="S51" i="1"/>
  <c r="T51" i="1" s="1"/>
  <c r="Q51" i="1"/>
  <c r="R51" i="1" s="1"/>
  <c r="W50" i="1"/>
  <c r="X50" i="1" s="1"/>
  <c r="U50" i="1"/>
  <c r="V50" i="1" s="1"/>
  <c r="S50" i="1"/>
  <c r="T50" i="1" s="1"/>
  <c r="Q50" i="1"/>
  <c r="R50" i="1" s="1"/>
  <c r="W49" i="1"/>
  <c r="X49" i="1" s="1"/>
  <c r="U49" i="1"/>
  <c r="V49" i="1" s="1"/>
  <c r="S49" i="1"/>
  <c r="T49" i="1" s="1"/>
  <c r="Q49" i="1"/>
  <c r="R49" i="1" s="1"/>
  <c r="W48" i="1"/>
  <c r="X48" i="1" s="1"/>
  <c r="U48" i="1"/>
  <c r="V48" i="1" s="1"/>
  <c r="S48" i="1"/>
  <c r="T48" i="1" s="1"/>
  <c r="Q48" i="1"/>
  <c r="R48" i="1" s="1"/>
  <c r="W47" i="1"/>
  <c r="X47" i="1" s="1"/>
  <c r="U47" i="1"/>
  <c r="V47" i="1" s="1"/>
  <c r="S47" i="1"/>
  <c r="T47" i="1" s="1"/>
  <c r="Q47" i="1"/>
  <c r="R47" i="1" s="1"/>
  <c r="W46" i="1"/>
  <c r="X46" i="1" s="1"/>
  <c r="U46" i="1"/>
  <c r="V46" i="1" s="1"/>
  <c r="S46" i="1"/>
  <c r="T46" i="1" s="1"/>
  <c r="Q46" i="1"/>
  <c r="R46" i="1" s="1"/>
  <c r="W45" i="1"/>
  <c r="X45" i="1" s="1"/>
  <c r="U45" i="1"/>
  <c r="V45" i="1" s="1"/>
  <c r="S45" i="1"/>
  <c r="T45" i="1" s="1"/>
  <c r="Q45" i="1"/>
  <c r="R45" i="1" s="1"/>
  <c r="W44" i="1"/>
  <c r="X44" i="1" s="1"/>
  <c r="U44" i="1"/>
  <c r="V44" i="1" s="1"/>
  <c r="S44" i="1"/>
  <c r="T44" i="1" s="1"/>
  <c r="Q44" i="1"/>
  <c r="R44" i="1" s="1"/>
  <c r="W43" i="1"/>
  <c r="X43" i="1" s="1"/>
  <c r="U43" i="1"/>
  <c r="V43" i="1" s="1"/>
  <c r="S43" i="1"/>
  <c r="T43" i="1" s="1"/>
  <c r="Q43" i="1"/>
  <c r="R43" i="1" s="1"/>
  <c r="W42" i="1"/>
  <c r="X42" i="1" s="1"/>
  <c r="U42" i="1"/>
  <c r="V42" i="1" s="1"/>
  <c r="S42" i="1"/>
  <c r="T42" i="1" s="1"/>
  <c r="Q42" i="1"/>
  <c r="R42" i="1" s="1"/>
  <c r="W41" i="1"/>
  <c r="X41" i="1" s="1"/>
  <c r="U41" i="1"/>
  <c r="V41" i="1" s="1"/>
  <c r="S41" i="1"/>
  <c r="T41" i="1" s="1"/>
  <c r="Q41" i="1"/>
  <c r="R41" i="1" s="1"/>
  <c r="W40" i="1"/>
  <c r="X40" i="1" s="1"/>
  <c r="U40" i="1"/>
  <c r="V40" i="1" s="1"/>
  <c r="S40" i="1"/>
  <c r="T40" i="1" s="1"/>
  <c r="Q40" i="1"/>
  <c r="R40" i="1" s="1"/>
  <c r="W39" i="1"/>
  <c r="X39" i="1" s="1"/>
  <c r="U39" i="1"/>
  <c r="V39" i="1" s="1"/>
  <c r="S39" i="1"/>
  <c r="T39" i="1" s="1"/>
  <c r="Q39" i="1"/>
  <c r="R39" i="1" s="1"/>
  <c r="W38" i="1"/>
  <c r="X38" i="1" s="1"/>
  <c r="U38" i="1"/>
  <c r="V38" i="1" s="1"/>
  <c r="S38" i="1"/>
  <c r="T38" i="1" s="1"/>
  <c r="Q38" i="1"/>
  <c r="R38" i="1" s="1"/>
  <c r="W37" i="1"/>
  <c r="X37" i="1" s="1"/>
  <c r="U37" i="1"/>
  <c r="V37" i="1" s="1"/>
  <c r="S37" i="1"/>
  <c r="T37" i="1" s="1"/>
  <c r="Q37" i="1"/>
  <c r="R37" i="1" s="1"/>
  <c r="W36" i="1"/>
  <c r="X36" i="1" s="1"/>
  <c r="U36" i="1"/>
  <c r="V36" i="1" s="1"/>
  <c r="S36" i="1"/>
  <c r="T36" i="1" s="1"/>
  <c r="Q36" i="1"/>
  <c r="R36" i="1" s="1"/>
  <c r="W35" i="1"/>
  <c r="X35" i="1" s="1"/>
  <c r="U35" i="1"/>
  <c r="V35" i="1" s="1"/>
  <c r="S35" i="1"/>
  <c r="T35" i="1" s="1"/>
  <c r="Q35" i="1"/>
  <c r="R35" i="1" s="1"/>
  <c r="W34" i="1"/>
  <c r="X34" i="1" s="1"/>
  <c r="U34" i="1"/>
  <c r="V34" i="1" s="1"/>
  <c r="S34" i="1"/>
  <c r="T34" i="1" s="1"/>
  <c r="Q34" i="1"/>
  <c r="R34" i="1" s="1"/>
  <c r="W33" i="1"/>
  <c r="X33" i="1" s="1"/>
  <c r="U33" i="1"/>
  <c r="V33" i="1" s="1"/>
  <c r="S33" i="1"/>
  <c r="T33" i="1" s="1"/>
  <c r="Q33" i="1"/>
  <c r="R33" i="1" s="1"/>
  <c r="W32" i="1"/>
  <c r="X32" i="1" s="1"/>
  <c r="U32" i="1"/>
  <c r="V32" i="1" s="1"/>
  <c r="S32" i="1"/>
  <c r="T32" i="1" s="1"/>
  <c r="Q32" i="1"/>
  <c r="R32" i="1" s="1"/>
  <c r="W31" i="1"/>
  <c r="X31" i="1" s="1"/>
  <c r="U31" i="1"/>
  <c r="V31" i="1" s="1"/>
  <c r="S31" i="1"/>
  <c r="T31" i="1" s="1"/>
  <c r="Q31" i="1"/>
  <c r="R31" i="1" s="1"/>
  <c r="W30" i="1"/>
  <c r="X30" i="1" s="1"/>
  <c r="U30" i="1"/>
  <c r="V30" i="1" s="1"/>
  <c r="S30" i="1"/>
  <c r="T30" i="1" s="1"/>
  <c r="Q30" i="1"/>
  <c r="R30" i="1" s="1"/>
  <c r="W29" i="1"/>
  <c r="X29" i="1" s="1"/>
  <c r="U29" i="1"/>
  <c r="V29" i="1" s="1"/>
  <c r="S29" i="1"/>
  <c r="T29" i="1" s="1"/>
  <c r="Q29" i="1"/>
  <c r="R29" i="1" s="1"/>
  <c r="W28" i="1"/>
  <c r="X28" i="1" s="1"/>
  <c r="U28" i="1"/>
  <c r="V28" i="1" s="1"/>
  <c r="S28" i="1"/>
  <c r="T28" i="1" s="1"/>
  <c r="Q28" i="1"/>
  <c r="R28" i="1" s="1"/>
  <c r="W27" i="1"/>
  <c r="X27" i="1" s="1"/>
  <c r="U27" i="1"/>
  <c r="V27" i="1" s="1"/>
  <c r="S27" i="1"/>
  <c r="T27" i="1" s="1"/>
  <c r="Q27" i="1"/>
  <c r="R27" i="1" s="1"/>
  <c r="W26" i="1"/>
  <c r="X26" i="1" s="1"/>
  <c r="U26" i="1"/>
  <c r="V26" i="1" s="1"/>
  <c r="S26" i="1"/>
  <c r="T26" i="1" s="1"/>
  <c r="Q26" i="1"/>
  <c r="R26" i="1" s="1"/>
  <c r="W25" i="1"/>
  <c r="X25" i="1" s="1"/>
  <c r="U25" i="1"/>
  <c r="V25" i="1" s="1"/>
  <c r="S25" i="1"/>
  <c r="T25" i="1" s="1"/>
  <c r="Q25" i="1"/>
  <c r="R25" i="1" s="1"/>
  <c r="W24" i="1"/>
  <c r="X24" i="1" s="1"/>
  <c r="U24" i="1"/>
  <c r="V24" i="1" s="1"/>
  <c r="S24" i="1"/>
  <c r="T24" i="1" s="1"/>
  <c r="Q24" i="1"/>
  <c r="R24" i="1" s="1"/>
  <c r="W23" i="1"/>
  <c r="X23" i="1" s="1"/>
  <c r="U23" i="1"/>
  <c r="V23" i="1" s="1"/>
  <c r="S23" i="1"/>
  <c r="T23" i="1" s="1"/>
  <c r="Q23" i="1"/>
  <c r="R23" i="1" s="1"/>
  <c r="W22" i="1"/>
  <c r="X22" i="1" s="1"/>
  <c r="U22" i="1"/>
  <c r="V22" i="1" s="1"/>
  <c r="S22" i="1"/>
  <c r="T22" i="1" s="1"/>
  <c r="Q22" i="1"/>
  <c r="R22" i="1" s="1"/>
  <c r="W21" i="1"/>
  <c r="X21" i="1" s="1"/>
  <c r="U21" i="1"/>
  <c r="V21" i="1" s="1"/>
  <c r="S21" i="1"/>
  <c r="T21" i="1" s="1"/>
  <c r="Q21" i="1"/>
  <c r="R21" i="1" s="1"/>
  <c r="W20" i="1"/>
  <c r="X20" i="1" s="1"/>
  <c r="U20" i="1"/>
  <c r="V20" i="1" s="1"/>
  <c r="S20" i="1"/>
  <c r="T20" i="1" s="1"/>
  <c r="Q20" i="1"/>
  <c r="R20" i="1" s="1"/>
  <c r="W19" i="1"/>
  <c r="X19" i="1" s="1"/>
  <c r="U19" i="1"/>
  <c r="V19" i="1" s="1"/>
  <c r="S19" i="1"/>
  <c r="T19" i="1" s="1"/>
  <c r="Q19" i="1"/>
  <c r="R19" i="1" s="1"/>
  <c r="W18" i="1"/>
  <c r="X18" i="1" s="1"/>
  <c r="U18" i="1"/>
  <c r="V18" i="1" s="1"/>
  <c r="S18" i="1"/>
  <c r="T18" i="1" s="1"/>
  <c r="Q18" i="1"/>
  <c r="R18" i="1" s="1"/>
  <c r="W17" i="1"/>
  <c r="X17" i="1" s="1"/>
  <c r="U17" i="1"/>
  <c r="V17" i="1" s="1"/>
  <c r="S17" i="1"/>
  <c r="T17" i="1" s="1"/>
  <c r="Q17" i="1"/>
  <c r="R17" i="1" s="1"/>
  <c r="W16" i="1"/>
  <c r="X16" i="1" s="1"/>
  <c r="U16" i="1"/>
  <c r="V16" i="1" s="1"/>
  <c r="S16" i="1"/>
  <c r="T16" i="1" s="1"/>
  <c r="Q16" i="1"/>
  <c r="R16" i="1" s="1"/>
  <c r="W15" i="1"/>
  <c r="X15" i="1" s="1"/>
  <c r="U15" i="1"/>
  <c r="V15" i="1" s="1"/>
  <c r="S15" i="1"/>
  <c r="T15" i="1" s="1"/>
  <c r="Q15" i="1"/>
  <c r="R15" i="1" s="1"/>
  <c r="W14" i="1"/>
  <c r="X14" i="1" s="1"/>
  <c r="U14" i="1"/>
  <c r="V14" i="1" s="1"/>
  <c r="S14" i="1"/>
  <c r="T14" i="1" s="1"/>
  <c r="Q14" i="1"/>
  <c r="R14" i="1" s="1"/>
  <c r="W13" i="1"/>
  <c r="X13" i="1" s="1"/>
  <c r="U13" i="1"/>
  <c r="V13" i="1" s="1"/>
  <c r="S13" i="1"/>
  <c r="T13" i="1" s="1"/>
  <c r="Q13" i="1"/>
  <c r="R13" i="1" s="1"/>
  <c r="W12" i="1"/>
  <c r="X12" i="1" s="1"/>
  <c r="U12" i="1"/>
  <c r="V12" i="1" s="1"/>
  <c r="S12" i="1"/>
  <c r="T12" i="1" s="1"/>
  <c r="Q12" i="1"/>
  <c r="R12" i="1" s="1"/>
  <c r="W11" i="1"/>
  <c r="X11" i="1" s="1"/>
  <c r="U11" i="1"/>
  <c r="V11" i="1" s="1"/>
  <c r="S11" i="1"/>
  <c r="T11" i="1" s="1"/>
  <c r="Q11" i="1"/>
  <c r="R11" i="1" s="1"/>
  <c r="W10" i="1"/>
  <c r="X10" i="1" s="1"/>
  <c r="U10" i="1"/>
  <c r="V10" i="1" s="1"/>
  <c r="S10" i="1"/>
  <c r="T10" i="1" s="1"/>
  <c r="Q10" i="1"/>
  <c r="R10" i="1" s="1"/>
  <c r="W9" i="1"/>
  <c r="X9" i="1" s="1"/>
  <c r="U9" i="1"/>
  <c r="V9" i="1" s="1"/>
  <c r="S9" i="1"/>
  <c r="T9" i="1" s="1"/>
  <c r="Q9" i="1"/>
  <c r="R9" i="1" s="1"/>
  <c r="W8" i="1"/>
  <c r="X8" i="1" s="1"/>
  <c r="U8" i="1"/>
  <c r="V8" i="1" s="1"/>
  <c r="S8" i="1"/>
  <c r="T8" i="1" s="1"/>
  <c r="Q8" i="1"/>
  <c r="R8" i="1" s="1"/>
  <c r="W7" i="1"/>
  <c r="X7" i="1" s="1"/>
  <c r="U7" i="1"/>
  <c r="V7" i="1" s="1"/>
  <c r="S7" i="1"/>
  <c r="T7" i="1" s="1"/>
  <c r="Q7" i="1"/>
  <c r="R7" i="1" s="1"/>
  <c r="W6" i="1"/>
  <c r="X6" i="1" s="1"/>
  <c r="U6" i="1"/>
  <c r="V6" i="1" s="1"/>
  <c r="S6" i="1"/>
  <c r="T6" i="1" s="1"/>
  <c r="Q6" i="1"/>
  <c r="R6" i="1" s="1"/>
  <c r="W5" i="1"/>
  <c r="X5" i="1" s="1"/>
  <c r="U5" i="1"/>
  <c r="V5" i="1" s="1"/>
  <c r="S5" i="1"/>
  <c r="T5" i="1" s="1"/>
  <c r="Q5" i="1"/>
  <c r="R5" i="1" s="1"/>
  <c r="W4" i="1"/>
  <c r="X4" i="1" s="1"/>
  <c r="U4" i="1"/>
  <c r="V4" i="1" s="1"/>
  <c r="S4" i="1"/>
  <c r="T4" i="1" s="1"/>
  <c r="Q4" i="1"/>
  <c r="R4" i="1" s="1"/>
  <c r="W3" i="1"/>
  <c r="X3" i="1" s="1"/>
  <c r="U3" i="1"/>
  <c r="V3" i="1" s="1"/>
  <c r="S3" i="1"/>
  <c r="T3" i="1" s="1"/>
  <c r="Q3" i="1"/>
  <c r="R3" i="1" s="1"/>
  <c r="W2" i="1"/>
  <c r="X2" i="1" s="1"/>
  <c r="U2" i="1"/>
  <c r="V2" i="1" s="1"/>
  <c r="S2" i="1"/>
  <c r="T2" i="1" s="1"/>
  <c r="Q2" i="1"/>
  <c r="R2" i="1" s="1"/>
  <c r="C16" i="8" l="1"/>
  <c r="C17" i="8"/>
  <c r="D18" i="8"/>
  <c r="E16" i="8"/>
  <c r="E18" i="8"/>
  <c r="D16" i="8"/>
  <c r="C18" i="8"/>
  <c r="E17" i="8"/>
  <c r="D17" i="8"/>
  <c r="B16" i="8"/>
  <c r="B17" i="8"/>
  <c r="B18" i="8"/>
  <c r="D46" i="7"/>
  <c r="D45" i="7"/>
  <c r="D44" i="7"/>
  <c r="D43" i="7"/>
  <c r="D42" i="7"/>
  <c r="D41" i="7"/>
  <c r="P115" i="1" l="1"/>
  <c r="Y115" i="1" s="1"/>
  <c r="P114" i="1"/>
  <c r="Y114" i="1" s="1"/>
  <c r="P113" i="1"/>
  <c r="Y113" i="1" s="1"/>
  <c r="P112" i="1"/>
  <c r="Y112" i="1" s="1"/>
  <c r="P111" i="1"/>
  <c r="Y111" i="1" s="1"/>
  <c r="P110" i="1"/>
  <c r="Y110" i="1" s="1"/>
  <c r="P109" i="1"/>
  <c r="Y109" i="1" s="1"/>
  <c r="P108" i="1"/>
  <c r="Y108" i="1" s="1"/>
  <c r="P107" i="1"/>
  <c r="Y107" i="1" s="1"/>
  <c r="P106" i="1"/>
  <c r="Y106" i="1" s="1"/>
  <c r="P105" i="1"/>
  <c r="Y105" i="1" s="1"/>
  <c r="P104" i="1"/>
  <c r="Y104" i="1" s="1"/>
  <c r="P103" i="1"/>
  <c r="Y103" i="1" s="1"/>
  <c r="P102" i="1"/>
  <c r="Y102" i="1" s="1"/>
  <c r="P101" i="1"/>
  <c r="Y101" i="1" s="1"/>
  <c r="P100" i="1"/>
  <c r="Y100" i="1" s="1"/>
  <c r="P99" i="1"/>
  <c r="Y99" i="1" s="1"/>
  <c r="P98" i="1"/>
  <c r="Y98" i="1" s="1"/>
  <c r="P97" i="1"/>
  <c r="Y97" i="1" s="1"/>
  <c r="P96" i="1"/>
  <c r="Y96" i="1" s="1"/>
  <c r="P95" i="1"/>
  <c r="Y95" i="1" s="1"/>
  <c r="P94" i="1"/>
  <c r="Y94" i="1" s="1"/>
  <c r="P93" i="1"/>
  <c r="Y93" i="1" s="1"/>
  <c r="P92" i="1"/>
  <c r="Y92" i="1" s="1"/>
  <c r="P91" i="1"/>
  <c r="Y91" i="1" s="1"/>
  <c r="P90" i="1"/>
  <c r="Y90" i="1" s="1"/>
  <c r="P89" i="1"/>
  <c r="Y89" i="1" s="1"/>
  <c r="P88" i="1"/>
  <c r="Y88" i="1" s="1"/>
  <c r="P87" i="1"/>
  <c r="Y87" i="1" s="1"/>
  <c r="P86" i="1"/>
  <c r="Y86" i="1" s="1"/>
  <c r="P85" i="1"/>
  <c r="Y85" i="1" s="1"/>
  <c r="P84" i="1"/>
  <c r="Y84" i="1" s="1"/>
  <c r="P83" i="1"/>
  <c r="Y83" i="1" s="1"/>
  <c r="P82" i="1"/>
  <c r="Y82" i="1" s="1"/>
  <c r="P81" i="1"/>
  <c r="Y81" i="1" s="1"/>
  <c r="P80" i="1"/>
  <c r="Y80" i="1" s="1"/>
  <c r="P79" i="1"/>
  <c r="Y79" i="1" s="1"/>
  <c r="P78" i="1"/>
  <c r="Y78" i="1" s="1"/>
  <c r="P77" i="1"/>
  <c r="Y77" i="1" s="1"/>
  <c r="P76" i="1"/>
  <c r="Y76" i="1" s="1"/>
  <c r="P75" i="1"/>
  <c r="Y75" i="1" s="1"/>
  <c r="P74" i="1"/>
  <c r="Y74" i="1" s="1"/>
  <c r="P73" i="1"/>
  <c r="Y73" i="1" s="1"/>
  <c r="P72" i="1"/>
  <c r="Y72" i="1" s="1"/>
  <c r="P71" i="1"/>
  <c r="Y71" i="1" s="1"/>
  <c r="P70" i="1"/>
  <c r="Y70" i="1" s="1"/>
  <c r="P69" i="1"/>
  <c r="Y69" i="1" s="1"/>
  <c r="P68" i="1"/>
  <c r="Y68" i="1" s="1"/>
  <c r="P67" i="1"/>
  <c r="Y67" i="1" s="1"/>
  <c r="P66" i="1"/>
  <c r="Y66" i="1" s="1"/>
  <c r="P65" i="1"/>
  <c r="Y65" i="1" s="1"/>
  <c r="P64" i="1"/>
  <c r="Y64" i="1" s="1"/>
  <c r="P63" i="1"/>
  <c r="Y63" i="1" s="1"/>
  <c r="P62" i="1"/>
  <c r="Y62" i="1" s="1"/>
  <c r="P61" i="1"/>
  <c r="Y61" i="1" s="1"/>
  <c r="P60" i="1"/>
  <c r="Y60" i="1" s="1"/>
  <c r="P59" i="1"/>
  <c r="Y59" i="1" s="1"/>
  <c r="P58" i="1"/>
  <c r="Y58" i="1" s="1"/>
  <c r="P57" i="1"/>
  <c r="Y57" i="1" s="1"/>
  <c r="P56" i="1"/>
  <c r="Y56" i="1" s="1"/>
  <c r="P55" i="1"/>
  <c r="Y55" i="1" s="1"/>
  <c r="P54" i="1"/>
  <c r="Y54" i="1" s="1"/>
  <c r="P53" i="1"/>
  <c r="Y53" i="1" s="1"/>
  <c r="P52" i="1"/>
  <c r="Y52" i="1" s="1"/>
  <c r="P51" i="1"/>
  <c r="Y51" i="1" s="1"/>
  <c r="P50" i="1"/>
  <c r="Y50" i="1" s="1"/>
  <c r="P49" i="1"/>
  <c r="Y49" i="1" s="1"/>
  <c r="P48" i="1"/>
  <c r="Y48" i="1" s="1"/>
  <c r="P47" i="1"/>
  <c r="Y47" i="1" s="1"/>
  <c r="P46" i="1"/>
  <c r="Y46" i="1" s="1"/>
  <c r="P45" i="1"/>
  <c r="Y45" i="1" s="1"/>
  <c r="P44" i="1"/>
  <c r="Y44" i="1" s="1"/>
  <c r="P43" i="1"/>
  <c r="Y43" i="1" s="1"/>
  <c r="P42" i="1"/>
  <c r="Y42" i="1" s="1"/>
  <c r="P41" i="1"/>
  <c r="Y41" i="1" s="1"/>
  <c r="P40" i="1"/>
  <c r="Y40" i="1" s="1"/>
  <c r="P39" i="1"/>
  <c r="Y39" i="1" s="1"/>
  <c r="P38" i="1"/>
  <c r="Y38" i="1" s="1"/>
  <c r="P37" i="1"/>
  <c r="Y37" i="1" s="1"/>
  <c r="P36" i="1"/>
  <c r="Y36" i="1" s="1"/>
  <c r="P35" i="1"/>
  <c r="Y35" i="1" s="1"/>
  <c r="P34" i="1"/>
  <c r="Y34" i="1" s="1"/>
  <c r="P33" i="1"/>
  <c r="Y33" i="1" s="1"/>
  <c r="P32" i="1"/>
  <c r="Y32" i="1" s="1"/>
  <c r="P31" i="1"/>
  <c r="Y31" i="1" s="1"/>
  <c r="P30" i="1"/>
  <c r="Y30" i="1" s="1"/>
  <c r="P29" i="1"/>
  <c r="Y29" i="1" s="1"/>
  <c r="P28" i="1"/>
  <c r="Y28" i="1" s="1"/>
  <c r="P27" i="1"/>
  <c r="Y27" i="1" s="1"/>
  <c r="P26" i="1"/>
  <c r="Y26" i="1" s="1"/>
  <c r="P25" i="1"/>
  <c r="Y25" i="1" s="1"/>
  <c r="P24" i="1"/>
  <c r="Y24" i="1" s="1"/>
  <c r="P23" i="1"/>
  <c r="Y23" i="1" s="1"/>
  <c r="P22" i="1"/>
  <c r="Y22" i="1" s="1"/>
  <c r="P21" i="1"/>
  <c r="Y21" i="1" s="1"/>
  <c r="P20" i="1"/>
  <c r="Y20" i="1" s="1"/>
  <c r="P19" i="1"/>
  <c r="Y19" i="1" s="1"/>
  <c r="P18" i="1"/>
  <c r="Y18" i="1" s="1"/>
  <c r="P17" i="1"/>
  <c r="Y17" i="1" s="1"/>
  <c r="P16" i="1"/>
  <c r="Y16" i="1" s="1"/>
  <c r="P15" i="1"/>
  <c r="Y15" i="1" s="1"/>
  <c r="P14" i="1"/>
  <c r="Y14" i="1" s="1"/>
  <c r="P13" i="1"/>
  <c r="Y13" i="1" s="1"/>
  <c r="P12" i="1"/>
  <c r="Y12" i="1" s="1"/>
  <c r="P11" i="1"/>
  <c r="Y11" i="1" s="1"/>
  <c r="P10" i="1"/>
  <c r="Y10" i="1" s="1"/>
  <c r="P9" i="1"/>
  <c r="Y9" i="1" s="1"/>
  <c r="P8" i="1"/>
  <c r="Y8" i="1" s="1"/>
  <c r="P7" i="1"/>
  <c r="Y7" i="1" s="1"/>
  <c r="P6" i="1"/>
  <c r="Y6" i="1" s="1"/>
  <c r="P5" i="1"/>
  <c r="Y5" i="1" s="1"/>
  <c r="P4" i="1"/>
  <c r="Y4" i="1" s="1"/>
  <c r="P3" i="1"/>
  <c r="Y3" i="1" s="1"/>
  <c r="P2" i="1"/>
  <c r="Y2" i="1" s="1"/>
</calcChain>
</file>

<file path=xl/sharedStrings.xml><?xml version="1.0" encoding="utf-8"?>
<sst xmlns="http://schemas.openxmlformats.org/spreadsheetml/2006/main" count="1385" uniqueCount="214">
  <si>
    <t>Group</t>
  </si>
  <si>
    <t>Test</t>
  </si>
  <si>
    <t>SNH</t>
  </si>
  <si>
    <t>RenUk</t>
  </si>
  <si>
    <t>Cleaned SNH</t>
  </si>
  <si>
    <t>Cleaned RenUk</t>
  </si>
  <si>
    <t>Dice Coefficient</t>
  </si>
  <si>
    <t>Levenshtein Edit Distance</t>
  </si>
  <si>
    <t>Longest Common Substring</t>
  </si>
  <si>
    <t>BMH</t>
  </si>
  <si>
    <t>Cathkin Braes</t>
  </si>
  <si>
    <t>Cathekin Braes</t>
  </si>
  <si>
    <t>kin braes</t>
  </si>
  <si>
    <t>Arecleoch</t>
  </si>
  <si>
    <t>arecleoch</t>
  </si>
  <si>
    <t>Ardrossan</t>
  </si>
  <si>
    <t>ardrossan</t>
  </si>
  <si>
    <t>Ardrossan Extension</t>
  </si>
  <si>
    <t>Berry Burn</t>
  </si>
  <si>
    <t>BerryBurn</t>
  </si>
  <si>
    <t>berry</t>
  </si>
  <si>
    <t>Greenknowes</t>
  </si>
  <si>
    <t>Green Knowes</t>
  </si>
  <si>
    <t>knowes</t>
  </si>
  <si>
    <t>Hadyard Hill Wind Farm</t>
  </si>
  <si>
    <t>Hadyard Hill, Barr</t>
  </si>
  <si>
    <t>hadyard hill</t>
  </si>
  <si>
    <t>Hadyard Hill</t>
  </si>
  <si>
    <t>Hagshaw Hill Extension</t>
  </si>
  <si>
    <t>Hagshaw Hill</t>
  </si>
  <si>
    <t>hagshaw hill</t>
  </si>
  <si>
    <t>hagshaw hill extension</t>
  </si>
  <si>
    <t>Griffin (68 Turbine application)</t>
  </si>
  <si>
    <t>Griffin</t>
  </si>
  <si>
    <t>griffin</t>
  </si>
  <si>
    <t>Forss (1)</t>
  </si>
  <si>
    <t>Forss</t>
  </si>
  <si>
    <t>forss</t>
  </si>
  <si>
    <t>Forss Ext</t>
  </si>
  <si>
    <t xml:space="preserve">forss </t>
  </si>
  <si>
    <t>Forss (2)</t>
  </si>
  <si>
    <t>Burradale</t>
  </si>
  <si>
    <t>Burradale Phase 1</t>
  </si>
  <si>
    <t>burradale</t>
  </si>
  <si>
    <t>Burradale Phase 2</t>
  </si>
  <si>
    <t>Burradale Extension</t>
  </si>
  <si>
    <t xml:space="preserve">burradale </t>
  </si>
  <si>
    <t>Calder Water Windfarm</t>
  </si>
  <si>
    <t>Calder Water Community Windfarm</t>
  </si>
  <si>
    <t xml:space="preserve">calder water </t>
  </si>
  <si>
    <t>Cathkin</t>
  </si>
  <si>
    <t>Cathekin</t>
  </si>
  <si>
    <t>cath</t>
  </si>
  <si>
    <t>Cathekin Brase</t>
  </si>
  <si>
    <t>kin bra</t>
  </si>
  <si>
    <t>CathkinBraes</t>
  </si>
  <si>
    <t>CathekinBraes</t>
  </si>
  <si>
    <t>kinbraes</t>
  </si>
  <si>
    <t>CathekinBrase</t>
  </si>
  <si>
    <t>kinbra</t>
  </si>
  <si>
    <t>Braes of Doune</t>
  </si>
  <si>
    <t>Braes o' Doune</t>
  </si>
  <si>
    <t>braes o</t>
  </si>
  <si>
    <t>BraesofDoune</t>
  </si>
  <si>
    <t>Braeso'Doune</t>
  </si>
  <si>
    <t>braeso</t>
  </si>
  <si>
    <t>10 x 50kW Windbank turbines at Tambowie Farm, Milngavie</t>
  </si>
  <si>
    <t>Tambowie Farm</t>
  </si>
  <si>
    <t>tambowie farm</t>
  </si>
  <si>
    <t>Tambowie</t>
  </si>
  <si>
    <t>tambowie</t>
  </si>
  <si>
    <t>(Tambowie)</t>
  </si>
  <si>
    <t>Burradale 1</t>
  </si>
  <si>
    <t>Burradale 2</t>
  </si>
  <si>
    <t>Calder Water</t>
  </si>
  <si>
    <t>calder water</t>
  </si>
  <si>
    <t>berryburn</t>
  </si>
  <si>
    <t>GreenKnowes</t>
  </si>
  <si>
    <t>greenknowes</t>
  </si>
  <si>
    <t>HadyardHill</t>
  </si>
  <si>
    <t>HadyardHill,Barr</t>
  </si>
  <si>
    <t>hadyardhill</t>
  </si>
  <si>
    <t>HagshawHill</t>
  </si>
  <si>
    <t>hagshawhill</t>
  </si>
  <si>
    <t>Forss(1)</t>
  </si>
  <si>
    <t>Forss(2)</t>
  </si>
  <si>
    <t>Burradale1</t>
  </si>
  <si>
    <t>Burradale2</t>
  </si>
  <si>
    <t>CalderWater</t>
  </si>
  <si>
    <t>calderwater</t>
  </si>
  <si>
    <t>LCS%Max</t>
  </si>
  <si>
    <t>LCS%Min</t>
  </si>
  <si>
    <t>Achairn Farm, Stirkoke</t>
  </si>
  <si>
    <t>Sheens of Breitoe</t>
  </si>
  <si>
    <t>h</t>
  </si>
  <si>
    <t>Wether Hill Extension</t>
  </si>
  <si>
    <t>Achany Estate</t>
  </si>
  <si>
    <t>Achany</t>
  </si>
  <si>
    <t>achany</t>
  </si>
  <si>
    <t>Aikengall</t>
  </si>
  <si>
    <t>a</t>
  </si>
  <si>
    <t>Woodend Farm, Portree, Isle of Skye</t>
  </si>
  <si>
    <t>aikengall</t>
  </si>
  <si>
    <t>Wether Hill</t>
  </si>
  <si>
    <t>AchairnFarm,Stirkoke</t>
  </si>
  <si>
    <t>SheensofBreitoe</t>
  </si>
  <si>
    <t>WetherHill</t>
  </si>
  <si>
    <t>WoodendFarm,Portree,IsleofSkye</t>
  </si>
  <si>
    <t>10 x 50kW Windbank at Tambowie Farm, Milngavie</t>
  </si>
  <si>
    <t>Griffin (68 application)</t>
  </si>
  <si>
    <t>10x50kWWindbankatTambowieFarm,Milngavie</t>
  </si>
  <si>
    <t>Griffin(68application)</t>
  </si>
  <si>
    <t>String Contains</t>
  </si>
  <si>
    <t>Str IndexOf</t>
  </si>
  <si>
    <t>Source Id</t>
  </si>
  <si>
    <t>Test Number 1</t>
  </si>
  <si>
    <t>Matches</t>
  </si>
  <si>
    <t>Exact Matches</t>
  </si>
  <si>
    <t>Multiple Matches</t>
  </si>
  <si>
    <t>No Matches</t>
  </si>
  <si>
    <t>All Matches %</t>
  </si>
  <si>
    <t>Exact Matches %</t>
  </si>
  <si>
    <t>Source Records</t>
  </si>
  <si>
    <t>Target Records</t>
  </si>
  <si>
    <t>DiceCoefficient</t>
  </si>
  <si>
    <t>LevenshteinEditDistance</t>
  </si>
  <si>
    <t>BoyerMoorHoorspool</t>
  </si>
  <si>
    <t>LongestCommonSubstringPercentOfMax</t>
  </si>
  <si>
    <t>LongestCommonSubstringPercentOfMin</t>
  </si>
  <si>
    <t>Test Number 2</t>
  </si>
  <si>
    <t>Test Number 3</t>
  </si>
  <si>
    <t>Test Settings</t>
  </si>
  <si>
    <t>------------------------------</t>
  </si>
  <si>
    <t>Source</t>
  </si>
  <si>
    <t xml:space="preserve"> SNH</t>
  </si>
  <si>
    <t xml:space="preserve"> ..\..\Data\SNHLocationOutput.csv</t>
  </si>
  <si>
    <t>Target</t>
  </si>
  <si>
    <t xml:space="preserve"> RenUK</t>
  </si>
  <si>
    <t xml:space="preserve"> ..\..\Data\RenewableUKWindfarmOutput.csv</t>
  </si>
  <si>
    <t>Match</t>
  </si>
  <si>
    <t xml:space="preserve">  SNH against RenUK</t>
  </si>
  <si>
    <t>Use Live Data</t>
  </si>
  <si>
    <t>Number of Tests</t>
  </si>
  <si>
    <t>Apply Limits</t>
  </si>
  <si>
    <t xml:space="preserve">       True</t>
  </si>
  <si>
    <t>Individual Outputs</t>
  </si>
  <si>
    <t xml:space="preserve"> True</t>
  </si>
  <si>
    <t>Write To Console</t>
  </si>
  <si>
    <t xml:space="preserve">   False</t>
  </si>
  <si>
    <t>Test Matching Limits</t>
  </si>
  <si>
    <t>-----------------------------------------------</t>
  </si>
  <si>
    <t>Boyer Moor Horspool</t>
  </si>
  <si>
    <t>Levenshtein Edit Dist</t>
  </si>
  <si>
    <t>Longest Common String</t>
  </si>
  <si>
    <t xml:space="preserve"> % of Max    67.000%</t>
  </si>
  <si>
    <t>Longest Common SubString</t>
  </si>
  <si>
    <t xml:space="preserve"> % of Min 90.000%</t>
  </si>
  <si>
    <t>Test: 1</t>
  </si>
  <si>
    <t>Exact</t>
  </si>
  <si>
    <t>Multi</t>
  </si>
  <si>
    <t>No Match</t>
  </si>
  <si>
    <t>% Matches</t>
  </si>
  <si>
    <t>% Exact Matches</t>
  </si>
  <si>
    <t>----------------------------------</t>
  </si>
  <si>
    <t>-------</t>
  </si>
  <si>
    <t>--------</t>
  </si>
  <si>
    <t>---------</t>
  </si>
  <si>
    <t>---------------</t>
  </si>
  <si>
    <t>--------------</t>
  </si>
  <si>
    <t>Test: 2</t>
  </si>
  <si>
    <t>Test: 3</t>
  </si>
  <si>
    <t xml:space="preserve">      False</t>
  </si>
  <si>
    <t>RenUK</t>
  </si>
  <si>
    <t>Expected Result</t>
  </si>
  <si>
    <t>Exact Match</t>
  </si>
  <si>
    <t>Similarity Match</t>
  </si>
  <si>
    <t>DC</t>
  </si>
  <si>
    <t>FAILED</t>
  </si>
  <si>
    <t>Exact matches</t>
  </si>
  <si>
    <t>Similarity Matches</t>
  </si>
  <si>
    <t>Total Test Cases</t>
  </si>
  <si>
    <t>Checksum</t>
  </si>
  <si>
    <t>Passed DC</t>
  </si>
  <si>
    <t>Passed LED</t>
  </si>
  <si>
    <t>Passed LCS%Min</t>
  </si>
  <si>
    <t>Passed BMH</t>
  </si>
  <si>
    <t>Expected          Result</t>
  </si>
  <si>
    <t>Count DC</t>
  </si>
  <si>
    <t>Count LED</t>
  </si>
  <si>
    <t>Count LCS%Min</t>
  </si>
  <si>
    <t>Count BMH</t>
  </si>
  <si>
    <t>Matching Limits</t>
  </si>
  <si>
    <t>Upper</t>
  </si>
  <si>
    <t>Lower</t>
  </si>
  <si>
    <t>DC Limit</t>
  </si>
  <si>
    <t>LED Limit</t>
  </si>
  <si>
    <t>LCS%Min Limit</t>
  </si>
  <si>
    <t>BMH Limit</t>
  </si>
  <si>
    <t>Passes / Matches</t>
  </si>
  <si>
    <t>Test 1</t>
  </si>
  <si>
    <t>Test 2</t>
  </si>
  <si>
    <t>Test 3</t>
  </si>
  <si>
    <t>LED</t>
  </si>
  <si>
    <t>Remove domain vocabulary, Reserved words</t>
  </si>
  <si>
    <t>No changes to strings, original used</t>
  </si>
  <si>
    <t>Remove spaces from Test 2</t>
  </si>
  <si>
    <t>Comment</t>
  </si>
  <si>
    <r>
      <t xml:space="preserve">Use the above to set the limits for the individual algorithms.  The upper limit defines a </t>
    </r>
    <r>
      <rPr>
        <b/>
        <i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, the lower limit defines </t>
    </r>
    <r>
      <rPr>
        <b/>
        <i/>
        <sz val="11"/>
        <color theme="1"/>
        <rFont val="Calibri"/>
        <family val="2"/>
        <scheme val="minor"/>
      </rPr>
      <t>No Match</t>
    </r>
  </si>
  <si>
    <t>Instructions</t>
  </si>
  <si>
    <t>1. Alter the upper and lower limits in the "Matching Limits" table below</t>
  </si>
  <si>
    <t>2. Switch to the "Test Results" worksheet and apply a filter to column A (Groups) to select only Test 3, which applied both pre-processes</t>
  </si>
  <si>
    <t>3. Apply filters to column Q (Passed DC), S (LED) and U (passed LCS%Min), selecting the blanks, which represent the no matches.</t>
  </si>
  <si>
    <t>4. This should result in only the entries being selected that show "No Match" in column P (Expected Result) indicating the limits allow the matching to occur.</t>
  </si>
  <si>
    <t>5. Repeat the tests by altering the Upper limits in the table below until only the "No Match" entries are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</si>
</sst>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0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18" xfId="0" applyFont="1" applyBorder="1" applyAlignment="1">
      <alignment wrapText="1"/>
    </xf>
    <xf numFmtId="0" fontId="0" fillId="0" borderId="18" xfId="0" applyBorder="1"/>
    <xf numFmtId="0" fontId="0" fillId="0" borderId="0" xfId="0" applyFont="1"/>
    <xf numFmtId="0" fontId="0" fillId="0" borderId="0" xfId="0" quotePrefix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0" fillId="33" borderId="0" xfId="0" applyFill="1"/>
    <xf numFmtId="0" fontId="18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8"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4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4" tint="-0.25098422193060094"/>
          </stop>
        </gradientFill>
      </fill>
    </dxf>
  </dxfs>
  <tableStyles count="0" defaultTableStyle="TableStyleMedium2" defaultPivotStyle="PivotStyleLight16"/>
  <colors>
    <mruColors>
      <color rgb="FF1E9A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1" workbookViewId="0"/>
  </sheetViews>
  <sheetFormatPr defaultRowHeight="15" x14ac:dyDescent="0.25"/>
  <cols>
    <col min="1" max="1" width="37.7109375" bestFit="1" customWidth="1"/>
    <col min="2" max="2" width="11" customWidth="1"/>
    <col min="3" max="4" width="6" bestFit="1" customWidth="1"/>
    <col min="5" max="5" width="9.42578125" bestFit="1" customWidth="1"/>
    <col min="6" max="6" width="10.42578125" bestFit="1" customWidth="1"/>
    <col min="7" max="7" width="15.5703125" bestFit="1" customWidth="1"/>
    <col min="8" max="8" width="14.5703125" bestFit="1" customWidth="1"/>
    <col min="9" max="9" width="14.140625" bestFit="1" customWidth="1"/>
  </cols>
  <sheetData>
    <row r="1" spans="1:2" x14ac:dyDescent="0.25">
      <c r="A1" t="s">
        <v>131</v>
      </c>
    </row>
    <row r="2" spans="1:2" x14ac:dyDescent="0.25">
      <c r="A2" t="s">
        <v>132</v>
      </c>
    </row>
    <row r="3" spans="1:2" x14ac:dyDescent="0.25">
      <c r="A3" t="s">
        <v>133</v>
      </c>
      <c r="B3" t="s">
        <v>134</v>
      </c>
    </row>
    <row r="4" spans="1:2" x14ac:dyDescent="0.25">
      <c r="A4" t="s">
        <v>133</v>
      </c>
      <c r="B4" t="s">
        <v>135</v>
      </c>
    </row>
    <row r="5" spans="1:2" x14ac:dyDescent="0.25">
      <c r="A5" t="s">
        <v>136</v>
      </c>
      <c r="B5" t="s">
        <v>137</v>
      </c>
    </row>
    <row r="6" spans="1:2" x14ac:dyDescent="0.25">
      <c r="A6" t="s">
        <v>136</v>
      </c>
      <c r="B6" t="s">
        <v>138</v>
      </c>
    </row>
    <row r="7" spans="1:2" x14ac:dyDescent="0.25">
      <c r="A7" t="s">
        <v>139</v>
      </c>
      <c r="B7" t="s">
        <v>140</v>
      </c>
    </row>
    <row r="9" spans="1:2" x14ac:dyDescent="0.25">
      <c r="A9" t="s">
        <v>141</v>
      </c>
      <c r="B9" t="s">
        <v>171</v>
      </c>
    </row>
    <row r="10" spans="1:2" x14ac:dyDescent="0.25">
      <c r="A10" t="s">
        <v>142</v>
      </c>
      <c r="B10">
        <v>3</v>
      </c>
    </row>
    <row r="11" spans="1:2" x14ac:dyDescent="0.25">
      <c r="A11" t="s">
        <v>143</v>
      </c>
      <c r="B11" t="s">
        <v>144</v>
      </c>
    </row>
    <row r="12" spans="1:2" x14ac:dyDescent="0.25">
      <c r="A12" t="s">
        <v>145</v>
      </c>
      <c r="B12" t="s">
        <v>146</v>
      </c>
    </row>
    <row r="13" spans="1:2" x14ac:dyDescent="0.25">
      <c r="A13" t="s">
        <v>147</v>
      </c>
      <c r="B13" t="s">
        <v>148</v>
      </c>
    </row>
    <row r="15" spans="1:2" x14ac:dyDescent="0.25">
      <c r="A15" t="s">
        <v>149</v>
      </c>
    </row>
    <row r="16" spans="1:2" x14ac:dyDescent="0.25">
      <c r="A16" t="s">
        <v>150</v>
      </c>
    </row>
    <row r="17" spans="1:9" x14ac:dyDescent="0.25">
      <c r="A17" t="s">
        <v>6</v>
      </c>
      <c r="B17" s="1">
        <v>0.67</v>
      </c>
    </row>
    <row r="18" spans="1:9" x14ac:dyDescent="0.25">
      <c r="A18" t="s">
        <v>151</v>
      </c>
      <c r="B18">
        <v>0</v>
      </c>
    </row>
    <row r="19" spans="1:9" x14ac:dyDescent="0.25">
      <c r="A19" t="s">
        <v>152</v>
      </c>
      <c r="B19">
        <v>1</v>
      </c>
    </row>
    <row r="20" spans="1:9" x14ac:dyDescent="0.25">
      <c r="A20" t="s">
        <v>153</v>
      </c>
      <c r="B20" t="s">
        <v>154</v>
      </c>
    </row>
    <row r="21" spans="1:9" x14ac:dyDescent="0.25">
      <c r="A21" t="s">
        <v>155</v>
      </c>
      <c r="B21" t="s">
        <v>156</v>
      </c>
    </row>
    <row r="23" spans="1:9" x14ac:dyDescent="0.25">
      <c r="A23" t="s">
        <v>157</v>
      </c>
      <c r="B23" t="s">
        <v>139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122</v>
      </c>
      <c r="I23" t="s">
        <v>123</v>
      </c>
    </row>
    <row r="24" spans="1:9" x14ac:dyDescent="0.25">
      <c r="A24" t="s">
        <v>163</v>
      </c>
      <c r="B24" t="s">
        <v>164</v>
      </c>
      <c r="C24" t="s">
        <v>164</v>
      </c>
      <c r="D24" t="s">
        <v>164</v>
      </c>
      <c r="E24" t="s">
        <v>165</v>
      </c>
      <c r="F24" t="s">
        <v>166</v>
      </c>
      <c r="G24" t="s">
        <v>167</v>
      </c>
      <c r="H24" t="s">
        <v>168</v>
      </c>
      <c r="I24" t="s">
        <v>168</v>
      </c>
    </row>
    <row r="25" spans="1:9" x14ac:dyDescent="0.25">
      <c r="A25" t="s">
        <v>124</v>
      </c>
      <c r="B25">
        <v>18</v>
      </c>
      <c r="C25">
        <v>14</v>
      </c>
      <c r="D25">
        <v>4</v>
      </c>
      <c r="E25">
        <v>5</v>
      </c>
      <c r="F25" s="1">
        <v>0.78261000000000003</v>
      </c>
      <c r="G25" s="1">
        <v>0.60870000000000002</v>
      </c>
      <c r="H25">
        <v>23</v>
      </c>
      <c r="I25">
        <v>2</v>
      </c>
    </row>
    <row r="26" spans="1:9" x14ac:dyDescent="0.25">
      <c r="A26" t="s">
        <v>125</v>
      </c>
      <c r="B26">
        <v>12</v>
      </c>
      <c r="C26">
        <v>11</v>
      </c>
      <c r="D26">
        <v>1</v>
      </c>
      <c r="E26">
        <v>11</v>
      </c>
      <c r="F26" s="1">
        <v>0.52173999999999998</v>
      </c>
      <c r="G26" s="1">
        <v>0.47826000000000002</v>
      </c>
      <c r="H26">
        <v>23</v>
      </c>
      <c r="I26">
        <v>2</v>
      </c>
    </row>
    <row r="27" spans="1:9" x14ac:dyDescent="0.25">
      <c r="A27" t="s">
        <v>126</v>
      </c>
      <c r="B27">
        <v>12</v>
      </c>
      <c r="C27">
        <v>8</v>
      </c>
      <c r="D27">
        <v>4</v>
      </c>
      <c r="E27">
        <v>11</v>
      </c>
      <c r="F27" s="1">
        <v>0.52173999999999998</v>
      </c>
      <c r="G27" s="1">
        <v>0.34782999999999997</v>
      </c>
      <c r="H27">
        <v>23</v>
      </c>
      <c r="I27">
        <v>2</v>
      </c>
    </row>
    <row r="28" spans="1:9" x14ac:dyDescent="0.25">
      <c r="A28" t="s">
        <v>127</v>
      </c>
      <c r="B28">
        <v>5</v>
      </c>
      <c r="C28">
        <v>5</v>
      </c>
      <c r="D28">
        <v>0</v>
      </c>
      <c r="E28">
        <v>18</v>
      </c>
      <c r="F28" s="1">
        <v>0.21739</v>
      </c>
      <c r="G28" s="1">
        <v>0.21739</v>
      </c>
      <c r="H28">
        <v>23</v>
      </c>
      <c r="I28">
        <v>2</v>
      </c>
    </row>
    <row r="29" spans="1:9" x14ac:dyDescent="0.25">
      <c r="A29" t="s">
        <v>128</v>
      </c>
      <c r="B29">
        <v>12</v>
      </c>
      <c r="C29">
        <v>8</v>
      </c>
      <c r="D29">
        <v>4</v>
      </c>
      <c r="E29">
        <v>11</v>
      </c>
      <c r="F29" s="1">
        <v>0.52173999999999998</v>
      </c>
      <c r="G29" s="1">
        <v>0.34782999999999997</v>
      </c>
      <c r="H29">
        <v>23</v>
      </c>
      <c r="I29">
        <v>2</v>
      </c>
    </row>
    <row r="32" spans="1:9" x14ac:dyDescent="0.25">
      <c r="A32" t="s">
        <v>169</v>
      </c>
      <c r="B32" t="s">
        <v>139</v>
      </c>
      <c r="C32" t="s">
        <v>158</v>
      </c>
      <c r="D32" t="s">
        <v>159</v>
      </c>
      <c r="E32" t="s">
        <v>160</v>
      </c>
      <c r="F32" t="s">
        <v>161</v>
      </c>
      <c r="G32" t="s">
        <v>162</v>
      </c>
      <c r="H32" t="s">
        <v>122</v>
      </c>
      <c r="I32" t="s">
        <v>123</v>
      </c>
    </row>
    <row r="33" spans="1:9" x14ac:dyDescent="0.25">
      <c r="A33" t="s">
        <v>163</v>
      </c>
      <c r="B33" t="s">
        <v>164</v>
      </c>
      <c r="C33" t="s">
        <v>164</v>
      </c>
      <c r="D33" t="s">
        <v>164</v>
      </c>
      <c r="E33" t="s">
        <v>165</v>
      </c>
      <c r="F33" t="s">
        <v>166</v>
      </c>
      <c r="G33" t="s">
        <v>167</v>
      </c>
      <c r="H33" t="s">
        <v>168</v>
      </c>
      <c r="I33" t="s">
        <v>168</v>
      </c>
    </row>
    <row r="34" spans="1:9" x14ac:dyDescent="0.25">
      <c r="A34" t="s">
        <v>124</v>
      </c>
      <c r="B34">
        <v>20</v>
      </c>
      <c r="C34">
        <v>12</v>
      </c>
      <c r="D34">
        <v>8</v>
      </c>
      <c r="E34">
        <v>3</v>
      </c>
      <c r="F34" s="1">
        <v>0.86956999999999995</v>
      </c>
      <c r="G34" s="1">
        <v>0.52173999999999998</v>
      </c>
      <c r="H34">
        <v>23</v>
      </c>
      <c r="I34">
        <v>2</v>
      </c>
    </row>
    <row r="35" spans="1:9" x14ac:dyDescent="0.25">
      <c r="A35" t="s">
        <v>125</v>
      </c>
      <c r="B35">
        <v>14</v>
      </c>
      <c r="C35">
        <v>11</v>
      </c>
      <c r="D35">
        <v>3</v>
      </c>
      <c r="E35">
        <v>9</v>
      </c>
      <c r="F35" s="1">
        <v>0.60870000000000002</v>
      </c>
      <c r="G35" s="1">
        <v>0.47826000000000002</v>
      </c>
      <c r="H35">
        <v>23</v>
      </c>
      <c r="I35">
        <v>2</v>
      </c>
    </row>
    <row r="36" spans="1:9" x14ac:dyDescent="0.25">
      <c r="A36" t="s">
        <v>126</v>
      </c>
      <c r="B36">
        <v>15</v>
      </c>
      <c r="C36">
        <v>8</v>
      </c>
      <c r="D36">
        <v>7</v>
      </c>
      <c r="E36">
        <v>8</v>
      </c>
      <c r="F36" s="1">
        <v>0.65217000000000003</v>
      </c>
      <c r="G36" s="1">
        <v>0.34782999999999997</v>
      </c>
      <c r="H36">
        <v>23</v>
      </c>
      <c r="I36">
        <v>2</v>
      </c>
    </row>
    <row r="37" spans="1:9" x14ac:dyDescent="0.25">
      <c r="A37" t="s">
        <v>127</v>
      </c>
      <c r="B37">
        <v>9</v>
      </c>
      <c r="C37">
        <v>5</v>
      </c>
      <c r="D37">
        <v>4</v>
      </c>
      <c r="E37">
        <v>14</v>
      </c>
      <c r="F37" s="1">
        <v>0.39129999999999998</v>
      </c>
      <c r="G37" s="1">
        <v>0.21739</v>
      </c>
      <c r="H37">
        <v>23</v>
      </c>
      <c r="I37">
        <v>2</v>
      </c>
    </row>
    <row r="38" spans="1:9" x14ac:dyDescent="0.25">
      <c r="A38" t="s">
        <v>128</v>
      </c>
      <c r="B38">
        <v>15</v>
      </c>
      <c r="C38">
        <v>8</v>
      </c>
      <c r="D38">
        <v>7</v>
      </c>
      <c r="E38">
        <v>8</v>
      </c>
      <c r="F38" s="1">
        <v>0.65217000000000003</v>
      </c>
      <c r="G38" s="1">
        <v>0.34782999999999997</v>
      </c>
      <c r="H38">
        <v>23</v>
      </c>
      <c r="I38">
        <v>2</v>
      </c>
    </row>
    <row r="41" spans="1:9" x14ac:dyDescent="0.25">
      <c r="A41" t="s">
        <v>170</v>
      </c>
      <c r="B41" t="s">
        <v>139</v>
      </c>
      <c r="C41" t="s">
        <v>158</v>
      </c>
      <c r="D41" t="s">
        <v>159</v>
      </c>
      <c r="E41" t="s">
        <v>160</v>
      </c>
      <c r="F41" t="s">
        <v>161</v>
      </c>
      <c r="G41" t="s">
        <v>162</v>
      </c>
      <c r="H41" t="s">
        <v>122</v>
      </c>
      <c r="I41" t="s">
        <v>123</v>
      </c>
    </row>
    <row r="42" spans="1:9" x14ac:dyDescent="0.25">
      <c r="A42" t="s">
        <v>163</v>
      </c>
      <c r="B42" t="s">
        <v>164</v>
      </c>
      <c r="C42" t="s">
        <v>164</v>
      </c>
      <c r="D42" t="s">
        <v>164</v>
      </c>
      <c r="E42" t="s">
        <v>165</v>
      </c>
      <c r="F42" t="s">
        <v>166</v>
      </c>
      <c r="G42" t="s">
        <v>167</v>
      </c>
      <c r="H42" t="s">
        <v>168</v>
      </c>
      <c r="I42" t="s">
        <v>168</v>
      </c>
    </row>
    <row r="43" spans="1:9" x14ac:dyDescent="0.25">
      <c r="A43" t="s">
        <v>124</v>
      </c>
      <c r="B43">
        <v>20</v>
      </c>
      <c r="C43">
        <v>12</v>
      </c>
      <c r="D43">
        <v>8</v>
      </c>
      <c r="E43">
        <v>3</v>
      </c>
      <c r="F43" s="1">
        <v>0.86956999999999995</v>
      </c>
      <c r="G43" s="1">
        <v>0.52173999999999998</v>
      </c>
      <c r="H43">
        <v>23</v>
      </c>
      <c r="I43">
        <v>2</v>
      </c>
    </row>
    <row r="44" spans="1:9" x14ac:dyDescent="0.25">
      <c r="A44" t="s">
        <v>125</v>
      </c>
      <c r="B44">
        <v>16</v>
      </c>
      <c r="C44">
        <v>11</v>
      </c>
      <c r="D44">
        <v>5</v>
      </c>
      <c r="E44">
        <v>7</v>
      </c>
      <c r="F44" s="1">
        <v>0.69564999999999999</v>
      </c>
      <c r="G44" s="1">
        <v>0.47826000000000002</v>
      </c>
      <c r="H44">
        <v>23</v>
      </c>
      <c r="I44">
        <v>2</v>
      </c>
    </row>
    <row r="45" spans="1:9" x14ac:dyDescent="0.25">
      <c r="A45" t="s">
        <v>126</v>
      </c>
      <c r="B45">
        <v>16</v>
      </c>
      <c r="C45">
        <v>9</v>
      </c>
      <c r="D45">
        <v>7</v>
      </c>
      <c r="E45">
        <v>7</v>
      </c>
      <c r="F45" s="1">
        <v>0.69564999999999999</v>
      </c>
      <c r="G45" s="1">
        <v>0.39129999999999998</v>
      </c>
      <c r="H45">
        <v>23</v>
      </c>
      <c r="I45">
        <v>2</v>
      </c>
    </row>
    <row r="46" spans="1:9" x14ac:dyDescent="0.25">
      <c r="A46" t="s">
        <v>127</v>
      </c>
      <c r="B46">
        <v>13</v>
      </c>
      <c r="C46">
        <v>9</v>
      </c>
      <c r="D46">
        <v>4</v>
      </c>
      <c r="E46">
        <v>10</v>
      </c>
      <c r="F46" s="1">
        <v>0.56521999999999994</v>
      </c>
      <c r="G46" s="1">
        <v>0.39129999999999998</v>
      </c>
      <c r="H46">
        <v>23</v>
      </c>
      <c r="I46">
        <v>2</v>
      </c>
    </row>
    <row r="47" spans="1:9" x14ac:dyDescent="0.25">
      <c r="A47" t="s">
        <v>128</v>
      </c>
      <c r="B47">
        <v>17</v>
      </c>
      <c r="C47">
        <v>10</v>
      </c>
      <c r="D47">
        <v>7</v>
      </c>
      <c r="E47">
        <v>6</v>
      </c>
      <c r="F47" s="1">
        <v>0.73912999999999995</v>
      </c>
      <c r="G47" s="1">
        <v>0.43478</v>
      </c>
      <c r="H47">
        <v>23</v>
      </c>
      <c r="I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37.7109375" bestFit="1" customWidth="1"/>
    <col min="2" max="2" width="8.42578125" bestFit="1" customWidth="1"/>
    <col min="3" max="3" width="13.5703125" bestFit="1" customWidth="1"/>
    <col min="4" max="4" width="16.5703125" bestFit="1" customWidth="1"/>
    <col min="5" max="5" width="11.42578125" bestFit="1" customWidth="1"/>
    <col min="6" max="6" width="13.42578125" bestFit="1" customWidth="1"/>
    <col min="7" max="7" width="15.5703125" bestFit="1" customWidth="1"/>
    <col min="8" max="8" width="14.5703125" bestFit="1" customWidth="1"/>
    <col min="9" max="9" width="14.140625" bestFit="1" customWidth="1"/>
  </cols>
  <sheetData>
    <row r="1" spans="1:9" x14ac:dyDescent="0.25">
      <c r="A1" s="5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</row>
    <row r="2" spans="1:9" x14ac:dyDescent="0.25">
      <c r="A2" t="s">
        <v>124</v>
      </c>
      <c r="B2">
        <v>18</v>
      </c>
      <c r="C2">
        <v>14</v>
      </c>
      <c r="D2">
        <v>4</v>
      </c>
      <c r="E2">
        <v>5</v>
      </c>
      <c r="F2" s="1">
        <v>0.78261000000000003</v>
      </c>
      <c r="G2" s="1">
        <v>0.60870000000000002</v>
      </c>
      <c r="H2">
        <v>23</v>
      </c>
      <c r="I2">
        <v>2</v>
      </c>
    </row>
    <row r="3" spans="1:9" x14ac:dyDescent="0.25">
      <c r="A3" t="s">
        <v>125</v>
      </c>
      <c r="B3">
        <v>12</v>
      </c>
      <c r="C3">
        <v>11</v>
      </c>
      <c r="D3">
        <v>1</v>
      </c>
      <c r="E3">
        <v>11</v>
      </c>
      <c r="F3" s="1">
        <v>0.52173999999999998</v>
      </c>
      <c r="G3" s="1">
        <v>0.47826000000000002</v>
      </c>
      <c r="H3">
        <v>23</v>
      </c>
      <c r="I3">
        <v>2</v>
      </c>
    </row>
    <row r="4" spans="1:9" x14ac:dyDescent="0.25">
      <c r="A4" t="s">
        <v>126</v>
      </c>
      <c r="B4">
        <v>12</v>
      </c>
      <c r="C4">
        <v>8</v>
      </c>
      <c r="D4">
        <v>4</v>
      </c>
      <c r="E4">
        <v>11</v>
      </c>
      <c r="F4" s="1">
        <v>0.52173999999999998</v>
      </c>
      <c r="G4" s="1">
        <v>0.34782999999999997</v>
      </c>
      <c r="H4">
        <v>23</v>
      </c>
      <c r="I4">
        <v>2</v>
      </c>
    </row>
    <row r="5" spans="1:9" x14ac:dyDescent="0.25">
      <c r="A5" t="s">
        <v>127</v>
      </c>
      <c r="B5">
        <v>5</v>
      </c>
      <c r="C5">
        <v>5</v>
      </c>
      <c r="D5">
        <v>0</v>
      </c>
      <c r="E5">
        <v>18</v>
      </c>
      <c r="F5" s="1">
        <v>0.21739</v>
      </c>
      <c r="G5" s="1">
        <v>0.21739</v>
      </c>
      <c r="H5">
        <v>23</v>
      </c>
      <c r="I5">
        <v>2</v>
      </c>
    </row>
    <row r="6" spans="1:9" x14ac:dyDescent="0.25">
      <c r="A6" t="s">
        <v>128</v>
      </c>
      <c r="B6">
        <v>12</v>
      </c>
      <c r="C6">
        <v>8</v>
      </c>
      <c r="D6">
        <v>4</v>
      </c>
      <c r="E6">
        <v>11</v>
      </c>
      <c r="F6" s="1">
        <v>0.52173999999999998</v>
      </c>
      <c r="G6" s="1">
        <v>0.34782999999999997</v>
      </c>
      <c r="H6">
        <v>23</v>
      </c>
      <c r="I6">
        <v>2</v>
      </c>
    </row>
    <row r="7" spans="1:9" x14ac:dyDescent="0.25">
      <c r="A7" s="5" t="s">
        <v>129</v>
      </c>
      <c r="B7" t="s">
        <v>116</v>
      </c>
      <c r="C7" t="s">
        <v>117</v>
      </c>
      <c r="D7" t="s">
        <v>118</v>
      </c>
      <c r="E7" t="s">
        <v>119</v>
      </c>
      <c r="F7" t="s">
        <v>120</v>
      </c>
      <c r="G7" t="s">
        <v>121</v>
      </c>
      <c r="H7" t="s">
        <v>122</v>
      </c>
      <c r="I7" t="s">
        <v>123</v>
      </c>
    </row>
    <row r="8" spans="1:9" x14ac:dyDescent="0.25">
      <c r="A8" t="s">
        <v>124</v>
      </c>
      <c r="B8">
        <v>20</v>
      </c>
      <c r="C8">
        <v>12</v>
      </c>
      <c r="D8">
        <v>8</v>
      </c>
      <c r="E8">
        <v>3</v>
      </c>
      <c r="F8" s="1">
        <v>0.86956999999999995</v>
      </c>
      <c r="G8" s="1">
        <v>0.52173999999999998</v>
      </c>
      <c r="H8">
        <v>23</v>
      </c>
      <c r="I8">
        <v>2</v>
      </c>
    </row>
    <row r="9" spans="1:9" x14ac:dyDescent="0.25">
      <c r="A9" t="s">
        <v>125</v>
      </c>
      <c r="B9">
        <v>14</v>
      </c>
      <c r="C9">
        <v>11</v>
      </c>
      <c r="D9">
        <v>3</v>
      </c>
      <c r="E9">
        <v>9</v>
      </c>
      <c r="F9" s="1">
        <v>0.60870000000000002</v>
      </c>
      <c r="G9" s="1">
        <v>0.47826000000000002</v>
      </c>
      <c r="H9">
        <v>23</v>
      </c>
      <c r="I9">
        <v>2</v>
      </c>
    </row>
    <row r="10" spans="1:9" x14ac:dyDescent="0.25">
      <c r="A10" t="s">
        <v>126</v>
      </c>
      <c r="B10">
        <v>15</v>
      </c>
      <c r="C10">
        <v>8</v>
      </c>
      <c r="D10">
        <v>7</v>
      </c>
      <c r="E10">
        <v>8</v>
      </c>
      <c r="F10" s="1">
        <v>0.65217000000000003</v>
      </c>
      <c r="G10" s="1">
        <v>0.34782999999999997</v>
      </c>
      <c r="H10">
        <v>23</v>
      </c>
      <c r="I10">
        <v>2</v>
      </c>
    </row>
    <row r="11" spans="1:9" x14ac:dyDescent="0.25">
      <c r="A11" t="s">
        <v>127</v>
      </c>
      <c r="B11">
        <v>9</v>
      </c>
      <c r="C11">
        <v>5</v>
      </c>
      <c r="D11">
        <v>4</v>
      </c>
      <c r="E11">
        <v>14</v>
      </c>
      <c r="F11" s="1">
        <v>0.39129999999999998</v>
      </c>
      <c r="G11" s="1">
        <v>0.21739</v>
      </c>
      <c r="H11">
        <v>23</v>
      </c>
      <c r="I11">
        <v>2</v>
      </c>
    </row>
    <row r="12" spans="1:9" x14ac:dyDescent="0.25">
      <c r="A12" t="s">
        <v>128</v>
      </c>
      <c r="B12">
        <v>15</v>
      </c>
      <c r="C12">
        <v>8</v>
      </c>
      <c r="D12">
        <v>7</v>
      </c>
      <c r="E12">
        <v>8</v>
      </c>
      <c r="F12" s="1">
        <v>0.65217000000000003</v>
      </c>
      <c r="G12" s="1">
        <v>0.34782999999999997</v>
      </c>
      <c r="H12">
        <v>23</v>
      </c>
      <c r="I12">
        <v>2</v>
      </c>
    </row>
    <row r="13" spans="1:9" x14ac:dyDescent="0.25">
      <c r="A13" s="5" t="s">
        <v>130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</row>
    <row r="14" spans="1:9" x14ac:dyDescent="0.25">
      <c r="A14" s="17" t="s">
        <v>124</v>
      </c>
      <c r="B14">
        <v>20</v>
      </c>
      <c r="C14">
        <v>12</v>
      </c>
      <c r="D14">
        <v>8</v>
      </c>
      <c r="E14">
        <v>3</v>
      </c>
      <c r="F14" s="1">
        <v>0.86956999999999995</v>
      </c>
      <c r="G14" s="1">
        <v>0.52173999999999998</v>
      </c>
      <c r="H14">
        <v>23</v>
      </c>
      <c r="I14">
        <v>2</v>
      </c>
    </row>
    <row r="15" spans="1:9" x14ac:dyDescent="0.25">
      <c r="A15" t="s">
        <v>125</v>
      </c>
      <c r="B15">
        <v>16</v>
      </c>
      <c r="C15">
        <v>11</v>
      </c>
      <c r="D15">
        <v>5</v>
      </c>
      <c r="E15">
        <v>7</v>
      </c>
      <c r="F15" s="1">
        <v>0.69564999999999999</v>
      </c>
      <c r="G15" s="1">
        <v>0.47826000000000002</v>
      </c>
      <c r="H15">
        <v>23</v>
      </c>
      <c r="I15">
        <v>2</v>
      </c>
    </row>
    <row r="16" spans="1:9" x14ac:dyDescent="0.25">
      <c r="A16" t="s">
        <v>126</v>
      </c>
      <c r="B16">
        <v>16</v>
      </c>
      <c r="C16">
        <v>9</v>
      </c>
      <c r="D16">
        <v>7</v>
      </c>
      <c r="E16">
        <v>7</v>
      </c>
      <c r="F16" s="1">
        <v>0.69564999999999999</v>
      </c>
      <c r="G16" s="1">
        <v>0.39129999999999998</v>
      </c>
      <c r="H16">
        <v>23</v>
      </c>
      <c r="I16">
        <v>2</v>
      </c>
    </row>
    <row r="17" spans="1:9" x14ac:dyDescent="0.25">
      <c r="A17" t="s">
        <v>127</v>
      </c>
      <c r="B17">
        <v>13</v>
      </c>
      <c r="C17">
        <v>9</v>
      </c>
      <c r="D17">
        <v>4</v>
      </c>
      <c r="E17">
        <v>10</v>
      </c>
      <c r="F17" s="1">
        <v>0.56521999999999994</v>
      </c>
      <c r="G17" s="1">
        <v>0.39129999999999998</v>
      </c>
      <c r="H17">
        <v>23</v>
      </c>
      <c r="I17">
        <v>2</v>
      </c>
    </row>
    <row r="18" spans="1:9" x14ac:dyDescent="0.25">
      <c r="A18" t="s">
        <v>128</v>
      </c>
      <c r="B18">
        <v>17</v>
      </c>
      <c r="C18">
        <v>10</v>
      </c>
      <c r="D18">
        <v>7</v>
      </c>
      <c r="E18">
        <v>6</v>
      </c>
      <c r="F18" s="1">
        <v>0.73912999999999995</v>
      </c>
      <c r="G18" s="1">
        <v>0.43478</v>
      </c>
      <c r="H18">
        <v>23</v>
      </c>
      <c r="I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15"/>
  <sheetViews>
    <sheetView workbookViewId="0">
      <pane xSplit="3" ySplit="1" topLeftCell="J2" activePane="bottomRight" state="frozen"/>
      <selection pane="topRight" activeCell="C1" sqref="C1"/>
      <selection pane="bottomLeft" activeCell="A2" sqref="A2"/>
      <selection pane="bottomRight" activeCell="T3" sqref="T3"/>
    </sheetView>
  </sheetViews>
  <sheetFormatPr defaultRowHeight="15" x14ac:dyDescent="0.25"/>
  <cols>
    <col min="1" max="2" width="7.7109375" customWidth="1"/>
    <col min="3" max="3" width="4.7109375" bestFit="1" customWidth="1"/>
    <col min="4" max="4" width="55" bestFit="1" customWidth="1"/>
    <col min="5" max="5" width="34.140625" bestFit="1" customWidth="1"/>
    <col min="6" max="6" width="55" bestFit="1" customWidth="1"/>
    <col min="7" max="7" width="34.140625" bestFit="1" customWidth="1"/>
    <col min="8" max="8" width="12.28515625" customWidth="1"/>
    <col min="9" max="9" width="12.42578125" customWidth="1"/>
    <col min="10" max="10" width="16.5703125" customWidth="1"/>
    <col min="11" max="12" width="10.42578125" bestFit="1" customWidth="1"/>
    <col min="13" max="13" width="9.42578125" bestFit="1" customWidth="1"/>
    <col min="14" max="14" width="6.85546875" customWidth="1"/>
    <col min="15" max="15" width="8.5703125" customWidth="1"/>
    <col min="16" max="16" width="16.5703125" style="16" bestFit="1" customWidth="1"/>
    <col min="17" max="18" width="7.7109375" customWidth="1"/>
    <col min="19" max="19" width="7.5703125" bestFit="1" customWidth="1"/>
    <col min="20" max="20" width="7.5703125" customWidth="1"/>
    <col min="21" max="21" width="9.85546875" bestFit="1" customWidth="1"/>
    <col min="22" max="22" width="9.85546875" customWidth="1"/>
    <col min="23" max="23" width="7.5703125" bestFit="1" customWidth="1"/>
    <col min="24" max="24" width="7.5703125" customWidth="1"/>
    <col min="25" max="25" width="7.7109375" bestFit="1" customWidth="1"/>
  </cols>
  <sheetData>
    <row r="1" spans="1:25" s="2" customFormat="1" ht="47.25" x14ac:dyDescent="0.25">
      <c r="A1" s="3" t="s">
        <v>0</v>
      </c>
      <c r="B1" s="3" t="s">
        <v>114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90</v>
      </c>
      <c r="L1" s="4" t="s">
        <v>91</v>
      </c>
      <c r="M1" s="4" t="s">
        <v>112</v>
      </c>
      <c r="N1" s="4" t="s">
        <v>9</v>
      </c>
      <c r="O1" s="4" t="s">
        <v>113</v>
      </c>
      <c r="P1" s="15" t="s">
        <v>186</v>
      </c>
      <c r="Q1" s="22" t="s">
        <v>182</v>
      </c>
      <c r="R1" s="3" t="s">
        <v>187</v>
      </c>
      <c r="S1" s="22" t="s">
        <v>183</v>
      </c>
      <c r="T1" s="3" t="s">
        <v>188</v>
      </c>
      <c r="U1" s="22" t="s">
        <v>184</v>
      </c>
      <c r="V1" s="3" t="s">
        <v>189</v>
      </c>
      <c r="W1" s="3" t="s">
        <v>185</v>
      </c>
      <c r="X1" s="3" t="s">
        <v>190</v>
      </c>
      <c r="Y1" s="2" t="s">
        <v>177</v>
      </c>
    </row>
    <row r="2" spans="1:25" hidden="1" x14ac:dyDescent="0.25">
      <c r="A2">
        <v>1</v>
      </c>
      <c r="B2">
        <v>1</v>
      </c>
      <c r="C2">
        <v>1</v>
      </c>
      <c r="D2" t="s">
        <v>10</v>
      </c>
      <c r="E2" t="s">
        <v>11</v>
      </c>
      <c r="F2" t="s">
        <v>10</v>
      </c>
      <c r="G2" t="s">
        <v>11</v>
      </c>
      <c r="H2" s="1">
        <v>0.85714000000000001</v>
      </c>
      <c r="I2">
        <v>1</v>
      </c>
      <c r="J2" t="s">
        <v>12</v>
      </c>
      <c r="K2" s="1">
        <v>0.64285999999999999</v>
      </c>
      <c r="L2" s="1">
        <v>0.69230999999999998</v>
      </c>
      <c r="M2" t="b">
        <v>0</v>
      </c>
      <c r="N2">
        <v>-1</v>
      </c>
      <c r="O2">
        <v>-1</v>
      </c>
      <c r="P2" s="16" t="str">
        <f t="shared" ref="P2:P33" si="0">VLOOKUP(C2,TestCases,4,FALSE)</f>
        <v>Similarity Match</v>
      </c>
      <c r="Q2" s="21" t="str">
        <f t="shared" ref="Q2:Q33" si="1">IF(H2&gt;DC_Upper_Limit,"DC","")</f>
        <v/>
      </c>
      <c r="R2">
        <f>IF(Q2="DC",1,0)</f>
        <v>0</v>
      </c>
      <c r="S2" s="21" t="str">
        <f t="shared" ref="S2:S33" si="2">IF(I2&lt;=LED_Upper_Limit,"LED","")</f>
        <v>LED</v>
      </c>
      <c r="T2">
        <f>IF(S2="LED",1,0)</f>
        <v>1</v>
      </c>
      <c r="U2" s="21" t="str">
        <f t="shared" ref="U2:U33" si="3">IF(L2&gt;LCS_Upper_Limit,"Lcs%Min","")</f>
        <v/>
      </c>
      <c r="V2">
        <f>IF(U2="LCS%Min",1,0)</f>
        <v>0</v>
      </c>
      <c r="W2" t="str">
        <f t="shared" ref="W2:W33" si="4">IF(N2&gt;=BMH_Upper_Limit,"BMH","")</f>
        <v/>
      </c>
      <c r="X2">
        <f>IF(W2="BMH",1,0)</f>
        <v>0</v>
      </c>
      <c r="Y2" t="str">
        <f>IF(AND(COUNTIF(Q2:W2,"")=4,NOT(P2="No Match")),"FAILED", "PASSED")</f>
        <v>PASSED</v>
      </c>
    </row>
    <row r="3" spans="1:25" hidden="1" x14ac:dyDescent="0.25">
      <c r="A3">
        <v>2</v>
      </c>
      <c r="B3">
        <v>1</v>
      </c>
      <c r="C3">
        <v>1</v>
      </c>
      <c r="D3" t="s">
        <v>10</v>
      </c>
      <c r="E3" t="s">
        <v>11</v>
      </c>
      <c r="F3" t="s">
        <v>10</v>
      </c>
      <c r="G3" t="s">
        <v>11</v>
      </c>
      <c r="H3" s="1">
        <v>0.85714000000000001</v>
      </c>
      <c r="I3">
        <v>1</v>
      </c>
      <c r="J3" t="s">
        <v>12</v>
      </c>
      <c r="K3" s="1">
        <v>0.64285999999999999</v>
      </c>
      <c r="L3" s="1">
        <v>0.69230999999999998</v>
      </c>
      <c r="M3" t="b">
        <v>0</v>
      </c>
      <c r="N3">
        <v>-1</v>
      </c>
      <c r="O3">
        <v>-1</v>
      </c>
      <c r="P3" s="16" t="str">
        <f t="shared" si="0"/>
        <v>Similarity Match</v>
      </c>
      <c r="Q3" s="21" t="str">
        <f t="shared" si="1"/>
        <v/>
      </c>
      <c r="R3">
        <f t="shared" ref="R3:R66" si="5">IF(Q3="DC",1,0)</f>
        <v>0</v>
      </c>
      <c r="S3" s="21" t="str">
        <f t="shared" si="2"/>
        <v>LED</v>
      </c>
      <c r="T3">
        <f t="shared" ref="T3:T66" si="6">IF(S3="LED",1,0)</f>
        <v>1</v>
      </c>
      <c r="U3" s="21" t="str">
        <f t="shared" si="3"/>
        <v/>
      </c>
      <c r="V3">
        <f t="shared" ref="V3:V66" si="7">IF(U3="LCS%Min",1,0)</f>
        <v>0</v>
      </c>
      <c r="W3" t="str">
        <f t="shared" si="4"/>
        <v/>
      </c>
      <c r="X3">
        <f t="shared" ref="X3:X66" si="8">IF(W3="BMH",1,0)</f>
        <v>0</v>
      </c>
      <c r="Y3" t="str">
        <f t="shared" ref="Y3:Y4" si="9">IF(AND(COUNTIF(Q3:W3,"")=4,NOT(P3="No Match")),"FAILED", "PASSED")</f>
        <v>PASSED</v>
      </c>
    </row>
    <row r="4" spans="1:25" hidden="1" x14ac:dyDescent="0.25">
      <c r="A4">
        <v>3</v>
      </c>
      <c r="B4">
        <v>1</v>
      </c>
      <c r="C4">
        <v>1</v>
      </c>
      <c r="D4" t="s">
        <v>10</v>
      </c>
      <c r="E4" t="s">
        <v>11</v>
      </c>
      <c r="F4" t="s">
        <v>55</v>
      </c>
      <c r="G4" t="s">
        <v>56</v>
      </c>
      <c r="H4" s="1">
        <v>0.86956999999999995</v>
      </c>
      <c r="I4">
        <v>1</v>
      </c>
      <c r="J4" t="s">
        <v>57</v>
      </c>
      <c r="K4" s="1">
        <v>0.61538000000000004</v>
      </c>
      <c r="L4" s="1">
        <v>0.66666999999999998</v>
      </c>
      <c r="M4" t="b">
        <v>0</v>
      </c>
      <c r="N4">
        <v>-1</v>
      </c>
      <c r="O4">
        <v>-1</v>
      </c>
      <c r="P4" s="16" t="str">
        <f t="shared" si="0"/>
        <v>Similarity Match</v>
      </c>
      <c r="Q4" s="21" t="str">
        <f t="shared" si="1"/>
        <v/>
      </c>
      <c r="R4">
        <f t="shared" si="5"/>
        <v>0</v>
      </c>
      <c r="S4" s="21" t="str">
        <f t="shared" si="2"/>
        <v>LED</v>
      </c>
      <c r="T4">
        <f t="shared" si="6"/>
        <v>1</v>
      </c>
      <c r="U4" s="21" t="str">
        <f t="shared" si="3"/>
        <v/>
      </c>
      <c r="V4">
        <f t="shared" si="7"/>
        <v>0</v>
      </c>
      <c r="W4" t="str">
        <f t="shared" si="4"/>
        <v/>
      </c>
      <c r="X4">
        <f t="shared" si="8"/>
        <v>0</v>
      </c>
      <c r="Y4" t="str">
        <f t="shared" si="9"/>
        <v>PASSED</v>
      </c>
    </row>
    <row r="5" spans="1:25" hidden="1" x14ac:dyDescent="0.25">
      <c r="A5">
        <v>1</v>
      </c>
      <c r="B5">
        <v>1</v>
      </c>
      <c r="C5">
        <v>2</v>
      </c>
      <c r="D5" t="s">
        <v>10</v>
      </c>
      <c r="E5" t="s">
        <v>11</v>
      </c>
      <c r="F5" t="s">
        <v>10</v>
      </c>
      <c r="G5" t="s">
        <v>11</v>
      </c>
      <c r="H5" s="1">
        <v>0.85714000000000001</v>
      </c>
      <c r="I5">
        <v>1</v>
      </c>
      <c r="J5" t="s">
        <v>12</v>
      </c>
      <c r="K5" s="1">
        <v>0.64285999999999999</v>
      </c>
      <c r="L5" s="1">
        <v>0.69230999999999998</v>
      </c>
      <c r="M5" t="b">
        <v>0</v>
      </c>
      <c r="N5">
        <v>-1</v>
      </c>
      <c r="O5">
        <v>-1</v>
      </c>
      <c r="P5" s="16" t="str">
        <f t="shared" si="0"/>
        <v>Similarity Match</v>
      </c>
      <c r="Q5" s="21" t="str">
        <f t="shared" si="1"/>
        <v/>
      </c>
      <c r="R5">
        <f t="shared" si="5"/>
        <v>0</v>
      </c>
      <c r="S5" s="21" t="str">
        <f t="shared" si="2"/>
        <v>LED</v>
      </c>
      <c r="T5">
        <f t="shared" si="6"/>
        <v>1</v>
      </c>
      <c r="U5" s="21" t="str">
        <f t="shared" si="3"/>
        <v/>
      </c>
      <c r="V5">
        <f t="shared" si="7"/>
        <v>0</v>
      </c>
      <c r="W5" t="str">
        <f t="shared" si="4"/>
        <v/>
      </c>
      <c r="X5">
        <f t="shared" si="8"/>
        <v>0</v>
      </c>
      <c r="Y5" t="str">
        <f>IF(AND(COUNTIF(Q5:W5,"")=4,NOT(P5="No Match")),"FAILED", "PASSED")</f>
        <v>PASSED</v>
      </c>
    </row>
    <row r="6" spans="1:25" hidden="1" x14ac:dyDescent="0.25">
      <c r="A6">
        <v>2</v>
      </c>
      <c r="B6">
        <v>1</v>
      </c>
      <c r="C6">
        <v>2</v>
      </c>
      <c r="D6" t="s">
        <v>10</v>
      </c>
      <c r="E6" t="s">
        <v>11</v>
      </c>
      <c r="F6" t="s">
        <v>10</v>
      </c>
      <c r="G6" t="s">
        <v>11</v>
      </c>
      <c r="H6" s="1">
        <v>0.85714000000000001</v>
      </c>
      <c r="I6">
        <v>1</v>
      </c>
      <c r="J6" t="s">
        <v>12</v>
      </c>
      <c r="K6" s="1">
        <v>0.64285999999999999</v>
      </c>
      <c r="L6" s="1">
        <v>0.69230999999999998</v>
      </c>
      <c r="M6" t="b">
        <v>0</v>
      </c>
      <c r="N6">
        <v>-1</v>
      </c>
      <c r="O6">
        <v>-1</v>
      </c>
      <c r="P6" s="16" t="str">
        <f t="shared" si="0"/>
        <v>Similarity Match</v>
      </c>
      <c r="Q6" s="21" t="str">
        <f t="shared" si="1"/>
        <v/>
      </c>
      <c r="R6">
        <f t="shared" si="5"/>
        <v>0</v>
      </c>
      <c r="S6" s="21" t="str">
        <f t="shared" si="2"/>
        <v>LED</v>
      </c>
      <c r="T6">
        <f t="shared" si="6"/>
        <v>1</v>
      </c>
      <c r="U6" s="21" t="str">
        <f t="shared" si="3"/>
        <v/>
      </c>
      <c r="V6">
        <f t="shared" si="7"/>
        <v>0</v>
      </c>
      <c r="W6" t="str">
        <f t="shared" si="4"/>
        <v/>
      </c>
      <c r="X6">
        <f t="shared" si="8"/>
        <v>0</v>
      </c>
      <c r="Y6" t="str">
        <f t="shared" ref="Y6:Y7" si="10">IF(AND(COUNTIF(Q6:W6,"")=4,NOT(P6="No Match")),"FAILED", "PASSED")</f>
        <v>PASSED</v>
      </c>
    </row>
    <row r="7" spans="1:25" hidden="1" x14ac:dyDescent="0.25">
      <c r="A7">
        <v>3</v>
      </c>
      <c r="B7">
        <v>1</v>
      </c>
      <c r="C7">
        <v>2</v>
      </c>
      <c r="D7" t="s">
        <v>10</v>
      </c>
      <c r="E7" t="s">
        <v>11</v>
      </c>
      <c r="F7" t="s">
        <v>55</v>
      </c>
      <c r="G7" t="s">
        <v>56</v>
      </c>
      <c r="H7" s="1">
        <v>0.86956999999999995</v>
      </c>
      <c r="I7">
        <v>1</v>
      </c>
      <c r="J7" t="s">
        <v>57</v>
      </c>
      <c r="K7" s="1">
        <v>0.61538000000000004</v>
      </c>
      <c r="L7" s="1">
        <v>0.66666999999999998</v>
      </c>
      <c r="M7" t="b">
        <v>0</v>
      </c>
      <c r="N7">
        <v>-1</v>
      </c>
      <c r="O7">
        <v>-1</v>
      </c>
      <c r="P7" s="16" t="str">
        <f t="shared" si="0"/>
        <v>Similarity Match</v>
      </c>
      <c r="Q7" s="21" t="str">
        <f t="shared" si="1"/>
        <v/>
      </c>
      <c r="R7">
        <f t="shared" si="5"/>
        <v>0</v>
      </c>
      <c r="S7" s="21" t="str">
        <f t="shared" si="2"/>
        <v>LED</v>
      </c>
      <c r="T7">
        <f t="shared" si="6"/>
        <v>1</v>
      </c>
      <c r="U7" s="21" t="str">
        <f t="shared" si="3"/>
        <v/>
      </c>
      <c r="V7">
        <f t="shared" si="7"/>
        <v>0</v>
      </c>
      <c r="W7" t="str">
        <f t="shared" si="4"/>
        <v/>
      </c>
      <c r="X7">
        <f t="shared" si="8"/>
        <v>0</v>
      </c>
      <c r="Y7" t="str">
        <f t="shared" si="10"/>
        <v>PASSED</v>
      </c>
    </row>
    <row r="8" spans="1:25" hidden="1" x14ac:dyDescent="0.25">
      <c r="A8">
        <v>1</v>
      </c>
      <c r="B8">
        <v>1</v>
      </c>
      <c r="C8">
        <v>3</v>
      </c>
      <c r="D8" t="s">
        <v>10</v>
      </c>
      <c r="E8" t="s">
        <v>53</v>
      </c>
      <c r="F8" t="s">
        <v>10</v>
      </c>
      <c r="G8" t="s">
        <v>53</v>
      </c>
      <c r="H8" s="1">
        <v>0.66666999999999998</v>
      </c>
      <c r="I8">
        <v>2</v>
      </c>
      <c r="J8" t="s">
        <v>54</v>
      </c>
      <c r="K8" s="1">
        <v>0.5</v>
      </c>
      <c r="L8" s="1">
        <v>0.53846000000000005</v>
      </c>
      <c r="M8" t="b">
        <v>0</v>
      </c>
      <c r="N8">
        <v>-1</v>
      </c>
      <c r="O8">
        <v>-1</v>
      </c>
      <c r="P8" s="16" t="str">
        <f t="shared" si="0"/>
        <v>Similarity Match</v>
      </c>
      <c r="Q8" s="21" t="str">
        <f t="shared" si="1"/>
        <v/>
      </c>
      <c r="R8">
        <f t="shared" si="5"/>
        <v>0</v>
      </c>
      <c r="S8" s="21" t="str">
        <f t="shared" si="2"/>
        <v>LED</v>
      </c>
      <c r="T8">
        <f t="shared" si="6"/>
        <v>1</v>
      </c>
      <c r="U8" s="21" t="str">
        <f t="shared" si="3"/>
        <v/>
      </c>
      <c r="V8">
        <f t="shared" si="7"/>
        <v>0</v>
      </c>
      <c r="W8" t="str">
        <f t="shared" si="4"/>
        <v/>
      </c>
      <c r="X8">
        <f t="shared" si="8"/>
        <v>0</v>
      </c>
      <c r="Y8" t="str">
        <f>IF(AND(COUNTIF(Q8:W8,"")=4,NOT(P8="No Match")),"FAILED", "PASSED")</f>
        <v>PASSED</v>
      </c>
    </row>
    <row r="9" spans="1:25" hidden="1" x14ac:dyDescent="0.25">
      <c r="A9">
        <v>2</v>
      </c>
      <c r="B9">
        <v>1</v>
      </c>
      <c r="C9">
        <v>3</v>
      </c>
      <c r="D9" t="s">
        <v>10</v>
      </c>
      <c r="E9" t="s">
        <v>53</v>
      </c>
      <c r="F9" t="s">
        <v>10</v>
      </c>
      <c r="G9" t="s">
        <v>53</v>
      </c>
      <c r="H9" s="1">
        <v>0.66666999999999998</v>
      </c>
      <c r="I9">
        <v>2</v>
      </c>
      <c r="J9" t="s">
        <v>54</v>
      </c>
      <c r="K9" s="1">
        <v>0.5</v>
      </c>
      <c r="L9" s="1">
        <v>0.53846000000000005</v>
      </c>
      <c r="M9" t="b">
        <v>0</v>
      </c>
      <c r="N9">
        <v>-1</v>
      </c>
      <c r="O9">
        <v>-1</v>
      </c>
      <c r="P9" s="16" t="str">
        <f t="shared" si="0"/>
        <v>Similarity Match</v>
      </c>
      <c r="Q9" s="21" t="str">
        <f t="shared" si="1"/>
        <v/>
      </c>
      <c r="R9">
        <f t="shared" si="5"/>
        <v>0</v>
      </c>
      <c r="S9" s="21" t="str">
        <f t="shared" si="2"/>
        <v>LED</v>
      </c>
      <c r="T9">
        <f t="shared" si="6"/>
        <v>1</v>
      </c>
      <c r="U9" s="21" t="str">
        <f t="shared" si="3"/>
        <v/>
      </c>
      <c r="V9">
        <f t="shared" si="7"/>
        <v>0</v>
      </c>
      <c r="W9" t="str">
        <f t="shared" si="4"/>
        <v/>
      </c>
      <c r="X9">
        <f t="shared" si="8"/>
        <v>0</v>
      </c>
      <c r="Y9" t="str">
        <f t="shared" ref="Y9:Y10" si="11">IF(AND(COUNTIF(Q9:W9,"")=4,NOT(P9="No Match")),"FAILED", "PASSED")</f>
        <v>PASSED</v>
      </c>
    </row>
    <row r="10" spans="1:25" hidden="1" x14ac:dyDescent="0.25">
      <c r="A10">
        <v>3</v>
      </c>
      <c r="B10">
        <v>1</v>
      </c>
      <c r="C10">
        <v>3</v>
      </c>
      <c r="D10" t="s">
        <v>10</v>
      </c>
      <c r="E10" t="s">
        <v>53</v>
      </c>
      <c r="F10" t="s">
        <v>55</v>
      </c>
      <c r="G10" t="s">
        <v>58</v>
      </c>
      <c r="H10" s="1">
        <v>0.69564999999999999</v>
      </c>
      <c r="I10">
        <v>2</v>
      </c>
      <c r="J10" t="s">
        <v>59</v>
      </c>
      <c r="K10" s="1">
        <v>0.46154000000000001</v>
      </c>
      <c r="L10" s="1">
        <v>0.5</v>
      </c>
      <c r="M10" t="b">
        <v>0</v>
      </c>
      <c r="N10">
        <v>-1</v>
      </c>
      <c r="O10">
        <v>-1</v>
      </c>
      <c r="P10" s="16" t="str">
        <f t="shared" si="0"/>
        <v>Similarity Match</v>
      </c>
      <c r="Q10" s="21" t="str">
        <f t="shared" si="1"/>
        <v/>
      </c>
      <c r="R10">
        <f t="shared" si="5"/>
        <v>0</v>
      </c>
      <c r="S10" s="21" t="str">
        <f t="shared" si="2"/>
        <v>LED</v>
      </c>
      <c r="T10">
        <f t="shared" si="6"/>
        <v>1</v>
      </c>
      <c r="U10" s="21" t="str">
        <f t="shared" si="3"/>
        <v/>
      </c>
      <c r="V10">
        <f t="shared" si="7"/>
        <v>0</v>
      </c>
      <c r="W10" t="str">
        <f t="shared" si="4"/>
        <v/>
      </c>
      <c r="X10">
        <f t="shared" si="8"/>
        <v>0</v>
      </c>
      <c r="Y10" t="str">
        <f t="shared" si="11"/>
        <v>PASSED</v>
      </c>
    </row>
    <row r="11" spans="1:25" hidden="1" x14ac:dyDescent="0.25">
      <c r="A11">
        <v>1</v>
      </c>
      <c r="B11">
        <v>2</v>
      </c>
      <c r="C11">
        <v>4</v>
      </c>
      <c r="D11" t="s">
        <v>13</v>
      </c>
      <c r="E11" t="s">
        <v>13</v>
      </c>
      <c r="F11" t="s">
        <v>13</v>
      </c>
      <c r="G11" t="s">
        <v>13</v>
      </c>
      <c r="H11" s="1">
        <v>1</v>
      </c>
      <c r="I11">
        <v>0</v>
      </c>
      <c r="J11" t="s">
        <v>14</v>
      </c>
      <c r="K11" s="1">
        <v>1</v>
      </c>
      <c r="L11" s="1">
        <v>1</v>
      </c>
      <c r="M11" t="b">
        <v>1</v>
      </c>
      <c r="N11">
        <v>0</v>
      </c>
      <c r="O11">
        <v>0</v>
      </c>
      <c r="P11" s="16" t="str">
        <f t="shared" si="0"/>
        <v>Exact Match</v>
      </c>
      <c r="Q11" s="21" t="str">
        <f t="shared" si="1"/>
        <v>DC</v>
      </c>
      <c r="R11">
        <f t="shared" si="5"/>
        <v>1</v>
      </c>
      <c r="S11" s="21" t="str">
        <f t="shared" si="2"/>
        <v>LED</v>
      </c>
      <c r="T11">
        <f t="shared" si="6"/>
        <v>1</v>
      </c>
      <c r="U11" s="21" t="str">
        <f t="shared" si="3"/>
        <v>Lcs%Min</v>
      </c>
      <c r="V11">
        <f t="shared" si="7"/>
        <v>1</v>
      </c>
      <c r="W11" t="str">
        <f t="shared" si="4"/>
        <v>BMH</v>
      </c>
      <c r="X11">
        <f t="shared" si="8"/>
        <v>1</v>
      </c>
      <c r="Y11" t="str">
        <f>IF(AND(COUNTIF(Q11:W11,"")=4,NOT(P11="No Match")),"FAILED", "PASSED")</f>
        <v>PASSED</v>
      </c>
    </row>
    <row r="12" spans="1:25" hidden="1" x14ac:dyDescent="0.25">
      <c r="A12">
        <v>2</v>
      </c>
      <c r="B12">
        <v>2</v>
      </c>
      <c r="C12">
        <v>4</v>
      </c>
      <c r="D12" t="s">
        <v>13</v>
      </c>
      <c r="E12" t="s">
        <v>13</v>
      </c>
      <c r="F12" t="s">
        <v>13</v>
      </c>
      <c r="G12" t="s">
        <v>13</v>
      </c>
      <c r="H12" s="1">
        <v>1</v>
      </c>
      <c r="I12">
        <v>0</v>
      </c>
      <c r="J12" t="s">
        <v>14</v>
      </c>
      <c r="K12" s="1">
        <v>1</v>
      </c>
      <c r="L12" s="1">
        <v>1</v>
      </c>
      <c r="M12" t="b">
        <v>1</v>
      </c>
      <c r="N12">
        <v>0</v>
      </c>
      <c r="O12">
        <v>0</v>
      </c>
      <c r="P12" s="16" t="str">
        <f t="shared" si="0"/>
        <v>Exact Match</v>
      </c>
      <c r="Q12" s="21" t="str">
        <f t="shared" si="1"/>
        <v>DC</v>
      </c>
      <c r="R12">
        <f t="shared" si="5"/>
        <v>1</v>
      </c>
      <c r="S12" s="21" t="str">
        <f t="shared" si="2"/>
        <v>LED</v>
      </c>
      <c r="T12">
        <f t="shared" si="6"/>
        <v>1</v>
      </c>
      <c r="U12" s="21" t="str">
        <f t="shared" si="3"/>
        <v>Lcs%Min</v>
      </c>
      <c r="V12">
        <f t="shared" si="7"/>
        <v>1</v>
      </c>
      <c r="W12" t="str">
        <f t="shared" si="4"/>
        <v>BMH</v>
      </c>
      <c r="X12">
        <f t="shared" si="8"/>
        <v>1</v>
      </c>
      <c r="Y12" t="str">
        <f t="shared" ref="Y12:Y13" si="12">IF(AND(COUNTIF(Q12:W12,"")=4,NOT(P12="No Match")),"FAILED", "PASSED")</f>
        <v>PASSED</v>
      </c>
    </row>
    <row r="13" spans="1:25" hidden="1" x14ac:dyDescent="0.25">
      <c r="A13">
        <v>3</v>
      </c>
      <c r="B13">
        <v>2</v>
      </c>
      <c r="C13">
        <v>4</v>
      </c>
      <c r="D13" t="s">
        <v>13</v>
      </c>
      <c r="E13" t="s">
        <v>13</v>
      </c>
      <c r="F13" t="s">
        <v>13</v>
      </c>
      <c r="G13" t="s">
        <v>13</v>
      </c>
      <c r="H13" s="1">
        <v>1</v>
      </c>
      <c r="I13">
        <v>0</v>
      </c>
      <c r="J13" t="s">
        <v>14</v>
      </c>
      <c r="K13" s="1">
        <v>1</v>
      </c>
      <c r="L13" s="1">
        <v>1</v>
      </c>
      <c r="M13" t="b">
        <v>1</v>
      </c>
      <c r="N13">
        <v>0</v>
      </c>
      <c r="O13">
        <v>0</v>
      </c>
      <c r="P13" s="16" t="str">
        <f t="shared" si="0"/>
        <v>Exact Match</v>
      </c>
      <c r="Q13" s="21" t="str">
        <f t="shared" si="1"/>
        <v>DC</v>
      </c>
      <c r="R13">
        <f t="shared" si="5"/>
        <v>1</v>
      </c>
      <c r="S13" s="21" t="str">
        <f t="shared" si="2"/>
        <v>LED</v>
      </c>
      <c r="T13">
        <f t="shared" si="6"/>
        <v>1</v>
      </c>
      <c r="U13" s="21" t="str">
        <f t="shared" si="3"/>
        <v>Lcs%Min</v>
      </c>
      <c r="V13">
        <f t="shared" si="7"/>
        <v>1</v>
      </c>
      <c r="W13" t="str">
        <f t="shared" si="4"/>
        <v>BMH</v>
      </c>
      <c r="X13">
        <f t="shared" si="8"/>
        <v>1</v>
      </c>
      <c r="Y13" t="str">
        <f t="shared" si="12"/>
        <v>PASSED</v>
      </c>
    </row>
    <row r="14" spans="1:25" hidden="1" x14ac:dyDescent="0.25">
      <c r="A14">
        <v>1</v>
      </c>
      <c r="B14">
        <v>3</v>
      </c>
      <c r="C14">
        <v>5</v>
      </c>
      <c r="D14" t="s">
        <v>15</v>
      </c>
      <c r="E14" t="s">
        <v>15</v>
      </c>
      <c r="F14" t="s">
        <v>15</v>
      </c>
      <c r="G14" t="s">
        <v>15</v>
      </c>
      <c r="H14" s="1">
        <v>1</v>
      </c>
      <c r="I14">
        <v>0</v>
      </c>
      <c r="J14" t="s">
        <v>16</v>
      </c>
      <c r="K14" s="1">
        <v>1</v>
      </c>
      <c r="L14" s="1">
        <v>1</v>
      </c>
      <c r="M14" t="b">
        <v>1</v>
      </c>
      <c r="N14">
        <v>0</v>
      </c>
      <c r="O14">
        <v>0</v>
      </c>
      <c r="P14" s="16" t="str">
        <f t="shared" si="0"/>
        <v>Exact Match</v>
      </c>
      <c r="Q14" s="21" t="str">
        <f t="shared" si="1"/>
        <v>DC</v>
      </c>
      <c r="R14">
        <f t="shared" si="5"/>
        <v>1</v>
      </c>
      <c r="S14" s="21" t="str">
        <f t="shared" si="2"/>
        <v>LED</v>
      </c>
      <c r="T14">
        <f t="shared" si="6"/>
        <v>1</v>
      </c>
      <c r="U14" s="21" t="str">
        <f t="shared" si="3"/>
        <v>Lcs%Min</v>
      </c>
      <c r="V14">
        <f t="shared" si="7"/>
        <v>1</v>
      </c>
      <c r="W14" t="str">
        <f t="shared" si="4"/>
        <v>BMH</v>
      </c>
      <c r="X14">
        <f t="shared" si="8"/>
        <v>1</v>
      </c>
      <c r="Y14" t="str">
        <f>IF(AND(COUNTIF(Q14:W14,"")=4,NOT(P14="No Match")),"FAILED", "PASSED")</f>
        <v>PASSED</v>
      </c>
    </row>
    <row r="15" spans="1:25" hidden="1" x14ac:dyDescent="0.25">
      <c r="A15">
        <v>2</v>
      </c>
      <c r="B15">
        <v>3</v>
      </c>
      <c r="C15">
        <v>5</v>
      </c>
      <c r="D15" t="s">
        <v>15</v>
      </c>
      <c r="E15" t="s">
        <v>15</v>
      </c>
      <c r="F15" t="s">
        <v>15</v>
      </c>
      <c r="G15" t="s">
        <v>15</v>
      </c>
      <c r="H15" s="1">
        <v>1</v>
      </c>
      <c r="I15">
        <v>0</v>
      </c>
      <c r="J15" t="s">
        <v>16</v>
      </c>
      <c r="K15" s="1">
        <v>1</v>
      </c>
      <c r="L15" s="1">
        <v>1</v>
      </c>
      <c r="M15" t="b">
        <v>1</v>
      </c>
      <c r="N15">
        <v>0</v>
      </c>
      <c r="O15">
        <v>0</v>
      </c>
      <c r="P15" s="16" t="str">
        <f t="shared" si="0"/>
        <v>Exact Match</v>
      </c>
      <c r="Q15" s="21" t="str">
        <f t="shared" si="1"/>
        <v>DC</v>
      </c>
      <c r="R15">
        <f t="shared" si="5"/>
        <v>1</v>
      </c>
      <c r="S15" s="21" t="str">
        <f t="shared" si="2"/>
        <v>LED</v>
      </c>
      <c r="T15">
        <f t="shared" si="6"/>
        <v>1</v>
      </c>
      <c r="U15" s="21" t="str">
        <f t="shared" si="3"/>
        <v>Lcs%Min</v>
      </c>
      <c r="V15">
        <f t="shared" si="7"/>
        <v>1</v>
      </c>
      <c r="W15" t="str">
        <f t="shared" si="4"/>
        <v>BMH</v>
      </c>
      <c r="X15">
        <f t="shared" si="8"/>
        <v>1</v>
      </c>
      <c r="Y15" t="str">
        <f t="shared" ref="Y15:Y16" si="13">IF(AND(COUNTIF(Q15:W15,"")=4,NOT(P15="No Match")),"FAILED", "PASSED")</f>
        <v>PASSED</v>
      </c>
    </row>
    <row r="16" spans="1:25" hidden="1" x14ac:dyDescent="0.25">
      <c r="A16">
        <v>3</v>
      </c>
      <c r="B16">
        <v>3</v>
      </c>
      <c r="C16">
        <v>5</v>
      </c>
      <c r="D16" t="s">
        <v>15</v>
      </c>
      <c r="E16" t="s">
        <v>15</v>
      </c>
      <c r="F16" t="s">
        <v>15</v>
      </c>
      <c r="G16" t="s">
        <v>15</v>
      </c>
      <c r="H16" s="1">
        <v>1</v>
      </c>
      <c r="I16">
        <v>0</v>
      </c>
      <c r="J16" t="s">
        <v>16</v>
      </c>
      <c r="K16" s="1">
        <v>1</v>
      </c>
      <c r="L16" s="1">
        <v>1</v>
      </c>
      <c r="M16" t="b">
        <v>1</v>
      </c>
      <c r="N16">
        <v>0</v>
      </c>
      <c r="O16">
        <v>0</v>
      </c>
      <c r="P16" s="16" t="str">
        <f t="shared" si="0"/>
        <v>Exact Match</v>
      </c>
      <c r="Q16" s="21" t="str">
        <f t="shared" si="1"/>
        <v>DC</v>
      </c>
      <c r="R16">
        <f t="shared" si="5"/>
        <v>1</v>
      </c>
      <c r="S16" s="21" t="str">
        <f t="shared" si="2"/>
        <v>LED</v>
      </c>
      <c r="T16">
        <f t="shared" si="6"/>
        <v>1</v>
      </c>
      <c r="U16" s="21" t="str">
        <f t="shared" si="3"/>
        <v>Lcs%Min</v>
      </c>
      <c r="V16">
        <f t="shared" si="7"/>
        <v>1</v>
      </c>
      <c r="W16" t="str">
        <f t="shared" si="4"/>
        <v>BMH</v>
      </c>
      <c r="X16">
        <f t="shared" si="8"/>
        <v>1</v>
      </c>
      <c r="Y16" t="str">
        <f t="shared" si="13"/>
        <v>PASSED</v>
      </c>
    </row>
    <row r="17" spans="1:25" hidden="1" x14ac:dyDescent="0.25">
      <c r="A17">
        <v>1</v>
      </c>
      <c r="B17">
        <v>3</v>
      </c>
      <c r="C17">
        <v>6</v>
      </c>
      <c r="D17" t="s">
        <v>15</v>
      </c>
      <c r="E17" t="s">
        <v>17</v>
      </c>
      <c r="F17" t="s">
        <v>15</v>
      </c>
      <c r="G17" t="s">
        <v>17</v>
      </c>
      <c r="H17" s="1">
        <v>0.66666999999999998</v>
      </c>
      <c r="I17">
        <v>10</v>
      </c>
      <c r="J17" t="s">
        <v>16</v>
      </c>
      <c r="K17" s="1">
        <v>0.47367999999999999</v>
      </c>
      <c r="L17" s="1">
        <v>1</v>
      </c>
      <c r="M17" t="b">
        <v>0</v>
      </c>
      <c r="N17">
        <v>0</v>
      </c>
      <c r="O17">
        <v>0</v>
      </c>
      <c r="P17" s="16" t="str">
        <f t="shared" si="0"/>
        <v>Similarity Match</v>
      </c>
      <c r="Q17" s="21" t="str">
        <f t="shared" si="1"/>
        <v/>
      </c>
      <c r="R17">
        <f t="shared" si="5"/>
        <v>0</v>
      </c>
      <c r="S17" s="21" t="str">
        <f t="shared" si="2"/>
        <v/>
      </c>
      <c r="T17">
        <f t="shared" si="6"/>
        <v>0</v>
      </c>
      <c r="U17" s="21" t="str">
        <f t="shared" si="3"/>
        <v>Lcs%Min</v>
      </c>
      <c r="V17">
        <f t="shared" si="7"/>
        <v>1</v>
      </c>
      <c r="W17" t="str">
        <f t="shared" si="4"/>
        <v>BMH</v>
      </c>
      <c r="X17">
        <f t="shared" si="8"/>
        <v>1</v>
      </c>
      <c r="Y17" t="str">
        <f>IF(AND(COUNTIF(Q17:W17,"")=4,NOT(P17="No Match")),"FAILED", "PASSED")</f>
        <v>PASSED</v>
      </c>
    </row>
    <row r="18" spans="1:25" hidden="1" x14ac:dyDescent="0.25">
      <c r="A18">
        <v>2</v>
      </c>
      <c r="B18">
        <v>3</v>
      </c>
      <c r="C18">
        <v>6</v>
      </c>
      <c r="D18" t="s">
        <v>15</v>
      </c>
      <c r="E18" t="s">
        <v>17</v>
      </c>
      <c r="F18" t="s">
        <v>15</v>
      </c>
      <c r="G18" t="s">
        <v>15</v>
      </c>
      <c r="H18" s="1">
        <v>1</v>
      </c>
      <c r="I18">
        <v>0</v>
      </c>
      <c r="J18" t="s">
        <v>16</v>
      </c>
      <c r="K18" s="1">
        <v>1</v>
      </c>
      <c r="L18" s="1">
        <v>1</v>
      </c>
      <c r="M18" t="b">
        <v>1</v>
      </c>
      <c r="N18">
        <v>0</v>
      </c>
      <c r="O18">
        <v>0</v>
      </c>
      <c r="P18" s="16" t="str">
        <f t="shared" si="0"/>
        <v>Similarity Match</v>
      </c>
      <c r="Q18" s="21" t="str">
        <f t="shared" si="1"/>
        <v>DC</v>
      </c>
      <c r="R18">
        <f t="shared" si="5"/>
        <v>1</v>
      </c>
      <c r="S18" s="21" t="str">
        <f t="shared" si="2"/>
        <v>LED</v>
      </c>
      <c r="T18">
        <f t="shared" si="6"/>
        <v>1</v>
      </c>
      <c r="U18" s="21" t="str">
        <f t="shared" si="3"/>
        <v>Lcs%Min</v>
      </c>
      <c r="V18">
        <f t="shared" si="7"/>
        <v>1</v>
      </c>
      <c r="W18" t="str">
        <f t="shared" si="4"/>
        <v>BMH</v>
      </c>
      <c r="X18">
        <f t="shared" si="8"/>
        <v>1</v>
      </c>
      <c r="Y18" t="str">
        <f t="shared" ref="Y18:Y19" si="14">IF(AND(COUNTIF(Q18:W18,"")=4,NOT(P18="No Match")),"FAILED", "PASSED")</f>
        <v>PASSED</v>
      </c>
    </row>
    <row r="19" spans="1:25" hidden="1" x14ac:dyDescent="0.25">
      <c r="A19">
        <v>3</v>
      </c>
      <c r="B19">
        <v>3</v>
      </c>
      <c r="C19">
        <v>6</v>
      </c>
      <c r="D19" t="s">
        <v>15</v>
      </c>
      <c r="E19" t="s">
        <v>17</v>
      </c>
      <c r="F19" t="s">
        <v>15</v>
      </c>
      <c r="G19" t="s">
        <v>15</v>
      </c>
      <c r="H19" s="1">
        <v>1</v>
      </c>
      <c r="I19">
        <v>0</v>
      </c>
      <c r="J19" t="s">
        <v>16</v>
      </c>
      <c r="K19" s="1">
        <v>1</v>
      </c>
      <c r="L19" s="1">
        <v>1</v>
      </c>
      <c r="M19" t="b">
        <v>1</v>
      </c>
      <c r="N19">
        <v>0</v>
      </c>
      <c r="O19">
        <v>0</v>
      </c>
      <c r="P19" s="16" t="str">
        <f t="shared" si="0"/>
        <v>Similarity Match</v>
      </c>
      <c r="Q19" s="21" t="str">
        <f t="shared" si="1"/>
        <v>DC</v>
      </c>
      <c r="R19">
        <f t="shared" si="5"/>
        <v>1</v>
      </c>
      <c r="S19" s="21" t="str">
        <f t="shared" si="2"/>
        <v>LED</v>
      </c>
      <c r="T19">
        <f t="shared" si="6"/>
        <v>1</v>
      </c>
      <c r="U19" s="21" t="str">
        <f t="shared" si="3"/>
        <v>Lcs%Min</v>
      </c>
      <c r="V19">
        <f t="shared" si="7"/>
        <v>1</v>
      </c>
      <c r="W19" t="str">
        <f t="shared" si="4"/>
        <v>BMH</v>
      </c>
      <c r="X19">
        <f t="shared" si="8"/>
        <v>1</v>
      </c>
      <c r="Y19" t="str">
        <f t="shared" si="14"/>
        <v>PASSED</v>
      </c>
    </row>
    <row r="20" spans="1:25" hidden="1" x14ac:dyDescent="0.25">
      <c r="A20">
        <v>1</v>
      </c>
      <c r="B20">
        <v>4</v>
      </c>
      <c r="C20">
        <v>7</v>
      </c>
      <c r="D20" t="s">
        <v>18</v>
      </c>
      <c r="E20" t="s">
        <v>19</v>
      </c>
      <c r="F20" t="s">
        <v>18</v>
      </c>
      <c r="G20" t="s">
        <v>19</v>
      </c>
      <c r="H20" s="1">
        <v>0.93332999999999999</v>
      </c>
      <c r="I20">
        <v>1</v>
      </c>
      <c r="J20" t="s">
        <v>20</v>
      </c>
      <c r="K20" s="1">
        <v>0.5</v>
      </c>
      <c r="L20" s="1">
        <v>0.55556000000000005</v>
      </c>
      <c r="M20" t="b">
        <v>0</v>
      </c>
      <c r="N20">
        <v>-1</v>
      </c>
      <c r="O20">
        <v>-1</v>
      </c>
      <c r="P20" s="16" t="str">
        <f t="shared" si="0"/>
        <v>Similarity Match</v>
      </c>
      <c r="Q20" s="21" t="str">
        <f t="shared" si="1"/>
        <v>DC</v>
      </c>
      <c r="R20">
        <f t="shared" si="5"/>
        <v>1</v>
      </c>
      <c r="S20" s="21" t="str">
        <f t="shared" si="2"/>
        <v>LED</v>
      </c>
      <c r="T20">
        <f t="shared" si="6"/>
        <v>1</v>
      </c>
      <c r="U20" s="21" t="str">
        <f t="shared" si="3"/>
        <v/>
      </c>
      <c r="V20">
        <f t="shared" si="7"/>
        <v>0</v>
      </c>
      <c r="W20" t="str">
        <f t="shared" si="4"/>
        <v/>
      </c>
      <c r="X20">
        <f t="shared" si="8"/>
        <v>0</v>
      </c>
      <c r="Y20" t="str">
        <f>IF(AND(COUNTIF(Q20:W20,"")=4,NOT(P20="No Match")),"FAILED", "PASSED")</f>
        <v>PASSED</v>
      </c>
    </row>
    <row r="21" spans="1:25" hidden="1" x14ac:dyDescent="0.25">
      <c r="A21">
        <v>2</v>
      </c>
      <c r="B21">
        <v>4</v>
      </c>
      <c r="C21">
        <v>7</v>
      </c>
      <c r="D21" t="s">
        <v>18</v>
      </c>
      <c r="E21" t="s">
        <v>19</v>
      </c>
      <c r="F21" t="s">
        <v>18</v>
      </c>
      <c r="G21" t="s">
        <v>19</v>
      </c>
      <c r="H21" s="1">
        <v>0.93332999999999999</v>
      </c>
      <c r="I21">
        <v>1</v>
      </c>
      <c r="J21" t="s">
        <v>20</v>
      </c>
      <c r="K21" s="1">
        <v>0.5</v>
      </c>
      <c r="L21" s="1">
        <v>0.55556000000000005</v>
      </c>
      <c r="M21" t="b">
        <v>0</v>
      </c>
      <c r="N21">
        <v>-1</v>
      </c>
      <c r="O21">
        <v>-1</v>
      </c>
      <c r="P21" s="16" t="str">
        <f t="shared" si="0"/>
        <v>Similarity Match</v>
      </c>
      <c r="Q21" s="21" t="str">
        <f t="shared" si="1"/>
        <v>DC</v>
      </c>
      <c r="R21">
        <f t="shared" si="5"/>
        <v>1</v>
      </c>
      <c r="S21" s="21" t="str">
        <f t="shared" si="2"/>
        <v>LED</v>
      </c>
      <c r="T21">
        <f t="shared" si="6"/>
        <v>1</v>
      </c>
      <c r="U21" s="21" t="str">
        <f t="shared" si="3"/>
        <v/>
      </c>
      <c r="V21">
        <f t="shared" si="7"/>
        <v>0</v>
      </c>
      <c r="W21" t="str">
        <f t="shared" si="4"/>
        <v/>
      </c>
      <c r="X21">
        <f t="shared" si="8"/>
        <v>0</v>
      </c>
      <c r="Y21" t="str">
        <f t="shared" ref="Y21:Y22" si="15">IF(AND(COUNTIF(Q21:W21,"")=4,NOT(P21="No Match")),"FAILED", "PASSED")</f>
        <v>PASSED</v>
      </c>
    </row>
    <row r="22" spans="1:25" hidden="1" x14ac:dyDescent="0.25">
      <c r="A22">
        <v>3</v>
      </c>
      <c r="B22">
        <v>4</v>
      </c>
      <c r="C22">
        <v>7</v>
      </c>
      <c r="D22" t="s">
        <v>18</v>
      </c>
      <c r="E22" t="s">
        <v>19</v>
      </c>
      <c r="F22" t="s">
        <v>19</v>
      </c>
      <c r="G22" t="s">
        <v>19</v>
      </c>
      <c r="H22" s="1">
        <v>1</v>
      </c>
      <c r="I22">
        <v>0</v>
      </c>
      <c r="J22" t="s">
        <v>76</v>
      </c>
      <c r="K22" s="1">
        <v>1</v>
      </c>
      <c r="L22" s="1">
        <v>1</v>
      </c>
      <c r="M22" t="b">
        <v>1</v>
      </c>
      <c r="N22">
        <v>0</v>
      </c>
      <c r="O22">
        <v>0</v>
      </c>
      <c r="P22" s="16" t="str">
        <f t="shared" si="0"/>
        <v>Similarity Match</v>
      </c>
      <c r="Q22" s="21" t="str">
        <f t="shared" si="1"/>
        <v>DC</v>
      </c>
      <c r="R22">
        <f t="shared" si="5"/>
        <v>1</v>
      </c>
      <c r="S22" s="21" t="str">
        <f t="shared" si="2"/>
        <v>LED</v>
      </c>
      <c r="T22">
        <f t="shared" si="6"/>
        <v>1</v>
      </c>
      <c r="U22" s="21" t="str">
        <f t="shared" si="3"/>
        <v>Lcs%Min</v>
      </c>
      <c r="V22">
        <f t="shared" si="7"/>
        <v>1</v>
      </c>
      <c r="W22" t="str">
        <f t="shared" si="4"/>
        <v>BMH</v>
      </c>
      <c r="X22">
        <f t="shared" si="8"/>
        <v>1</v>
      </c>
      <c r="Y22" t="str">
        <f t="shared" si="15"/>
        <v>PASSED</v>
      </c>
    </row>
    <row r="23" spans="1:25" hidden="1" x14ac:dyDescent="0.25">
      <c r="A23">
        <v>1</v>
      </c>
      <c r="B23">
        <v>5</v>
      </c>
      <c r="C23">
        <v>8</v>
      </c>
      <c r="D23" t="s">
        <v>21</v>
      </c>
      <c r="E23" t="s">
        <v>22</v>
      </c>
      <c r="F23" t="s">
        <v>21</v>
      </c>
      <c r="G23" t="s">
        <v>22</v>
      </c>
      <c r="H23" s="1">
        <v>0.94737000000000005</v>
      </c>
      <c r="I23">
        <v>1</v>
      </c>
      <c r="J23" t="s">
        <v>23</v>
      </c>
      <c r="K23" s="1">
        <v>0.5</v>
      </c>
      <c r="L23" s="1">
        <v>0.54544999999999999</v>
      </c>
      <c r="M23" t="b">
        <v>0</v>
      </c>
      <c r="N23">
        <v>-1</v>
      </c>
      <c r="O23">
        <v>-1</v>
      </c>
      <c r="P23" s="16" t="str">
        <f t="shared" si="0"/>
        <v>Similarity Match</v>
      </c>
      <c r="Q23" s="21" t="str">
        <f t="shared" si="1"/>
        <v>DC</v>
      </c>
      <c r="R23">
        <f t="shared" si="5"/>
        <v>1</v>
      </c>
      <c r="S23" s="21" t="str">
        <f t="shared" si="2"/>
        <v>LED</v>
      </c>
      <c r="T23">
        <f t="shared" si="6"/>
        <v>1</v>
      </c>
      <c r="U23" s="21" t="str">
        <f t="shared" si="3"/>
        <v/>
      </c>
      <c r="V23">
        <f t="shared" si="7"/>
        <v>0</v>
      </c>
      <c r="W23" t="str">
        <f t="shared" si="4"/>
        <v/>
      </c>
      <c r="X23">
        <f t="shared" si="8"/>
        <v>0</v>
      </c>
      <c r="Y23" t="str">
        <f>IF(AND(COUNTIF(Q23:W23,"")=4,NOT(P23="No Match")),"FAILED", "PASSED")</f>
        <v>PASSED</v>
      </c>
    </row>
    <row r="24" spans="1:25" hidden="1" x14ac:dyDescent="0.25">
      <c r="A24">
        <v>2</v>
      </c>
      <c r="B24">
        <v>5</v>
      </c>
      <c r="C24">
        <v>8</v>
      </c>
      <c r="D24" t="s">
        <v>21</v>
      </c>
      <c r="E24" t="s">
        <v>22</v>
      </c>
      <c r="F24" t="s">
        <v>21</v>
      </c>
      <c r="G24" t="s">
        <v>22</v>
      </c>
      <c r="H24" s="1">
        <v>0.94737000000000005</v>
      </c>
      <c r="I24">
        <v>1</v>
      </c>
      <c r="J24" t="s">
        <v>23</v>
      </c>
      <c r="K24" s="1">
        <v>0.5</v>
      </c>
      <c r="L24" s="1">
        <v>0.54544999999999999</v>
      </c>
      <c r="M24" t="b">
        <v>0</v>
      </c>
      <c r="N24">
        <v>-1</v>
      </c>
      <c r="O24">
        <v>-1</v>
      </c>
      <c r="P24" s="16" t="str">
        <f t="shared" si="0"/>
        <v>Similarity Match</v>
      </c>
      <c r="Q24" s="21" t="str">
        <f t="shared" si="1"/>
        <v>DC</v>
      </c>
      <c r="R24">
        <f t="shared" si="5"/>
        <v>1</v>
      </c>
      <c r="S24" s="21" t="str">
        <f t="shared" si="2"/>
        <v>LED</v>
      </c>
      <c r="T24">
        <f t="shared" si="6"/>
        <v>1</v>
      </c>
      <c r="U24" s="21" t="str">
        <f t="shared" si="3"/>
        <v/>
      </c>
      <c r="V24">
        <f t="shared" si="7"/>
        <v>0</v>
      </c>
      <c r="W24" t="str">
        <f t="shared" si="4"/>
        <v/>
      </c>
      <c r="X24">
        <f t="shared" si="8"/>
        <v>0</v>
      </c>
      <c r="Y24" t="str">
        <f t="shared" ref="Y24:Y25" si="16">IF(AND(COUNTIF(Q24:W24,"")=4,NOT(P24="No Match")),"FAILED", "PASSED")</f>
        <v>PASSED</v>
      </c>
    </row>
    <row r="25" spans="1:25" hidden="1" x14ac:dyDescent="0.25">
      <c r="A25">
        <v>3</v>
      </c>
      <c r="B25">
        <v>5</v>
      </c>
      <c r="C25">
        <v>8</v>
      </c>
      <c r="D25" t="s">
        <v>21</v>
      </c>
      <c r="E25" t="s">
        <v>22</v>
      </c>
      <c r="F25" t="s">
        <v>21</v>
      </c>
      <c r="G25" t="s">
        <v>77</v>
      </c>
      <c r="H25" s="1">
        <v>1</v>
      </c>
      <c r="I25">
        <v>0</v>
      </c>
      <c r="J25" t="s">
        <v>78</v>
      </c>
      <c r="K25" s="1">
        <v>1</v>
      </c>
      <c r="L25" s="1">
        <v>1</v>
      </c>
      <c r="M25" t="b">
        <v>0</v>
      </c>
      <c r="N25">
        <v>-1</v>
      </c>
      <c r="O25">
        <v>-1</v>
      </c>
      <c r="P25" s="16" t="str">
        <f t="shared" si="0"/>
        <v>Similarity Match</v>
      </c>
      <c r="Q25" s="21" t="str">
        <f t="shared" si="1"/>
        <v>DC</v>
      </c>
      <c r="R25">
        <f t="shared" si="5"/>
        <v>1</v>
      </c>
      <c r="S25" s="21" t="str">
        <f t="shared" si="2"/>
        <v>LED</v>
      </c>
      <c r="T25">
        <f t="shared" si="6"/>
        <v>1</v>
      </c>
      <c r="U25" s="21" t="str">
        <f t="shared" si="3"/>
        <v>Lcs%Min</v>
      </c>
      <c r="V25">
        <f t="shared" si="7"/>
        <v>1</v>
      </c>
      <c r="W25" t="str">
        <f t="shared" si="4"/>
        <v/>
      </c>
      <c r="X25">
        <f t="shared" si="8"/>
        <v>0</v>
      </c>
      <c r="Y25" t="str">
        <f t="shared" si="16"/>
        <v>PASSED</v>
      </c>
    </row>
    <row r="26" spans="1:25" hidden="1" x14ac:dyDescent="0.25">
      <c r="A26">
        <v>1</v>
      </c>
      <c r="B26">
        <v>6</v>
      </c>
      <c r="C26">
        <v>9</v>
      </c>
      <c r="D26" t="s">
        <v>24</v>
      </c>
      <c r="E26" t="s">
        <v>25</v>
      </c>
      <c r="F26" t="s">
        <v>24</v>
      </c>
      <c r="G26" t="s">
        <v>25</v>
      </c>
      <c r="H26" s="1">
        <v>0.71428999999999998</v>
      </c>
      <c r="I26">
        <v>7</v>
      </c>
      <c r="J26" t="s">
        <v>26</v>
      </c>
      <c r="K26" s="1">
        <v>0.54544999999999999</v>
      </c>
      <c r="L26" s="1">
        <v>0.66666999999999998</v>
      </c>
      <c r="M26" t="b">
        <v>0</v>
      </c>
      <c r="N26">
        <v>-1</v>
      </c>
      <c r="O26">
        <v>-1</v>
      </c>
      <c r="P26" s="16" t="str">
        <f t="shared" si="0"/>
        <v>Similarity Match</v>
      </c>
      <c r="Q26" s="21" t="str">
        <f t="shared" si="1"/>
        <v/>
      </c>
      <c r="R26">
        <f t="shared" si="5"/>
        <v>0</v>
      </c>
      <c r="S26" s="21" t="str">
        <f t="shared" si="2"/>
        <v/>
      </c>
      <c r="T26">
        <f t="shared" si="6"/>
        <v>0</v>
      </c>
      <c r="U26" s="21" t="str">
        <f t="shared" si="3"/>
        <v/>
      </c>
      <c r="V26">
        <f t="shared" si="7"/>
        <v>0</v>
      </c>
      <c r="W26" t="str">
        <f t="shared" si="4"/>
        <v/>
      </c>
      <c r="X26">
        <f t="shared" si="8"/>
        <v>0</v>
      </c>
      <c r="Y26" t="str">
        <f>IF(AND(COUNTIF(Q26:W26,"")=4,NOT(P26="No Match")),"FAILED", "PASSED")</f>
        <v>FAILED</v>
      </c>
    </row>
    <row r="27" spans="1:25" hidden="1" x14ac:dyDescent="0.25">
      <c r="A27">
        <v>2</v>
      </c>
      <c r="B27">
        <v>6</v>
      </c>
      <c r="C27">
        <v>9</v>
      </c>
      <c r="D27" t="s">
        <v>24</v>
      </c>
      <c r="E27" t="s">
        <v>25</v>
      </c>
      <c r="F27" t="s">
        <v>27</v>
      </c>
      <c r="G27" t="s">
        <v>25</v>
      </c>
      <c r="H27" s="1">
        <v>0.81818000000000002</v>
      </c>
      <c r="I27">
        <v>6</v>
      </c>
      <c r="J27" t="s">
        <v>26</v>
      </c>
      <c r="K27" s="1">
        <v>0.66666999999999998</v>
      </c>
      <c r="L27" s="1">
        <v>1</v>
      </c>
      <c r="M27" t="b">
        <v>0</v>
      </c>
      <c r="N27">
        <v>0</v>
      </c>
      <c r="O27">
        <v>0</v>
      </c>
      <c r="P27" s="16" t="str">
        <f t="shared" si="0"/>
        <v>Similarity Match</v>
      </c>
      <c r="Q27" s="21" t="str">
        <f t="shared" si="1"/>
        <v/>
      </c>
      <c r="R27">
        <f t="shared" si="5"/>
        <v>0</v>
      </c>
      <c r="S27" s="21" t="str">
        <f t="shared" si="2"/>
        <v/>
      </c>
      <c r="T27">
        <f t="shared" si="6"/>
        <v>0</v>
      </c>
      <c r="U27" s="21" t="str">
        <f t="shared" si="3"/>
        <v>Lcs%Min</v>
      </c>
      <c r="V27">
        <f t="shared" si="7"/>
        <v>1</v>
      </c>
      <c r="W27" t="str">
        <f t="shared" si="4"/>
        <v>BMH</v>
      </c>
      <c r="X27">
        <f t="shared" si="8"/>
        <v>1</v>
      </c>
      <c r="Y27" t="str">
        <f t="shared" ref="Y27:Y28" si="17">IF(AND(COUNTIF(Q27:W27,"")=4,NOT(P27="No Match")),"FAILED", "PASSED")</f>
        <v>PASSED</v>
      </c>
    </row>
    <row r="28" spans="1:25" hidden="1" x14ac:dyDescent="0.25">
      <c r="A28">
        <v>3</v>
      </c>
      <c r="B28">
        <v>6</v>
      </c>
      <c r="C28">
        <v>9</v>
      </c>
      <c r="D28" t="s">
        <v>24</v>
      </c>
      <c r="E28" t="s">
        <v>25</v>
      </c>
      <c r="F28" t="s">
        <v>79</v>
      </c>
      <c r="G28" t="s">
        <v>80</v>
      </c>
      <c r="H28" s="1">
        <v>0.8</v>
      </c>
      <c r="I28">
        <v>5</v>
      </c>
      <c r="J28" t="s">
        <v>81</v>
      </c>
      <c r="K28" s="1">
        <v>0.6875</v>
      </c>
      <c r="L28" s="1">
        <v>1</v>
      </c>
      <c r="M28" t="b">
        <v>0</v>
      </c>
      <c r="N28">
        <v>0</v>
      </c>
      <c r="O28">
        <v>0</v>
      </c>
      <c r="P28" s="16" t="str">
        <f t="shared" si="0"/>
        <v>Similarity Match</v>
      </c>
      <c r="Q28" s="21" t="str">
        <f t="shared" si="1"/>
        <v/>
      </c>
      <c r="R28">
        <f t="shared" si="5"/>
        <v>0</v>
      </c>
      <c r="S28" s="21" t="str">
        <f t="shared" si="2"/>
        <v/>
      </c>
      <c r="T28">
        <f t="shared" si="6"/>
        <v>0</v>
      </c>
      <c r="U28" s="21" t="str">
        <f t="shared" si="3"/>
        <v>Lcs%Min</v>
      </c>
      <c r="V28">
        <f t="shared" si="7"/>
        <v>1</v>
      </c>
      <c r="W28" t="str">
        <f t="shared" si="4"/>
        <v>BMH</v>
      </c>
      <c r="X28">
        <f t="shared" si="8"/>
        <v>1</v>
      </c>
      <c r="Y28" t="str">
        <f t="shared" si="17"/>
        <v>PASSED</v>
      </c>
    </row>
    <row r="29" spans="1:25" hidden="1" x14ac:dyDescent="0.25">
      <c r="A29">
        <v>1</v>
      </c>
      <c r="B29">
        <v>7</v>
      </c>
      <c r="C29">
        <v>10</v>
      </c>
      <c r="D29" t="s">
        <v>27</v>
      </c>
      <c r="E29" t="s">
        <v>25</v>
      </c>
      <c r="F29" t="s">
        <v>27</v>
      </c>
      <c r="G29" t="s">
        <v>25</v>
      </c>
      <c r="H29" s="1">
        <v>0.81818000000000002</v>
      </c>
      <c r="I29">
        <v>6</v>
      </c>
      <c r="J29" t="s">
        <v>26</v>
      </c>
      <c r="K29" s="1">
        <v>0.66666999999999998</v>
      </c>
      <c r="L29" s="1">
        <v>1</v>
      </c>
      <c r="M29" t="b">
        <v>0</v>
      </c>
      <c r="N29">
        <v>0</v>
      </c>
      <c r="O29">
        <v>0</v>
      </c>
      <c r="P29" s="16" t="str">
        <f t="shared" si="0"/>
        <v>Similarity Match</v>
      </c>
      <c r="Q29" s="21" t="str">
        <f t="shared" si="1"/>
        <v/>
      </c>
      <c r="R29">
        <f t="shared" si="5"/>
        <v>0</v>
      </c>
      <c r="S29" s="21" t="str">
        <f t="shared" si="2"/>
        <v/>
      </c>
      <c r="T29">
        <f t="shared" si="6"/>
        <v>0</v>
      </c>
      <c r="U29" s="21" t="str">
        <f t="shared" si="3"/>
        <v>Lcs%Min</v>
      </c>
      <c r="V29">
        <f t="shared" si="7"/>
        <v>1</v>
      </c>
      <c r="W29" t="str">
        <f t="shared" si="4"/>
        <v>BMH</v>
      </c>
      <c r="X29">
        <f t="shared" si="8"/>
        <v>1</v>
      </c>
      <c r="Y29" t="str">
        <f>IF(AND(COUNTIF(Q29:W29,"")=4,NOT(P29="No Match")),"FAILED", "PASSED")</f>
        <v>PASSED</v>
      </c>
    </row>
    <row r="30" spans="1:25" hidden="1" x14ac:dyDescent="0.25">
      <c r="A30">
        <v>2</v>
      </c>
      <c r="B30">
        <v>7</v>
      </c>
      <c r="C30">
        <v>10</v>
      </c>
      <c r="D30" t="s">
        <v>27</v>
      </c>
      <c r="E30" t="s">
        <v>25</v>
      </c>
      <c r="F30" t="s">
        <v>27</v>
      </c>
      <c r="G30" t="s">
        <v>25</v>
      </c>
      <c r="H30" s="1">
        <v>0.81818000000000002</v>
      </c>
      <c r="I30">
        <v>6</v>
      </c>
      <c r="J30" t="s">
        <v>26</v>
      </c>
      <c r="K30" s="1">
        <v>0.66666999999999998</v>
      </c>
      <c r="L30" s="1">
        <v>1</v>
      </c>
      <c r="M30" t="b">
        <v>0</v>
      </c>
      <c r="N30">
        <v>0</v>
      </c>
      <c r="O30">
        <v>0</v>
      </c>
      <c r="P30" s="16" t="str">
        <f t="shared" si="0"/>
        <v>Similarity Match</v>
      </c>
      <c r="Q30" s="21" t="str">
        <f t="shared" si="1"/>
        <v/>
      </c>
      <c r="R30">
        <f t="shared" si="5"/>
        <v>0</v>
      </c>
      <c r="S30" s="21" t="str">
        <f t="shared" si="2"/>
        <v/>
      </c>
      <c r="T30">
        <f t="shared" si="6"/>
        <v>0</v>
      </c>
      <c r="U30" s="21" t="str">
        <f t="shared" si="3"/>
        <v>Lcs%Min</v>
      </c>
      <c r="V30">
        <f t="shared" si="7"/>
        <v>1</v>
      </c>
      <c r="W30" t="str">
        <f t="shared" si="4"/>
        <v>BMH</v>
      </c>
      <c r="X30">
        <f t="shared" si="8"/>
        <v>1</v>
      </c>
      <c r="Y30" t="str">
        <f t="shared" ref="Y30:Y31" si="18">IF(AND(COUNTIF(Q30:W30,"")=4,NOT(P30="No Match")),"FAILED", "PASSED")</f>
        <v>PASSED</v>
      </c>
    </row>
    <row r="31" spans="1:25" hidden="1" x14ac:dyDescent="0.25">
      <c r="A31">
        <v>3</v>
      </c>
      <c r="B31">
        <v>7</v>
      </c>
      <c r="C31">
        <v>10</v>
      </c>
      <c r="D31" t="s">
        <v>27</v>
      </c>
      <c r="E31" t="s">
        <v>25</v>
      </c>
      <c r="F31" t="s">
        <v>79</v>
      </c>
      <c r="G31" t="s">
        <v>80</v>
      </c>
      <c r="H31" s="1">
        <v>0.8</v>
      </c>
      <c r="I31">
        <v>5</v>
      </c>
      <c r="J31" t="s">
        <v>81</v>
      </c>
      <c r="K31" s="1">
        <v>0.6875</v>
      </c>
      <c r="L31" s="1">
        <v>1</v>
      </c>
      <c r="M31" t="b">
        <v>0</v>
      </c>
      <c r="N31">
        <v>0</v>
      </c>
      <c r="O31">
        <v>0</v>
      </c>
      <c r="P31" s="16" t="str">
        <f t="shared" si="0"/>
        <v>Similarity Match</v>
      </c>
      <c r="Q31" s="21" t="str">
        <f t="shared" si="1"/>
        <v/>
      </c>
      <c r="R31">
        <f t="shared" si="5"/>
        <v>0</v>
      </c>
      <c r="S31" s="21" t="str">
        <f t="shared" si="2"/>
        <v/>
      </c>
      <c r="T31">
        <f t="shared" si="6"/>
        <v>0</v>
      </c>
      <c r="U31" s="21" t="str">
        <f t="shared" si="3"/>
        <v>Lcs%Min</v>
      </c>
      <c r="V31">
        <f t="shared" si="7"/>
        <v>1</v>
      </c>
      <c r="W31" t="str">
        <f t="shared" si="4"/>
        <v>BMH</v>
      </c>
      <c r="X31">
        <f t="shared" si="8"/>
        <v>1</v>
      </c>
      <c r="Y31" t="str">
        <f t="shared" si="18"/>
        <v>PASSED</v>
      </c>
    </row>
    <row r="32" spans="1:25" hidden="1" x14ac:dyDescent="0.25">
      <c r="A32">
        <v>1</v>
      </c>
      <c r="B32">
        <v>8</v>
      </c>
      <c r="C32">
        <v>11</v>
      </c>
      <c r="D32" t="s">
        <v>28</v>
      </c>
      <c r="E32" t="s">
        <v>29</v>
      </c>
      <c r="F32" t="s">
        <v>28</v>
      </c>
      <c r="G32" t="s">
        <v>29</v>
      </c>
      <c r="H32" s="1">
        <v>0.69230999999999998</v>
      </c>
      <c r="I32">
        <v>10</v>
      </c>
      <c r="J32" t="s">
        <v>30</v>
      </c>
      <c r="K32" s="1">
        <v>0.54544999999999999</v>
      </c>
      <c r="L32" s="1">
        <v>1</v>
      </c>
      <c r="M32" t="b">
        <v>1</v>
      </c>
      <c r="N32">
        <v>0</v>
      </c>
      <c r="O32">
        <v>0</v>
      </c>
      <c r="P32" s="16" t="str">
        <f t="shared" si="0"/>
        <v>Similarity Match</v>
      </c>
      <c r="Q32" s="21" t="str">
        <f t="shared" si="1"/>
        <v/>
      </c>
      <c r="R32">
        <f t="shared" si="5"/>
        <v>0</v>
      </c>
      <c r="S32" s="21" t="str">
        <f t="shared" si="2"/>
        <v/>
      </c>
      <c r="T32">
        <f t="shared" si="6"/>
        <v>0</v>
      </c>
      <c r="U32" s="21" t="str">
        <f t="shared" si="3"/>
        <v>Lcs%Min</v>
      </c>
      <c r="V32">
        <f t="shared" si="7"/>
        <v>1</v>
      </c>
      <c r="W32" t="str">
        <f t="shared" si="4"/>
        <v>BMH</v>
      </c>
      <c r="X32">
        <f t="shared" si="8"/>
        <v>1</v>
      </c>
      <c r="Y32" t="str">
        <f>IF(AND(COUNTIF(Q32:W32,"")=4,NOT(P32="No Match")),"FAILED", "PASSED")</f>
        <v>PASSED</v>
      </c>
    </row>
    <row r="33" spans="1:25" hidden="1" x14ac:dyDescent="0.25">
      <c r="A33">
        <v>2</v>
      </c>
      <c r="B33">
        <v>8</v>
      </c>
      <c r="C33">
        <v>11</v>
      </c>
      <c r="D33" t="s">
        <v>28</v>
      </c>
      <c r="E33" t="s">
        <v>29</v>
      </c>
      <c r="F33" t="s">
        <v>29</v>
      </c>
      <c r="G33" t="s">
        <v>29</v>
      </c>
      <c r="H33" s="1">
        <v>1</v>
      </c>
      <c r="I33">
        <v>0</v>
      </c>
      <c r="J33" t="s">
        <v>30</v>
      </c>
      <c r="K33" s="1">
        <v>1</v>
      </c>
      <c r="L33" s="1">
        <v>1</v>
      </c>
      <c r="M33" t="b">
        <v>1</v>
      </c>
      <c r="N33">
        <v>0</v>
      </c>
      <c r="O33">
        <v>0</v>
      </c>
      <c r="P33" s="16" t="str">
        <f t="shared" si="0"/>
        <v>Similarity Match</v>
      </c>
      <c r="Q33" s="21" t="str">
        <f t="shared" si="1"/>
        <v>DC</v>
      </c>
      <c r="R33">
        <f t="shared" si="5"/>
        <v>1</v>
      </c>
      <c r="S33" s="21" t="str">
        <f t="shared" si="2"/>
        <v>LED</v>
      </c>
      <c r="T33">
        <f t="shared" si="6"/>
        <v>1</v>
      </c>
      <c r="U33" s="21" t="str">
        <f t="shared" si="3"/>
        <v>Lcs%Min</v>
      </c>
      <c r="V33">
        <f t="shared" si="7"/>
        <v>1</v>
      </c>
      <c r="W33" t="str">
        <f t="shared" si="4"/>
        <v>BMH</v>
      </c>
      <c r="X33">
        <f t="shared" si="8"/>
        <v>1</v>
      </c>
      <c r="Y33" t="str">
        <f t="shared" ref="Y33:Y34" si="19">IF(AND(COUNTIF(Q33:W33,"")=4,NOT(P33="No Match")),"FAILED", "PASSED")</f>
        <v>PASSED</v>
      </c>
    </row>
    <row r="34" spans="1:25" hidden="1" x14ac:dyDescent="0.25">
      <c r="A34">
        <v>3</v>
      </c>
      <c r="B34">
        <v>8</v>
      </c>
      <c r="C34">
        <v>11</v>
      </c>
      <c r="D34" t="s">
        <v>28</v>
      </c>
      <c r="E34" t="s">
        <v>29</v>
      </c>
      <c r="F34" t="s">
        <v>82</v>
      </c>
      <c r="G34" t="s">
        <v>82</v>
      </c>
      <c r="H34" s="1">
        <v>1</v>
      </c>
      <c r="I34">
        <v>0</v>
      </c>
      <c r="J34" t="s">
        <v>83</v>
      </c>
      <c r="K34" s="1">
        <v>1</v>
      </c>
      <c r="L34" s="1">
        <v>1</v>
      </c>
      <c r="M34" t="b">
        <v>1</v>
      </c>
      <c r="N34">
        <v>0</v>
      </c>
      <c r="O34">
        <v>0</v>
      </c>
      <c r="P34" s="16" t="str">
        <f t="shared" ref="P34:P65" si="20">VLOOKUP(C34,TestCases,4,FALSE)</f>
        <v>Similarity Match</v>
      </c>
      <c r="Q34" s="21" t="str">
        <f t="shared" ref="Q34:Q65" si="21">IF(H34&gt;DC_Upper_Limit,"DC","")</f>
        <v>DC</v>
      </c>
      <c r="R34">
        <f t="shared" si="5"/>
        <v>1</v>
      </c>
      <c r="S34" s="21" t="str">
        <f t="shared" ref="S34:S65" si="22">IF(I34&lt;=LED_Upper_Limit,"LED","")</f>
        <v>LED</v>
      </c>
      <c r="T34">
        <f t="shared" si="6"/>
        <v>1</v>
      </c>
      <c r="U34" s="21" t="str">
        <f t="shared" ref="U34:U65" si="23">IF(L34&gt;LCS_Upper_Limit,"Lcs%Min","")</f>
        <v>Lcs%Min</v>
      </c>
      <c r="V34">
        <f t="shared" si="7"/>
        <v>1</v>
      </c>
      <c r="W34" t="str">
        <f t="shared" ref="W34:W65" si="24">IF(N34&gt;=BMH_Upper_Limit,"BMH","")</f>
        <v>BMH</v>
      </c>
      <c r="X34">
        <f t="shared" si="8"/>
        <v>1</v>
      </c>
      <c r="Y34" t="str">
        <f t="shared" si="19"/>
        <v>PASSED</v>
      </c>
    </row>
    <row r="35" spans="1:25" hidden="1" x14ac:dyDescent="0.25">
      <c r="A35">
        <v>1</v>
      </c>
      <c r="B35">
        <v>8</v>
      </c>
      <c r="C35">
        <v>12</v>
      </c>
      <c r="D35" t="s">
        <v>28</v>
      </c>
      <c r="E35" t="s">
        <v>28</v>
      </c>
      <c r="F35" t="s">
        <v>28</v>
      </c>
      <c r="G35" t="s">
        <v>28</v>
      </c>
      <c r="H35" s="1">
        <v>1</v>
      </c>
      <c r="I35">
        <v>0</v>
      </c>
      <c r="J35" t="s">
        <v>31</v>
      </c>
      <c r="K35" s="1">
        <v>1</v>
      </c>
      <c r="L35" s="1">
        <v>1</v>
      </c>
      <c r="M35" t="b">
        <v>1</v>
      </c>
      <c r="N35">
        <v>0</v>
      </c>
      <c r="O35">
        <v>0</v>
      </c>
      <c r="P35" s="16" t="str">
        <f t="shared" si="20"/>
        <v>Exact Match</v>
      </c>
      <c r="Q35" s="21" t="str">
        <f t="shared" si="21"/>
        <v>DC</v>
      </c>
      <c r="R35">
        <f t="shared" si="5"/>
        <v>1</v>
      </c>
      <c r="S35" s="21" t="str">
        <f t="shared" si="22"/>
        <v>LED</v>
      </c>
      <c r="T35">
        <f t="shared" si="6"/>
        <v>1</v>
      </c>
      <c r="U35" s="21" t="str">
        <f t="shared" si="23"/>
        <v>Lcs%Min</v>
      </c>
      <c r="V35">
        <f t="shared" si="7"/>
        <v>1</v>
      </c>
      <c r="W35" t="str">
        <f t="shared" si="24"/>
        <v>BMH</v>
      </c>
      <c r="X35">
        <f t="shared" si="8"/>
        <v>1</v>
      </c>
      <c r="Y35" t="str">
        <f>IF(AND(COUNTIF(Q35:W35,"")=4,NOT(P35="No Match")),"FAILED", "PASSED")</f>
        <v>PASSED</v>
      </c>
    </row>
    <row r="36" spans="1:25" hidden="1" x14ac:dyDescent="0.25">
      <c r="A36">
        <v>2</v>
      </c>
      <c r="B36">
        <v>8</v>
      </c>
      <c r="C36">
        <v>12</v>
      </c>
      <c r="D36" t="s">
        <v>28</v>
      </c>
      <c r="E36" t="s">
        <v>28</v>
      </c>
      <c r="F36" t="s">
        <v>29</v>
      </c>
      <c r="G36" t="s">
        <v>29</v>
      </c>
      <c r="H36" s="1">
        <v>1</v>
      </c>
      <c r="I36">
        <v>0</v>
      </c>
      <c r="J36" t="s">
        <v>30</v>
      </c>
      <c r="K36" s="1">
        <v>1</v>
      </c>
      <c r="L36" s="1">
        <v>1</v>
      </c>
      <c r="M36" t="b">
        <v>1</v>
      </c>
      <c r="N36">
        <v>0</v>
      </c>
      <c r="O36">
        <v>0</v>
      </c>
      <c r="P36" s="16" t="str">
        <f t="shared" si="20"/>
        <v>Exact Match</v>
      </c>
      <c r="Q36" s="21" t="str">
        <f t="shared" si="21"/>
        <v>DC</v>
      </c>
      <c r="R36">
        <f t="shared" si="5"/>
        <v>1</v>
      </c>
      <c r="S36" s="21" t="str">
        <f t="shared" si="22"/>
        <v>LED</v>
      </c>
      <c r="T36">
        <f t="shared" si="6"/>
        <v>1</v>
      </c>
      <c r="U36" s="21" t="str">
        <f t="shared" si="23"/>
        <v>Lcs%Min</v>
      </c>
      <c r="V36">
        <f t="shared" si="7"/>
        <v>1</v>
      </c>
      <c r="W36" t="str">
        <f t="shared" si="24"/>
        <v>BMH</v>
      </c>
      <c r="X36">
        <f t="shared" si="8"/>
        <v>1</v>
      </c>
      <c r="Y36" t="str">
        <f t="shared" ref="Y36:Y37" si="25">IF(AND(COUNTIF(Q36:W36,"")=4,NOT(P36="No Match")),"FAILED", "PASSED")</f>
        <v>PASSED</v>
      </c>
    </row>
    <row r="37" spans="1:25" hidden="1" x14ac:dyDescent="0.25">
      <c r="A37">
        <v>3</v>
      </c>
      <c r="B37">
        <v>8</v>
      </c>
      <c r="C37">
        <v>12</v>
      </c>
      <c r="D37" t="s">
        <v>28</v>
      </c>
      <c r="E37" t="s">
        <v>28</v>
      </c>
      <c r="F37" t="s">
        <v>82</v>
      </c>
      <c r="G37" t="s">
        <v>82</v>
      </c>
      <c r="H37" s="1">
        <v>1</v>
      </c>
      <c r="I37">
        <v>0</v>
      </c>
      <c r="J37" t="s">
        <v>83</v>
      </c>
      <c r="K37" s="1">
        <v>1</v>
      </c>
      <c r="L37" s="1">
        <v>1</v>
      </c>
      <c r="M37" t="b">
        <v>1</v>
      </c>
      <c r="N37">
        <v>0</v>
      </c>
      <c r="O37">
        <v>0</v>
      </c>
      <c r="P37" s="16" t="str">
        <f t="shared" si="20"/>
        <v>Exact Match</v>
      </c>
      <c r="Q37" s="21" t="str">
        <f t="shared" si="21"/>
        <v>DC</v>
      </c>
      <c r="R37">
        <f t="shared" si="5"/>
        <v>1</v>
      </c>
      <c r="S37" s="21" t="str">
        <f t="shared" si="22"/>
        <v>LED</v>
      </c>
      <c r="T37">
        <f t="shared" si="6"/>
        <v>1</v>
      </c>
      <c r="U37" s="21" t="str">
        <f t="shared" si="23"/>
        <v>Lcs%Min</v>
      </c>
      <c r="V37">
        <f t="shared" si="7"/>
        <v>1</v>
      </c>
      <c r="W37" t="str">
        <f t="shared" si="24"/>
        <v>BMH</v>
      </c>
      <c r="X37">
        <f t="shared" si="8"/>
        <v>1</v>
      </c>
      <c r="Y37" t="str">
        <f t="shared" si="25"/>
        <v>PASSED</v>
      </c>
    </row>
    <row r="38" spans="1:25" hidden="1" x14ac:dyDescent="0.25">
      <c r="A38">
        <v>1</v>
      </c>
      <c r="B38">
        <v>9</v>
      </c>
      <c r="C38">
        <v>13</v>
      </c>
      <c r="D38" t="s">
        <v>29</v>
      </c>
      <c r="E38" t="s">
        <v>29</v>
      </c>
      <c r="F38" t="s">
        <v>29</v>
      </c>
      <c r="G38" t="s">
        <v>29</v>
      </c>
      <c r="H38" s="1">
        <v>1</v>
      </c>
      <c r="I38">
        <v>0</v>
      </c>
      <c r="J38" t="s">
        <v>30</v>
      </c>
      <c r="K38" s="1">
        <v>1</v>
      </c>
      <c r="L38" s="1">
        <v>1</v>
      </c>
      <c r="M38" t="b">
        <v>1</v>
      </c>
      <c r="N38">
        <v>0</v>
      </c>
      <c r="O38">
        <v>0</v>
      </c>
      <c r="P38" s="16" t="str">
        <f t="shared" si="20"/>
        <v>Exact Match</v>
      </c>
      <c r="Q38" s="21" t="str">
        <f t="shared" si="21"/>
        <v>DC</v>
      </c>
      <c r="R38">
        <f t="shared" si="5"/>
        <v>1</v>
      </c>
      <c r="S38" s="21" t="str">
        <f t="shared" si="22"/>
        <v>LED</v>
      </c>
      <c r="T38">
        <f t="shared" si="6"/>
        <v>1</v>
      </c>
      <c r="U38" s="21" t="str">
        <f t="shared" si="23"/>
        <v>Lcs%Min</v>
      </c>
      <c r="V38">
        <f t="shared" si="7"/>
        <v>1</v>
      </c>
      <c r="W38" t="str">
        <f t="shared" si="24"/>
        <v>BMH</v>
      </c>
      <c r="X38">
        <f t="shared" si="8"/>
        <v>1</v>
      </c>
      <c r="Y38" t="str">
        <f>IF(AND(COUNTIF(Q38:W38,"")=4,NOT(P38="No Match")),"FAILED", "PASSED")</f>
        <v>PASSED</v>
      </c>
    </row>
    <row r="39" spans="1:25" hidden="1" x14ac:dyDescent="0.25">
      <c r="A39">
        <v>2</v>
      </c>
      <c r="B39">
        <v>9</v>
      </c>
      <c r="C39">
        <v>13</v>
      </c>
      <c r="D39" t="s">
        <v>29</v>
      </c>
      <c r="E39" t="s">
        <v>29</v>
      </c>
      <c r="F39" t="s">
        <v>29</v>
      </c>
      <c r="G39" t="s">
        <v>29</v>
      </c>
      <c r="H39" s="1">
        <v>1</v>
      </c>
      <c r="I39">
        <v>0</v>
      </c>
      <c r="J39" t="s">
        <v>30</v>
      </c>
      <c r="K39" s="1">
        <v>1</v>
      </c>
      <c r="L39" s="1">
        <v>1</v>
      </c>
      <c r="M39" t="b">
        <v>1</v>
      </c>
      <c r="N39">
        <v>0</v>
      </c>
      <c r="O39">
        <v>0</v>
      </c>
      <c r="P39" s="16" t="str">
        <f t="shared" si="20"/>
        <v>Exact Match</v>
      </c>
      <c r="Q39" s="21" t="str">
        <f t="shared" si="21"/>
        <v>DC</v>
      </c>
      <c r="R39">
        <f t="shared" si="5"/>
        <v>1</v>
      </c>
      <c r="S39" s="21" t="str">
        <f t="shared" si="22"/>
        <v>LED</v>
      </c>
      <c r="T39">
        <f t="shared" si="6"/>
        <v>1</v>
      </c>
      <c r="U39" s="21" t="str">
        <f t="shared" si="23"/>
        <v>Lcs%Min</v>
      </c>
      <c r="V39">
        <f t="shared" si="7"/>
        <v>1</v>
      </c>
      <c r="W39" t="str">
        <f t="shared" si="24"/>
        <v>BMH</v>
      </c>
      <c r="X39">
        <f t="shared" si="8"/>
        <v>1</v>
      </c>
      <c r="Y39" t="str">
        <f t="shared" ref="Y39:Y40" si="26">IF(AND(COUNTIF(Q39:W39,"")=4,NOT(P39="No Match")),"FAILED", "PASSED")</f>
        <v>PASSED</v>
      </c>
    </row>
    <row r="40" spans="1:25" hidden="1" x14ac:dyDescent="0.25">
      <c r="A40">
        <v>3</v>
      </c>
      <c r="B40">
        <v>9</v>
      </c>
      <c r="C40">
        <v>13</v>
      </c>
      <c r="D40" t="s">
        <v>29</v>
      </c>
      <c r="E40" t="s">
        <v>29</v>
      </c>
      <c r="F40" t="s">
        <v>82</v>
      </c>
      <c r="G40" t="s">
        <v>82</v>
      </c>
      <c r="H40" s="1">
        <v>1</v>
      </c>
      <c r="I40">
        <v>0</v>
      </c>
      <c r="J40" t="s">
        <v>83</v>
      </c>
      <c r="K40" s="1">
        <v>1</v>
      </c>
      <c r="L40" s="1">
        <v>1</v>
      </c>
      <c r="M40" t="b">
        <v>1</v>
      </c>
      <c r="N40">
        <v>0</v>
      </c>
      <c r="O40">
        <v>0</v>
      </c>
      <c r="P40" s="16" t="str">
        <f t="shared" si="20"/>
        <v>Exact Match</v>
      </c>
      <c r="Q40" s="21" t="str">
        <f t="shared" si="21"/>
        <v>DC</v>
      </c>
      <c r="R40">
        <f t="shared" si="5"/>
        <v>1</v>
      </c>
      <c r="S40" s="21" t="str">
        <f t="shared" si="22"/>
        <v>LED</v>
      </c>
      <c r="T40">
        <f t="shared" si="6"/>
        <v>1</v>
      </c>
      <c r="U40" s="21" t="str">
        <f t="shared" si="23"/>
        <v>Lcs%Min</v>
      </c>
      <c r="V40">
        <f t="shared" si="7"/>
        <v>1</v>
      </c>
      <c r="W40" t="str">
        <f t="shared" si="24"/>
        <v>BMH</v>
      </c>
      <c r="X40">
        <f t="shared" si="8"/>
        <v>1</v>
      </c>
      <c r="Y40" t="str">
        <f t="shared" si="26"/>
        <v>PASSED</v>
      </c>
    </row>
    <row r="41" spans="1:25" hidden="1" x14ac:dyDescent="0.25">
      <c r="A41">
        <v>1</v>
      </c>
      <c r="B41">
        <v>10</v>
      </c>
      <c r="C41">
        <v>14</v>
      </c>
      <c r="D41" t="s">
        <v>32</v>
      </c>
      <c r="E41" t="s">
        <v>33</v>
      </c>
      <c r="F41" t="s">
        <v>32</v>
      </c>
      <c r="G41" t="s">
        <v>33</v>
      </c>
      <c r="H41" s="1">
        <v>0.3871</v>
      </c>
      <c r="I41">
        <v>25</v>
      </c>
      <c r="J41" t="s">
        <v>34</v>
      </c>
      <c r="K41" s="1">
        <v>0.21875</v>
      </c>
      <c r="L41" s="1">
        <v>1</v>
      </c>
      <c r="M41" t="b">
        <v>1</v>
      </c>
      <c r="N41">
        <v>0</v>
      </c>
      <c r="O41">
        <v>0</v>
      </c>
      <c r="P41" s="16" t="str">
        <f t="shared" si="20"/>
        <v>Similarity Match</v>
      </c>
      <c r="Q41" s="21" t="str">
        <f t="shared" si="21"/>
        <v/>
      </c>
      <c r="R41">
        <f t="shared" si="5"/>
        <v>0</v>
      </c>
      <c r="S41" s="21" t="str">
        <f t="shared" si="22"/>
        <v/>
      </c>
      <c r="T41">
        <f t="shared" si="6"/>
        <v>0</v>
      </c>
      <c r="U41" s="21" t="str">
        <f t="shared" si="23"/>
        <v>Lcs%Min</v>
      </c>
      <c r="V41">
        <f t="shared" si="7"/>
        <v>1</v>
      </c>
      <c r="W41" t="str">
        <f t="shared" si="24"/>
        <v>BMH</v>
      </c>
      <c r="X41">
        <f t="shared" si="8"/>
        <v>1</v>
      </c>
      <c r="Y41" t="str">
        <f>IF(AND(COUNTIF(Q41:W41,"")=4,NOT(P41="No Match")),"FAILED", "PASSED")</f>
        <v>PASSED</v>
      </c>
    </row>
    <row r="42" spans="1:25" hidden="1" x14ac:dyDescent="0.25">
      <c r="A42">
        <v>2</v>
      </c>
      <c r="B42">
        <v>10</v>
      </c>
      <c r="C42">
        <v>14</v>
      </c>
      <c r="D42" t="s">
        <v>32</v>
      </c>
      <c r="E42" t="s">
        <v>33</v>
      </c>
      <c r="F42" t="s">
        <v>109</v>
      </c>
      <c r="G42" t="s">
        <v>33</v>
      </c>
      <c r="H42" s="1">
        <v>0.48</v>
      </c>
      <c r="I42">
        <v>17</v>
      </c>
      <c r="J42" t="s">
        <v>34</v>
      </c>
      <c r="K42" s="1">
        <v>0.29166999999999998</v>
      </c>
      <c r="L42" s="1">
        <v>1</v>
      </c>
      <c r="M42" t="b">
        <v>1</v>
      </c>
      <c r="N42">
        <v>0</v>
      </c>
      <c r="O42">
        <v>0</v>
      </c>
      <c r="P42" s="16" t="str">
        <f t="shared" si="20"/>
        <v>Similarity Match</v>
      </c>
      <c r="Q42" s="21" t="str">
        <f t="shared" si="21"/>
        <v/>
      </c>
      <c r="R42">
        <f t="shared" si="5"/>
        <v>0</v>
      </c>
      <c r="S42" s="21" t="str">
        <f t="shared" si="22"/>
        <v/>
      </c>
      <c r="T42">
        <f t="shared" si="6"/>
        <v>0</v>
      </c>
      <c r="U42" s="21" t="str">
        <f t="shared" si="23"/>
        <v>Lcs%Min</v>
      </c>
      <c r="V42">
        <f t="shared" si="7"/>
        <v>1</v>
      </c>
      <c r="W42" t="str">
        <f t="shared" si="24"/>
        <v>BMH</v>
      </c>
      <c r="X42">
        <f t="shared" si="8"/>
        <v>1</v>
      </c>
      <c r="Y42" t="str">
        <f t="shared" ref="Y42:Y43" si="27">IF(AND(COUNTIF(Q42:W42,"")=4,NOT(P42="No Match")),"FAILED", "PASSED")</f>
        <v>PASSED</v>
      </c>
    </row>
    <row r="43" spans="1:25" hidden="1" x14ac:dyDescent="0.25">
      <c r="A43">
        <v>3</v>
      </c>
      <c r="B43">
        <v>10</v>
      </c>
      <c r="C43">
        <v>14</v>
      </c>
      <c r="D43" t="s">
        <v>32</v>
      </c>
      <c r="E43" t="s">
        <v>33</v>
      </c>
      <c r="F43" t="s">
        <v>111</v>
      </c>
      <c r="G43" t="s">
        <v>33</v>
      </c>
      <c r="H43" s="1">
        <v>0.44444</v>
      </c>
      <c r="I43">
        <v>15</v>
      </c>
      <c r="J43" t="s">
        <v>34</v>
      </c>
      <c r="K43" s="1">
        <v>0.31818000000000002</v>
      </c>
      <c r="L43" s="1">
        <v>1</v>
      </c>
      <c r="M43" t="b">
        <v>1</v>
      </c>
      <c r="N43">
        <v>0</v>
      </c>
      <c r="O43">
        <v>0</v>
      </c>
      <c r="P43" s="16" t="str">
        <f t="shared" si="20"/>
        <v>Similarity Match</v>
      </c>
      <c r="Q43" s="21" t="str">
        <f t="shared" si="21"/>
        <v/>
      </c>
      <c r="R43">
        <f t="shared" si="5"/>
        <v>0</v>
      </c>
      <c r="S43" s="21" t="str">
        <f t="shared" si="22"/>
        <v/>
      </c>
      <c r="T43">
        <f t="shared" si="6"/>
        <v>0</v>
      </c>
      <c r="U43" s="21" t="str">
        <f t="shared" si="23"/>
        <v>Lcs%Min</v>
      </c>
      <c r="V43">
        <f t="shared" si="7"/>
        <v>1</v>
      </c>
      <c r="W43" t="str">
        <f t="shared" si="24"/>
        <v>BMH</v>
      </c>
      <c r="X43">
        <f t="shared" si="8"/>
        <v>1</v>
      </c>
      <c r="Y43" t="str">
        <f t="shared" si="27"/>
        <v>PASSED</v>
      </c>
    </row>
    <row r="44" spans="1:25" hidden="1" x14ac:dyDescent="0.25">
      <c r="A44">
        <v>1</v>
      </c>
      <c r="B44">
        <v>11</v>
      </c>
      <c r="C44">
        <v>15</v>
      </c>
      <c r="D44" t="s">
        <v>35</v>
      </c>
      <c r="E44" t="s">
        <v>36</v>
      </c>
      <c r="F44" t="s">
        <v>35</v>
      </c>
      <c r="G44" t="s">
        <v>36</v>
      </c>
      <c r="H44" s="1">
        <v>0.8</v>
      </c>
      <c r="I44">
        <v>4</v>
      </c>
      <c r="J44" t="s">
        <v>37</v>
      </c>
      <c r="K44" s="1">
        <v>0.55556000000000005</v>
      </c>
      <c r="L44" s="1">
        <v>1</v>
      </c>
      <c r="M44" t="b">
        <v>1</v>
      </c>
      <c r="N44">
        <v>0</v>
      </c>
      <c r="O44">
        <v>0</v>
      </c>
      <c r="P44" s="16" t="str">
        <f t="shared" si="20"/>
        <v>Similarity Match</v>
      </c>
      <c r="Q44" s="21" t="str">
        <f t="shared" si="21"/>
        <v/>
      </c>
      <c r="R44">
        <f t="shared" si="5"/>
        <v>0</v>
      </c>
      <c r="S44" s="21" t="str">
        <f t="shared" si="22"/>
        <v/>
      </c>
      <c r="T44">
        <f t="shared" si="6"/>
        <v>0</v>
      </c>
      <c r="U44" s="21" t="str">
        <f t="shared" si="23"/>
        <v>Lcs%Min</v>
      </c>
      <c r="V44">
        <f t="shared" si="7"/>
        <v>1</v>
      </c>
      <c r="W44" t="str">
        <f t="shared" si="24"/>
        <v>BMH</v>
      </c>
      <c r="X44">
        <f t="shared" si="8"/>
        <v>1</v>
      </c>
      <c r="Y44" t="str">
        <f>IF(AND(COUNTIF(Q44:W44,"")=4,NOT(P44="No Match")),"FAILED", "PASSED")</f>
        <v>PASSED</v>
      </c>
    </row>
    <row r="45" spans="1:25" hidden="1" x14ac:dyDescent="0.25">
      <c r="A45">
        <v>2</v>
      </c>
      <c r="B45">
        <v>11</v>
      </c>
      <c r="C45">
        <v>15</v>
      </c>
      <c r="D45" t="s">
        <v>35</v>
      </c>
      <c r="E45" t="s">
        <v>36</v>
      </c>
      <c r="F45" t="s">
        <v>35</v>
      </c>
      <c r="G45" t="s">
        <v>36</v>
      </c>
      <c r="H45" s="1">
        <v>0.8</v>
      </c>
      <c r="I45">
        <v>4</v>
      </c>
      <c r="J45" t="s">
        <v>37</v>
      </c>
      <c r="K45" s="1">
        <v>0.55556000000000005</v>
      </c>
      <c r="L45" s="1">
        <v>1</v>
      </c>
      <c r="M45" t="b">
        <v>1</v>
      </c>
      <c r="N45">
        <v>0</v>
      </c>
      <c r="O45">
        <v>0</v>
      </c>
      <c r="P45" s="16" t="str">
        <f t="shared" si="20"/>
        <v>Similarity Match</v>
      </c>
      <c r="Q45" s="21" t="str">
        <f t="shared" si="21"/>
        <v/>
      </c>
      <c r="R45">
        <f t="shared" si="5"/>
        <v>0</v>
      </c>
      <c r="S45" s="21" t="str">
        <f t="shared" si="22"/>
        <v/>
      </c>
      <c r="T45">
        <f t="shared" si="6"/>
        <v>0</v>
      </c>
      <c r="U45" s="21" t="str">
        <f t="shared" si="23"/>
        <v>Lcs%Min</v>
      </c>
      <c r="V45">
        <f t="shared" si="7"/>
        <v>1</v>
      </c>
      <c r="W45" t="str">
        <f t="shared" si="24"/>
        <v>BMH</v>
      </c>
      <c r="X45">
        <f t="shared" si="8"/>
        <v>1</v>
      </c>
      <c r="Y45" t="str">
        <f t="shared" ref="Y45:Y46" si="28">IF(AND(COUNTIF(Q45:W45,"")=4,NOT(P45="No Match")),"FAILED", "PASSED")</f>
        <v>PASSED</v>
      </c>
    </row>
    <row r="46" spans="1:25" hidden="1" x14ac:dyDescent="0.25">
      <c r="A46">
        <v>3</v>
      </c>
      <c r="B46">
        <v>11</v>
      </c>
      <c r="C46">
        <v>15</v>
      </c>
      <c r="D46" t="s">
        <v>35</v>
      </c>
      <c r="E46" t="s">
        <v>36</v>
      </c>
      <c r="F46" t="s">
        <v>84</v>
      </c>
      <c r="G46" t="s">
        <v>36</v>
      </c>
      <c r="H46" s="1">
        <v>0.72726999999999997</v>
      </c>
      <c r="I46">
        <v>3</v>
      </c>
      <c r="J46" t="s">
        <v>37</v>
      </c>
      <c r="K46" s="1">
        <v>0.625</v>
      </c>
      <c r="L46" s="1">
        <v>1</v>
      </c>
      <c r="M46" t="b">
        <v>1</v>
      </c>
      <c r="N46">
        <v>0</v>
      </c>
      <c r="O46">
        <v>0</v>
      </c>
      <c r="P46" s="16" t="str">
        <f t="shared" si="20"/>
        <v>Similarity Match</v>
      </c>
      <c r="Q46" s="21" t="str">
        <f t="shared" si="21"/>
        <v/>
      </c>
      <c r="R46">
        <f t="shared" si="5"/>
        <v>0</v>
      </c>
      <c r="S46" s="21" t="str">
        <f t="shared" si="22"/>
        <v/>
      </c>
      <c r="T46">
        <f t="shared" si="6"/>
        <v>0</v>
      </c>
      <c r="U46" s="21" t="str">
        <f t="shared" si="23"/>
        <v>Lcs%Min</v>
      </c>
      <c r="V46">
        <f t="shared" si="7"/>
        <v>1</v>
      </c>
      <c r="W46" t="str">
        <f t="shared" si="24"/>
        <v>BMH</v>
      </c>
      <c r="X46">
        <f t="shared" si="8"/>
        <v>1</v>
      </c>
      <c r="Y46" t="str">
        <f t="shared" si="28"/>
        <v>PASSED</v>
      </c>
    </row>
    <row r="47" spans="1:25" hidden="1" x14ac:dyDescent="0.25">
      <c r="A47">
        <v>1</v>
      </c>
      <c r="B47">
        <v>11</v>
      </c>
      <c r="C47">
        <v>16</v>
      </c>
      <c r="D47" t="s">
        <v>35</v>
      </c>
      <c r="E47" t="s">
        <v>38</v>
      </c>
      <c r="F47" t="s">
        <v>35</v>
      </c>
      <c r="G47" t="s">
        <v>38</v>
      </c>
      <c r="H47" s="1">
        <v>0.66666999999999998</v>
      </c>
      <c r="I47">
        <v>3</v>
      </c>
      <c r="J47" t="s">
        <v>39</v>
      </c>
      <c r="K47" s="1">
        <v>0.66666999999999998</v>
      </c>
      <c r="L47" s="1">
        <v>0.66666999999999998</v>
      </c>
      <c r="M47" t="b">
        <v>0</v>
      </c>
      <c r="N47">
        <v>-1</v>
      </c>
      <c r="O47">
        <v>-1</v>
      </c>
      <c r="P47" s="16" t="str">
        <f t="shared" si="20"/>
        <v>Similarity Match</v>
      </c>
      <c r="Q47" s="21" t="str">
        <f t="shared" si="21"/>
        <v/>
      </c>
      <c r="R47">
        <f t="shared" si="5"/>
        <v>0</v>
      </c>
      <c r="S47" s="21" t="str">
        <f t="shared" si="22"/>
        <v/>
      </c>
      <c r="T47">
        <f t="shared" si="6"/>
        <v>0</v>
      </c>
      <c r="U47" s="21" t="str">
        <f t="shared" si="23"/>
        <v/>
      </c>
      <c r="V47">
        <f t="shared" si="7"/>
        <v>0</v>
      </c>
      <c r="W47" t="str">
        <f t="shared" si="24"/>
        <v/>
      </c>
      <c r="X47">
        <f t="shared" si="8"/>
        <v>0</v>
      </c>
      <c r="Y47" t="str">
        <f>IF(AND(COUNTIF(Q47:W47,"")=4,NOT(P47="No Match")),"FAILED", "PASSED")</f>
        <v>FAILED</v>
      </c>
    </row>
    <row r="48" spans="1:25" hidden="1" x14ac:dyDescent="0.25">
      <c r="A48">
        <v>2</v>
      </c>
      <c r="B48">
        <v>11</v>
      </c>
      <c r="C48">
        <v>16</v>
      </c>
      <c r="D48" t="s">
        <v>35</v>
      </c>
      <c r="E48" t="s">
        <v>38</v>
      </c>
      <c r="F48" t="s">
        <v>35</v>
      </c>
      <c r="G48" t="s">
        <v>36</v>
      </c>
      <c r="H48" s="1">
        <v>0.8</v>
      </c>
      <c r="I48">
        <v>4</v>
      </c>
      <c r="J48" t="s">
        <v>37</v>
      </c>
      <c r="K48" s="1">
        <v>0.55556000000000005</v>
      </c>
      <c r="L48" s="1">
        <v>1</v>
      </c>
      <c r="M48" t="b">
        <v>1</v>
      </c>
      <c r="N48">
        <v>0</v>
      </c>
      <c r="O48">
        <v>0</v>
      </c>
      <c r="P48" s="16" t="str">
        <f t="shared" si="20"/>
        <v>Similarity Match</v>
      </c>
      <c r="Q48" s="21" t="str">
        <f t="shared" si="21"/>
        <v/>
      </c>
      <c r="R48">
        <f t="shared" si="5"/>
        <v>0</v>
      </c>
      <c r="S48" s="21" t="str">
        <f t="shared" si="22"/>
        <v/>
      </c>
      <c r="T48">
        <f t="shared" si="6"/>
        <v>0</v>
      </c>
      <c r="U48" s="21" t="str">
        <f t="shared" si="23"/>
        <v>Lcs%Min</v>
      </c>
      <c r="V48">
        <f t="shared" si="7"/>
        <v>1</v>
      </c>
      <c r="W48" t="str">
        <f t="shared" si="24"/>
        <v>BMH</v>
      </c>
      <c r="X48">
        <f t="shared" si="8"/>
        <v>1</v>
      </c>
      <c r="Y48" t="str">
        <f t="shared" ref="Y48:Y49" si="29">IF(AND(COUNTIF(Q48:W48,"")=4,NOT(P48="No Match")),"FAILED", "PASSED")</f>
        <v>PASSED</v>
      </c>
    </row>
    <row r="49" spans="1:25" hidden="1" x14ac:dyDescent="0.25">
      <c r="A49">
        <v>3</v>
      </c>
      <c r="B49">
        <v>11</v>
      </c>
      <c r="C49">
        <v>16</v>
      </c>
      <c r="D49" t="s">
        <v>35</v>
      </c>
      <c r="E49" t="s">
        <v>38</v>
      </c>
      <c r="F49" t="s">
        <v>84</v>
      </c>
      <c r="G49" t="s">
        <v>36</v>
      </c>
      <c r="H49" s="1">
        <v>0.72726999999999997</v>
      </c>
      <c r="I49">
        <v>3</v>
      </c>
      <c r="J49" t="s">
        <v>37</v>
      </c>
      <c r="K49" s="1">
        <v>0.625</v>
      </c>
      <c r="L49" s="1">
        <v>1</v>
      </c>
      <c r="M49" t="b">
        <v>1</v>
      </c>
      <c r="N49">
        <v>0</v>
      </c>
      <c r="O49">
        <v>0</v>
      </c>
      <c r="P49" s="16" t="str">
        <f t="shared" si="20"/>
        <v>Similarity Match</v>
      </c>
      <c r="Q49" s="21" t="str">
        <f t="shared" si="21"/>
        <v/>
      </c>
      <c r="R49">
        <f t="shared" si="5"/>
        <v>0</v>
      </c>
      <c r="S49" s="21" t="str">
        <f t="shared" si="22"/>
        <v/>
      </c>
      <c r="T49">
        <f t="shared" si="6"/>
        <v>0</v>
      </c>
      <c r="U49" s="21" t="str">
        <f t="shared" si="23"/>
        <v>Lcs%Min</v>
      </c>
      <c r="V49">
        <f t="shared" si="7"/>
        <v>1</v>
      </c>
      <c r="W49" t="str">
        <f t="shared" si="24"/>
        <v>BMH</v>
      </c>
      <c r="X49">
        <f t="shared" si="8"/>
        <v>1</v>
      </c>
      <c r="Y49" t="str">
        <f t="shared" si="29"/>
        <v>PASSED</v>
      </c>
    </row>
    <row r="50" spans="1:25" hidden="1" x14ac:dyDescent="0.25">
      <c r="A50">
        <v>1</v>
      </c>
      <c r="B50">
        <v>12</v>
      </c>
      <c r="C50">
        <v>17</v>
      </c>
      <c r="D50" t="s">
        <v>40</v>
      </c>
      <c r="E50" t="s">
        <v>36</v>
      </c>
      <c r="F50" t="s">
        <v>40</v>
      </c>
      <c r="G50" t="s">
        <v>36</v>
      </c>
      <c r="H50" s="1">
        <v>0.8</v>
      </c>
      <c r="I50">
        <v>4</v>
      </c>
      <c r="J50" t="s">
        <v>37</v>
      </c>
      <c r="K50" s="1">
        <v>0.55556000000000005</v>
      </c>
      <c r="L50" s="1">
        <v>1</v>
      </c>
      <c r="M50" t="b">
        <v>1</v>
      </c>
      <c r="N50">
        <v>0</v>
      </c>
      <c r="O50">
        <v>0</v>
      </c>
      <c r="P50" s="16" t="str">
        <f t="shared" si="20"/>
        <v>Similarity Match</v>
      </c>
      <c r="Q50" s="21" t="str">
        <f t="shared" si="21"/>
        <v/>
      </c>
      <c r="R50">
        <f t="shared" si="5"/>
        <v>0</v>
      </c>
      <c r="S50" s="21" t="str">
        <f t="shared" si="22"/>
        <v/>
      </c>
      <c r="T50">
        <f t="shared" si="6"/>
        <v>0</v>
      </c>
      <c r="U50" s="21" t="str">
        <f t="shared" si="23"/>
        <v>Lcs%Min</v>
      </c>
      <c r="V50">
        <f t="shared" si="7"/>
        <v>1</v>
      </c>
      <c r="W50" t="str">
        <f t="shared" si="24"/>
        <v>BMH</v>
      </c>
      <c r="X50">
        <f t="shared" si="8"/>
        <v>1</v>
      </c>
      <c r="Y50" t="str">
        <f>IF(AND(COUNTIF(Q50:W50,"")=4,NOT(P50="No Match")),"FAILED", "PASSED")</f>
        <v>PASSED</v>
      </c>
    </row>
    <row r="51" spans="1:25" hidden="1" x14ac:dyDescent="0.25">
      <c r="A51">
        <v>2</v>
      </c>
      <c r="B51">
        <v>12</v>
      </c>
      <c r="C51">
        <v>17</v>
      </c>
      <c r="D51" t="s">
        <v>40</v>
      </c>
      <c r="E51" t="s">
        <v>36</v>
      </c>
      <c r="F51" t="s">
        <v>40</v>
      </c>
      <c r="G51" t="s">
        <v>36</v>
      </c>
      <c r="H51" s="1">
        <v>0.8</v>
      </c>
      <c r="I51">
        <v>4</v>
      </c>
      <c r="J51" t="s">
        <v>37</v>
      </c>
      <c r="K51" s="1">
        <v>0.55556000000000005</v>
      </c>
      <c r="L51" s="1">
        <v>1</v>
      </c>
      <c r="M51" t="b">
        <v>1</v>
      </c>
      <c r="N51">
        <v>0</v>
      </c>
      <c r="O51">
        <v>0</v>
      </c>
      <c r="P51" s="16" t="str">
        <f t="shared" si="20"/>
        <v>Similarity Match</v>
      </c>
      <c r="Q51" s="21" t="str">
        <f t="shared" si="21"/>
        <v/>
      </c>
      <c r="R51">
        <f t="shared" si="5"/>
        <v>0</v>
      </c>
      <c r="S51" s="21" t="str">
        <f t="shared" si="22"/>
        <v/>
      </c>
      <c r="T51">
        <f t="shared" si="6"/>
        <v>0</v>
      </c>
      <c r="U51" s="21" t="str">
        <f t="shared" si="23"/>
        <v>Lcs%Min</v>
      </c>
      <c r="V51">
        <f t="shared" si="7"/>
        <v>1</v>
      </c>
      <c r="W51" t="str">
        <f t="shared" si="24"/>
        <v>BMH</v>
      </c>
      <c r="X51">
        <f t="shared" si="8"/>
        <v>1</v>
      </c>
      <c r="Y51" t="str">
        <f t="shared" ref="Y51:Y52" si="30">IF(AND(COUNTIF(Q51:W51,"")=4,NOT(P51="No Match")),"FAILED", "PASSED")</f>
        <v>PASSED</v>
      </c>
    </row>
    <row r="52" spans="1:25" hidden="1" x14ac:dyDescent="0.25">
      <c r="A52">
        <v>3</v>
      </c>
      <c r="B52">
        <v>12</v>
      </c>
      <c r="C52">
        <v>17</v>
      </c>
      <c r="D52" t="s">
        <v>40</v>
      </c>
      <c r="E52" t="s">
        <v>36</v>
      </c>
      <c r="F52" t="s">
        <v>85</v>
      </c>
      <c r="G52" t="s">
        <v>36</v>
      </c>
      <c r="H52" s="1">
        <v>0.72726999999999997</v>
      </c>
      <c r="I52">
        <v>3</v>
      </c>
      <c r="J52" t="s">
        <v>37</v>
      </c>
      <c r="K52" s="1">
        <v>0.625</v>
      </c>
      <c r="L52" s="1">
        <v>1</v>
      </c>
      <c r="M52" t="b">
        <v>1</v>
      </c>
      <c r="N52">
        <v>0</v>
      </c>
      <c r="O52">
        <v>0</v>
      </c>
      <c r="P52" s="16" t="str">
        <f t="shared" si="20"/>
        <v>Similarity Match</v>
      </c>
      <c r="Q52" s="21" t="str">
        <f t="shared" si="21"/>
        <v/>
      </c>
      <c r="R52">
        <f t="shared" si="5"/>
        <v>0</v>
      </c>
      <c r="S52" s="21" t="str">
        <f t="shared" si="22"/>
        <v/>
      </c>
      <c r="T52">
        <f t="shared" si="6"/>
        <v>0</v>
      </c>
      <c r="U52" s="21" t="str">
        <f t="shared" si="23"/>
        <v>Lcs%Min</v>
      </c>
      <c r="V52">
        <f t="shared" si="7"/>
        <v>1</v>
      </c>
      <c r="W52" t="str">
        <f t="shared" si="24"/>
        <v>BMH</v>
      </c>
      <c r="X52">
        <f t="shared" si="8"/>
        <v>1</v>
      </c>
      <c r="Y52" t="str">
        <f t="shared" si="30"/>
        <v>PASSED</v>
      </c>
    </row>
    <row r="53" spans="1:25" hidden="1" x14ac:dyDescent="0.25">
      <c r="A53">
        <v>1</v>
      </c>
      <c r="B53">
        <v>12</v>
      </c>
      <c r="C53">
        <v>18</v>
      </c>
      <c r="D53" t="s">
        <v>40</v>
      </c>
      <c r="E53" t="s">
        <v>38</v>
      </c>
      <c r="F53" t="s">
        <v>40</v>
      </c>
      <c r="G53" t="s">
        <v>38</v>
      </c>
      <c r="H53" s="1">
        <v>0.66666999999999998</v>
      </c>
      <c r="I53">
        <v>3</v>
      </c>
      <c r="J53" t="s">
        <v>39</v>
      </c>
      <c r="K53" s="1">
        <v>0.66666999999999998</v>
      </c>
      <c r="L53" s="1">
        <v>0.66666999999999998</v>
      </c>
      <c r="M53" t="b">
        <v>0</v>
      </c>
      <c r="N53">
        <v>-1</v>
      </c>
      <c r="O53">
        <v>-1</v>
      </c>
      <c r="P53" s="16" t="str">
        <f t="shared" si="20"/>
        <v>Similarity Match</v>
      </c>
      <c r="Q53" s="21" t="str">
        <f t="shared" si="21"/>
        <v/>
      </c>
      <c r="R53">
        <f t="shared" si="5"/>
        <v>0</v>
      </c>
      <c r="S53" s="21" t="str">
        <f t="shared" si="22"/>
        <v/>
      </c>
      <c r="T53">
        <f t="shared" si="6"/>
        <v>0</v>
      </c>
      <c r="U53" s="21" t="str">
        <f t="shared" si="23"/>
        <v/>
      </c>
      <c r="V53">
        <f t="shared" si="7"/>
        <v>0</v>
      </c>
      <c r="W53" t="str">
        <f t="shared" si="24"/>
        <v/>
      </c>
      <c r="X53">
        <f t="shared" si="8"/>
        <v>0</v>
      </c>
      <c r="Y53" t="str">
        <f>IF(AND(COUNTIF(Q53:W53,"")=4,NOT(P53="No Match")),"FAILED", "PASSED")</f>
        <v>FAILED</v>
      </c>
    </row>
    <row r="54" spans="1:25" hidden="1" x14ac:dyDescent="0.25">
      <c r="A54">
        <v>2</v>
      </c>
      <c r="B54">
        <v>12</v>
      </c>
      <c r="C54">
        <v>18</v>
      </c>
      <c r="D54" t="s">
        <v>40</v>
      </c>
      <c r="E54" t="s">
        <v>38</v>
      </c>
      <c r="F54" t="s">
        <v>40</v>
      </c>
      <c r="G54" t="s">
        <v>36</v>
      </c>
      <c r="H54" s="1">
        <v>0.8</v>
      </c>
      <c r="I54">
        <v>4</v>
      </c>
      <c r="J54" t="s">
        <v>37</v>
      </c>
      <c r="K54" s="1">
        <v>0.55556000000000005</v>
      </c>
      <c r="L54" s="1">
        <v>1</v>
      </c>
      <c r="M54" t="b">
        <v>1</v>
      </c>
      <c r="N54">
        <v>0</v>
      </c>
      <c r="O54">
        <v>0</v>
      </c>
      <c r="P54" s="16" t="str">
        <f t="shared" si="20"/>
        <v>Similarity Match</v>
      </c>
      <c r="Q54" s="21" t="str">
        <f t="shared" si="21"/>
        <v/>
      </c>
      <c r="R54">
        <f t="shared" si="5"/>
        <v>0</v>
      </c>
      <c r="S54" s="21" t="str">
        <f t="shared" si="22"/>
        <v/>
      </c>
      <c r="T54">
        <f t="shared" si="6"/>
        <v>0</v>
      </c>
      <c r="U54" s="21" t="str">
        <f t="shared" si="23"/>
        <v>Lcs%Min</v>
      </c>
      <c r="V54">
        <f t="shared" si="7"/>
        <v>1</v>
      </c>
      <c r="W54" t="str">
        <f t="shared" si="24"/>
        <v>BMH</v>
      </c>
      <c r="X54">
        <f t="shared" si="8"/>
        <v>1</v>
      </c>
      <c r="Y54" t="str">
        <f t="shared" ref="Y54:Y55" si="31">IF(AND(COUNTIF(Q54:W54,"")=4,NOT(P54="No Match")),"FAILED", "PASSED")</f>
        <v>PASSED</v>
      </c>
    </row>
    <row r="55" spans="1:25" hidden="1" x14ac:dyDescent="0.25">
      <c r="A55">
        <v>3</v>
      </c>
      <c r="B55">
        <v>12</v>
      </c>
      <c r="C55">
        <v>18</v>
      </c>
      <c r="D55" t="s">
        <v>40</v>
      </c>
      <c r="E55" t="s">
        <v>38</v>
      </c>
      <c r="F55" t="s">
        <v>85</v>
      </c>
      <c r="G55" t="s">
        <v>36</v>
      </c>
      <c r="H55" s="1">
        <v>0.72726999999999997</v>
      </c>
      <c r="I55">
        <v>3</v>
      </c>
      <c r="J55" t="s">
        <v>37</v>
      </c>
      <c r="K55" s="1">
        <v>0.625</v>
      </c>
      <c r="L55" s="1">
        <v>1</v>
      </c>
      <c r="M55" t="b">
        <v>1</v>
      </c>
      <c r="N55">
        <v>0</v>
      </c>
      <c r="O55">
        <v>0</v>
      </c>
      <c r="P55" s="16" t="str">
        <f t="shared" si="20"/>
        <v>Similarity Match</v>
      </c>
      <c r="Q55" s="21" t="str">
        <f t="shared" si="21"/>
        <v/>
      </c>
      <c r="R55">
        <f t="shared" si="5"/>
        <v>0</v>
      </c>
      <c r="S55" s="21" t="str">
        <f t="shared" si="22"/>
        <v/>
      </c>
      <c r="T55">
        <f t="shared" si="6"/>
        <v>0</v>
      </c>
      <c r="U55" s="21" t="str">
        <f t="shared" si="23"/>
        <v>Lcs%Min</v>
      </c>
      <c r="V55">
        <f t="shared" si="7"/>
        <v>1</v>
      </c>
      <c r="W55" t="str">
        <f t="shared" si="24"/>
        <v>BMH</v>
      </c>
      <c r="X55">
        <f t="shared" si="8"/>
        <v>1</v>
      </c>
      <c r="Y55" t="str">
        <f t="shared" si="31"/>
        <v>PASSED</v>
      </c>
    </row>
    <row r="56" spans="1:25" hidden="1" x14ac:dyDescent="0.25">
      <c r="A56">
        <v>1</v>
      </c>
      <c r="B56">
        <v>13</v>
      </c>
      <c r="C56">
        <v>19</v>
      </c>
      <c r="D56" t="s">
        <v>41</v>
      </c>
      <c r="E56" t="s">
        <v>42</v>
      </c>
      <c r="F56" t="s">
        <v>41</v>
      </c>
      <c r="G56" t="s">
        <v>42</v>
      </c>
      <c r="H56" s="1">
        <v>0.8</v>
      </c>
      <c r="I56">
        <v>8</v>
      </c>
      <c r="J56" t="s">
        <v>43</v>
      </c>
      <c r="K56" s="1">
        <v>0.52941000000000005</v>
      </c>
      <c r="L56" s="1">
        <v>1</v>
      </c>
      <c r="M56" t="b">
        <v>0</v>
      </c>
      <c r="N56">
        <v>0</v>
      </c>
      <c r="O56">
        <v>0</v>
      </c>
      <c r="P56" s="16" t="str">
        <f t="shared" si="20"/>
        <v>Similarity Match</v>
      </c>
      <c r="Q56" s="21" t="str">
        <f t="shared" si="21"/>
        <v/>
      </c>
      <c r="R56">
        <f t="shared" si="5"/>
        <v>0</v>
      </c>
      <c r="S56" s="21" t="str">
        <f t="shared" si="22"/>
        <v/>
      </c>
      <c r="T56">
        <f t="shared" si="6"/>
        <v>0</v>
      </c>
      <c r="U56" s="21" t="str">
        <f t="shared" si="23"/>
        <v>Lcs%Min</v>
      </c>
      <c r="V56">
        <f t="shared" si="7"/>
        <v>1</v>
      </c>
      <c r="W56" t="str">
        <f t="shared" si="24"/>
        <v>BMH</v>
      </c>
      <c r="X56">
        <f t="shared" si="8"/>
        <v>1</v>
      </c>
      <c r="Y56" t="str">
        <f>IF(AND(COUNTIF(Q56:W56,"")=4,NOT(P56="No Match")),"FAILED", "PASSED")</f>
        <v>PASSED</v>
      </c>
    </row>
    <row r="57" spans="1:25" hidden="1" x14ac:dyDescent="0.25">
      <c r="A57">
        <v>2</v>
      </c>
      <c r="B57">
        <v>13</v>
      </c>
      <c r="C57">
        <v>19</v>
      </c>
      <c r="D57" t="s">
        <v>41</v>
      </c>
      <c r="E57" t="s">
        <v>42</v>
      </c>
      <c r="F57" t="s">
        <v>41</v>
      </c>
      <c r="G57" t="s">
        <v>72</v>
      </c>
      <c r="H57" s="1">
        <v>1</v>
      </c>
      <c r="I57">
        <v>2</v>
      </c>
      <c r="J57" t="s">
        <v>43</v>
      </c>
      <c r="K57" s="1">
        <v>0.81818000000000002</v>
      </c>
      <c r="L57" s="1">
        <v>1</v>
      </c>
      <c r="M57" t="b">
        <v>0</v>
      </c>
      <c r="N57">
        <v>0</v>
      </c>
      <c r="O57">
        <v>0</v>
      </c>
      <c r="P57" s="16" t="str">
        <f t="shared" si="20"/>
        <v>Similarity Match</v>
      </c>
      <c r="Q57" s="21" t="str">
        <f t="shared" si="21"/>
        <v>DC</v>
      </c>
      <c r="R57">
        <f t="shared" si="5"/>
        <v>1</v>
      </c>
      <c r="S57" s="21" t="str">
        <f t="shared" si="22"/>
        <v>LED</v>
      </c>
      <c r="T57">
        <f t="shared" si="6"/>
        <v>1</v>
      </c>
      <c r="U57" s="21" t="str">
        <f t="shared" si="23"/>
        <v>Lcs%Min</v>
      </c>
      <c r="V57">
        <f t="shared" si="7"/>
        <v>1</v>
      </c>
      <c r="W57" t="str">
        <f t="shared" si="24"/>
        <v>BMH</v>
      </c>
      <c r="X57">
        <f t="shared" si="8"/>
        <v>1</v>
      </c>
      <c r="Y57" t="str">
        <f t="shared" ref="Y57:Y58" si="32">IF(AND(COUNTIF(Q57:W57,"")=4,NOT(P57="No Match")),"FAILED", "PASSED")</f>
        <v>PASSED</v>
      </c>
    </row>
    <row r="58" spans="1:25" hidden="1" x14ac:dyDescent="0.25">
      <c r="A58">
        <v>3</v>
      </c>
      <c r="B58">
        <v>13</v>
      </c>
      <c r="C58">
        <v>19</v>
      </c>
      <c r="D58" t="s">
        <v>41</v>
      </c>
      <c r="E58" t="s">
        <v>42</v>
      </c>
      <c r="F58" t="s">
        <v>41</v>
      </c>
      <c r="G58" t="s">
        <v>86</v>
      </c>
      <c r="H58" s="1">
        <v>0.94118000000000002</v>
      </c>
      <c r="I58">
        <v>1</v>
      </c>
      <c r="J58" t="s">
        <v>43</v>
      </c>
      <c r="K58" s="1">
        <v>0.9</v>
      </c>
      <c r="L58" s="1">
        <v>1</v>
      </c>
      <c r="M58" t="b">
        <v>0</v>
      </c>
      <c r="N58">
        <v>0</v>
      </c>
      <c r="O58">
        <v>0</v>
      </c>
      <c r="P58" s="16" t="str">
        <f t="shared" si="20"/>
        <v>Similarity Match</v>
      </c>
      <c r="Q58" s="21" t="str">
        <f t="shared" si="21"/>
        <v>DC</v>
      </c>
      <c r="R58">
        <f t="shared" si="5"/>
        <v>1</v>
      </c>
      <c r="S58" s="21" t="str">
        <f t="shared" si="22"/>
        <v>LED</v>
      </c>
      <c r="T58">
        <f t="shared" si="6"/>
        <v>1</v>
      </c>
      <c r="U58" s="21" t="str">
        <f t="shared" si="23"/>
        <v>Lcs%Min</v>
      </c>
      <c r="V58">
        <f t="shared" si="7"/>
        <v>1</v>
      </c>
      <c r="W58" t="str">
        <f t="shared" si="24"/>
        <v>BMH</v>
      </c>
      <c r="X58">
        <f t="shared" si="8"/>
        <v>1</v>
      </c>
      <c r="Y58" t="str">
        <f t="shared" si="32"/>
        <v>PASSED</v>
      </c>
    </row>
    <row r="59" spans="1:25" hidden="1" x14ac:dyDescent="0.25">
      <c r="A59">
        <v>1</v>
      </c>
      <c r="B59">
        <v>13</v>
      </c>
      <c r="C59">
        <v>20</v>
      </c>
      <c r="D59" t="s">
        <v>41</v>
      </c>
      <c r="E59" t="s">
        <v>44</v>
      </c>
      <c r="F59" t="s">
        <v>41</v>
      </c>
      <c r="G59" t="s">
        <v>44</v>
      </c>
      <c r="H59" s="1">
        <v>0.8</v>
      </c>
      <c r="I59">
        <v>8</v>
      </c>
      <c r="J59" t="s">
        <v>43</v>
      </c>
      <c r="K59" s="1">
        <v>0.52941000000000005</v>
      </c>
      <c r="L59" s="1">
        <v>1</v>
      </c>
      <c r="M59" t="b">
        <v>0</v>
      </c>
      <c r="N59">
        <v>0</v>
      </c>
      <c r="O59">
        <v>0</v>
      </c>
      <c r="P59" s="16" t="str">
        <f t="shared" si="20"/>
        <v>Similarity Match</v>
      </c>
      <c r="Q59" s="21" t="str">
        <f t="shared" si="21"/>
        <v/>
      </c>
      <c r="R59">
        <f t="shared" si="5"/>
        <v>0</v>
      </c>
      <c r="S59" s="21" t="str">
        <f t="shared" si="22"/>
        <v/>
      </c>
      <c r="T59">
        <f t="shared" si="6"/>
        <v>0</v>
      </c>
      <c r="U59" s="21" t="str">
        <f t="shared" si="23"/>
        <v>Lcs%Min</v>
      </c>
      <c r="V59">
        <f t="shared" si="7"/>
        <v>1</v>
      </c>
      <c r="W59" t="str">
        <f t="shared" si="24"/>
        <v>BMH</v>
      </c>
      <c r="X59">
        <f t="shared" si="8"/>
        <v>1</v>
      </c>
      <c r="Y59" t="str">
        <f>IF(AND(COUNTIF(Q59:W59,"")=4,NOT(P59="No Match")),"FAILED", "PASSED")</f>
        <v>PASSED</v>
      </c>
    </row>
    <row r="60" spans="1:25" hidden="1" x14ac:dyDescent="0.25">
      <c r="A60">
        <v>2</v>
      </c>
      <c r="B60">
        <v>13</v>
      </c>
      <c r="C60">
        <v>20</v>
      </c>
      <c r="D60" t="s">
        <v>41</v>
      </c>
      <c r="E60" t="s">
        <v>44</v>
      </c>
      <c r="F60" t="s">
        <v>41</v>
      </c>
      <c r="G60" t="s">
        <v>73</v>
      </c>
      <c r="H60" s="1">
        <v>1</v>
      </c>
      <c r="I60">
        <v>2</v>
      </c>
      <c r="J60" t="s">
        <v>43</v>
      </c>
      <c r="K60" s="1">
        <v>0.81818000000000002</v>
      </c>
      <c r="L60" s="1">
        <v>1</v>
      </c>
      <c r="M60" t="b">
        <v>0</v>
      </c>
      <c r="N60">
        <v>0</v>
      </c>
      <c r="O60">
        <v>0</v>
      </c>
      <c r="P60" s="16" t="str">
        <f t="shared" si="20"/>
        <v>Similarity Match</v>
      </c>
      <c r="Q60" s="21" t="str">
        <f t="shared" si="21"/>
        <v>DC</v>
      </c>
      <c r="R60">
        <f t="shared" si="5"/>
        <v>1</v>
      </c>
      <c r="S60" s="21" t="str">
        <f t="shared" si="22"/>
        <v>LED</v>
      </c>
      <c r="T60">
        <f t="shared" si="6"/>
        <v>1</v>
      </c>
      <c r="U60" s="21" t="str">
        <f t="shared" si="23"/>
        <v>Lcs%Min</v>
      </c>
      <c r="V60">
        <f t="shared" si="7"/>
        <v>1</v>
      </c>
      <c r="W60" t="str">
        <f t="shared" si="24"/>
        <v>BMH</v>
      </c>
      <c r="X60">
        <f t="shared" si="8"/>
        <v>1</v>
      </c>
      <c r="Y60" t="str">
        <f t="shared" ref="Y60:Y61" si="33">IF(AND(COUNTIF(Q60:W60,"")=4,NOT(P60="No Match")),"FAILED", "PASSED")</f>
        <v>PASSED</v>
      </c>
    </row>
    <row r="61" spans="1:25" hidden="1" x14ac:dyDescent="0.25">
      <c r="A61">
        <v>3</v>
      </c>
      <c r="B61">
        <v>13</v>
      </c>
      <c r="C61">
        <v>20</v>
      </c>
      <c r="D61" t="s">
        <v>41</v>
      </c>
      <c r="E61" t="s">
        <v>44</v>
      </c>
      <c r="F61" t="s">
        <v>41</v>
      </c>
      <c r="G61" t="s">
        <v>87</v>
      </c>
      <c r="H61" s="1">
        <v>0.94118000000000002</v>
      </c>
      <c r="I61">
        <v>1</v>
      </c>
      <c r="J61" t="s">
        <v>43</v>
      </c>
      <c r="K61" s="1">
        <v>0.9</v>
      </c>
      <c r="L61" s="1">
        <v>1</v>
      </c>
      <c r="M61" t="b">
        <v>0</v>
      </c>
      <c r="N61">
        <v>0</v>
      </c>
      <c r="O61">
        <v>0</v>
      </c>
      <c r="P61" s="16" t="str">
        <f t="shared" si="20"/>
        <v>Similarity Match</v>
      </c>
      <c r="Q61" s="21" t="str">
        <f t="shared" si="21"/>
        <v>DC</v>
      </c>
      <c r="R61">
        <f t="shared" si="5"/>
        <v>1</v>
      </c>
      <c r="S61" s="21" t="str">
        <f t="shared" si="22"/>
        <v>LED</v>
      </c>
      <c r="T61">
        <f t="shared" si="6"/>
        <v>1</v>
      </c>
      <c r="U61" s="21" t="str">
        <f t="shared" si="23"/>
        <v>Lcs%Min</v>
      </c>
      <c r="V61">
        <f t="shared" si="7"/>
        <v>1</v>
      </c>
      <c r="W61" t="str">
        <f t="shared" si="24"/>
        <v>BMH</v>
      </c>
      <c r="X61">
        <f t="shared" si="8"/>
        <v>1</v>
      </c>
      <c r="Y61" t="str">
        <f t="shared" si="33"/>
        <v>PASSED</v>
      </c>
    </row>
    <row r="62" spans="1:25" hidden="1" x14ac:dyDescent="0.25">
      <c r="A62">
        <v>1</v>
      </c>
      <c r="B62">
        <v>14</v>
      </c>
      <c r="C62">
        <v>21</v>
      </c>
      <c r="D62" t="s">
        <v>45</v>
      </c>
      <c r="E62" t="s">
        <v>42</v>
      </c>
      <c r="F62" t="s">
        <v>45</v>
      </c>
      <c r="G62" t="s">
        <v>42</v>
      </c>
      <c r="H62" s="1">
        <v>0.57142999999999999</v>
      </c>
      <c r="I62">
        <v>8</v>
      </c>
      <c r="J62" t="s">
        <v>46</v>
      </c>
      <c r="K62" s="1">
        <v>0.52632000000000001</v>
      </c>
      <c r="L62" s="1">
        <v>0.58823999999999999</v>
      </c>
      <c r="M62" t="b">
        <v>0</v>
      </c>
      <c r="N62">
        <v>-1</v>
      </c>
      <c r="O62">
        <v>-1</v>
      </c>
      <c r="P62" s="16" t="str">
        <f t="shared" si="20"/>
        <v>Similarity Match</v>
      </c>
      <c r="Q62" s="21" t="str">
        <f t="shared" si="21"/>
        <v/>
      </c>
      <c r="R62">
        <f t="shared" si="5"/>
        <v>0</v>
      </c>
      <c r="S62" s="21" t="str">
        <f t="shared" si="22"/>
        <v/>
      </c>
      <c r="T62">
        <f t="shared" si="6"/>
        <v>0</v>
      </c>
      <c r="U62" s="21" t="str">
        <f t="shared" si="23"/>
        <v/>
      </c>
      <c r="V62">
        <f t="shared" si="7"/>
        <v>0</v>
      </c>
      <c r="W62" t="str">
        <f t="shared" si="24"/>
        <v/>
      </c>
      <c r="X62">
        <f t="shared" si="8"/>
        <v>0</v>
      </c>
      <c r="Y62" t="str">
        <f>IF(AND(COUNTIF(Q62:W62,"")=4,NOT(P62="No Match")),"FAILED", "PASSED")</f>
        <v>FAILED</v>
      </c>
    </row>
    <row r="63" spans="1:25" hidden="1" x14ac:dyDescent="0.25">
      <c r="A63">
        <v>2</v>
      </c>
      <c r="B63">
        <v>14</v>
      </c>
      <c r="C63">
        <v>21</v>
      </c>
      <c r="D63" t="s">
        <v>45</v>
      </c>
      <c r="E63" t="s">
        <v>42</v>
      </c>
      <c r="F63" t="s">
        <v>41</v>
      </c>
      <c r="G63" t="s">
        <v>72</v>
      </c>
      <c r="H63" s="1">
        <v>1</v>
      </c>
      <c r="I63">
        <v>2</v>
      </c>
      <c r="J63" t="s">
        <v>43</v>
      </c>
      <c r="K63" s="1">
        <v>0.81818000000000002</v>
      </c>
      <c r="L63" s="1">
        <v>1</v>
      </c>
      <c r="M63" t="b">
        <v>0</v>
      </c>
      <c r="N63">
        <v>0</v>
      </c>
      <c r="O63">
        <v>0</v>
      </c>
      <c r="P63" s="16" t="str">
        <f t="shared" si="20"/>
        <v>Similarity Match</v>
      </c>
      <c r="Q63" s="21" t="str">
        <f t="shared" si="21"/>
        <v>DC</v>
      </c>
      <c r="R63">
        <f t="shared" si="5"/>
        <v>1</v>
      </c>
      <c r="S63" s="21" t="str">
        <f t="shared" si="22"/>
        <v>LED</v>
      </c>
      <c r="T63">
        <f t="shared" si="6"/>
        <v>1</v>
      </c>
      <c r="U63" s="21" t="str">
        <f t="shared" si="23"/>
        <v>Lcs%Min</v>
      </c>
      <c r="V63">
        <f t="shared" si="7"/>
        <v>1</v>
      </c>
      <c r="W63" t="str">
        <f t="shared" si="24"/>
        <v>BMH</v>
      </c>
      <c r="X63">
        <f t="shared" si="8"/>
        <v>1</v>
      </c>
      <c r="Y63" t="str">
        <f t="shared" ref="Y63:Y64" si="34">IF(AND(COUNTIF(Q63:W63,"")=4,NOT(P63="No Match")),"FAILED", "PASSED")</f>
        <v>PASSED</v>
      </c>
    </row>
    <row r="64" spans="1:25" hidden="1" x14ac:dyDescent="0.25">
      <c r="A64">
        <v>3</v>
      </c>
      <c r="B64">
        <v>14</v>
      </c>
      <c r="C64">
        <v>21</v>
      </c>
      <c r="D64" t="s">
        <v>45</v>
      </c>
      <c r="E64" t="s">
        <v>42</v>
      </c>
      <c r="F64" t="s">
        <v>41</v>
      </c>
      <c r="G64" t="s">
        <v>86</v>
      </c>
      <c r="H64" s="1">
        <v>0.94118000000000002</v>
      </c>
      <c r="I64">
        <v>1</v>
      </c>
      <c r="J64" t="s">
        <v>43</v>
      </c>
      <c r="K64" s="1">
        <v>0.9</v>
      </c>
      <c r="L64" s="1">
        <v>1</v>
      </c>
      <c r="M64" t="b">
        <v>0</v>
      </c>
      <c r="N64">
        <v>0</v>
      </c>
      <c r="O64">
        <v>0</v>
      </c>
      <c r="P64" s="16" t="str">
        <f t="shared" si="20"/>
        <v>Similarity Match</v>
      </c>
      <c r="Q64" s="21" t="str">
        <f t="shared" si="21"/>
        <v>DC</v>
      </c>
      <c r="R64">
        <f t="shared" si="5"/>
        <v>1</v>
      </c>
      <c r="S64" s="21" t="str">
        <f t="shared" si="22"/>
        <v>LED</v>
      </c>
      <c r="T64">
        <f t="shared" si="6"/>
        <v>1</v>
      </c>
      <c r="U64" s="21" t="str">
        <f t="shared" si="23"/>
        <v>Lcs%Min</v>
      </c>
      <c r="V64">
        <f t="shared" si="7"/>
        <v>1</v>
      </c>
      <c r="W64" t="str">
        <f t="shared" si="24"/>
        <v>BMH</v>
      </c>
      <c r="X64">
        <f t="shared" si="8"/>
        <v>1</v>
      </c>
      <c r="Y64" t="str">
        <f t="shared" si="34"/>
        <v>PASSED</v>
      </c>
    </row>
    <row r="65" spans="1:25" hidden="1" x14ac:dyDescent="0.25">
      <c r="A65">
        <v>1</v>
      </c>
      <c r="B65">
        <v>14</v>
      </c>
      <c r="C65">
        <v>22</v>
      </c>
      <c r="D65" t="s">
        <v>45</v>
      </c>
      <c r="E65" t="s">
        <v>44</v>
      </c>
      <c r="F65" t="s">
        <v>45</v>
      </c>
      <c r="G65" t="s">
        <v>44</v>
      </c>
      <c r="H65" s="1">
        <v>0.57142999999999999</v>
      </c>
      <c r="I65">
        <v>8</v>
      </c>
      <c r="J65" t="s">
        <v>46</v>
      </c>
      <c r="K65" s="1">
        <v>0.52632000000000001</v>
      </c>
      <c r="L65" s="1">
        <v>0.58823999999999999</v>
      </c>
      <c r="M65" t="b">
        <v>0</v>
      </c>
      <c r="N65">
        <v>-1</v>
      </c>
      <c r="O65">
        <v>-1</v>
      </c>
      <c r="P65" s="16" t="str">
        <f t="shared" si="20"/>
        <v>Similarity Match</v>
      </c>
      <c r="Q65" s="21" t="str">
        <f t="shared" si="21"/>
        <v/>
      </c>
      <c r="R65">
        <f t="shared" si="5"/>
        <v>0</v>
      </c>
      <c r="S65" s="21" t="str">
        <f t="shared" si="22"/>
        <v/>
      </c>
      <c r="T65">
        <f t="shared" si="6"/>
        <v>0</v>
      </c>
      <c r="U65" s="21" t="str">
        <f t="shared" si="23"/>
        <v/>
      </c>
      <c r="V65">
        <f t="shared" si="7"/>
        <v>0</v>
      </c>
      <c r="W65" t="str">
        <f t="shared" si="24"/>
        <v/>
      </c>
      <c r="X65">
        <f t="shared" si="8"/>
        <v>0</v>
      </c>
      <c r="Y65" t="str">
        <f>IF(AND(COUNTIF(Q65:W65,"")=4,NOT(P65="No Match")),"FAILED", "PASSED")</f>
        <v>FAILED</v>
      </c>
    </row>
    <row r="66" spans="1:25" hidden="1" x14ac:dyDescent="0.25">
      <c r="A66">
        <v>2</v>
      </c>
      <c r="B66">
        <v>14</v>
      </c>
      <c r="C66">
        <v>22</v>
      </c>
      <c r="D66" t="s">
        <v>45</v>
      </c>
      <c r="E66" t="s">
        <v>44</v>
      </c>
      <c r="F66" t="s">
        <v>41</v>
      </c>
      <c r="G66" t="s">
        <v>73</v>
      </c>
      <c r="H66" s="1">
        <v>1</v>
      </c>
      <c r="I66">
        <v>2</v>
      </c>
      <c r="J66" t="s">
        <v>43</v>
      </c>
      <c r="K66" s="1">
        <v>0.81818000000000002</v>
      </c>
      <c r="L66" s="1">
        <v>1</v>
      </c>
      <c r="M66" t="b">
        <v>0</v>
      </c>
      <c r="N66">
        <v>0</v>
      </c>
      <c r="O66">
        <v>0</v>
      </c>
      <c r="P66" s="16" t="str">
        <f t="shared" ref="P66:P97" si="35">VLOOKUP(C66,TestCases,4,FALSE)</f>
        <v>Similarity Match</v>
      </c>
      <c r="Q66" s="21" t="str">
        <f t="shared" ref="Q66:Q97" si="36">IF(H66&gt;DC_Upper_Limit,"DC","")</f>
        <v>DC</v>
      </c>
      <c r="R66">
        <f t="shared" si="5"/>
        <v>1</v>
      </c>
      <c r="S66" s="21" t="str">
        <f t="shared" ref="S66:S97" si="37">IF(I66&lt;=LED_Upper_Limit,"LED","")</f>
        <v>LED</v>
      </c>
      <c r="T66">
        <f t="shared" si="6"/>
        <v>1</v>
      </c>
      <c r="U66" s="21" t="str">
        <f t="shared" ref="U66:U97" si="38">IF(L66&gt;LCS_Upper_Limit,"Lcs%Min","")</f>
        <v>Lcs%Min</v>
      </c>
      <c r="V66">
        <f t="shared" si="7"/>
        <v>1</v>
      </c>
      <c r="W66" t="str">
        <f t="shared" ref="W66:W97" si="39">IF(N66&gt;=BMH_Upper_Limit,"BMH","")</f>
        <v>BMH</v>
      </c>
      <c r="X66">
        <f t="shared" si="8"/>
        <v>1</v>
      </c>
      <c r="Y66" t="str">
        <f t="shared" ref="Y66:Y67" si="40">IF(AND(COUNTIF(Q66:W66,"")=4,NOT(P66="No Match")),"FAILED", "PASSED")</f>
        <v>PASSED</v>
      </c>
    </row>
    <row r="67" spans="1:25" hidden="1" x14ac:dyDescent="0.25">
      <c r="A67">
        <v>3</v>
      </c>
      <c r="B67">
        <v>14</v>
      </c>
      <c r="C67">
        <v>22</v>
      </c>
      <c r="D67" t="s">
        <v>45</v>
      </c>
      <c r="E67" t="s">
        <v>44</v>
      </c>
      <c r="F67" t="s">
        <v>41</v>
      </c>
      <c r="G67" t="s">
        <v>87</v>
      </c>
      <c r="H67" s="1">
        <v>0.94118000000000002</v>
      </c>
      <c r="I67">
        <v>1</v>
      </c>
      <c r="J67" t="s">
        <v>43</v>
      </c>
      <c r="K67" s="1">
        <v>0.9</v>
      </c>
      <c r="L67" s="1">
        <v>1</v>
      </c>
      <c r="M67" t="b">
        <v>0</v>
      </c>
      <c r="N67">
        <v>0</v>
      </c>
      <c r="O67">
        <v>0</v>
      </c>
      <c r="P67" s="16" t="str">
        <f t="shared" si="35"/>
        <v>Similarity Match</v>
      </c>
      <c r="Q67" s="21" t="str">
        <f t="shared" si="36"/>
        <v>DC</v>
      </c>
      <c r="R67">
        <f t="shared" ref="R67:R115" si="41">IF(Q67="DC",1,0)</f>
        <v>1</v>
      </c>
      <c r="S67" s="21" t="str">
        <f t="shared" si="37"/>
        <v>LED</v>
      </c>
      <c r="T67">
        <f t="shared" ref="T67:T115" si="42">IF(S67="LED",1,0)</f>
        <v>1</v>
      </c>
      <c r="U67" s="21" t="str">
        <f t="shared" si="38"/>
        <v>Lcs%Min</v>
      </c>
      <c r="V67">
        <f t="shared" ref="V67:V115" si="43">IF(U67="LCS%Min",1,0)</f>
        <v>1</v>
      </c>
      <c r="W67" t="str">
        <f t="shared" si="39"/>
        <v>BMH</v>
      </c>
      <c r="X67">
        <f t="shared" ref="X67:X115" si="44">IF(W67="BMH",1,0)</f>
        <v>1</v>
      </c>
      <c r="Y67" t="str">
        <f t="shared" si="40"/>
        <v>PASSED</v>
      </c>
    </row>
    <row r="68" spans="1:25" hidden="1" x14ac:dyDescent="0.25">
      <c r="A68">
        <v>1</v>
      </c>
      <c r="B68">
        <v>15</v>
      </c>
      <c r="C68">
        <v>23</v>
      </c>
      <c r="D68" t="s">
        <v>47</v>
      </c>
      <c r="E68" t="s">
        <v>48</v>
      </c>
      <c r="F68" t="s">
        <v>47</v>
      </c>
      <c r="G68" t="s">
        <v>48</v>
      </c>
      <c r="H68" s="1">
        <v>0.8</v>
      </c>
      <c r="I68">
        <v>10</v>
      </c>
      <c r="J68" t="s">
        <v>49</v>
      </c>
      <c r="K68" s="1">
        <v>0.41935</v>
      </c>
      <c r="L68" s="1">
        <v>0.61904999999999999</v>
      </c>
      <c r="M68" t="b">
        <v>0</v>
      </c>
      <c r="N68">
        <v>-1</v>
      </c>
      <c r="O68">
        <v>-1</v>
      </c>
      <c r="P68" s="16" t="str">
        <f t="shared" si="35"/>
        <v>Similarity Match</v>
      </c>
      <c r="Q68" s="21" t="str">
        <f t="shared" si="36"/>
        <v/>
      </c>
      <c r="R68">
        <f t="shared" si="41"/>
        <v>0</v>
      </c>
      <c r="S68" s="21" t="str">
        <f t="shared" si="37"/>
        <v/>
      </c>
      <c r="T68">
        <f t="shared" si="42"/>
        <v>0</v>
      </c>
      <c r="U68" s="21" t="str">
        <f t="shared" si="38"/>
        <v/>
      </c>
      <c r="V68">
        <f t="shared" si="43"/>
        <v>0</v>
      </c>
      <c r="W68" t="str">
        <f t="shared" si="39"/>
        <v/>
      </c>
      <c r="X68">
        <f t="shared" si="44"/>
        <v>0</v>
      </c>
      <c r="Y68" t="str">
        <f>IF(AND(COUNTIF(Q68:W68,"")=4,NOT(P68="No Match")),"FAILED", "PASSED")</f>
        <v>FAILED</v>
      </c>
    </row>
    <row r="69" spans="1:25" hidden="1" x14ac:dyDescent="0.25">
      <c r="A69">
        <v>2</v>
      </c>
      <c r="B69">
        <v>15</v>
      </c>
      <c r="C69">
        <v>23</v>
      </c>
      <c r="D69" t="s">
        <v>47</v>
      </c>
      <c r="E69" t="s">
        <v>48</v>
      </c>
      <c r="F69" t="s">
        <v>74</v>
      </c>
      <c r="G69" t="s">
        <v>74</v>
      </c>
      <c r="H69" s="1">
        <v>1</v>
      </c>
      <c r="I69">
        <v>0</v>
      </c>
      <c r="J69" t="s">
        <v>75</v>
      </c>
      <c r="K69" s="1">
        <v>1</v>
      </c>
      <c r="L69" s="1">
        <v>1</v>
      </c>
      <c r="M69" t="b">
        <v>1</v>
      </c>
      <c r="N69">
        <v>0</v>
      </c>
      <c r="O69">
        <v>0</v>
      </c>
      <c r="P69" s="16" t="str">
        <f t="shared" si="35"/>
        <v>Similarity Match</v>
      </c>
      <c r="Q69" s="21" t="str">
        <f t="shared" si="36"/>
        <v>DC</v>
      </c>
      <c r="R69">
        <f t="shared" si="41"/>
        <v>1</v>
      </c>
      <c r="S69" s="21" t="str">
        <f t="shared" si="37"/>
        <v>LED</v>
      </c>
      <c r="T69">
        <f t="shared" si="42"/>
        <v>1</v>
      </c>
      <c r="U69" s="21" t="str">
        <f t="shared" si="38"/>
        <v>Lcs%Min</v>
      </c>
      <c r="V69">
        <f t="shared" si="43"/>
        <v>1</v>
      </c>
      <c r="W69" t="str">
        <f t="shared" si="39"/>
        <v>BMH</v>
      </c>
      <c r="X69">
        <f t="shared" si="44"/>
        <v>1</v>
      </c>
      <c r="Y69" t="str">
        <f t="shared" ref="Y69:Y70" si="45">IF(AND(COUNTIF(Q69:W69,"")=4,NOT(P69="No Match")),"FAILED", "PASSED")</f>
        <v>PASSED</v>
      </c>
    </row>
    <row r="70" spans="1:25" hidden="1" x14ac:dyDescent="0.25">
      <c r="A70">
        <v>3</v>
      </c>
      <c r="B70">
        <v>15</v>
      </c>
      <c r="C70">
        <v>23</v>
      </c>
      <c r="D70" t="s">
        <v>47</v>
      </c>
      <c r="E70" t="s">
        <v>48</v>
      </c>
      <c r="F70" t="s">
        <v>88</v>
      </c>
      <c r="G70" t="s">
        <v>88</v>
      </c>
      <c r="H70" s="1">
        <v>1</v>
      </c>
      <c r="I70">
        <v>0</v>
      </c>
      <c r="J70" t="s">
        <v>89</v>
      </c>
      <c r="K70" s="1">
        <v>1</v>
      </c>
      <c r="L70" s="1">
        <v>1</v>
      </c>
      <c r="M70" t="b">
        <v>1</v>
      </c>
      <c r="N70">
        <v>0</v>
      </c>
      <c r="O70">
        <v>0</v>
      </c>
      <c r="P70" s="16" t="str">
        <f t="shared" si="35"/>
        <v>Similarity Match</v>
      </c>
      <c r="Q70" s="21" t="str">
        <f t="shared" si="36"/>
        <v>DC</v>
      </c>
      <c r="R70">
        <f t="shared" si="41"/>
        <v>1</v>
      </c>
      <c r="S70" s="21" t="str">
        <f t="shared" si="37"/>
        <v>LED</v>
      </c>
      <c r="T70">
        <f t="shared" si="42"/>
        <v>1</v>
      </c>
      <c r="U70" s="21" t="str">
        <f t="shared" si="38"/>
        <v>Lcs%Min</v>
      </c>
      <c r="V70">
        <f t="shared" si="43"/>
        <v>1</v>
      </c>
      <c r="W70" t="str">
        <f t="shared" si="39"/>
        <v>BMH</v>
      </c>
      <c r="X70">
        <f t="shared" si="44"/>
        <v>1</v>
      </c>
      <c r="Y70" t="str">
        <f t="shared" si="45"/>
        <v>PASSED</v>
      </c>
    </row>
    <row r="71" spans="1:25" hidden="1" x14ac:dyDescent="0.25">
      <c r="A71">
        <v>1</v>
      </c>
      <c r="B71">
        <v>16</v>
      </c>
      <c r="C71">
        <v>24</v>
      </c>
      <c r="D71" t="s">
        <v>50</v>
      </c>
      <c r="E71" t="s">
        <v>51</v>
      </c>
      <c r="F71" t="s">
        <v>50</v>
      </c>
      <c r="G71" t="s">
        <v>51</v>
      </c>
      <c r="H71" s="1">
        <v>0.76922999999999997</v>
      </c>
      <c r="I71">
        <v>1</v>
      </c>
      <c r="J71" t="s">
        <v>52</v>
      </c>
      <c r="K71" s="1">
        <v>0.5</v>
      </c>
      <c r="L71" s="1">
        <v>0.57142999999999999</v>
      </c>
      <c r="M71" t="b">
        <v>0</v>
      </c>
      <c r="N71">
        <v>-1</v>
      </c>
      <c r="O71">
        <v>-1</v>
      </c>
      <c r="P71" s="16" t="str">
        <f t="shared" si="35"/>
        <v>Similarity Match</v>
      </c>
      <c r="Q71" s="21" t="str">
        <f t="shared" si="36"/>
        <v/>
      </c>
      <c r="R71">
        <f t="shared" si="41"/>
        <v>0</v>
      </c>
      <c r="S71" s="21" t="str">
        <f t="shared" si="37"/>
        <v>LED</v>
      </c>
      <c r="T71">
        <f t="shared" si="42"/>
        <v>1</v>
      </c>
      <c r="U71" s="21" t="str">
        <f t="shared" si="38"/>
        <v/>
      </c>
      <c r="V71">
        <f t="shared" si="43"/>
        <v>0</v>
      </c>
      <c r="W71" t="str">
        <f t="shared" si="39"/>
        <v/>
      </c>
      <c r="X71">
        <f t="shared" si="44"/>
        <v>0</v>
      </c>
      <c r="Y71" t="str">
        <f>IF(AND(COUNTIF(Q71:W71,"")=4,NOT(P71="No Match")),"FAILED", "PASSED")</f>
        <v>PASSED</v>
      </c>
    </row>
    <row r="72" spans="1:25" hidden="1" x14ac:dyDescent="0.25">
      <c r="A72">
        <v>2</v>
      </c>
      <c r="B72">
        <v>16</v>
      </c>
      <c r="C72">
        <v>24</v>
      </c>
      <c r="D72" t="s">
        <v>50</v>
      </c>
      <c r="E72" t="s">
        <v>51</v>
      </c>
      <c r="F72" t="s">
        <v>50</v>
      </c>
      <c r="G72" t="s">
        <v>51</v>
      </c>
      <c r="H72" s="1">
        <v>0.76922999999999997</v>
      </c>
      <c r="I72">
        <v>1</v>
      </c>
      <c r="J72" t="s">
        <v>52</v>
      </c>
      <c r="K72" s="1">
        <v>0.5</v>
      </c>
      <c r="L72" s="1">
        <v>0.57142999999999999</v>
      </c>
      <c r="M72" t="b">
        <v>0</v>
      </c>
      <c r="N72">
        <v>-1</v>
      </c>
      <c r="O72">
        <v>-1</v>
      </c>
      <c r="P72" s="16" t="str">
        <f t="shared" si="35"/>
        <v>Similarity Match</v>
      </c>
      <c r="Q72" s="21" t="str">
        <f t="shared" si="36"/>
        <v/>
      </c>
      <c r="R72">
        <f t="shared" si="41"/>
        <v>0</v>
      </c>
      <c r="S72" s="21" t="str">
        <f t="shared" si="37"/>
        <v>LED</v>
      </c>
      <c r="T72">
        <f t="shared" si="42"/>
        <v>1</v>
      </c>
      <c r="U72" s="21" t="str">
        <f t="shared" si="38"/>
        <v/>
      </c>
      <c r="V72">
        <f t="shared" si="43"/>
        <v>0</v>
      </c>
      <c r="W72" t="str">
        <f t="shared" si="39"/>
        <v/>
      </c>
      <c r="X72">
        <f t="shared" si="44"/>
        <v>0</v>
      </c>
      <c r="Y72" t="str">
        <f t="shared" ref="Y72:Y73" si="46">IF(AND(COUNTIF(Q72:W72,"")=4,NOT(P72="No Match")),"FAILED", "PASSED")</f>
        <v>PASSED</v>
      </c>
    </row>
    <row r="73" spans="1:25" hidden="1" x14ac:dyDescent="0.25">
      <c r="A73">
        <v>3</v>
      </c>
      <c r="B73">
        <v>16</v>
      </c>
      <c r="C73">
        <v>24</v>
      </c>
      <c r="D73" t="s">
        <v>50</v>
      </c>
      <c r="E73" t="s">
        <v>51</v>
      </c>
      <c r="F73" t="s">
        <v>50</v>
      </c>
      <c r="G73" t="s">
        <v>51</v>
      </c>
      <c r="H73" s="1">
        <v>0.76922999999999997</v>
      </c>
      <c r="I73">
        <v>1</v>
      </c>
      <c r="J73" t="s">
        <v>52</v>
      </c>
      <c r="K73" s="1">
        <v>0.5</v>
      </c>
      <c r="L73" s="1">
        <v>0.57142999999999999</v>
      </c>
      <c r="M73" t="b">
        <v>0</v>
      </c>
      <c r="N73">
        <v>-1</v>
      </c>
      <c r="O73">
        <v>-1</v>
      </c>
      <c r="P73" s="16" t="str">
        <f t="shared" si="35"/>
        <v>Similarity Match</v>
      </c>
      <c r="Q73" s="21" t="str">
        <f t="shared" si="36"/>
        <v/>
      </c>
      <c r="R73">
        <f t="shared" si="41"/>
        <v>0</v>
      </c>
      <c r="S73" s="21" t="str">
        <f t="shared" si="37"/>
        <v>LED</v>
      </c>
      <c r="T73">
        <f t="shared" si="42"/>
        <v>1</v>
      </c>
      <c r="U73" s="21" t="str">
        <f t="shared" si="38"/>
        <v/>
      </c>
      <c r="V73">
        <f t="shared" si="43"/>
        <v>0</v>
      </c>
      <c r="W73" t="str">
        <f t="shared" si="39"/>
        <v/>
      </c>
      <c r="X73">
        <f t="shared" si="44"/>
        <v>0</v>
      </c>
      <c r="Y73" t="str">
        <f t="shared" si="46"/>
        <v>PASSED</v>
      </c>
    </row>
    <row r="74" spans="1:25" hidden="1" x14ac:dyDescent="0.25">
      <c r="A74">
        <v>1</v>
      </c>
      <c r="B74">
        <v>17</v>
      </c>
      <c r="C74">
        <v>25</v>
      </c>
      <c r="D74" t="s">
        <v>55</v>
      </c>
      <c r="E74" t="s">
        <v>56</v>
      </c>
      <c r="F74" t="s">
        <v>55</v>
      </c>
      <c r="G74" t="s">
        <v>56</v>
      </c>
      <c r="H74" s="1">
        <v>0.86956999999999995</v>
      </c>
      <c r="I74">
        <v>1</v>
      </c>
      <c r="J74" t="s">
        <v>57</v>
      </c>
      <c r="K74" s="1">
        <v>0.61538000000000004</v>
      </c>
      <c r="L74" s="1">
        <v>0.66666999999999998</v>
      </c>
      <c r="M74" t="b">
        <v>0</v>
      </c>
      <c r="N74">
        <v>-1</v>
      </c>
      <c r="O74">
        <v>-1</v>
      </c>
      <c r="P74" s="16" t="str">
        <f t="shared" si="35"/>
        <v>Similarity Match</v>
      </c>
      <c r="Q74" s="21" t="str">
        <f t="shared" si="36"/>
        <v/>
      </c>
      <c r="R74">
        <f t="shared" si="41"/>
        <v>0</v>
      </c>
      <c r="S74" s="21" t="str">
        <f t="shared" si="37"/>
        <v>LED</v>
      </c>
      <c r="T74">
        <f t="shared" si="42"/>
        <v>1</v>
      </c>
      <c r="U74" s="21" t="str">
        <f t="shared" si="38"/>
        <v/>
      </c>
      <c r="V74">
        <f t="shared" si="43"/>
        <v>0</v>
      </c>
      <c r="W74" t="str">
        <f t="shared" si="39"/>
        <v/>
      </c>
      <c r="X74">
        <f t="shared" si="44"/>
        <v>0</v>
      </c>
      <c r="Y74" t="str">
        <f>IF(AND(COUNTIF(Q74:W74,"")=4,NOT(P74="No Match")),"FAILED", "PASSED")</f>
        <v>PASSED</v>
      </c>
    </row>
    <row r="75" spans="1:25" hidden="1" x14ac:dyDescent="0.25">
      <c r="A75">
        <v>2</v>
      </c>
      <c r="B75">
        <v>17</v>
      </c>
      <c r="C75">
        <v>25</v>
      </c>
      <c r="D75" t="s">
        <v>55</v>
      </c>
      <c r="E75" t="s">
        <v>56</v>
      </c>
      <c r="F75" t="s">
        <v>55</v>
      </c>
      <c r="G75" t="s">
        <v>56</v>
      </c>
      <c r="H75" s="1">
        <v>0.86956999999999995</v>
      </c>
      <c r="I75">
        <v>1</v>
      </c>
      <c r="J75" t="s">
        <v>57</v>
      </c>
      <c r="K75" s="1">
        <v>0.61538000000000004</v>
      </c>
      <c r="L75" s="1">
        <v>0.66666999999999998</v>
      </c>
      <c r="M75" t="b">
        <v>0</v>
      </c>
      <c r="N75">
        <v>-1</v>
      </c>
      <c r="O75">
        <v>-1</v>
      </c>
      <c r="P75" s="16" t="str">
        <f t="shared" si="35"/>
        <v>Similarity Match</v>
      </c>
      <c r="Q75" s="21" t="str">
        <f t="shared" si="36"/>
        <v/>
      </c>
      <c r="R75">
        <f t="shared" si="41"/>
        <v>0</v>
      </c>
      <c r="S75" s="21" t="str">
        <f t="shared" si="37"/>
        <v>LED</v>
      </c>
      <c r="T75">
        <f t="shared" si="42"/>
        <v>1</v>
      </c>
      <c r="U75" s="21" t="str">
        <f t="shared" si="38"/>
        <v/>
      </c>
      <c r="V75">
        <f t="shared" si="43"/>
        <v>0</v>
      </c>
      <c r="W75" t="str">
        <f t="shared" si="39"/>
        <v/>
      </c>
      <c r="X75">
        <f t="shared" si="44"/>
        <v>0</v>
      </c>
      <c r="Y75" t="str">
        <f t="shared" ref="Y75:Y76" si="47">IF(AND(COUNTIF(Q75:W75,"")=4,NOT(P75="No Match")),"FAILED", "PASSED")</f>
        <v>PASSED</v>
      </c>
    </row>
    <row r="76" spans="1:25" hidden="1" x14ac:dyDescent="0.25">
      <c r="A76">
        <v>3</v>
      </c>
      <c r="B76">
        <v>17</v>
      </c>
      <c r="C76">
        <v>25</v>
      </c>
      <c r="D76" t="s">
        <v>55</v>
      </c>
      <c r="E76" t="s">
        <v>56</v>
      </c>
      <c r="F76" t="s">
        <v>55</v>
      </c>
      <c r="G76" t="s">
        <v>56</v>
      </c>
      <c r="H76" s="1">
        <v>0.86956999999999995</v>
      </c>
      <c r="I76">
        <v>1</v>
      </c>
      <c r="J76" t="s">
        <v>57</v>
      </c>
      <c r="K76" s="1">
        <v>0.61538000000000004</v>
      </c>
      <c r="L76" s="1">
        <v>0.66666999999999998</v>
      </c>
      <c r="M76" t="b">
        <v>0</v>
      </c>
      <c r="N76">
        <v>-1</v>
      </c>
      <c r="O76">
        <v>-1</v>
      </c>
      <c r="P76" s="16" t="str">
        <f t="shared" si="35"/>
        <v>Similarity Match</v>
      </c>
      <c r="Q76" s="21" t="str">
        <f t="shared" si="36"/>
        <v/>
      </c>
      <c r="R76">
        <f t="shared" si="41"/>
        <v>0</v>
      </c>
      <c r="S76" s="21" t="str">
        <f t="shared" si="37"/>
        <v>LED</v>
      </c>
      <c r="T76">
        <f t="shared" si="42"/>
        <v>1</v>
      </c>
      <c r="U76" s="21" t="str">
        <f t="shared" si="38"/>
        <v/>
      </c>
      <c r="V76">
        <f t="shared" si="43"/>
        <v>0</v>
      </c>
      <c r="W76" t="str">
        <f t="shared" si="39"/>
        <v/>
      </c>
      <c r="X76">
        <f t="shared" si="44"/>
        <v>0</v>
      </c>
      <c r="Y76" t="str">
        <f t="shared" si="47"/>
        <v>PASSED</v>
      </c>
    </row>
    <row r="77" spans="1:25" hidden="1" x14ac:dyDescent="0.25">
      <c r="A77">
        <v>1</v>
      </c>
      <c r="B77">
        <v>17</v>
      </c>
      <c r="C77">
        <v>26</v>
      </c>
      <c r="D77" t="s">
        <v>55</v>
      </c>
      <c r="E77" t="s">
        <v>58</v>
      </c>
      <c r="F77" t="s">
        <v>55</v>
      </c>
      <c r="G77" t="s">
        <v>58</v>
      </c>
      <c r="H77" s="1">
        <v>0.69564999999999999</v>
      </c>
      <c r="I77">
        <v>2</v>
      </c>
      <c r="J77" t="s">
        <v>59</v>
      </c>
      <c r="K77" s="1">
        <v>0.46154000000000001</v>
      </c>
      <c r="L77" s="1">
        <v>0.5</v>
      </c>
      <c r="M77" t="b">
        <v>0</v>
      </c>
      <c r="N77">
        <v>-1</v>
      </c>
      <c r="O77">
        <v>-1</v>
      </c>
      <c r="P77" s="16" t="str">
        <f t="shared" si="35"/>
        <v>Similarity Match</v>
      </c>
      <c r="Q77" s="21" t="str">
        <f t="shared" si="36"/>
        <v/>
      </c>
      <c r="R77">
        <f t="shared" si="41"/>
        <v>0</v>
      </c>
      <c r="S77" s="21" t="str">
        <f t="shared" si="37"/>
        <v>LED</v>
      </c>
      <c r="T77">
        <f t="shared" si="42"/>
        <v>1</v>
      </c>
      <c r="U77" s="21" t="str">
        <f t="shared" si="38"/>
        <v/>
      </c>
      <c r="V77">
        <f t="shared" si="43"/>
        <v>0</v>
      </c>
      <c r="W77" t="str">
        <f t="shared" si="39"/>
        <v/>
      </c>
      <c r="X77">
        <f t="shared" si="44"/>
        <v>0</v>
      </c>
      <c r="Y77" t="str">
        <f>IF(AND(COUNTIF(Q77:W77,"")=4,NOT(P77="No Match")),"FAILED", "PASSED")</f>
        <v>PASSED</v>
      </c>
    </row>
    <row r="78" spans="1:25" hidden="1" x14ac:dyDescent="0.25">
      <c r="A78">
        <v>2</v>
      </c>
      <c r="B78">
        <v>17</v>
      </c>
      <c r="C78">
        <v>26</v>
      </c>
      <c r="D78" t="s">
        <v>55</v>
      </c>
      <c r="E78" t="s">
        <v>58</v>
      </c>
      <c r="F78" t="s">
        <v>55</v>
      </c>
      <c r="G78" t="s">
        <v>58</v>
      </c>
      <c r="H78" s="1">
        <v>0.69564999999999999</v>
      </c>
      <c r="I78">
        <v>2</v>
      </c>
      <c r="J78" t="s">
        <v>59</v>
      </c>
      <c r="K78" s="1">
        <v>0.46154000000000001</v>
      </c>
      <c r="L78" s="1">
        <v>0.5</v>
      </c>
      <c r="M78" t="b">
        <v>0</v>
      </c>
      <c r="N78">
        <v>-1</v>
      </c>
      <c r="O78">
        <v>-1</v>
      </c>
      <c r="P78" s="16" t="str">
        <f t="shared" si="35"/>
        <v>Similarity Match</v>
      </c>
      <c r="Q78" s="21" t="str">
        <f t="shared" si="36"/>
        <v/>
      </c>
      <c r="R78">
        <f t="shared" si="41"/>
        <v>0</v>
      </c>
      <c r="S78" s="21" t="str">
        <f t="shared" si="37"/>
        <v>LED</v>
      </c>
      <c r="T78">
        <f t="shared" si="42"/>
        <v>1</v>
      </c>
      <c r="U78" s="21" t="str">
        <f t="shared" si="38"/>
        <v/>
      </c>
      <c r="V78">
        <f t="shared" si="43"/>
        <v>0</v>
      </c>
      <c r="W78" t="str">
        <f t="shared" si="39"/>
        <v/>
      </c>
      <c r="X78">
        <f t="shared" si="44"/>
        <v>0</v>
      </c>
      <c r="Y78" t="str">
        <f t="shared" ref="Y78:Y79" si="48">IF(AND(COUNTIF(Q78:W78,"")=4,NOT(P78="No Match")),"FAILED", "PASSED")</f>
        <v>PASSED</v>
      </c>
    </row>
    <row r="79" spans="1:25" hidden="1" x14ac:dyDescent="0.25">
      <c r="A79">
        <v>3</v>
      </c>
      <c r="B79">
        <v>17</v>
      </c>
      <c r="C79">
        <v>26</v>
      </c>
      <c r="D79" t="s">
        <v>55</v>
      </c>
      <c r="E79" t="s">
        <v>58</v>
      </c>
      <c r="F79" t="s">
        <v>55</v>
      </c>
      <c r="G79" t="s">
        <v>58</v>
      </c>
      <c r="H79" s="1">
        <v>0.69564999999999999</v>
      </c>
      <c r="I79">
        <v>2</v>
      </c>
      <c r="J79" t="s">
        <v>59</v>
      </c>
      <c r="K79" s="1">
        <v>0.46154000000000001</v>
      </c>
      <c r="L79" s="1">
        <v>0.5</v>
      </c>
      <c r="M79" t="b">
        <v>0</v>
      </c>
      <c r="N79">
        <v>-1</v>
      </c>
      <c r="O79">
        <v>-1</v>
      </c>
      <c r="P79" s="16" t="str">
        <f t="shared" si="35"/>
        <v>Similarity Match</v>
      </c>
      <c r="Q79" s="21" t="str">
        <f t="shared" si="36"/>
        <v/>
      </c>
      <c r="R79">
        <f t="shared" si="41"/>
        <v>0</v>
      </c>
      <c r="S79" s="21" t="str">
        <f t="shared" si="37"/>
        <v>LED</v>
      </c>
      <c r="T79">
        <f t="shared" si="42"/>
        <v>1</v>
      </c>
      <c r="U79" s="21" t="str">
        <f t="shared" si="38"/>
        <v/>
      </c>
      <c r="V79">
        <f t="shared" si="43"/>
        <v>0</v>
      </c>
      <c r="W79" t="str">
        <f t="shared" si="39"/>
        <v/>
      </c>
      <c r="X79">
        <f t="shared" si="44"/>
        <v>0</v>
      </c>
      <c r="Y79" t="str">
        <f t="shared" si="48"/>
        <v>PASSED</v>
      </c>
    </row>
    <row r="80" spans="1:25" hidden="1" x14ac:dyDescent="0.25">
      <c r="A80">
        <v>1</v>
      </c>
      <c r="B80">
        <v>18</v>
      </c>
      <c r="C80">
        <v>27</v>
      </c>
      <c r="D80" t="s">
        <v>60</v>
      </c>
      <c r="E80" t="s">
        <v>61</v>
      </c>
      <c r="F80" t="s">
        <v>60</v>
      </c>
      <c r="G80" t="s">
        <v>61</v>
      </c>
      <c r="H80" s="1">
        <v>0.88888999999999996</v>
      </c>
      <c r="I80">
        <v>1</v>
      </c>
      <c r="J80" t="s">
        <v>62</v>
      </c>
      <c r="K80" s="1">
        <v>0.5</v>
      </c>
      <c r="L80" s="1">
        <v>0.5</v>
      </c>
      <c r="M80" t="b">
        <v>0</v>
      </c>
      <c r="N80">
        <v>-1</v>
      </c>
      <c r="O80">
        <v>-1</v>
      </c>
      <c r="P80" s="16" t="str">
        <f t="shared" si="35"/>
        <v>Similarity Match</v>
      </c>
      <c r="Q80" s="21" t="str">
        <f t="shared" si="36"/>
        <v/>
      </c>
      <c r="R80">
        <f t="shared" si="41"/>
        <v>0</v>
      </c>
      <c r="S80" s="21" t="str">
        <f t="shared" si="37"/>
        <v>LED</v>
      </c>
      <c r="T80">
        <f t="shared" si="42"/>
        <v>1</v>
      </c>
      <c r="U80" s="21" t="str">
        <f t="shared" si="38"/>
        <v/>
      </c>
      <c r="V80">
        <f t="shared" si="43"/>
        <v>0</v>
      </c>
      <c r="W80" t="str">
        <f t="shared" si="39"/>
        <v/>
      </c>
      <c r="X80">
        <f t="shared" si="44"/>
        <v>0</v>
      </c>
      <c r="Y80" t="str">
        <f>IF(AND(COUNTIF(Q80:W80,"")=4,NOT(P80="No Match")),"FAILED", "PASSED")</f>
        <v>PASSED</v>
      </c>
    </row>
    <row r="81" spans="1:25" hidden="1" x14ac:dyDescent="0.25">
      <c r="A81">
        <v>2</v>
      </c>
      <c r="B81">
        <v>18</v>
      </c>
      <c r="C81">
        <v>27</v>
      </c>
      <c r="D81" t="s">
        <v>60</v>
      </c>
      <c r="E81" t="s">
        <v>61</v>
      </c>
      <c r="F81" t="s">
        <v>60</v>
      </c>
      <c r="G81" t="s">
        <v>61</v>
      </c>
      <c r="H81" s="1">
        <v>0.88888999999999996</v>
      </c>
      <c r="I81">
        <v>1</v>
      </c>
      <c r="J81" t="s">
        <v>62</v>
      </c>
      <c r="K81" s="1">
        <v>0.5</v>
      </c>
      <c r="L81" s="1">
        <v>0.5</v>
      </c>
      <c r="M81" t="b">
        <v>0</v>
      </c>
      <c r="N81">
        <v>-1</v>
      </c>
      <c r="O81">
        <v>-1</v>
      </c>
      <c r="P81" s="16" t="str">
        <f t="shared" si="35"/>
        <v>Similarity Match</v>
      </c>
      <c r="Q81" s="21" t="str">
        <f t="shared" si="36"/>
        <v/>
      </c>
      <c r="R81">
        <f t="shared" si="41"/>
        <v>0</v>
      </c>
      <c r="S81" s="21" t="str">
        <f t="shared" si="37"/>
        <v>LED</v>
      </c>
      <c r="T81">
        <f t="shared" si="42"/>
        <v>1</v>
      </c>
      <c r="U81" s="21" t="str">
        <f t="shared" si="38"/>
        <v/>
      </c>
      <c r="V81">
        <f t="shared" si="43"/>
        <v>0</v>
      </c>
      <c r="W81" t="str">
        <f t="shared" si="39"/>
        <v/>
      </c>
      <c r="X81">
        <f t="shared" si="44"/>
        <v>0</v>
      </c>
      <c r="Y81" t="str">
        <f t="shared" ref="Y81:Y82" si="49">IF(AND(COUNTIF(Q81:W81,"")=4,NOT(P81="No Match")),"FAILED", "PASSED")</f>
        <v>PASSED</v>
      </c>
    </row>
    <row r="82" spans="1:25" hidden="1" x14ac:dyDescent="0.25">
      <c r="A82">
        <v>3</v>
      </c>
      <c r="B82">
        <v>18</v>
      </c>
      <c r="C82">
        <v>27</v>
      </c>
      <c r="D82" t="s">
        <v>60</v>
      </c>
      <c r="E82" t="s">
        <v>61</v>
      </c>
      <c r="F82" t="s">
        <v>63</v>
      </c>
      <c r="G82" t="s">
        <v>64</v>
      </c>
      <c r="H82" s="1">
        <v>0.81818000000000002</v>
      </c>
      <c r="I82">
        <v>1</v>
      </c>
      <c r="J82" t="s">
        <v>65</v>
      </c>
      <c r="K82" s="1">
        <v>0.5</v>
      </c>
      <c r="L82" s="1">
        <v>0.5</v>
      </c>
      <c r="M82" t="b">
        <v>0</v>
      </c>
      <c r="N82">
        <v>-1</v>
      </c>
      <c r="O82">
        <v>-1</v>
      </c>
      <c r="P82" s="16" t="str">
        <f t="shared" si="35"/>
        <v>Similarity Match</v>
      </c>
      <c r="Q82" s="21" t="str">
        <f t="shared" si="36"/>
        <v/>
      </c>
      <c r="R82">
        <f t="shared" si="41"/>
        <v>0</v>
      </c>
      <c r="S82" s="21" t="str">
        <f t="shared" si="37"/>
        <v>LED</v>
      </c>
      <c r="T82">
        <f t="shared" si="42"/>
        <v>1</v>
      </c>
      <c r="U82" s="21" t="str">
        <f t="shared" si="38"/>
        <v/>
      </c>
      <c r="V82">
        <f t="shared" si="43"/>
        <v>0</v>
      </c>
      <c r="W82" t="str">
        <f t="shared" si="39"/>
        <v/>
      </c>
      <c r="X82">
        <f t="shared" si="44"/>
        <v>0</v>
      </c>
      <c r="Y82" t="str">
        <f t="shared" si="49"/>
        <v>PASSED</v>
      </c>
    </row>
    <row r="83" spans="1:25" hidden="1" x14ac:dyDescent="0.25">
      <c r="A83">
        <v>1</v>
      </c>
      <c r="B83">
        <v>19</v>
      </c>
      <c r="C83">
        <v>28</v>
      </c>
      <c r="D83" t="s">
        <v>63</v>
      </c>
      <c r="E83" t="s">
        <v>64</v>
      </c>
      <c r="F83" t="s">
        <v>63</v>
      </c>
      <c r="G83" t="s">
        <v>64</v>
      </c>
      <c r="H83" s="1">
        <v>0.81818000000000002</v>
      </c>
      <c r="I83">
        <v>1</v>
      </c>
      <c r="J83" t="s">
        <v>65</v>
      </c>
      <c r="K83" s="1">
        <v>0.5</v>
      </c>
      <c r="L83" s="1">
        <v>0.5</v>
      </c>
      <c r="M83" t="b">
        <v>0</v>
      </c>
      <c r="N83">
        <v>-1</v>
      </c>
      <c r="O83">
        <v>-1</v>
      </c>
      <c r="P83" s="16" t="str">
        <f t="shared" si="35"/>
        <v>Similarity Match</v>
      </c>
      <c r="Q83" s="21" t="str">
        <f t="shared" si="36"/>
        <v/>
      </c>
      <c r="R83">
        <f t="shared" si="41"/>
        <v>0</v>
      </c>
      <c r="S83" s="21" t="str">
        <f t="shared" si="37"/>
        <v>LED</v>
      </c>
      <c r="T83">
        <f t="shared" si="42"/>
        <v>1</v>
      </c>
      <c r="U83" s="21" t="str">
        <f t="shared" si="38"/>
        <v/>
      </c>
      <c r="V83">
        <f t="shared" si="43"/>
        <v>0</v>
      </c>
      <c r="W83" t="str">
        <f t="shared" si="39"/>
        <v/>
      </c>
      <c r="X83">
        <f t="shared" si="44"/>
        <v>0</v>
      </c>
      <c r="Y83" t="str">
        <f>IF(AND(COUNTIF(Q83:W83,"")=4,NOT(P83="No Match")),"FAILED", "PASSED")</f>
        <v>PASSED</v>
      </c>
    </row>
    <row r="84" spans="1:25" hidden="1" x14ac:dyDescent="0.25">
      <c r="A84">
        <v>2</v>
      </c>
      <c r="B84">
        <v>19</v>
      </c>
      <c r="C84">
        <v>28</v>
      </c>
      <c r="D84" t="s">
        <v>63</v>
      </c>
      <c r="E84" t="s">
        <v>64</v>
      </c>
      <c r="F84" t="s">
        <v>63</v>
      </c>
      <c r="G84" t="s">
        <v>64</v>
      </c>
      <c r="H84" s="1">
        <v>0.81818000000000002</v>
      </c>
      <c r="I84">
        <v>1</v>
      </c>
      <c r="J84" t="s">
        <v>65</v>
      </c>
      <c r="K84" s="1">
        <v>0.5</v>
      </c>
      <c r="L84" s="1">
        <v>0.5</v>
      </c>
      <c r="M84" t="b">
        <v>0</v>
      </c>
      <c r="N84">
        <v>-1</v>
      </c>
      <c r="O84">
        <v>-1</v>
      </c>
      <c r="P84" s="16" t="str">
        <f t="shared" si="35"/>
        <v>Similarity Match</v>
      </c>
      <c r="Q84" s="21" t="str">
        <f t="shared" si="36"/>
        <v/>
      </c>
      <c r="R84">
        <f t="shared" si="41"/>
        <v>0</v>
      </c>
      <c r="S84" s="21" t="str">
        <f t="shared" si="37"/>
        <v>LED</v>
      </c>
      <c r="T84">
        <f t="shared" si="42"/>
        <v>1</v>
      </c>
      <c r="U84" s="21" t="str">
        <f t="shared" si="38"/>
        <v/>
      </c>
      <c r="V84">
        <f t="shared" si="43"/>
        <v>0</v>
      </c>
      <c r="W84" t="str">
        <f t="shared" si="39"/>
        <v/>
      </c>
      <c r="X84">
        <f t="shared" si="44"/>
        <v>0</v>
      </c>
      <c r="Y84" t="str">
        <f t="shared" ref="Y84:Y85" si="50">IF(AND(COUNTIF(Q84:W84,"")=4,NOT(P84="No Match")),"FAILED", "PASSED")</f>
        <v>PASSED</v>
      </c>
    </row>
    <row r="85" spans="1:25" hidden="1" x14ac:dyDescent="0.25">
      <c r="A85">
        <v>3</v>
      </c>
      <c r="B85">
        <v>19</v>
      </c>
      <c r="C85">
        <v>28</v>
      </c>
      <c r="D85" t="s">
        <v>63</v>
      </c>
      <c r="E85" t="s">
        <v>64</v>
      </c>
      <c r="F85" t="s">
        <v>63</v>
      </c>
      <c r="G85" t="s">
        <v>64</v>
      </c>
      <c r="H85" s="1">
        <v>0.81818000000000002</v>
      </c>
      <c r="I85">
        <v>1</v>
      </c>
      <c r="J85" t="s">
        <v>65</v>
      </c>
      <c r="K85" s="1">
        <v>0.5</v>
      </c>
      <c r="L85" s="1">
        <v>0.5</v>
      </c>
      <c r="M85" t="b">
        <v>0</v>
      </c>
      <c r="N85">
        <v>-1</v>
      </c>
      <c r="O85">
        <v>-1</v>
      </c>
      <c r="P85" s="16" t="str">
        <f t="shared" si="35"/>
        <v>Similarity Match</v>
      </c>
      <c r="Q85" s="21" t="str">
        <f t="shared" si="36"/>
        <v/>
      </c>
      <c r="R85">
        <f t="shared" si="41"/>
        <v>0</v>
      </c>
      <c r="S85" s="21" t="str">
        <f t="shared" si="37"/>
        <v>LED</v>
      </c>
      <c r="T85">
        <f t="shared" si="42"/>
        <v>1</v>
      </c>
      <c r="U85" s="21" t="str">
        <f t="shared" si="38"/>
        <v/>
      </c>
      <c r="V85">
        <f t="shared" si="43"/>
        <v>0</v>
      </c>
      <c r="W85" t="str">
        <f t="shared" si="39"/>
        <v/>
      </c>
      <c r="X85">
        <f t="shared" si="44"/>
        <v>0</v>
      </c>
      <c r="Y85" t="str">
        <f t="shared" si="50"/>
        <v>PASSED</v>
      </c>
    </row>
    <row r="86" spans="1:25" hidden="1" x14ac:dyDescent="0.25">
      <c r="A86">
        <v>1</v>
      </c>
      <c r="B86">
        <v>20</v>
      </c>
      <c r="C86">
        <v>29</v>
      </c>
      <c r="D86" t="s">
        <v>66</v>
      </c>
      <c r="E86" t="s">
        <v>67</v>
      </c>
      <c r="F86" t="s">
        <v>66</v>
      </c>
      <c r="G86" t="s">
        <v>67</v>
      </c>
      <c r="H86" s="1">
        <v>0.41666999999999998</v>
      </c>
      <c r="I86">
        <v>42</v>
      </c>
      <c r="J86" t="s">
        <v>68</v>
      </c>
      <c r="K86" s="1">
        <v>0.23635999999999999</v>
      </c>
      <c r="L86" s="1">
        <v>1</v>
      </c>
      <c r="M86" t="b">
        <v>1</v>
      </c>
      <c r="N86">
        <v>31</v>
      </c>
      <c r="O86">
        <v>31</v>
      </c>
      <c r="P86" s="16" t="str">
        <f t="shared" si="35"/>
        <v>Similarity Match</v>
      </c>
      <c r="Q86" s="21" t="str">
        <f t="shared" si="36"/>
        <v/>
      </c>
      <c r="R86">
        <f t="shared" si="41"/>
        <v>0</v>
      </c>
      <c r="S86" s="21" t="str">
        <f t="shared" si="37"/>
        <v/>
      </c>
      <c r="T86">
        <f t="shared" si="42"/>
        <v>0</v>
      </c>
      <c r="U86" s="21" t="str">
        <f t="shared" si="38"/>
        <v>Lcs%Min</v>
      </c>
      <c r="V86">
        <f t="shared" si="43"/>
        <v>1</v>
      </c>
      <c r="W86" t="str">
        <f t="shared" si="39"/>
        <v>BMH</v>
      </c>
      <c r="X86">
        <f t="shared" si="44"/>
        <v>1</v>
      </c>
      <c r="Y86" t="str">
        <f>IF(AND(COUNTIF(Q86:W86,"")=4,NOT(P86="No Match")),"FAILED", "PASSED")</f>
        <v>PASSED</v>
      </c>
    </row>
    <row r="87" spans="1:25" hidden="1" x14ac:dyDescent="0.25">
      <c r="A87">
        <v>2</v>
      </c>
      <c r="B87">
        <v>20</v>
      </c>
      <c r="C87">
        <v>29</v>
      </c>
      <c r="D87" t="s">
        <v>66</v>
      </c>
      <c r="E87" t="s">
        <v>67</v>
      </c>
      <c r="F87" t="s">
        <v>108</v>
      </c>
      <c r="G87" t="s">
        <v>69</v>
      </c>
      <c r="H87" s="1">
        <v>0.36842000000000003</v>
      </c>
      <c r="I87">
        <v>38</v>
      </c>
      <c r="J87" t="s">
        <v>70</v>
      </c>
      <c r="K87" s="1">
        <v>0.17391000000000001</v>
      </c>
      <c r="L87" s="1">
        <v>1</v>
      </c>
      <c r="M87" t="b">
        <v>1</v>
      </c>
      <c r="N87">
        <v>22</v>
      </c>
      <c r="O87">
        <v>22</v>
      </c>
      <c r="P87" s="16" t="str">
        <f t="shared" si="35"/>
        <v>Similarity Match</v>
      </c>
      <c r="Q87" s="21" t="str">
        <f t="shared" si="36"/>
        <v/>
      </c>
      <c r="R87">
        <f t="shared" si="41"/>
        <v>0</v>
      </c>
      <c r="S87" s="21" t="str">
        <f t="shared" si="37"/>
        <v/>
      </c>
      <c r="T87">
        <f t="shared" si="42"/>
        <v>0</v>
      </c>
      <c r="U87" s="21" t="str">
        <f t="shared" si="38"/>
        <v>Lcs%Min</v>
      </c>
      <c r="V87">
        <f t="shared" si="43"/>
        <v>1</v>
      </c>
      <c r="W87" t="str">
        <f t="shared" si="39"/>
        <v>BMH</v>
      </c>
      <c r="X87">
        <f t="shared" si="44"/>
        <v>1</v>
      </c>
      <c r="Y87" t="str">
        <f t="shared" ref="Y87:Y88" si="51">IF(AND(COUNTIF(Q87:W87,"")=4,NOT(P87="No Match")),"FAILED", "PASSED")</f>
        <v>PASSED</v>
      </c>
    </row>
    <row r="88" spans="1:25" hidden="1" x14ac:dyDescent="0.25">
      <c r="A88">
        <v>3</v>
      </c>
      <c r="B88">
        <v>20</v>
      </c>
      <c r="C88">
        <v>29</v>
      </c>
      <c r="D88" t="s">
        <v>66</v>
      </c>
      <c r="E88" t="s">
        <v>67</v>
      </c>
      <c r="F88" t="s">
        <v>110</v>
      </c>
      <c r="G88" t="s">
        <v>69</v>
      </c>
      <c r="H88" s="1">
        <v>0.31111</v>
      </c>
      <c r="I88">
        <v>31</v>
      </c>
      <c r="J88" t="s">
        <v>70</v>
      </c>
      <c r="K88" s="1">
        <v>0.20513000000000001</v>
      </c>
      <c r="L88" s="1">
        <v>1</v>
      </c>
      <c r="M88" t="b">
        <v>1</v>
      </c>
      <c r="N88">
        <v>17</v>
      </c>
      <c r="O88">
        <v>17</v>
      </c>
      <c r="P88" s="16" t="str">
        <f t="shared" si="35"/>
        <v>Similarity Match</v>
      </c>
      <c r="Q88" s="21" t="str">
        <f t="shared" si="36"/>
        <v/>
      </c>
      <c r="R88">
        <f t="shared" si="41"/>
        <v>0</v>
      </c>
      <c r="S88" s="21" t="str">
        <f t="shared" si="37"/>
        <v/>
      </c>
      <c r="T88">
        <f t="shared" si="42"/>
        <v>0</v>
      </c>
      <c r="U88" s="21" t="str">
        <f t="shared" si="38"/>
        <v>Lcs%Min</v>
      </c>
      <c r="V88">
        <f t="shared" si="43"/>
        <v>1</v>
      </c>
      <c r="W88" t="str">
        <f t="shared" si="39"/>
        <v>BMH</v>
      </c>
      <c r="X88">
        <f t="shared" si="44"/>
        <v>1</v>
      </c>
      <c r="Y88" t="str">
        <f t="shared" si="51"/>
        <v>PASSED</v>
      </c>
    </row>
    <row r="89" spans="1:25" hidden="1" x14ac:dyDescent="0.25">
      <c r="A89">
        <v>1</v>
      </c>
      <c r="B89">
        <v>20</v>
      </c>
      <c r="C89">
        <v>30</v>
      </c>
      <c r="D89" t="s">
        <v>66</v>
      </c>
      <c r="E89" t="s">
        <v>69</v>
      </c>
      <c r="F89" t="s">
        <v>66</v>
      </c>
      <c r="G89" t="s">
        <v>69</v>
      </c>
      <c r="H89" s="1">
        <v>0.31111</v>
      </c>
      <c r="I89">
        <v>47</v>
      </c>
      <c r="J89" t="s">
        <v>70</v>
      </c>
      <c r="K89" s="1">
        <v>0.14545</v>
      </c>
      <c r="L89" s="1">
        <v>1</v>
      </c>
      <c r="M89" t="b">
        <v>1</v>
      </c>
      <c r="N89">
        <v>31</v>
      </c>
      <c r="O89">
        <v>31</v>
      </c>
      <c r="P89" s="16" t="str">
        <f t="shared" si="35"/>
        <v>Similarity Match</v>
      </c>
      <c r="Q89" s="21" t="str">
        <f t="shared" si="36"/>
        <v/>
      </c>
      <c r="R89">
        <f t="shared" si="41"/>
        <v>0</v>
      </c>
      <c r="S89" s="21" t="str">
        <f t="shared" si="37"/>
        <v/>
      </c>
      <c r="T89">
        <f t="shared" si="42"/>
        <v>0</v>
      </c>
      <c r="U89" s="21" t="str">
        <f t="shared" si="38"/>
        <v>Lcs%Min</v>
      </c>
      <c r="V89">
        <f t="shared" si="43"/>
        <v>1</v>
      </c>
      <c r="W89" t="str">
        <f t="shared" si="39"/>
        <v>BMH</v>
      </c>
      <c r="X89">
        <f t="shared" si="44"/>
        <v>1</v>
      </c>
      <c r="Y89" t="str">
        <f>IF(AND(COUNTIF(Q89:W89,"")=4,NOT(P89="No Match")),"FAILED", "PASSED")</f>
        <v>PASSED</v>
      </c>
    </row>
    <row r="90" spans="1:25" hidden="1" x14ac:dyDescent="0.25">
      <c r="A90">
        <v>2</v>
      </c>
      <c r="B90">
        <v>20</v>
      </c>
      <c r="C90">
        <v>30</v>
      </c>
      <c r="D90" t="s">
        <v>66</v>
      </c>
      <c r="E90" t="s">
        <v>69</v>
      </c>
      <c r="F90" t="s">
        <v>108</v>
      </c>
      <c r="G90" t="s">
        <v>69</v>
      </c>
      <c r="H90" s="1">
        <v>0.36842000000000003</v>
      </c>
      <c r="I90">
        <v>38</v>
      </c>
      <c r="J90" t="s">
        <v>70</v>
      </c>
      <c r="K90" s="1">
        <v>0.17391000000000001</v>
      </c>
      <c r="L90" s="1">
        <v>1</v>
      </c>
      <c r="M90" t="b">
        <v>1</v>
      </c>
      <c r="N90">
        <v>22</v>
      </c>
      <c r="O90">
        <v>22</v>
      </c>
      <c r="P90" s="16" t="str">
        <f t="shared" si="35"/>
        <v>Similarity Match</v>
      </c>
      <c r="Q90" s="21" t="str">
        <f t="shared" si="36"/>
        <v/>
      </c>
      <c r="R90">
        <f t="shared" si="41"/>
        <v>0</v>
      </c>
      <c r="S90" s="21" t="str">
        <f t="shared" si="37"/>
        <v/>
      </c>
      <c r="T90">
        <f t="shared" si="42"/>
        <v>0</v>
      </c>
      <c r="U90" s="21" t="str">
        <f t="shared" si="38"/>
        <v>Lcs%Min</v>
      </c>
      <c r="V90">
        <f t="shared" si="43"/>
        <v>1</v>
      </c>
      <c r="W90" t="str">
        <f t="shared" si="39"/>
        <v>BMH</v>
      </c>
      <c r="X90">
        <f t="shared" si="44"/>
        <v>1</v>
      </c>
      <c r="Y90" t="str">
        <f t="shared" ref="Y90:Y91" si="52">IF(AND(COUNTIF(Q90:W90,"")=4,NOT(P90="No Match")),"FAILED", "PASSED")</f>
        <v>PASSED</v>
      </c>
    </row>
    <row r="91" spans="1:25" hidden="1" x14ac:dyDescent="0.25">
      <c r="A91">
        <v>3</v>
      </c>
      <c r="B91">
        <v>20</v>
      </c>
      <c r="C91">
        <v>30</v>
      </c>
      <c r="D91" t="s">
        <v>66</v>
      </c>
      <c r="E91" t="s">
        <v>69</v>
      </c>
      <c r="F91" t="s">
        <v>110</v>
      </c>
      <c r="G91" t="s">
        <v>69</v>
      </c>
      <c r="H91" s="1">
        <v>0.31111</v>
      </c>
      <c r="I91">
        <v>31</v>
      </c>
      <c r="J91" t="s">
        <v>70</v>
      </c>
      <c r="K91" s="1">
        <v>0.20513000000000001</v>
      </c>
      <c r="L91" s="1">
        <v>1</v>
      </c>
      <c r="M91" t="b">
        <v>1</v>
      </c>
      <c r="N91">
        <v>17</v>
      </c>
      <c r="O91">
        <v>17</v>
      </c>
      <c r="P91" s="16" t="str">
        <f t="shared" si="35"/>
        <v>Similarity Match</v>
      </c>
      <c r="Q91" s="21" t="str">
        <f t="shared" si="36"/>
        <v/>
      </c>
      <c r="R91">
        <f t="shared" si="41"/>
        <v>0</v>
      </c>
      <c r="S91" s="21" t="str">
        <f t="shared" si="37"/>
        <v/>
      </c>
      <c r="T91">
        <f t="shared" si="42"/>
        <v>0</v>
      </c>
      <c r="U91" s="21" t="str">
        <f t="shared" si="38"/>
        <v>Lcs%Min</v>
      </c>
      <c r="V91">
        <f t="shared" si="43"/>
        <v>1</v>
      </c>
      <c r="W91" t="str">
        <f t="shared" si="39"/>
        <v>BMH</v>
      </c>
      <c r="X91">
        <f t="shared" si="44"/>
        <v>1</v>
      </c>
      <c r="Y91" t="str">
        <f t="shared" si="52"/>
        <v>PASSED</v>
      </c>
    </row>
    <row r="92" spans="1:25" hidden="1" x14ac:dyDescent="0.25">
      <c r="A92">
        <v>1</v>
      </c>
      <c r="B92">
        <v>20</v>
      </c>
      <c r="C92">
        <v>31</v>
      </c>
      <c r="D92" t="s">
        <v>66</v>
      </c>
      <c r="E92" t="s">
        <v>71</v>
      </c>
      <c r="F92" t="s">
        <v>66</v>
      </c>
      <c r="G92" t="s">
        <v>71</v>
      </c>
      <c r="H92" s="1">
        <v>0.29787000000000002</v>
      </c>
      <c r="I92">
        <v>47</v>
      </c>
      <c r="J92" t="s">
        <v>70</v>
      </c>
      <c r="K92" s="1">
        <v>0.14545</v>
      </c>
      <c r="L92" s="1">
        <v>0.8</v>
      </c>
      <c r="M92" t="b">
        <v>0</v>
      </c>
      <c r="N92">
        <v>-1</v>
      </c>
      <c r="O92">
        <v>-1</v>
      </c>
      <c r="P92" s="16" t="str">
        <f t="shared" si="35"/>
        <v>Similarity Match</v>
      </c>
      <c r="Q92" s="21" t="str">
        <f t="shared" si="36"/>
        <v/>
      </c>
      <c r="R92">
        <f t="shared" si="41"/>
        <v>0</v>
      </c>
      <c r="S92" s="21" t="str">
        <f t="shared" si="37"/>
        <v/>
      </c>
      <c r="T92">
        <f t="shared" si="42"/>
        <v>0</v>
      </c>
      <c r="U92" s="21" t="str">
        <f t="shared" si="38"/>
        <v/>
      </c>
      <c r="V92">
        <f t="shared" si="43"/>
        <v>0</v>
      </c>
      <c r="W92" t="str">
        <f t="shared" si="39"/>
        <v/>
      </c>
      <c r="X92">
        <f t="shared" si="44"/>
        <v>0</v>
      </c>
      <c r="Y92" t="str">
        <f>IF(AND(COUNTIF(Q92:W92,"")=4,NOT(P92="No Match")),"FAILED", "PASSED")</f>
        <v>FAILED</v>
      </c>
    </row>
    <row r="93" spans="1:25" hidden="1" x14ac:dyDescent="0.25">
      <c r="A93">
        <v>2</v>
      </c>
      <c r="B93">
        <v>20</v>
      </c>
      <c r="C93">
        <v>31</v>
      </c>
      <c r="D93" t="s">
        <v>66</v>
      </c>
      <c r="E93" t="s">
        <v>71</v>
      </c>
      <c r="F93" t="s">
        <v>108</v>
      </c>
      <c r="G93" t="s">
        <v>71</v>
      </c>
      <c r="H93" s="1">
        <v>0.35</v>
      </c>
      <c r="I93">
        <v>38</v>
      </c>
      <c r="J93" t="s">
        <v>70</v>
      </c>
      <c r="K93" s="1">
        <v>0.17391000000000001</v>
      </c>
      <c r="L93" s="1">
        <v>0.8</v>
      </c>
      <c r="M93" t="b">
        <v>0</v>
      </c>
      <c r="N93">
        <v>-1</v>
      </c>
      <c r="O93">
        <v>-1</v>
      </c>
      <c r="P93" s="16" t="str">
        <f t="shared" si="35"/>
        <v>Similarity Match</v>
      </c>
      <c r="Q93" s="21" t="str">
        <f t="shared" si="36"/>
        <v/>
      </c>
      <c r="R93">
        <f t="shared" si="41"/>
        <v>0</v>
      </c>
      <c r="S93" s="21" t="str">
        <f t="shared" si="37"/>
        <v/>
      </c>
      <c r="T93">
        <f t="shared" si="42"/>
        <v>0</v>
      </c>
      <c r="U93" s="21" t="str">
        <f t="shared" si="38"/>
        <v/>
      </c>
      <c r="V93">
        <f t="shared" si="43"/>
        <v>0</v>
      </c>
      <c r="W93" t="str">
        <f t="shared" si="39"/>
        <v/>
      </c>
      <c r="X93">
        <f t="shared" si="44"/>
        <v>0</v>
      </c>
      <c r="Y93" t="str">
        <f t="shared" ref="Y93:Y94" si="53">IF(AND(COUNTIF(Q93:W93,"")=4,NOT(P93="No Match")),"FAILED", "PASSED")</f>
        <v>FAILED</v>
      </c>
    </row>
    <row r="94" spans="1:25" x14ac:dyDescent="0.25">
      <c r="A94">
        <v>3</v>
      </c>
      <c r="B94">
        <v>20</v>
      </c>
      <c r="C94">
        <v>31</v>
      </c>
      <c r="D94" t="s">
        <v>66</v>
      </c>
      <c r="E94" t="s">
        <v>71</v>
      </c>
      <c r="F94" t="s">
        <v>110</v>
      </c>
      <c r="G94" t="s">
        <v>71</v>
      </c>
      <c r="H94" s="1">
        <v>0.29787000000000002</v>
      </c>
      <c r="I94">
        <v>31</v>
      </c>
      <c r="J94" t="s">
        <v>70</v>
      </c>
      <c r="K94" s="1">
        <v>0.20513000000000001</v>
      </c>
      <c r="L94" s="1">
        <v>0.8</v>
      </c>
      <c r="M94" t="b">
        <v>0</v>
      </c>
      <c r="N94">
        <v>-1</v>
      </c>
      <c r="O94">
        <v>-1</v>
      </c>
      <c r="P94" s="16" t="str">
        <f t="shared" si="35"/>
        <v>Similarity Match</v>
      </c>
      <c r="Q94" s="21" t="str">
        <f t="shared" si="36"/>
        <v/>
      </c>
      <c r="R94">
        <f t="shared" si="41"/>
        <v>0</v>
      </c>
      <c r="S94" s="21" t="str">
        <f t="shared" si="37"/>
        <v/>
      </c>
      <c r="T94">
        <f t="shared" si="42"/>
        <v>0</v>
      </c>
      <c r="U94" s="21" t="str">
        <f t="shared" si="38"/>
        <v/>
      </c>
      <c r="V94">
        <f t="shared" si="43"/>
        <v>0</v>
      </c>
      <c r="W94" t="str">
        <f t="shared" si="39"/>
        <v/>
      </c>
      <c r="X94">
        <f t="shared" si="44"/>
        <v>0</v>
      </c>
      <c r="Y94" t="str">
        <f t="shared" si="53"/>
        <v>FAILED</v>
      </c>
    </row>
    <row r="95" spans="1:25" hidden="1" x14ac:dyDescent="0.25">
      <c r="A95">
        <v>1</v>
      </c>
      <c r="B95">
        <v>21</v>
      </c>
      <c r="C95">
        <v>32</v>
      </c>
      <c r="D95" t="s">
        <v>92</v>
      </c>
      <c r="E95" t="s">
        <v>93</v>
      </c>
      <c r="F95" t="s">
        <v>92</v>
      </c>
      <c r="G95" t="s">
        <v>93</v>
      </c>
      <c r="H95" s="1">
        <v>0</v>
      </c>
      <c r="I95">
        <v>17</v>
      </c>
      <c r="J95" t="s">
        <v>94</v>
      </c>
      <c r="K95" s="1">
        <v>4.5449999999999997E-2</v>
      </c>
      <c r="L95" s="1">
        <v>5.8819999999999997E-2</v>
      </c>
      <c r="M95" t="b">
        <v>0</v>
      </c>
      <c r="N95">
        <v>-1</v>
      </c>
      <c r="O95">
        <v>-1</v>
      </c>
      <c r="P95" s="16" t="str">
        <f t="shared" si="35"/>
        <v>No Match</v>
      </c>
      <c r="Q95" s="21" t="str">
        <f t="shared" si="36"/>
        <v/>
      </c>
      <c r="R95">
        <f t="shared" si="41"/>
        <v>0</v>
      </c>
      <c r="S95" s="21" t="str">
        <f t="shared" si="37"/>
        <v/>
      </c>
      <c r="T95">
        <f t="shared" si="42"/>
        <v>0</v>
      </c>
      <c r="U95" s="21" t="str">
        <f t="shared" si="38"/>
        <v/>
      </c>
      <c r="V95">
        <f t="shared" si="43"/>
        <v>0</v>
      </c>
      <c r="W95" t="str">
        <f t="shared" si="39"/>
        <v/>
      </c>
      <c r="X95">
        <f t="shared" si="44"/>
        <v>0</v>
      </c>
      <c r="Y95" t="str">
        <f>IF(AND(COUNTIF(Q95:W95,"")=4,NOT(P95="No Match")),"FAILED", "PASSED")</f>
        <v>PASSED</v>
      </c>
    </row>
    <row r="96" spans="1:25" hidden="1" x14ac:dyDescent="0.25">
      <c r="A96">
        <v>2</v>
      </c>
      <c r="B96">
        <v>21</v>
      </c>
      <c r="C96">
        <v>32</v>
      </c>
      <c r="D96" t="s">
        <v>92</v>
      </c>
      <c r="E96" t="s">
        <v>93</v>
      </c>
      <c r="F96" t="s">
        <v>92</v>
      </c>
      <c r="G96" t="s">
        <v>93</v>
      </c>
      <c r="H96" s="1">
        <v>0</v>
      </c>
      <c r="I96">
        <v>17</v>
      </c>
      <c r="J96" t="s">
        <v>94</v>
      </c>
      <c r="K96" s="1">
        <v>4.5449999999999997E-2</v>
      </c>
      <c r="L96" s="1">
        <v>5.8819999999999997E-2</v>
      </c>
      <c r="M96" t="b">
        <v>0</v>
      </c>
      <c r="N96">
        <v>-1</v>
      </c>
      <c r="O96">
        <v>-1</v>
      </c>
      <c r="P96" s="16" t="str">
        <f t="shared" si="35"/>
        <v>No Match</v>
      </c>
      <c r="Q96" s="21" t="str">
        <f t="shared" si="36"/>
        <v/>
      </c>
      <c r="R96">
        <f t="shared" si="41"/>
        <v>0</v>
      </c>
      <c r="S96" s="21" t="str">
        <f t="shared" si="37"/>
        <v/>
      </c>
      <c r="T96">
        <f t="shared" si="42"/>
        <v>0</v>
      </c>
      <c r="U96" s="21" t="str">
        <f t="shared" si="38"/>
        <v/>
      </c>
      <c r="V96">
        <f t="shared" si="43"/>
        <v>0</v>
      </c>
      <c r="W96" t="str">
        <f t="shared" si="39"/>
        <v/>
      </c>
      <c r="X96">
        <f t="shared" si="44"/>
        <v>0</v>
      </c>
      <c r="Y96" t="str">
        <f t="shared" ref="Y96:Y97" si="54">IF(AND(COUNTIF(Q96:W96,"")=4,NOT(P96="No Match")),"FAILED", "PASSED")</f>
        <v>PASSED</v>
      </c>
    </row>
    <row r="97" spans="1:25" x14ac:dyDescent="0.25">
      <c r="A97">
        <v>3</v>
      </c>
      <c r="B97">
        <v>21</v>
      </c>
      <c r="C97">
        <v>32</v>
      </c>
      <c r="D97" t="s">
        <v>92</v>
      </c>
      <c r="E97" t="s">
        <v>93</v>
      </c>
      <c r="F97" t="s">
        <v>104</v>
      </c>
      <c r="G97" t="s">
        <v>105</v>
      </c>
      <c r="H97" s="1">
        <v>0</v>
      </c>
      <c r="I97">
        <v>15</v>
      </c>
      <c r="J97" t="s">
        <v>94</v>
      </c>
      <c r="K97" s="1">
        <v>0.05</v>
      </c>
      <c r="L97" s="1">
        <v>6.6669999999999993E-2</v>
      </c>
      <c r="M97" t="b">
        <v>0</v>
      </c>
      <c r="N97">
        <v>-1</v>
      </c>
      <c r="O97">
        <v>-1</v>
      </c>
      <c r="P97" s="16" t="str">
        <f t="shared" si="35"/>
        <v>No Match</v>
      </c>
      <c r="Q97" s="21" t="str">
        <f t="shared" si="36"/>
        <v/>
      </c>
      <c r="R97">
        <f t="shared" si="41"/>
        <v>0</v>
      </c>
      <c r="S97" s="21" t="str">
        <f t="shared" si="37"/>
        <v/>
      </c>
      <c r="T97">
        <f t="shared" si="42"/>
        <v>0</v>
      </c>
      <c r="U97" s="21" t="str">
        <f t="shared" si="38"/>
        <v/>
      </c>
      <c r="V97">
        <f t="shared" si="43"/>
        <v>0</v>
      </c>
      <c r="W97" t="str">
        <f t="shared" si="39"/>
        <v/>
      </c>
      <c r="X97">
        <f t="shared" si="44"/>
        <v>0</v>
      </c>
      <c r="Y97" t="str">
        <f t="shared" si="54"/>
        <v>PASSED</v>
      </c>
    </row>
    <row r="98" spans="1:25" hidden="1" x14ac:dyDescent="0.25">
      <c r="A98">
        <v>1</v>
      </c>
      <c r="B98">
        <v>21</v>
      </c>
      <c r="C98">
        <v>33</v>
      </c>
      <c r="D98" t="s">
        <v>92</v>
      </c>
      <c r="E98" t="s">
        <v>95</v>
      </c>
      <c r="F98" t="s">
        <v>92</v>
      </c>
      <c r="G98" t="s">
        <v>95</v>
      </c>
      <c r="H98" s="1">
        <v>0</v>
      </c>
      <c r="I98">
        <v>19</v>
      </c>
      <c r="J98" t="s">
        <v>94</v>
      </c>
      <c r="K98" s="1">
        <v>4.5449999999999997E-2</v>
      </c>
      <c r="L98" s="1">
        <v>4.7620000000000003E-2</v>
      </c>
      <c r="M98" t="b">
        <v>0</v>
      </c>
      <c r="N98">
        <v>-1</v>
      </c>
      <c r="O98">
        <v>-1</v>
      </c>
      <c r="P98" s="16" t="str">
        <f t="shared" ref="P98:P115" si="55">VLOOKUP(C98,TestCases,4,FALSE)</f>
        <v>No Match</v>
      </c>
      <c r="Q98" s="21" t="str">
        <f t="shared" ref="Q98:Q115" si="56">IF(H98&gt;DC_Upper_Limit,"DC","")</f>
        <v/>
      </c>
      <c r="R98">
        <f t="shared" si="41"/>
        <v>0</v>
      </c>
      <c r="S98" s="21" t="str">
        <f t="shared" ref="S98:S115" si="57">IF(I98&lt;=LED_Upper_Limit,"LED","")</f>
        <v/>
      </c>
      <c r="T98">
        <f t="shared" si="42"/>
        <v>0</v>
      </c>
      <c r="U98" s="21" t="str">
        <f t="shared" ref="U98:U115" si="58">IF(L98&gt;LCS_Upper_Limit,"Lcs%Min","")</f>
        <v/>
      </c>
      <c r="V98">
        <f t="shared" si="43"/>
        <v>0</v>
      </c>
      <c r="W98" t="str">
        <f t="shared" ref="W98:W115" si="59">IF(N98&gt;=BMH_Upper_Limit,"BMH","")</f>
        <v/>
      </c>
      <c r="X98">
        <f t="shared" si="44"/>
        <v>0</v>
      </c>
      <c r="Y98" t="str">
        <f>IF(AND(COUNTIF(Q98:W98,"")=4,NOT(P98="No Match")),"FAILED", "PASSED")</f>
        <v>PASSED</v>
      </c>
    </row>
    <row r="99" spans="1:25" hidden="1" x14ac:dyDescent="0.25">
      <c r="A99">
        <v>2</v>
      </c>
      <c r="B99">
        <v>21</v>
      </c>
      <c r="C99">
        <v>33</v>
      </c>
      <c r="D99" t="s">
        <v>92</v>
      </c>
      <c r="E99" t="s">
        <v>95</v>
      </c>
      <c r="F99" t="s">
        <v>92</v>
      </c>
      <c r="G99" t="s">
        <v>103</v>
      </c>
      <c r="H99" s="1">
        <v>0</v>
      </c>
      <c r="I99">
        <v>19</v>
      </c>
      <c r="J99" t="s">
        <v>94</v>
      </c>
      <c r="K99" s="1">
        <v>4.5449999999999997E-2</v>
      </c>
      <c r="L99" s="1">
        <v>9.0910000000000005E-2</v>
      </c>
      <c r="M99" t="b">
        <v>0</v>
      </c>
      <c r="N99">
        <v>-1</v>
      </c>
      <c r="O99">
        <v>-1</v>
      </c>
      <c r="P99" s="16" t="str">
        <f t="shared" si="55"/>
        <v>No Match</v>
      </c>
      <c r="Q99" s="21" t="str">
        <f t="shared" si="56"/>
        <v/>
      </c>
      <c r="R99">
        <f t="shared" si="41"/>
        <v>0</v>
      </c>
      <c r="S99" s="21" t="str">
        <f t="shared" si="57"/>
        <v/>
      </c>
      <c r="T99">
        <f t="shared" si="42"/>
        <v>0</v>
      </c>
      <c r="U99" s="21" t="str">
        <f t="shared" si="58"/>
        <v/>
      </c>
      <c r="V99">
        <f t="shared" si="43"/>
        <v>0</v>
      </c>
      <c r="W99" t="str">
        <f t="shared" si="59"/>
        <v/>
      </c>
      <c r="X99">
        <f t="shared" si="44"/>
        <v>0</v>
      </c>
      <c r="Y99" t="str">
        <f t="shared" ref="Y99:Y100" si="60">IF(AND(COUNTIF(Q99:W99,"")=4,NOT(P99="No Match")),"FAILED", "PASSED")</f>
        <v>PASSED</v>
      </c>
    </row>
    <row r="100" spans="1:25" x14ac:dyDescent="0.25">
      <c r="A100">
        <v>3</v>
      </c>
      <c r="B100">
        <v>21</v>
      </c>
      <c r="C100">
        <v>33</v>
      </c>
      <c r="D100" t="s">
        <v>92</v>
      </c>
      <c r="E100" t="s">
        <v>95</v>
      </c>
      <c r="F100" t="s">
        <v>104</v>
      </c>
      <c r="G100" t="s">
        <v>106</v>
      </c>
      <c r="H100" s="1">
        <v>0</v>
      </c>
      <c r="I100">
        <v>18</v>
      </c>
      <c r="J100" t="s">
        <v>94</v>
      </c>
      <c r="K100" s="1">
        <v>0.05</v>
      </c>
      <c r="L100" s="1">
        <v>0.1</v>
      </c>
      <c r="M100" t="b">
        <v>0</v>
      </c>
      <c r="N100">
        <v>-1</v>
      </c>
      <c r="O100">
        <v>-1</v>
      </c>
      <c r="P100" s="16" t="str">
        <f t="shared" si="55"/>
        <v>No Match</v>
      </c>
      <c r="Q100" s="21" t="str">
        <f t="shared" si="56"/>
        <v/>
      </c>
      <c r="R100">
        <f t="shared" si="41"/>
        <v>0</v>
      </c>
      <c r="S100" s="21" t="str">
        <f t="shared" si="57"/>
        <v/>
      </c>
      <c r="T100">
        <f t="shared" si="42"/>
        <v>0</v>
      </c>
      <c r="U100" s="21" t="str">
        <f t="shared" si="58"/>
        <v/>
      </c>
      <c r="V100">
        <f t="shared" si="43"/>
        <v>0</v>
      </c>
      <c r="W100" t="str">
        <f t="shared" si="59"/>
        <v/>
      </c>
      <c r="X100">
        <f t="shared" si="44"/>
        <v>0</v>
      </c>
      <c r="Y100" t="str">
        <f t="shared" si="60"/>
        <v>PASSED</v>
      </c>
    </row>
    <row r="101" spans="1:25" hidden="1" x14ac:dyDescent="0.25">
      <c r="A101">
        <v>1</v>
      </c>
      <c r="B101">
        <v>22</v>
      </c>
      <c r="C101">
        <v>34</v>
      </c>
      <c r="D101" t="s">
        <v>96</v>
      </c>
      <c r="E101" t="s">
        <v>97</v>
      </c>
      <c r="F101" t="s">
        <v>96</v>
      </c>
      <c r="G101" t="s">
        <v>97</v>
      </c>
      <c r="H101" s="1">
        <v>0.66666999999999998</v>
      </c>
      <c r="I101">
        <v>7</v>
      </c>
      <c r="J101" t="s">
        <v>98</v>
      </c>
      <c r="K101" s="1">
        <v>0.46154000000000001</v>
      </c>
      <c r="L101" s="1">
        <v>1</v>
      </c>
      <c r="M101" t="b">
        <v>1</v>
      </c>
      <c r="N101">
        <v>0</v>
      </c>
      <c r="O101">
        <v>0</v>
      </c>
      <c r="P101" s="16" t="str">
        <f t="shared" si="55"/>
        <v>Similarity Match</v>
      </c>
      <c r="Q101" s="21" t="str">
        <f t="shared" si="56"/>
        <v/>
      </c>
      <c r="R101">
        <f t="shared" si="41"/>
        <v>0</v>
      </c>
      <c r="S101" s="21" t="str">
        <f t="shared" si="57"/>
        <v/>
      </c>
      <c r="T101">
        <f t="shared" si="42"/>
        <v>0</v>
      </c>
      <c r="U101" s="21" t="str">
        <f t="shared" si="58"/>
        <v>Lcs%Min</v>
      </c>
      <c r="V101">
        <f t="shared" si="43"/>
        <v>1</v>
      </c>
      <c r="W101" t="str">
        <f t="shared" si="59"/>
        <v>BMH</v>
      </c>
      <c r="X101">
        <f t="shared" si="44"/>
        <v>1</v>
      </c>
      <c r="Y101" t="str">
        <f>IF(AND(COUNTIF(Q101:W101,"")=4,NOT(P101="No Match")),"FAILED", "PASSED")</f>
        <v>PASSED</v>
      </c>
    </row>
    <row r="102" spans="1:25" hidden="1" x14ac:dyDescent="0.25">
      <c r="A102">
        <v>2</v>
      </c>
      <c r="B102">
        <v>22</v>
      </c>
      <c r="C102">
        <v>34</v>
      </c>
      <c r="D102" t="s">
        <v>96</v>
      </c>
      <c r="E102" t="s">
        <v>97</v>
      </c>
      <c r="F102" t="s">
        <v>97</v>
      </c>
      <c r="G102" t="s">
        <v>97</v>
      </c>
      <c r="H102" s="1">
        <v>1</v>
      </c>
      <c r="I102">
        <v>0</v>
      </c>
      <c r="J102" t="s">
        <v>98</v>
      </c>
      <c r="K102" s="1">
        <v>1</v>
      </c>
      <c r="L102" s="1">
        <v>1</v>
      </c>
      <c r="M102" t="b">
        <v>1</v>
      </c>
      <c r="N102">
        <v>0</v>
      </c>
      <c r="O102">
        <v>0</v>
      </c>
      <c r="P102" s="16" t="str">
        <f t="shared" si="55"/>
        <v>Similarity Match</v>
      </c>
      <c r="Q102" s="21" t="str">
        <f t="shared" si="56"/>
        <v>DC</v>
      </c>
      <c r="R102">
        <f t="shared" si="41"/>
        <v>1</v>
      </c>
      <c r="S102" s="21" t="str">
        <f t="shared" si="57"/>
        <v>LED</v>
      </c>
      <c r="T102">
        <f t="shared" si="42"/>
        <v>1</v>
      </c>
      <c r="U102" s="21" t="str">
        <f t="shared" si="58"/>
        <v>Lcs%Min</v>
      </c>
      <c r="V102">
        <f t="shared" si="43"/>
        <v>1</v>
      </c>
      <c r="W102" t="str">
        <f t="shared" si="59"/>
        <v>BMH</v>
      </c>
      <c r="X102">
        <f t="shared" si="44"/>
        <v>1</v>
      </c>
      <c r="Y102" t="str">
        <f t="shared" ref="Y102:Y103" si="61">IF(AND(COUNTIF(Q102:W102,"")=4,NOT(P102="No Match")),"FAILED", "PASSED")</f>
        <v>PASSED</v>
      </c>
    </row>
    <row r="103" spans="1:25" hidden="1" x14ac:dyDescent="0.25">
      <c r="A103">
        <v>3</v>
      </c>
      <c r="B103">
        <v>22</v>
      </c>
      <c r="C103">
        <v>34</v>
      </c>
      <c r="D103" t="s">
        <v>96</v>
      </c>
      <c r="E103" t="s">
        <v>97</v>
      </c>
      <c r="F103" t="s">
        <v>97</v>
      </c>
      <c r="G103" t="s">
        <v>97</v>
      </c>
      <c r="H103" s="1">
        <v>1</v>
      </c>
      <c r="I103">
        <v>0</v>
      </c>
      <c r="J103" t="s">
        <v>98</v>
      </c>
      <c r="K103" s="1">
        <v>1</v>
      </c>
      <c r="L103" s="1">
        <v>1</v>
      </c>
      <c r="M103" t="b">
        <v>1</v>
      </c>
      <c r="N103">
        <v>0</v>
      </c>
      <c r="O103">
        <v>0</v>
      </c>
      <c r="P103" s="16" t="str">
        <f t="shared" si="55"/>
        <v>Similarity Match</v>
      </c>
      <c r="Q103" s="21" t="str">
        <f t="shared" si="56"/>
        <v>DC</v>
      </c>
      <c r="R103">
        <f t="shared" si="41"/>
        <v>1</v>
      </c>
      <c r="S103" s="21" t="str">
        <f t="shared" si="57"/>
        <v>LED</v>
      </c>
      <c r="T103">
        <f t="shared" si="42"/>
        <v>1</v>
      </c>
      <c r="U103" s="21" t="str">
        <f t="shared" si="58"/>
        <v>Lcs%Min</v>
      </c>
      <c r="V103">
        <f t="shared" si="43"/>
        <v>1</v>
      </c>
      <c r="W103" t="str">
        <f t="shared" si="59"/>
        <v>BMH</v>
      </c>
      <c r="X103">
        <f t="shared" si="44"/>
        <v>1</v>
      </c>
      <c r="Y103" t="str">
        <f t="shared" si="61"/>
        <v>PASSED</v>
      </c>
    </row>
    <row r="104" spans="1:25" hidden="1" x14ac:dyDescent="0.25">
      <c r="A104">
        <v>1</v>
      </c>
      <c r="B104">
        <v>22</v>
      </c>
      <c r="C104">
        <v>35</v>
      </c>
      <c r="D104" t="s">
        <v>96</v>
      </c>
      <c r="E104" t="s">
        <v>99</v>
      </c>
      <c r="F104" t="s">
        <v>96</v>
      </c>
      <c r="G104" t="s">
        <v>99</v>
      </c>
      <c r="H104" s="1">
        <v>0</v>
      </c>
      <c r="I104">
        <v>10</v>
      </c>
      <c r="J104" t="s">
        <v>100</v>
      </c>
      <c r="K104" s="1">
        <v>7.6920000000000002E-2</v>
      </c>
      <c r="L104" s="1">
        <v>0.11111</v>
      </c>
      <c r="M104" t="b">
        <v>0</v>
      </c>
      <c r="N104">
        <v>-1</v>
      </c>
      <c r="O104">
        <v>-1</v>
      </c>
      <c r="P104" s="16" t="str">
        <f t="shared" si="55"/>
        <v>No Match</v>
      </c>
      <c r="Q104" s="21" t="str">
        <f t="shared" si="56"/>
        <v/>
      </c>
      <c r="R104">
        <f t="shared" si="41"/>
        <v>0</v>
      </c>
      <c r="S104" s="21" t="str">
        <f t="shared" si="57"/>
        <v/>
      </c>
      <c r="T104">
        <f t="shared" si="42"/>
        <v>0</v>
      </c>
      <c r="U104" s="21" t="str">
        <f t="shared" si="58"/>
        <v/>
      </c>
      <c r="V104">
        <f t="shared" si="43"/>
        <v>0</v>
      </c>
      <c r="W104" t="str">
        <f t="shared" si="59"/>
        <v/>
      </c>
      <c r="X104">
        <f t="shared" si="44"/>
        <v>0</v>
      </c>
      <c r="Y104" t="str">
        <f>IF(AND(COUNTIF(Q104:W104,"")=4,NOT(P104="No Match")),"FAILED", "PASSED")</f>
        <v>PASSED</v>
      </c>
    </row>
    <row r="105" spans="1:25" hidden="1" x14ac:dyDescent="0.25">
      <c r="A105">
        <v>2</v>
      </c>
      <c r="B105">
        <v>22</v>
      </c>
      <c r="C105">
        <v>35</v>
      </c>
      <c r="D105" t="s">
        <v>96</v>
      </c>
      <c r="E105" t="s">
        <v>99</v>
      </c>
      <c r="F105" t="s">
        <v>97</v>
      </c>
      <c r="G105" t="s">
        <v>99</v>
      </c>
      <c r="H105" s="1">
        <v>0</v>
      </c>
      <c r="I105">
        <v>7</v>
      </c>
      <c r="J105" t="s">
        <v>100</v>
      </c>
      <c r="K105" s="1">
        <v>0.11111</v>
      </c>
      <c r="L105" s="1">
        <v>0.16667000000000001</v>
      </c>
      <c r="M105" t="b">
        <v>0</v>
      </c>
      <c r="N105">
        <v>-1</v>
      </c>
      <c r="O105">
        <v>-1</v>
      </c>
      <c r="P105" s="16" t="str">
        <f t="shared" si="55"/>
        <v>No Match</v>
      </c>
      <c r="Q105" s="21" t="str">
        <f t="shared" si="56"/>
        <v/>
      </c>
      <c r="R105">
        <f t="shared" si="41"/>
        <v>0</v>
      </c>
      <c r="S105" s="21" t="str">
        <f t="shared" si="57"/>
        <v/>
      </c>
      <c r="T105">
        <f t="shared" si="42"/>
        <v>0</v>
      </c>
      <c r="U105" s="21" t="str">
        <f t="shared" si="58"/>
        <v/>
      </c>
      <c r="V105">
        <f t="shared" si="43"/>
        <v>0</v>
      </c>
      <c r="W105" t="str">
        <f t="shared" si="59"/>
        <v/>
      </c>
      <c r="X105">
        <f t="shared" si="44"/>
        <v>0</v>
      </c>
      <c r="Y105" t="str">
        <f t="shared" ref="Y105:Y106" si="62">IF(AND(COUNTIF(Q105:W105,"")=4,NOT(P105="No Match")),"FAILED", "PASSED")</f>
        <v>PASSED</v>
      </c>
    </row>
    <row r="106" spans="1:25" x14ac:dyDescent="0.25">
      <c r="A106">
        <v>3</v>
      </c>
      <c r="B106">
        <v>22</v>
      </c>
      <c r="C106">
        <v>35</v>
      </c>
      <c r="D106" t="s">
        <v>96</v>
      </c>
      <c r="E106" t="s">
        <v>99</v>
      </c>
      <c r="F106" t="s">
        <v>97</v>
      </c>
      <c r="G106" t="s">
        <v>99</v>
      </c>
      <c r="H106" s="1">
        <v>0</v>
      </c>
      <c r="I106">
        <v>7</v>
      </c>
      <c r="J106" t="s">
        <v>100</v>
      </c>
      <c r="K106" s="1">
        <v>0.11111</v>
      </c>
      <c r="L106" s="1">
        <v>0.16667000000000001</v>
      </c>
      <c r="M106" t="b">
        <v>0</v>
      </c>
      <c r="N106">
        <v>-1</v>
      </c>
      <c r="O106">
        <v>-1</v>
      </c>
      <c r="P106" s="16" t="str">
        <f t="shared" si="55"/>
        <v>No Match</v>
      </c>
      <c r="Q106" s="21" t="str">
        <f t="shared" si="56"/>
        <v/>
      </c>
      <c r="R106">
        <f t="shared" si="41"/>
        <v>0</v>
      </c>
      <c r="S106" s="21" t="str">
        <f t="shared" si="57"/>
        <v/>
      </c>
      <c r="T106">
        <f t="shared" si="42"/>
        <v>0</v>
      </c>
      <c r="U106" s="21" t="str">
        <f t="shared" si="58"/>
        <v/>
      </c>
      <c r="V106">
        <f t="shared" si="43"/>
        <v>0</v>
      </c>
      <c r="W106" t="str">
        <f t="shared" si="59"/>
        <v/>
      </c>
      <c r="X106">
        <f t="shared" si="44"/>
        <v>0</v>
      </c>
      <c r="Y106" t="str">
        <f t="shared" si="62"/>
        <v>PASSED</v>
      </c>
    </row>
    <row r="107" spans="1:25" hidden="1" x14ac:dyDescent="0.25">
      <c r="A107">
        <v>1</v>
      </c>
      <c r="B107">
        <v>22</v>
      </c>
      <c r="C107">
        <v>36</v>
      </c>
      <c r="D107" t="s">
        <v>96</v>
      </c>
      <c r="E107" t="s">
        <v>101</v>
      </c>
      <c r="F107" t="s">
        <v>96</v>
      </c>
      <c r="G107" t="s">
        <v>101</v>
      </c>
      <c r="H107" s="1">
        <v>0</v>
      </c>
      <c r="I107">
        <v>30</v>
      </c>
      <c r="J107" t="s">
        <v>100</v>
      </c>
      <c r="K107" s="1">
        <v>2.8570000000000002E-2</v>
      </c>
      <c r="L107" s="1">
        <v>7.6920000000000002E-2</v>
      </c>
      <c r="M107" t="b">
        <v>0</v>
      </c>
      <c r="N107">
        <v>-1</v>
      </c>
      <c r="O107">
        <v>-1</v>
      </c>
      <c r="P107" s="16" t="str">
        <f t="shared" si="55"/>
        <v>No Match</v>
      </c>
      <c r="Q107" s="21" t="str">
        <f t="shared" si="56"/>
        <v/>
      </c>
      <c r="R107">
        <f t="shared" si="41"/>
        <v>0</v>
      </c>
      <c r="S107" s="21" t="str">
        <f t="shared" si="57"/>
        <v/>
      </c>
      <c r="T107">
        <f t="shared" si="42"/>
        <v>0</v>
      </c>
      <c r="U107" s="21" t="str">
        <f t="shared" si="58"/>
        <v/>
      </c>
      <c r="V107">
        <f t="shared" si="43"/>
        <v>0</v>
      </c>
      <c r="W107" t="str">
        <f t="shared" si="59"/>
        <v/>
      </c>
      <c r="X107">
        <f t="shared" si="44"/>
        <v>0</v>
      </c>
      <c r="Y107" t="str">
        <f>IF(AND(COUNTIF(Q107:W107,"")=4,NOT(P107="No Match")),"FAILED", "PASSED")</f>
        <v>PASSED</v>
      </c>
    </row>
    <row r="108" spans="1:25" hidden="1" x14ac:dyDescent="0.25">
      <c r="A108">
        <v>2</v>
      </c>
      <c r="B108">
        <v>22</v>
      </c>
      <c r="C108">
        <v>36</v>
      </c>
      <c r="D108" t="s">
        <v>96</v>
      </c>
      <c r="E108" t="s">
        <v>101</v>
      </c>
      <c r="F108" t="s">
        <v>97</v>
      </c>
      <c r="G108" t="s">
        <v>101</v>
      </c>
      <c r="H108" s="1">
        <v>0</v>
      </c>
      <c r="I108">
        <v>33</v>
      </c>
      <c r="J108" t="s">
        <v>100</v>
      </c>
      <c r="K108" s="1">
        <v>2.8570000000000002E-2</v>
      </c>
      <c r="L108" s="1">
        <v>0.16667000000000001</v>
      </c>
      <c r="M108" t="b">
        <v>0</v>
      </c>
      <c r="N108">
        <v>-1</v>
      </c>
      <c r="O108">
        <v>-1</v>
      </c>
      <c r="P108" s="16" t="str">
        <f t="shared" si="55"/>
        <v>No Match</v>
      </c>
      <c r="Q108" s="21" t="str">
        <f t="shared" si="56"/>
        <v/>
      </c>
      <c r="R108">
        <f t="shared" si="41"/>
        <v>0</v>
      </c>
      <c r="S108" s="21" t="str">
        <f t="shared" si="57"/>
        <v/>
      </c>
      <c r="T108">
        <f t="shared" si="42"/>
        <v>0</v>
      </c>
      <c r="U108" s="21" t="str">
        <f t="shared" si="58"/>
        <v/>
      </c>
      <c r="V108">
        <f t="shared" si="43"/>
        <v>0</v>
      </c>
      <c r="W108" t="str">
        <f t="shared" si="59"/>
        <v/>
      </c>
      <c r="X108">
        <f t="shared" si="44"/>
        <v>0</v>
      </c>
      <c r="Y108" t="str">
        <f t="shared" ref="Y108:Y109" si="63">IF(AND(COUNTIF(Q108:W108,"")=4,NOT(P108="No Match")),"FAILED", "PASSED")</f>
        <v>PASSED</v>
      </c>
    </row>
    <row r="109" spans="1:25" x14ac:dyDescent="0.25">
      <c r="A109">
        <v>3</v>
      </c>
      <c r="B109">
        <v>22</v>
      </c>
      <c r="C109">
        <v>36</v>
      </c>
      <c r="D109" t="s">
        <v>96</v>
      </c>
      <c r="E109" t="s">
        <v>101</v>
      </c>
      <c r="F109" t="s">
        <v>97</v>
      </c>
      <c r="G109" t="s">
        <v>107</v>
      </c>
      <c r="H109" s="1">
        <v>0</v>
      </c>
      <c r="I109">
        <v>28</v>
      </c>
      <c r="J109" t="s">
        <v>100</v>
      </c>
      <c r="K109" s="1">
        <v>3.3329999999999999E-2</v>
      </c>
      <c r="L109" s="1">
        <v>0.16667000000000001</v>
      </c>
      <c r="M109" t="b">
        <v>0</v>
      </c>
      <c r="N109">
        <v>-1</v>
      </c>
      <c r="O109">
        <v>-1</v>
      </c>
      <c r="P109" s="16" t="str">
        <f t="shared" si="55"/>
        <v>No Match</v>
      </c>
      <c r="Q109" s="21" t="str">
        <f t="shared" si="56"/>
        <v/>
      </c>
      <c r="R109">
        <f t="shared" si="41"/>
        <v>0</v>
      </c>
      <c r="S109" s="21" t="str">
        <f t="shared" si="57"/>
        <v/>
      </c>
      <c r="T109">
        <f t="shared" si="42"/>
        <v>0</v>
      </c>
      <c r="U109" s="21" t="str">
        <f t="shared" si="58"/>
        <v/>
      </c>
      <c r="V109">
        <f t="shared" si="43"/>
        <v>0</v>
      </c>
      <c r="W109" t="str">
        <f t="shared" si="59"/>
        <v/>
      </c>
      <c r="X109">
        <f t="shared" si="44"/>
        <v>0</v>
      </c>
      <c r="Y109" t="str">
        <f t="shared" si="63"/>
        <v>PASSED</v>
      </c>
    </row>
    <row r="110" spans="1:25" hidden="1" x14ac:dyDescent="0.25">
      <c r="A110">
        <v>1</v>
      </c>
      <c r="B110">
        <v>23</v>
      </c>
      <c r="C110">
        <v>37</v>
      </c>
      <c r="D110" t="s">
        <v>99</v>
      </c>
      <c r="E110" t="s">
        <v>97</v>
      </c>
      <c r="F110" t="s">
        <v>99</v>
      </c>
      <c r="G110" t="s">
        <v>97</v>
      </c>
      <c r="H110" s="1">
        <v>0</v>
      </c>
      <c r="I110">
        <v>7</v>
      </c>
      <c r="J110" t="s">
        <v>100</v>
      </c>
      <c r="K110" s="1">
        <v>0.11111</v>
      </c>
      <c r="L110" s="1">
        <v>0.16667000000000001</v>
      </c>
      <c r="M110" t="b">
        <v>0</v>
      </c>
      <c r="N110">
        <v>-1</v>
      </c>
      <c r="O110">
        <v>-1</v>
      </c>
      <c r="P110" s="16" t="str">
        <f t="shared" si="55"/>
        <v>No Match</v>
      </c>
      <c r="Q110" s="21" t="str">
        <f t="shared" si="56"/>
        <v/>
      </c>
      <c r="R110">
        <f t="shared" si="41"/>
        <v>0</v>
      </c>
      <c r="S110" s="21" t="str">
        <f t="shared" si="57"/>
        <v/>
      </c>
      <c r="T110">
        <f t="shared" si="42"/>
        <v>0</v>
      </c>
      <c r="U110" s="21" t="str">
        <f t="shared" si="58"/>
        <v/>
      </c>
      <c r="V110">
        <f t="shared" si="43"/>
        <v>0</v>
      </c>
      <c r="W110" t="str">
        <f t="shared" si="59"/>
        <v/>
      </c>
      <c r="X110">
        <f t="shared" si="44"/>
        <v>0</v>
      </c>
      <c r="Y110" t="str">
        <f>IF(AND(COUNTIF(Q110:W110,"")=4,NOT(P110="No Match")),"FAILED", "PASSED")</f>
        <v>PASSED</v>
      </c>
    </row>
    <row r="111" spans="1:25" hidden="1" x14ac:dyDescent="0.25">
      <c r="A111">
        <v>2</v>
      </c>
      <c r="B111">
        <v>23</v>
      </c>
      <c r="C111">
        <v>37</v>
      </c>
      <c r="D111" t="s">
        <v>99</v>
      </c>
      <c r="E111" t="s">
        <v>97</v>
      </c>
      <c r="F111" t="s">
        <v>99</v>
      </c>
      <c r="G111" t="s">
        <v>97</v>
      </c>
      <c r="H111" s="1">
        <v>0</v>
      </c>
      <c r="I111">
        <v>7</v>
      </c>
      <c r="J111" t="s">
        <v>100</v>
      </c>
      <c r="K111" s="1">
        <v>0.11111</v>
      </c>
      <c r="L111" s="1">
        <v>0.16667000000000001</v>
      </c>
      <c r="M111" t="b">
        <v>0</v>
      </c>
      <c r="N111">
        <v>-1</v>
      </c>
      <c r="O111">
        <v>-1</v>
      </c>
      <c r="P111" s="16" t="str">
        <f t="shared" si="55"/>
        <v>No Match</v>
      </c>
      <c r="Q111" s="21" t="str">
        <f t="shared" si="56"/>
        <v/>
      </c>
      <c r="R111">
        <f t="shared" si="41"/>
        <v>0</v>
      </c>
      <c r="S111" s="21" t="str">
        <f t="shared" si="57"/>
        <v/>
      </c>
      <c r="T111">
        <f t="shared" si="42"/>
        <v>0</v>
      </c>
      <c r="U111" s="21" t="str">
        <f t="shared" si="58"/>
        <v/>
      </c>
      <c r="V111">
        <f t="shared" si="43"/>
        <v>0</v>
      </c>
      <c r="W111" t="str">
        <f t="shared" si="59"/>
        <v/>
      </c>
      <c r="X111">
        <f t="shared" si="44"/>
        <v>0</v>
      </c>
      <c r="Y111" t="str">
        <f t="shared" ref="Y111:Y112" si="64">IF(AND(COUNTIF(Q111:W111,"")=4,NOT(P111="No Match")),"FAILED", "PASSED")</f>
        <v>PASSED</v>
      </c>
    </row>
    <row r="112" spans="1:25" x14ac:dyDescent="0.25">
      <c r="A112">
        <v>3</v>
      </c>
      <c r="B112">
        <v>23</v>
      </c>
      <c r="C112">
        <v>37</v>
      </c>
      <c r="D112" t="s">
        <v>99</v>
      </c>
      <c r="E112" t="s">
        <v>97</v>
      </c>
      <c r="F112" t="s">
        <v>99</v>
      </c>
      <c r="G112" t="s">
        <v>97</v>
      </c>
      <c r="H112" s="1">
        <v>0</v>
      </c>
      <c r="I112">
        <v>7</v>
      </c>
      <c r="J112" t="s">
        <v>100</v>
      </c>
      <c r="K112" s="1">
        <v>0.11111</v>
      </c>
      <c r="L112" s="1">
        <v>0.16667000000000001</v>
      </c>
      <c r="M112" t="b">
        <v>0</v>
      </c>
      <c r="N112">
        <v>-1</v>
      </c>
      <c r="O112">
        <v>-1</v>
      </c>
      <c r="P112" s="16" t="str">
        <f t="shared" si="55"/>
        <v>No Match</v>
      </c>
      <c r="Q112" s="21" t="str">
        <f t="shared" si="56"/>
        <v/>
      </c>
      <c r="R112">
        <f t="shared" si="41"/>
        <v>0</v>
      </c>
      <c r="S112" s="21" t="str">
        <f t="shared" si="57"/>
        <v/>
      </c>
      <c r="T112">
        <f t="shared" si="42"/>
        <v>0</v>
      </c>
      <c r="U112" s="21" t="str">
        <f t="shared" si="58"/>
        <v/>
      </c>
      <c r="V112">
        <f t="shared" si="43"/>
        <v>0</v>
      </c>
      <c r="W112" t="str">
        <f t="shared" si="59"/>
        <v/>
      </c>
      <c r="X112">
        <f t="shared" si="44"/>
        <v>0</v>
      </c>
      <c r="Y112" t="str">
        <f t="shared" si="64"/>
        <v>PASSED</v>
      </c>
    </row>
    <row r="113" spans="1:25" hidden="1" x14ac:dyDescent="0.25">
      <c r="A113">
        <v>1</v>
      </c>
      <c r="B113">
        <v>23</v>
      </c>
      <c r="C113">
        <v>38</v>
      </c>
      <c r="D113" t="s">
        <v>99</v>
      </c>
      <c r="E113" t="s">
        <v>99</v>
      </c>
      <c r="F113" t="s">
        <v>99</v>
      </c>
      <c r="G113" t="s">
        <v>99</v>
      </c>
      <c r="H113" s="1">
        <v>1</v>
      </c>
      <c r="I113">
        <v>0</v>
      </c>
      <c r="J113" t="s">
        <v>102</v>
      </c>
      <c r="K113" s="1">
        <v>1</v>
      </c>
      <c r="L113" s="1">
        <v>1</v>
      </c>
      <c r="M113" t="b">
        <v>1</v>
      </c>
      <c r="N113">
        <v>0</v>
      </c>
      <c r="O113">
        <v>0</v>
      </c>
      <c r="P113" s="16" t="str">
        <f t="shared" si="55"/>
        <v>Exact Match</v>
      </c>
      <c r="Q113" s="21" t="str">
        <f t="shared" si="56"/>
        <v>DC</v>
      </c>
      <c r="R113">
        <f t="shared" si="41"/>
        <v>1</v>
      </c>
      <c r="S113" s="21" t="str">
        <f t="shared" si="57"/>
        <v>LED</v>
      </c>
      <c r="T113">
        <f t="shared" si="42"/>
        <v>1</v>
      </c>
      <c r="U113" s="21" t="str">
        <f t="shared" si="58"/>
        <v>Lcs%Min</v>
      </c>
      <c r="V113">
        <f t="shared" si="43"/>
        <v>1</v>
      </c>
      <c r="W113" t="str">
        <f t="shared" si="59"/>
        <v>BMH</v>
      </c>
      <c r="X113">
        <f t="shared" si="44"/>
        <v>1</v>
      </c>
      <c r="Y113" t="str">
        <f>IF(AND(COUNTIF(Q113:W113,"")=4,NOT(P113="No Match")),"FAILED", "PASSED")</f>
        <v>PASSED</v>
      </c>
    </row>
    <row r="114" spans="1:25" hidden="1" x14ac:dyDescent="0.25">
      <c r="A114">
        <v>2</v>
      </c>
      <c r="B114">
        <v>23</v>
      </c>
      <c r="C114">
        <v>38</v>
      </c>
      <c r="D114" t="s">
        <v>99</v>
      </c>
      <c r="E114" t="s">
        <v>99</v>
      </c>
      <c r="F114" t="s">
        <v>99</v>
      </c>
      <c r="G114" t="s">
        <v>99</v>
      </c>
      <c r="H114" s="1">
        <v>1</v>
      </c>
      <c r="I114">
        <v>0</v>
      </c>
      <c r="J114" t="s">
        <v>102</v>
      </c>
      <c r="K114" s="1">
        <v>1</v>
      </c>
      <c r="L114" s="1">
        <v>1</v>
      </c>
      <c r="M114" t="b">
        <v>1</v>
      </c>
      <c r="N114">
        <v>0</v>
      </c>
      <c r="O114">
        <v>0</v>
      </c>
      <c r="P114" s="16" t="str">
        <f t="shared" si="55"/>
        <v>Exact Match</v>
      </c>
      <c r="Q114" s="21" t="str">
        <f t="shared" si="56"/>
        <v>DC</v>
      </c>
      <c r="R114">
        <f t="shared" si="41"/>
        <v>1</v>
      </c>
      <c r="S114" s="21" t="str">
        <f t="shared" si="57"/>
        <v>LED</v>
      </c>
      <c r="T114">
        <f t="shared" si="42"/>
        <v>1</v>
      </c>
      <c r="U114" s="21" t="str">
        <f t="shared" si="58"/>
        <v>Lcs%Min</v>
      </c>
      <c r="V114">
        <f t="shared" si="43"/>
        <v>1</v>
      </c>
      <c r="W114" t="str">
        <f t="shared" si="59"/>
        <v>BMH</v>
      </c>
      <c r="X114">
        <f t="shared" si="44"/>
        <v>1</v>
      </c>
      <c r="Y114" t="str">
        <f t="shared" ref="Y114:Y115" si="65">IF(AND(COUNTIF(Q114:W114,"")=4,NOT(P114="No Match")),"FAILED", "PASSED")</f>
        <v>PASSED</v>
      </c>
    </row>
    <row r="115" spans="1:25" hidden="1" x14ac:dyDescent="0.25">
      <c r="A115">
        <v>3</v>
      </c>
      <c r="B115">
        <v>23</v>
      </c>
      <c r="C115">
        <v>38</v>
      </c>
      <c r="D115" t="s">
        <v>99</v>
      </c>
      <c r="E115" t="s">
        <v>99</v>
      </c>
      <c r="F115" t="s">
        <v>99</v>
      </c>
      <c r="G115" t="s">
        <v>99</v>
      </c>
      <c r="H115" s="1">
        <v>1</v>
      </c>
      <c r="I115">
        <v>0</v>
      </c>
      <c r="J115" t="s">
        <v>102</v>
      </c>
      <c r="K115" s="1">
        <v>1</v>
      </c>
      <c r="L115" s="1">
        <v>1</v>
      </c>
      <c r="M115" t="b">
        <v>1</v>
      </c>
      <c r="N115">
        <v>0</v>
      </c>
      <c r="O115">
        <v>0</v>
      </c>
      <c r="P115" s="16" t="str">
        <f t="shared" si="55"/>
        <v>Exact Match</v>
      </c>
      <c r="Q115" s="21" t="str">
        <f t="shared" si="56"/>
        <v>DC</v>
      </c>
      <c r="R115">
        <f t="shared" si="41"/>
        <v>1</v>
      </c>
      <c r="S115" s="21" t="str">
        <f t="shared" si="57"/>
        <v>LED</v>
      </c>
      <c r="T115">
        <f t="shared" si="42"/>
        <v>1</v>
      </c>
      <c r="U115" s="21" t="str">
        <f t="shared" si="58"/>
        <v>Lcs%Min</v>
      </c>
      <c r="V115">
        <f t="shared" si="43"/>
        <v>1</v>
      </c>
      <c r="W115" t="str">
        <f t="shared" si="59"/>
        <v>BMH</v>
      </c>
      <c r="X115">
        <f t="shared" si="44"/>
        <v>1</v>
      </c>
      <c r="Y115" t="str">
        <f t="shared" si="65"/>
        <v>PASSED</v>
      </c>
    </row>
  </sheetData>
  <autoFilter ref="A1:Y115">
    <filterColumn colId="0">
      <filters>
        <filter val="3"/>
      </filters>
    </filterColumn>
    <filterColumn colId="16">
      <filters blank="1"/>
    </filterColumn>
    <filterColumn colId="18">
      <filters blank="1"/>
    </filterColumn>
    <filterColumn colId="20">
      <filters blank="1"/>
    </filterColumn>
  </autoFilter>
  <sortState ref="A2:O115">
    <sortCondition ref="C2:C115"/>
    <sortCondition ref="A2:A115"/>
  </sortState>
  <conditionalFormatting sqref="H2:H115">
    <cfRule type="iconSet" priority="38">
      <iconSet>
        <cfvo type="percent" val="0"/>
        <cfvo type="num" val="DC_Lower_Limit"/>
        <cfvo type="num" val="DC_Upper_Limit"/>
      </iconSet>
    </cfRule>
  </conditionalFormatting>
  <conditionalFormatting sqref="A5:B115 A2:A4">
    <cfRule type="expression" dxfId="107" priority="39" stopIfTrue="1">
      <formula>A2=3</formula>
    </cfRule>
    <cfRule type="expression" dxfId="106" priority="40" stopIfTrue="1">
      <formula>A2=2</formula>
    </cfRule>
    <cfRule type="expression" dxfId="105" priority="41">
      <formula>A2=1</formula>
    </cfRule>
  </conditionalFormatting>
  <conditionalFormatting sqref="M2:M115">
    <cfRule type="cellIs" dxfId="104" priority="34" operator="equal">
      <formula>FALSE</formula>
    </cfRule>
    <cfRule type="cellIs" dxfId="103" priority="35" operator="equal">
      <formula>TRUE</formula>
    </cfRule>
  </conditionalFormatting>
  <conditionalFormatting sqref="N2:N115">
    <cfRule type="cellIs" dxfId="102" priority="32" operator="greaterThanOrEqual">
      <formula>BMH_Upper_Limit</formula>
    </cfRule>
    <cfRule type="cellIs" dxfId="101" priority="33" operator="lessThan">
      <formula>BMH_Upper_Limit</formula>
    </cfRule>
  </conditionalFormatting>
  <conditionalFormatting sqref="O2:O115">
    <cfRule type="cellIs" dxfId="100" priority="30" operator="greaterThanOrEqual">
      <formula>BMH_Upper_Limit</formula>
    </cfRule>
    <cfRule type="cellIs" dxfId="99" priority="31" operator="lessThan">
      <formula>BMH_Upper_Limit</formula>
    </cfRule>
  </conditionalFormatting>
  <conditionalFormatting sqref="J2:J115">
    <cfRule type="expression" dxfId="98" priority="26" stopIfTrue="1">
      <formula>LEN(J2)/MIN(LEN(F2),LEN(G2))&gt;=LCS_Upper_Limit</formula>
    </cfRule>
    <cfRule type="expression" dxfId="97" priority="27" stopIfTrue="1">
      <formula>LEN(J2)/MIN(LEN(F2),LEN(G2))&gt;=LCS_Lower_Limit</formula>
    </cfRule>
    <cfRule type="expression" dxfId="96" priority="28">
      <formula>LEN(J2)/MIN(LEN(F2),LEN(G2))&lt;LCS_Lower_Limit</formula>
    </cfRule>
  </conditionalFormatting>
  <conditionalFormatting sqref="K2:K115">
    <cfRule type="iconSet" priority="25">
      <iconSet>
        <cfvo type="percent" val="0"/>
        <cfvo type="formula" val="LCS_Lower_Limit"/>
        <cfvo type="formula" val="LCS_Upper_Limit"/>
      </iconSet>
    </cfRule>
  </conditionalFormatting>
  <conditionalFormatting sqref="C2:C115">
    <cfRule type="expression" dxfId="95" priority="22">
      <formula>A2=1</formula>
    </cfRule>
    <cfRule type="expression" dxfId="94" priority="23">
      <formula>A2=2</formula>
    </cfRule>
    <cfRule type="expression" dxfId="93" priority="24">
      <formula>A2=3</formula>
    </cfRule>
  </conditionalFormatting>
  <conditionalFormatting sqref="F2:F115">
    <cfRule type="expression" dxfId="92" priority="19">
      <formula>A2=1</formula>
    </cfRule>
    <cfRule type="expression" dxfId="91" priority="20">
      <formula>A2=2</formula>
    </cfRule>
    <cfRule type="expression" dxfId="90" priority="21">
      <formula>A2=3</formula>
    </cfRule>
  </conditionalFormatting>
  <conditionalFormatting sqref="G2:G115">
    <cfRule type="expression" dxfId="89" priority="16">
      <formula>A2=1</formula>
    </cfRule>
    <cfRule type="expression" dxfId="88" priority="17">
      <formula>A2=2</formula>
    </cfRule>
    <cfRule type="expression" dxfId="87" priority="18">
      <formula>A2=3</formula>
    </cfRule>
  </conditionalFormatting>
  <conditionalFormatting sqref="D2:D115 D117">
    <cfRule type="expression" dxfId="86" priority="13">
      <formula>A2=1</formula>
    </cfRule>
    <cfRule type="expression" dxfId="85" priority="14">
      <formula>A2=2</formula>
    </cfRule>
    <cfRule type="expression" dxfId="84" priority="15">
      <formula>A2=3</formula>
    </cfRule>
  </conditionalFormatting>
  <conditionalFormatting sqref="E2:E115">
    <cfRule type="expression" dxfId="83" priority="10">
      <formula>A2=1</formula>
    </cfRule>
    <cfRule type="expression" dxfId="82" priority="11">
      <formula>A2=2</formula>
    </cfRule>
    <cfRule type="expression" dxfId="81" priority="12">
      <formula>A2=3</formula>
    </cfRule>
  </conditionalFormatting>
  <conditionalFormatting sqref="L2:L115">
    <cfRule type="iconSet" priority="7">
      <iconSet>
        <cfvo type="percent" val="0"/>
        <cfvo type="formula" val="LCS_Lower_Limit"/>
        <cfvo type="formula" val="LCS_Upper_Limit"/>
      </iconSet>
    </cfRule>
  </conditionalFormatting>
  <conditionalFormatting sqref="B2:B115">
    <cfRule type="expression" dxfId="80" priority="1">
      <formula>A2=1</formula>
    </cfRule>
    <cfRule type="expression" dxfId="79" priority="2">
      <formula>A2=2</formula>
    </cfRule>
    <cfRule type="expression" dxfId="78" priority="3">
      <formula>A2=3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5854923E-CC81-48CF-837D-1AD51EF21A6A}">
            <x14:iconSet custom="1">
              <x14:cfvo type="percent">
                <xm:f>0</xm:f>
              </x14:cfvo>
              <x14:cfvo type="num" gte="0">
                <xm:f>LED_Upper_Limit</xm:f>
              </x14:cfvo>
              <x14:cfvo type="num" gte="0">
                <xm:f>LED_Lower_Limit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I2:I115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25" sqref="D25"/>
    </sheetView>
  </sheetViews>
  <sheetFormatPr defaultRowHeight="15" x14ac:dyDescent="0.25"/>
  <cols>
    <col min="1" max="1" width="17.140625" customWidth="1"/>
    <col min="6" max="6" width="41.5703125" bestFit="1" customWidth="1"/>
  </cols>
  <sheetData>
    <row r="1" spans="1:6" x14ac:dyDescent="0.25">
      <c r="A1" s="5" t="s">
        <v>208</v>
      </c>
    </row>
    <row r="2" spans="1:6" x14ac:dyDescent="0.25">
      <c r="A2" s="23" t="s">
        <v>209</v>
      </c>
      <c r="B2" s="23"/>
      <c r="C2" s="23"/>
      <c r="D2" s="23"/>
      <c r="E2" s="23"/>
      <c r="F2" s="23"/>
    </row>
    <row r="3" spans="1:6" ht="29.25" customHeight="1" x14ac:dyDescent="0.25">
      <c r="A3" s="23" t="s">
        <v>210</v>
      </c>
      <c r="B3" s="23"/>
      <c r="C3" s="23"/>
      <c r="D3" s="23"/>
      <c r="E3" s="23"/>
      <c r="F3" s="23"/>
    </row>
    <row r="4" spans="1:6" ht="29.25" customHeight="1" x14ac:dyDescent="0.25">
      <c r="A4" s="23" t="s">
        <v>211</v>
      </c>
      <c r="B4" s="23"/>
      <c r="C4" s="23"/>
      <c r="D4" s="23"/>
      <c r="E4" s="23"/>
      <c r="F4" s="23"/>
    </row>
    <row r="5" spans="1:6" ht="29.25" customHeight="1" x14ac:dyDescent="0.25">
      <c r="A5" s="23" t="s">
        <v>212</v>
      </c>
      <c r="B5" s="23"/>
      <c r="C5" s="23"/>
      <c r="D5" s="23"/>
      <c r="E5" s="23"/>
      <c r="F5" s="23"/>
    </row>
    <row r="6" spans="1:6" ht="15" customHeight="1" x14ac:dyDescent="0.25">
      <c r="A6" s="23" t="s">
        <v>213</v>
      </c>
      <c r="B6" s="23"/>
      <c r="C6" s="23"/>
      <c r="D6" s="23"/>
      <c r="E6" s="23"/>
      <c r="F6" s="23"/>
    </row>
    <row r="9" spans="1:6" ht="15.75" thickBot="1" x14ac:dyDescent="0.3">
      <c r="A9" s="5" t="s">
        <v>191</v>
      </c>
      <c r="B9" s="19" t="s">
        <v>192</v>
      </c>
      <c r="C9" s="19" t="s">
        <v>193</v>
      </c>
    </row>
    <row r="10" spans="1:6" x14ac:dyDescent="0.25">
      <c r="A10" s="6" t="s">
        <v>194</v>
      </c>
      <c r="B10" s="7">
        <v>0.9</v>
      </c>
      <c r="C10" s="8">
        <v>0.9</v>
      </c>
      <c r="E10" s="18"/>
    </row>
    <row r="11" spans="1:6" x14ac:dyDescent="0.25">
      <c r="A11" s="9" t="s">
        <v>195</v>
      </c>
      <c r="B11" s="10">
        <v>2</v>
      </c>
      <c r="C11" s="11">
        <v>2</v>
      </c>
    </row>
    <row r="12" spans="1:6" x14ac:dyDescent="0.25">
      <c r="A12" s="9" t="s">
        <v>196</v>
      </c>
      <c r="B12" s="10">
        <v>0.9</v>
      </c>
      <c r="C12" s="11">
        <v>0.9</v>
      </c>
    </row>
    <row r="13" spans="1:6" ht="15.75" thickBot="1" x14ac:dyDescent="0.3">
      <c r="A13" s="12" t="s">
        <v>197</v>
      </c>
      <c r="B13" s="13">
        <v>0</v>
      </c>
      <c r="C13" s="14">
        <v>0</v>
      </c>
    </row>
    <row r="15" spans="1:6" ht="15.75" thickBot="1" x14ac:dyDescent="0.3">
      <c r="A15" s="5" t="s">
        <v>198</v>
      </c>
      <c r="B15" s="19" t="s">
        <v>176</v>
      </c>
      <c r="C15" s="19" t="s">
        <v>202</v>
      </c>
      <c r="D15" s="19" t="s">
        <v>91</v>
      </c>
      <c r="E15" s="19" t="s">
        <v>9</v>
      </c>
      <c r="F15" s="20" t="s">
        <v>206</v>
      </c>
    </row>
    <row r="16" spans="1:6" x14ac:dyDescent="0.25">
      <c r="A16" s="6" t="s">
        <v>199</v>
      </c>
      <c r="B16" s="7">
        <f>SUMIF(TestNumbers,1,Count_DC)</f>
        <v>7</v>
      </c>
      <c r="C16" s="7">
        <f>SUMIF(TestNumbers,1,Count_LED)</f>
        <v>15</v>
      </c>
      <c r="D16" s="7">
        <f>SUMIF(TestNumbers,1,Count_LCS_Min)</f>
        <v>16</v>
      </c>
      <c r="E16" s="7">
        <f>SUMIF(TestNumbers,1,Count_BMH)</f>
        <v>16</v>
      </c>
      <c r="F16" s="8" t="s">
        <v>204</v>
      </c>
    </row>
    <row r="17" spans="1:6" x14ac:dyDescent="0.25">
      <c r="A17" s="9" t="s">
        <v>200</v>
      </c>
      <c r="B17" s="10">
        <f>SUMIF(TestNumbers,2,Count_DC)</f>
        <v>15</v>
      </c>
      <c r="C17" s="10">
        <f>SUMIF(TestNumbers,2,Count_LED)</f>
        <v>23</v>
      </c>
      <c r="D17" s="10">
        <f>SUMIF(TestNumbers,2,Count_LCS_Min)</f>
        <v>22</v>
      </c>
      <c r="E17" s="10">
        <f>SUMIF(TestNumbers,2,Count_BMH)</f>
        <v>22</v>
      </c>
      <c r="F17" s="11" t="s">
        <v>203</v>
      </c>
    </row>
    <row r="18" spans="1:6" ht="15.75" thickBot="1" x14ac:dyDescent="0.3">
      <c r="A18" s="12" t="s">
        <v>201</v>
      </c>
      <c r="B18" s="13">
        <f>SUMIF(TestNumbers,3,Count_DC)</f>
        <v>15</v>
      </c>
      <c r="C18" s="13">
        <f>SUMIF(TestNumbers,3,Count_LED)</f>
        <v>23</v>
      </c>
      <c r="D18" s="13">
        <f>SUMIF(TestNumbers,3,Count_LCS_Min)</f>
        <v>24</v>
      </c>
      <c r="E18" s="13">
        <f>SUMIF(TestNumbers,3,Count_BMH)</f>
        <v>23</v>
      </c>
      <c r="F18" s="14" t="s">
        <v>205</v>
      </c>
    </row>
    <row r="20" spans="1:6" x14ac:dyDescent="0.25">
      <c r="A20" t="s">
        <v>207</v>
      </c>
    </row>
  </sheetData>
  <mergeCells count="5"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3" ySplit="1" topLeftCell="F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 x14ac:dyDescent="0.25"/>
  <cols>
    <col min="1" max="1" width="7.140625" bestFit="1" customWidth="1"/>
    <col min="2" max="2" width="7.7109375" customWidth="1"/>
    <col min="3" max="3" width="5" bestFit="1" customWidth="1"/>
    <col min="4" max="4" width="30.140625" customWidth="1"/>
    <col min="5" max="5" width="33.28515625" bestFit="1" customWidth="1"/>
    <col min="6" max="6" width="35.140625" customWidth="1"/>
    <col min="7" max="7" width="33.28515625" bestFit="1" customWidth="1"/>
    <col min="8" max="8" width="11.42578125" bestFit="1" customWidth="1"/>
    <col min="9" max="9" width="13.85546875" bestFit="1" customWidth="1"/>
    <col min="10" max="10" width="21.7109375" bestFit="1" customWidth="1"/>
    <col min="11" max="12" width="10.42578125" bestFit="1" customWidth="1"/>
    <col min="13" max="13" width="9.42578125" bestFit="1" customWidth="1"/>
    <col min="14" max="14" width="5.7109375" bestFit="1" customWidth="1"/>
    <col min="15" max="15" width="8.5703125" bestFit="1" customWidth="1"/>
  </cols>
  <sheetData>
    <row r="1" spans="1:15" s="2" customFormat="1" ht="31.5" x14ac:dyDescent="0.25">
      <c r="A1" s="3" t="s">
        <v>0</v>
      </c>
      <c r="B1" s="3" t="s">
        <v>114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90</v>
      </c>
      <c r="L1" s="4" t="s">
        <v>91</v>
      </c>
      <c r="M1" s="4" t="s">
        <v>112</v>
      </c>
      <c r="N1" s="4" t="s">
        <v>9</v>
      </c>
      <c r="O1" s="4" t="s">
        <v>113</v>
      </c>
    </row>
    <row r="2" spans="1:15" x14ac:dyDescent="0.25">
      <c r="A2">
        <v>1</v>
      </c>
      <c r="B2">
        <v>1</v>
      </c>
      <c r="C2">
        <v>1</v>
      </c>
      <c r="D2" t="s">
        <v>10</v>
      </c>
      <c r="E2" t="s">
        <v>11</v>
      </c>
      <c r="F2" t="s">
        <v>10</v>
      </c>
      <c r="G2" t="s">
        <v>11</v>
      </c>
      <c r="H2" s="1">
        <v>0.85714000000000001</v>
      </c>
      <c r="I2">
        <v>1</v>
      </c>
      <c r="J2" t="s">
        <v>12</v>
      </c>
      <c r="K2" s="1">
        <v>0.64285999999999999</v>
      </c>
      <c r="L2" s="1">
        <v>0.69230999999999998</v>
      </c>
      <c r="M2" t="b">
        <v>0</v>
      </c>
      <c r="N2">
        <v>-1</v>
      </c>
      <c r="O2">
        <v>-1</v>
      </c>
    </row>
    <row r="3" spans="1:15" x14ac:dyDescent="0.25">
      <c r="A3">
        <v>2</v>
      </c>
      <c r="B3">
        <v>1</v>
      </c>
      <c r="C3">
        <v>1</v>
      </c>
      <c r="D3" t="s">
        <v>10</v>
      </c>
      <c r="E3" t="s">
        <v>11</v>
      </c>
      <c r="F3" t="s">
        <v>10</v>
      </c>
      <c r="G3" t="s">
        <v>11</v>
      </c>
      <c r="H3" s="1">
        <v>0.85714000000000001</v>
      </c>
      <c r="I3">
        <v>1</v>
      </c>
      <c r="J3" t="s">
        <v>12</v>
      </c>
      <c r="K3" s="1">
        <v>0.64285999999999999</v>
      </c>
      <c r="L3" s="1">
        <v>0.69230999999999998</v>
      </c>
      <c r="M3" t="b">
        <v>0</v>
      </c>
      <c r="N3">
        <v>-1</v>
      </c>
      <c r="O3">
        <v>-1</v>
      </c>
    </row>
    <row r="4" spans="1:15" x14ac:dyDescent="0.25">
      <c r="A4">
        <v>3</v>
      </c>
      <c r="B4">
        <v>1</v>
      </c>
      <c r="C4">
        <v>1</v>
      </c>
      <c r="D4" t="s">
        <v>10</v>
      </c>
      <c r="E4" t="s">
        <v>11</v>
      </c>
      <c r="F4" t="s">
        <v>55</v>
      </c>
      <c r="G4" t="s">
        <v>56</v>
      </c>
      <c r="H4" s="1">
        <v>0.86956999999999995</v>
      </c>
      <c r="I4">
        <v>1</v>
      </c>
      <c r="J4" t="s">
        <v>57</v>
      </c>
      <c r="K4" s="1">
        <v>0.61538000000000004</v>
      </c>
      <c r="L4" s="1">
        <v>0.66666999999999998</v>
      </c>
      <c r="M4" t="b">
        <v>0</v>
      </c>
      <c r="N4">
        <v>-1</v>
      </c>
      <c r="O4">
        <v>-1</v>
      </c>
    </row>
    <row r="5" spans="1:15" x14ac:dyDescent="0.25">
      <c r="A5">
        <v>1</v>
      </c>
      <c r="B5">
        <v>1</v>
      </c>
      <c r="C5">
        <v>2</v>
      </c>
      <c r="D5" t="s">
        <v>10</v>
      </c>
      <c r="E5" t="s">
        <v>11</v>
      </c>
      <c r="F5" t="s">
        <v>10</v>
      </c>
      <c r="G5" t="s">
        <v>11</v>
      </c>
      <c r="H5" s="1">
        <v>0.85714000000000001</v>
      </c>
      <c r="I5">
        <v>1</v>
      </c>
      <c r="J5" t="s">
        <v>12</v>
      </c>
      <c r="K5" s="1">
        <v>0.64285999999999999</v>
      </c>
      <c r="L5" s="1">
        <v>0.69230999999999998</v>
      </c>
      <c r="M5" t="b">
        <v>0</v>
      </c>
      <c r="N5">
        <v>-1</v>
      </c>
      <c r="O5">
        <v>-1</v>
      </c>
    </row>
    <row r="6" spans="1:15" x14ac:dyDescent="0.25">
      <c r="A6">
        <v>2</v>
      </c>
      <c r="B6">
        <v>1</v>
      </c>
      <c r="C6">
        <v>2</v>
      </c>
      <c r="D6" t="s">
        <v>10</v>
      </c>
      <c r="E6" t="s">
        <v>11</v>
      </c>
      <c r="F6" t="s">
        <v>10</v>
      </c>
      <c r="G6" t="s">
        <v>11</v>
      </c>
      <c r="H6" s="1">
        <v>0.85714000000000001</v>
      </c>
      <c r="I6">
        <v>1</v>
      </c>
      <c r="J6" t="s">
        <v>12</v>
      </c>
      <c r="K6" s="1">
        <v>0.64285999999999999</v>
      </c>
      <c r="L6" s="1">
        <v>0.69230999999999998</v>
      </c>
      <c r="M6" t="b">
        <v>0</v>
      </c>
      <c r="N6">
        <v>-1</v>
      </c>
      <c r="O6">
        <v>-1</v>
      </c>
    </row>
    <row r="7" spans="1:15" x14ac:dyDescent="0.25">
      <c r="A7">
        <v>3</v>
      </c>
      <c r="B7">
        <v>1</v>
      </c>
      <c r="C7">
        <v>2</v>
      </c>
      <c r="D7" t="s">
        <v>10</v>
      </c>
      <c r="E7" t="s">
        <v>11</v>
      </c>
      <c r="F7" t="s">
        <v>55</v>
      </c>
      <c r="G7" t="s">
        <v>56</v>
      </c>
      <c r="H7" s="1">
        <v>0.86956999999999995</v>
      </c>
      <c r="I7">
        <v>1</v>
      </c>
      <c r="J7" t="s">
        <v>57</v>
      </c>
      <c r="K7" s="1">
        <v>0.61538000000000004</v>
      </c>
      <c r="L7" s="1">
        <v>0.66666999999999998</v>
      </c>
      <c r="M7" t="b">
        <v>0</v>
      </c>
      <c r="N7">
        <v>-1</v>
      </c>
      <c r="O7">
        <v>-1</v>
      </c>
    </row>
    <row r="8" spans="1:15" x14ac:dyDescent="0.25">
      <c r="A8">
        <v>3</v>
      </c>
      <c r="B8">
        <v>1</v>
      </c>
      <c r="C8">
        <v>3</v>
      </c>
      <c r="D8" t="s">
        <v>10</v>
      </c>
      <c r="E8" t="s">
        <v>53</v>
      </c>
      <c r="F8" t="s">
        <v>55</v>
      </c>
      <c r="G8" t="s">
        <v>58</v>
      </c>
      <c r="H8" s="1">
        <v>0.69564999999999999</v>
      </c>
      <c r="I8">
        <v>2</v>
      </c>
      <c r="J8" t="s">
        <v>59</v>
      </c>
      <c r="K8" s="1">
        <v>0.46154000000000001</v>
      </c>
      <c r="L8" s="1">
        <v>0.5</v>
      </c>
      <c r="M8" t="b">
        <v>0</v>
      </c>
      <c r="N8">
        <v>-1</v>
      </c>
      <c r="O8">
        <v>-1</v>
      </c>
    </row>
    <row r="9" spans="1:15" x14ac:dyDescent="0.25">
      <c r="A9">
        <v>1</v>
      </c>
      <c r="B9">
        <v>2</v>
      </c>
      <c r="C9">
        <v>4</v>
      </c>
      <c r="D9" t="s">
        <v>13</v>
      </c>
      <c r="E9" t="s">
        <v>13</v>
      </c>
      <c r="F9" t="s">
        <v>13</v>
      </c>
      <c r="G9" t="s">
        <v>13</v>
      </c>
      <c r="H9" s="1">
        <v>1</v>
      </c>
      <c r="I9">
        <v>0</v>
      </c>
      <c r="J9" t="s">
        <v>14</v>
      </c>
      <c r="K9" s="1">
        <v>1</v>
      </c>
      <c r="L9" s="1">
        <v>1</v>
      </c>
      <c r="M9" t="b">
        <v>1</v>
      </c>
      <c r="N9">
        <v>0</v>
      </c>
      <c r="O9">
        <v>0</v>
      </c>
    </row>
    <row r="10" spans="1:15" x14ac:dyDescent="0.25">
      <c r="A10">
        <v>2</v>
      </c>
      <c r="B10">
        <v>2</v>
      </c>
      <c r="C10">
        <v>4</v>
      </c>
      <c r="D10" t="s">
        <v>13</v>
      </c>
      <c r="E10" t="s">
        <v>13</v>
      </c>
      <c r="F10" t="s">
        <v>13</v>
      </c>
      <c r="G10" t="s">
        <v>13</v>
      </c>
      <c r="H10" s="1">
        <v>1</v>
      </c>
      <c r="I10">
        <v>0</v>
      </c>
      <c r="J10" t="s">
        <v>14</v>
      </c>
      <c r="K10" s="1">
        <v>1</v>
      </c>
      <c r="L10" s="1">
        <v>1</v>
      </c>
      <c r="M10" t="b">
        <v>1</v>
      </c>
      <c r="N10">
        <v>0</v>
      </c>
      <c r="O10">
        <v>0</v>
      </c>
    </row>
    <row r="11" spans="1:15" x14ac:dyDescent="0.25">
      <c r="A11">
        <v>3</v>
      </c>
      <c r="B11">
        <v>2</v>
      </c>
      <c r="C11">
        <v>4</v>
      </c>
      <c r="D11" t="s">
        <v>13</v>
      </c>
      <c r="E11" t="s">
        <v>13</v>
      </c>
      <c r="F11" t="s">
        <v>13</v>
      </c>
      <c r="G11" t="s">
        <v>13</v>
      </c>
      <c r="H11" s="1">
        <v>1</v>
      </c>
      <c r="I11">
        <v>0</v>
      </c>
      <c r="J11" t="s">
        <v>14</v>
      </c>
      <c r="K11" s="1">
        <v>1</v>
      </c>
      <c r="L11" s="1">
        <v>1</v>
      </c>
      <c r="M11" t="b">
        <v>1</v>
      </c>
      <c r="N11">
        <v>0</v>
      </c>
      <c r="O11">
        <v>0</v>
      </c>
    </row>
    <row r="12" spans="1:15" x14ac:dyDescent="0.25">
      <c r="A12">
        <v>1</v>
      </c>
      <c r="B12">
        <v>3</v>
      </c>
      <c r="C12">
        <v>5</v>
      </c>
      <c r="D12" t="s">
        <v>15</v>
      </c>
      <c r="E12" t="s">
        <v>15</v>
      </c>
      <c r="F12" t="s">
        <v>15</v>
      </c>
      <c r="G12" t="s">
        <v>15</v>
      </c>
      <c r="H12" s="1">
        <v>1</v>
      </c>
      <c r="I12">
        <v>0</v>
      </c>
      <c r="J12" t="s">
        <v>16</v>
      </c>
      <c r="K12" s="1">
        <v>1</v>
      </c>
      <c r="L12" s="1">
        <v>1</v>
      </c>
      <c r="M12" t="b">
        <v>1</v>
      </c>
      <c r="N12">
        <v>0</v>
      </c>
      <c r="O12">
        <v>0</v>
      </c>
    </row>
    <row r="13" spans="1:15" x14ac:dyDescent="0.25">
      <c r="A13">
        <v>2</v>
      </c>
      <c r="B13">
        <v>3</v>
      </c>
      <c r="C13">
        <v>5</v>
      </c>
      <c r="D13" t="s">
        <v>15</v>
      </c>
      <c r="E13" t="s">
        <v>15</v>
      </c>
      <c r="F13" t="s">
        <v>15</v>
      </c>
      <c r="G13" t="s">
        <v>15</v>
      </c>
      <c r="H13" s="1">
        <v>1</v>
      </c>
      <c r="I13">
        <v>0</v>
      </c>
      <c r="J13" t="s">
        <v>16</v>
      </c>
      <c r="K13" s="1">
        <v>1</v>
      </c>
      <c r="L13" s="1">
        <v>1</v>
      </c>
      <c r="M13" t="b">
        <v>1</v>
      </c>
      <c r="N13">
        <v>0</v>
      </c>
      <c r="O13">
        <v>0</v>
      </c>
    </row>
    <row r="14" spans="1:15" x14ac:dyDescent="0.25">
      <c r="A14">
        <v>3</v>
      </c>
      <c r="B14">
        <v>3</v>
      </c>
      <c r="C14">
        <v>5</v>
      </c>
      <c r="D14" t="s">
        <v>15</v>
      </c>
      <c r="E14" t="s">
        <v>15</v>
      </c>
      <c r="F14" t="s">
        <v>15</v>
      </c>
      <c r="G14" t="s">
        <v>15</v>
      </c>
      <c r="H14" s="1">
        <v>1</v>
      </c>
      <c r="I14">
        <v>0</v>
      </c>
      <c r="J14" t="s">
        <v>16</v>
      </c>
      <c r="K14" s="1">
        <v>1</v>
      </c>
      <c r="L14" s="1">
        <v>1</v>
      </c>
      <c r="M14" t="b">
        <v>1</v>
      </c>
      <c r="N14">
        <v>0</v>
      </c>
      <c r="O14">
        <v>0</v>
      </c>
    </row>
    <row r="15" spans="1:15" x14ac:dyDescent="0.25">
      <c r="A15">
        <v>1</v>
      </c>
      <c r="B15">
        <v>3</v>
      </c>
      <c r="C15">
        <v>6</v>
      </c>
      <c r="D15" t="s">
        <v>15</v>
      </c>
      <c r="E15" t="s">
        <v>17</v>
      </c>
      <c r="F15" t="s">
        <v>15</v>
      </c>
      <c r="G15" t="s">
        <v>17</v>
      </c>
      <c r="H15" s="1">
        <v>0.66666999999999998</v>
      </c>
      <c r="I15">
        <v>10</v>
      </c>
      <c r="J15" t="s">
        <v>16</v>
      </c>
      <c r="K15" s="1">
        <v>0.47367999999999999</v>
      </c>
      <c r="L15" s="1">
        <v>1</v>
      </c>
      <c r="M15" t="b">
        <v>0</v>
      </c>
      <c r="N15">
        <v>0</v>
      </c>
      <c r="O15">
        <v>0</v>
      </c>
    </row>
    <row r="16" spans="1:15" x14ac:dyDescent="0.25">
      <c r="A16">
        <v>2</v>
      </c>
      <c r="B16">
        <v>3</v>
      </c>
      <c r="C16">
        <v>6</v>
      </c>
      <c r="D16" t="s">
        <v>15</v>
      </c>
      <c r="E16" t="s">
        <v>17</v>
      </c>
      <c r="F16" t="s">
        <v>15</v>
      </c>
      <c r="G16" t="s">
        <v>15</v>
      </c>
      <c r="H16" s="1">
        <v>1</v>
      </c>
      <c r="I16">
        <v>0</v>
      </c>
      <c r="J16" t="s">
        <v>16</v>
      </c>
      <c r="K16" s="1">
        <v>1</v>
      </c>
      <c r="L16" s="1">
        <v>1</v>
      </c>
      <c r="M16" t="b">
        <v>1</v>
      </c>
      <c r="N16">
        <v>0</v>
      </c>
      <c r="O16">
        <v>0</v>
      </c>
    </row>
    <row r="17" spans="1:15" x14ac:dyDescent="0.25">
      <c r="A17">
        <v>3</v>
      </c>
      <c r="B17">
        <v>3</v>
      </c>
      <c r="C17">
        <v>6</v>
      </c>
      <c r="D17" t="s">
        <v>15</v>
      </c>
      <c r="E17" t="s">
        <v>17</v>
      </c>
      <c r="F17" t="s">
        <v>15</v>
      </c>
      <c r="G17" t="s">
        <v>15</v>
      </c>
      <c r="H17" s="1">
        <v>1</v>
      </c>
      <c r="I17">
        <v>0</v>
      </c>
      <c r="J17" t="s">
        <v>16</v>
      </c>
      <c r="K17" s="1">
        <v>1</v>
      </c>
      <c r="L17" s="1">
        <v>1</v>
      </c>
      <c r="M17" t="b">
        <v>1</v>
      </c>
      <c r="N17">
        <v>0</v>
      </c>
      <c r="O17">
        <v>0</v>
      </c>
    </row>
    <row r="18" spans="1:15" x14ac:dyDescent="0.25">
      <c r="A18">
        <v>1</v>
      </c>
      <c r="B18">
        <v>4</v>
      </c>
      <c r="C18">
        <v>7</v>
      </c>
      <c r="D18" t="s">
        <v>18</v>
      </c>
      <c r="E18" t="s">
        <v>19</v>
      </c>
      <c r="F18" t="s">
        <v>18</v>
      </c>
      <c r="G18" t="s">
        <v>19</v>
      </c>
      <c r="H18" s="1">
        <v>0.93332999999999999</v>
      </c>
      <c r="I18">
        <v>1</v>
      </c>
      <c r="J18" t="s">
        <v>20</v>
      </c>
      <c r="K18" s="1">
        <v>0.5</v>
      </c>
      <c r="L18" s="1">
        <v>0.55556000000000005</v>
      </c>
      <c r="M18" t="b">
        <v>0</v>
      </c>
      <c r="N18">
        <v>-1</v>
      </c>
      <c r="O18">
        <v>-1</v>
      </c>
    </row>
    <row r="19" spans="1:15" x14ac:dyDescent="0.25">
      <c r="A19">
        <v>2</v>
      </c>
      <c r="B19">
        <v>4</v>
      </c>
      <c r="C19">
        <v>7</v>
      </c>
      <c r="D19" t="s">
        <v>18</v>
      </c>
      <c r="E19" t="s">
        <v>19</v>
      </c>
      <c r="F19" t="s">
        <v>18</v>
      </c>
      <c r="G19" t="s">
        <v>19</v>
      </c>
      <c r="H19" s="1">
        <v>0.93332999999999999</v>
      </c>
      <c r="I19">
        <v>1</v>
      </c>
      <c r="J19" t="s">
        <v>20</v>
      </c>
      <c r="K19" s="1">
        <v>0.5</v>
      </c>
      <c r="L19" s="1">
        <v>0.55556000000000005</v>
      </c>
      <c r="M19" t="b">
        <v>0</v>
      </c>
      <c r="N19">
        <v>-1</v>
      </c>
      <c r="O19">
        <v>-1</v>
      </c>
    </row>
    <row r="20" spans="1:15" x14ac:dyDescent="0.25">
      <c r="A20">
        <v>3</v>
      </c>
      <c r="B20">
        <v>4</v>
      </c>
      <c r="C20">
        <v>7</v>
      </c>
      <c r="D20" t="s">
        <v>18</v>
      </c>
      <c r="E20" t="s">
        <v>19</v>
      </c>
      <c r="F20" t="s">
        <v>19</v>
      </c>
      <c r="G20" t="s">
        <v>19</v>
      </c>
      <c r="H20" s="1">
        <v>1</v>
      </c>
      <c r="I20">
        <v>0</v>
      </c>
      <c r="J20" t="s">
        <v>76</v>
      </c>
      <c r="K20" s="1">
        <v>1</v>
      </c>
      <c r="L20" s="1">
        <v>1</v>
      </c>
      <c r="M20" t="b">
        <v>1</v>
      </c>
      <c r="N20">
        <v>0</v>
      </c>
      <c r="O20">
        <v>0</v>
      </c>
    </row>
    <row r="21" spans="1:15" x14ac:dyDescent="0.25">
      <c r="A21">
        <v>1</v>
      </c>
      <c r="B21">
        <v>5</v>
      </c>
      <c r="C21">
        <v>8</v>
      </c>
      <c r="D21" t="s">
        <v>21</v>
      </c>
      <c r="E21" t="s">
        <v>22</v>
      </c>
      <c r="F21" t="s">
        <v>21</v>
      </c>
      <c r="G21" t="s">
        <v>22</v>
      </c>
      <c r="H21" s="1">
        <v>0.94737000000000005</v>
      </c>
      <c r="I21">
        <v>1</v>
      </c>
      <c r="J21" t="s">
        <v>23</v>
      </c>
      <c r="K21" s="1">
        <v>0.5</v>
      </c>
      <c r="L21" s="1">
        <v>0.54544999999999999</v>
      </c>
      <c r="M21" t="b">
        <v>0</v>
      </c>
      <c r="N21">
        <v>-1</v>
      </c>
      <c r="O21">
        <v>-1</v>
      </c>
    </row>
    <row r="22" spans="1:15" x14ac:dyDescent="0.25">
      <c r="A22">
        <v>2</v>
      </c>
      <c r="B22">
        <v>5</v>
      </c>
      <c r="C22">
        <v>8</v>
      </c>
      <c r="D22" t="s">
        <v>21</v>
      </c>
      <c r="E22" t="s">
        <v>22</v>
      </c>
      <c r="F22" t="s">
        <v>21</v>
      </c>
      <c r="G22" t="s">
        <v>22</v>
      </c>
      <c r="H22" s="1">
        <v>0.94737000000000005</v>
      </c>
      <c r="I22">
        <v>1</v>
      </c>
      <c r="J22" t="s">
        <v>23</v>
      </c>
      <c r="K22" s="1">
        <v>0.5</v>
      </c>
      <c r="L22" s="1">
        <v>0.54544999999999999</v>
      </c>
      <c r="M22" t="b">
        <v>0</v>
      </c>
      <c r="N22">
        <v>-1</v>
      </c>
      <c r="O22">
        <v>-1</v>
      </c>
    </row>
    <row r="23" spans="1:15" x14ac:dyDescent="0.25">
      <c r="A23">
        <v>3</v>
      </c>
      <c r="B23">
        <v>5</v>
      </c>
      <c r="C23">
        <v>8</v>
      </c>
      <c r="D23" t="s">
        <v>21</v>
      </c>
      <c r="E23" t="s">
        <v>22</v>
      </c>
      <c r="F23" t="s">
        <v>21</v>
      </c>
      <c r="G23" t="s">
        <v>77</v>
      </c>
      <c r="H23" s="1">
        <v>1</v>
      </c>
      <c r="I23">
        <v>0</v>
      </c>
      <c r="J23" t="s">
        <v>78</v>
      </c>
      <c r="K23" s="1">
        <v>1</v>
      </c>
      <c r="L23" s="1">
        <v>1</v>
      </c>
      <c r="M23" t="b">
        <v>0</v>
      </c>
      <c r="N23">
        <v>-1</v>
      </c>
      <c r="O23">
        <v>-1</v>
      </c>
    </row>
    <row r="24" spans="1:15" x14ac:dyDescent="0.25">
      <c r="A24">
        <v>1</v>
      </c>
      <c r="B24">
        <v>6</v>
      </c>
      <c r="C24">
        <v>9</v>
      </c>
      <c r="D24" t="s">
        <v>24</v>
      </c>
      <c r="E24" t="s">
        <v>25</v>
      </c>
      <c r="F24" t="s">
        <v>24</v>
      </c>
      <c r="G24" t="s">
        <v>25</v>
      </c>
      <c r="H24" s="1">
        <v>0.71428999999999998</v>
      </c>
      <c r="I24">
        <v>7</v>
      </c>
      <c r="J24" t="s">
        <v>26</v>
      </c>
      <c r="K24" s="1">
        <v>0.54544999999999999</v>
      </c>
      <c r="L24" s="1">
        <v>0.66666999999999998</v>
      </c>
      <c r="M24" t="b">
        <v>0</v>
      </c>
      <c r="N24">
        <v>-1</v>
      </c>
      <c r="O24">
        <v>-1</v>
      </c>
    </row>
    <row r="25" spans="1:15" x14ac:dyDescent="0.25">
      <c r="A25">
        <v>2</v>
      </c>
      <c r="B25">
        <v>6</v>
      </c>
      <c r="C25">
        <v>9</v>
      </c>
      <c r="D25" t="s">
        <v>24</v>
      </c>
      <c r="E25" t="s">
        <v>25</v>
      </c>
      <c r="F25" t="s">
        <v>27</v>
      </c>
      <c r="G25" t="s">
        <v>25</v>
      </c>
      <c r="H25" s="1">
        <v>0.81818000000000002</v>
      </c>
      <c r="I25">
        <v>6</v>
      </c>
      <c r="J25" t="s">
        <v>26</v>
      </c>
      <c r="K25" s="1">
        <v>0.66666999999999998</v>
      </c>
      <c r="L25" s="1">
        <v>1</v>
      </c>
      <c r="M25" t="b">
        <v>0</v>
      </c>
      <c r="N25">
        <v>0</v>
      </c>
      <c r="O25">
        <v>0</v>
      </c>
    </row>
    <row r="26" spans="1:15" x14ac:dyDescent="0.25">
      <c r="A26">
        <v>3</v>
      </c>
      <c r="B26">
        <v>6</v>
      </c>
      <c r="C26">
        <v>9</v>
      </c>
      <c r="D26" t="s">
        <v>24</v>
      </c>
      <c r="E26" t="s">
        <v>25</v>
      </c>
      <c r="F26" t="s">
        <v>79</v>
      </c>
      <c r="G26" t="s">
        <v>80</v>
      </c>
      <c r="H26" s="1">
        <v>0.8</v>
      </c>
      <c r="I26">
        <v>5</v>
      </c>
      <c r="J26" t="s">
        <v>81</v>
      </c>
      <c r="K26" s="1">
        <v>0.6875</v>
      </c>
      <c r="L26" s="1">
        <v>1</v>
      </c>
      <c r="M26" t="b">
        <v>0</v>
      </c>
      <c r="N26">
        <v>0</v>
      </c>
      <c r="O26">
        <v>0</v>
      </c>
    </row>
    <row r="27" spans="1:15" x14ac:dyDescent="0.25">
      <c r="A27">
        <v>1</v>
      </c>
      <c r="B27">
        <v>7</v>
      </c>
      <c r="C27">
        <v>10</v>
      </c>
      <c r="D27" t="s">
        <v>27</v>
      </c>
      <c r="E27" t="s">
        <v>25</v>
      </c>
      <c r="F27" t="s">
        <v>27</v>
      </c>
      <c r="G27" t="s">
        <v>25</v>
      </c>
      <c r="H27" s="1">
        <v>0.81818000000000002</v>
      </c>
      <c r="I27">
        <v>6</v>
      </c>
      <c r="J27" t="s">
        <v>26</v>
      </c>
      <c r="K27" s="1">
        <v>0.66666999999999998</v>
      </c>
      <c r="L27" s="1">
        <v>1</v>
      </c>
      <c r="M27" t="b">
        <v>0</v>
      </c>
      <c r="N27">
        <v>0</v>
      </c>
      <c r="O27">
        <v>0</v>
      </c>
    </row>
    <row r="28" spans="1:15" x14ac:dyDescent="0.25">
      <c r="A28">
        <v>2</v>
      </c>
      <c r="B28">
        <v>7</v>
      </c>
      <c r="C28">
        <v>10</v>
      </c>
      <c r="D28" t="s">
        <v>27</v>
      </c>
      <c r="E28" t="s">
        <v>25</v>
      </c>
      <c r="F28" t="s">
        <v>27</v>
      </c>
      <c r="G28" t="s">
        <v>25</v>
      </c>
      <c r="H28" s="1">
        <v>0.81818000000000002</v>
      </c>
      <c r="I28">
        <v>6</v>
      </c>
      <c r="J28" t="s">
        <v>26</v>
      </c>
      <c r="K28" s="1">
        <v>0.66666999999999998</v>
      </c>
      <c r="L28" s="1">
        <v>1</v>
      </c>
      <c r="M28" t="b">
        <v>0</v>
      </c>
      <c r="N28">
        <v>0</v>
      </c>
      <c r="O28">
        <v>0</v>
      </c>
    </row>
    <row r="29" spans="1:15" x14ac:dyDescent="0.25">
      <c r="A29">
        <v>3</v>
      </c>
      <c r="B29">
        <v>7</v>
      </c>
      <c r="C29">
        <v>10</v>
      </c>
      <c r="D29" t="s">
        <v>27</v>
      </c>
      <c r="E29" t="s">
        <v>25</v>
      </c>
      <c r="F29" t="s">
        <v>79</v>
      </c>
      <c r="G29" t="s">
        <v>80</v>
      </c>
      <c r="H29" s="1">
        <v>0.8</v>
      </c>
      <c r="I29">
        <v>5</v>
      </c>
      <c r="J29" t="s">
        <v>81</v>
      </c>
      <c r="K29" s="1">
        <v>0.6875</v>
      </c>
      <c r="L29" s="1">
        <v>1</v>
      </c>
      <c r="M29" t="b">
        <v>0</v>
      </c>
      <c r="N29">
        <v>0</v>
      </c>
      <c r="O29">
        <v>0</v>
      </c>
    </row>
    <row r="30" spans="1:15" x14ac:dyDescent="0.25">
      <c r="A30">
        <v>1</v>
      </c>
      <c r="B30">
        <v>8</v>
      </c>
      <c r="C30">
        <v>11</v>
      </c>
      <c r="D30" t="s">
        <v>28</v>
      </c>
      <c r="E30" t="s">
        <v>29</v>
      </c>
      <c r="F30" t="s">
        <v>28</v>
      </c>
      <c r="G30" t="s">
        <v>29</v>
      </c>
      <c r="H30" s="1">
        <v>0.69230999999999998</v>
      </c>
      <c r="I30">
        <v>10</v>
      </c>
      <c r="J30" t="s">
        <v>30</v>
      </c>
      <c r="K30" s="1">
        <v>0.54544999999999999</v>
      </c>
      <c r="L30" s="1">
        <v>1</v>
      </c>
      <c r="M30" t="b">
        <v>1</v>
      </c>
      <c r="N30">
        <v>0</v>
      </c>
      <c r="O30">
        <v>0</v>
      </c>
    </row>
    <row r="31" spans="1:15" x14ac:dyDescent="0.25">
      <c r="A31">
        <v>2</v>
      </c>
      <c r="B31">
        <v>8</v>
      </c>
      <c r="C31">
        <v>11</v>
      </c>
      <c r="D31" t="s">
        <v>28</v>
      </c>
      <c r="E31" t="s">
        <v>29</v>
      </c>
      <c r="F31" t="s">
        <v>29</v>
      </c>
      <c r="G31" t="s">
        <v>29</v>
      </c>
      <c r="H31" s="1">
        <v>1</v>
      </c>
      <c r="I31">
        <v>0</v>
      </c>
      <c r="J31" t="s">
        <v>30</v>
      </c>
      <c r="K31" s="1">
        <v>1</v>
      </c>
      <c r="L31" s="1">
        <v>1</v>
      </c>
      <c r="M31" t="b">
        <v>1</v>
      </c>
      <c r="N31">
        <v>0</v>
      </c>
      <c r="O31">
        <v>0</v>
      </c>
    </row>
    <row r="32" spans="1:15" x14ac:dyDescent="0.25">
      <c r="A32">
        <v>3</v>
      </c>
      <c r="B32">
        <v>8</v>
      </c>
      <c r="C32">
        <v>11</v>
      </c>
      <c r="D32" t="s">
        <v>28</v>
      </c>
      <c r="E32" t="s">
        <v>29</v>
      </c>
      <c r="F32" t="s">
        <v>82</v>
      </c>
      <c r="G32" t="s">
        <v>82</v>
      </c>
      <c r="H32" s="1">
        <v>1</v>
      </c>
      <c r="I32">
        <v>0</v>
      </c>
      <c r="J32" t="s">
        <v>83</v>
      </c>
      <c r="K32" s="1">
        <v>1</v>
      </c>
      <c r="L32" s="1">
        <v>1</v>
      </c>
      <c r="M32" t="b">
        <v>1</v>
      </c>
      <c r="N32">
        <v>0</v>
      </c>
      <c r="O32">
        <v>0</v>
      </c>
    </row>
    <row r="33" spans="1:15" x14ac:dyDescent="0.25">
      <c r="A33">
        <v>1</v>
      </c>
      <c r="B33">
        <v>8</v>
      </c>
      <c r="C33">
        <v>12</v>
      </c>
      <c r="D33" t="s">
        <v>28</v>
      </c>
      <c r="E33" t="s">
        <v>28</v>
      </c>
      <c r="F33" t="s">
        <v>28</v>
      </c>
      <c r="G33" t="s">
        <v>28</v>
      </c>
      <c r="H33" s="1">
        <v>1</v>
      </c>
      <c r="I33">
        <v>0</v>
      </c>
      <c r="J33" t="s">
        <v>31</v>
      </c>
      <c r="K33" s="1">
        <v>1</v>
      </c>
      <c r="L33" s="1">
        <v>1</v>
      </c>
      <c r="M33" t="b">
        <v>1</v>
      </c>
      <c r="N33">
        <v>0</v>
      </c>
      <c r="O33">
        <v>0</v>
      </c>
    </row>
    <row r="34" spans="1:15" x14ac:dyDescent="0.25">
      <c r="A34">
        <v>2</v>
      </c>
      <c r="B34">
        <v>8</v>
      </c>
      <c r="C34">
        <v>12</v>
      </c>
      <c r="D34" t="s">
        <v>28</v>
      </c>
      <c r="E34" t="s">
        <v>28</v>
      </c>
      <c r="F34" t="s">
        <v>29</v>
      </c>
      <c r="G34" t="s">
        <v>29</v>
      </c>
      <c r="H34" s="1">
        <v>1</v>
      </c>
      <c r="I34">
        <v>0</v>
      </c>
      <c r="J34" t="s">
        <v>30</v>
      </c>
      <c r="K34" s="1">
        <v>1</v>
      </c>
      <c r="L34" s="1">
        <v>1</v>
      </c>
      <c r="M34" t="b">
        <v>1</v>
      </c>
      <c r="N34">
        <v>0</v>
      </c>
      <c r="O34">
        <v>0</v>
      </c>
    </row>
    <row r="35" spans="1:15" x14ac:dyDescent="0.25">
      <c r="A35">
        <v>3</v>
      </c>
      <c r="B35">
        <v>8</v>
      </c>
      <c r="C35">
        <v>12</v>
      </c>
      <c r="D35" t="s">
        <v>28</v>
      </c>
      <c r="E35" t="s">
        <v>28</v>
      </c>
      <c r="F35" t="s">
        <v>82</v>
      </c>
      <c r="G35" t="s">
        <v>82</v>
      </c>
      <c r="H35" s="1">
        <v>1</v>
      </c>
      <c r="I35">
        <v>0</v>
      </c>
      <c r="J35" t="s">
        <v>83</v>
      </c>
      <c r="K35" s="1">
        <v>1</v>
      </c>
      <c r="L35" s="1">
        <v>1</v>
      </c>
      <c r="M35" t="b">
        <v>1</v>
      </c>
      <c r="N35">
        <v>0</v>
      </c>
      <c r="O35">
        <v>0</v>
      </c>
    </row>
    <row r="36" spans="1:15" x14ac:dyDescent="0.25">
      <c r="A36">
        <v>1</v>
      </c>
      <c r="B36">
        <v>9</v>
      </c>
      <c r="C36">
        <v>13</v>
      </c>
      <c r="D36" t="s">
        <v>29</v>
      </c>
      <c r="E36" t="s">
        <v>29</v>
      </c>
      <c r="F36" t="s">
        <v>29</v>
      </c>
      <c r="G36" t="s">
        <v>29</v>
      </c>
      <c r="H36" s="1">
        <v>1</v>
      </c>
      <c r="I36">
        <v>0</v>
      </c>
      <c r="J36" t="s">
        <v>30</v>
      </c>
      <c r="K36" s="1">
        <v>1</v>
      </c>
      <c r="L36" s="1">
        <v>1</v>
      </c>
      <c r="M36" t="b">
        <v>1</v>
      </c>
      <c r="N36">
        <v>0</v>
      </c>
      <c r="O36">
        <v>0</v>
      </c>
    </row>
    <row r="37" spans="1:15" x14ac:dyDescent="0.25">
      <c r="A37">
        <v>2</v>
      </c>
      <c r="B37">
        <v>9</v>
      </c>
      <c r="C37">
        <v>13</v>
      </c>
      <c r="D37" t="s">
        <v>29</v>
      </c>
      <c r="E37" t="s">
        <v>29</v>
      </c>
      <c r="F37" t="s">
        <v>29</v>
      </c>
      <c r="G37" t="s">
        <v>29</v>
      </c>
      <c r="H37" s="1">
        <v>1</v>
      </c>
      <c r="I37">
        <v>0</v>
      </c>
      <c r="J37" t="s">
        <v>30</v>
      </c>
      <c r="K37" s="1">
        <v>1</v>
      </c>
      <c r="L37" s="1">
        <v>1</v>
      </c>
      <c r="M37" t="b">
        <v>1</v>
      </c>
      <c r="N37">
        <v>0</v>
      </c>
      <c r="O37">
        <v>0</v>
      </c>
    </row>
    <row r="38" spans="1:15" x14ac:dyDescent="0.25">
      <c r="A38">
        <v>3</v>
      </c>
      <c r="B38">
        <v>9</v>
      </c>
      <c r="C38">
        <v>13</v>
      </c>
      <c r="D38" t="s">
        <v>29</v>
      </c>
      <c r="E38" t="s">
        <v>29</v>
      </c>
      <c r="F38" t="s">
        <v>82</v>
      </c>
      <c r="G38" t="s">
        <v>82</v>
      </c>
      <c r="H38" s="1">
        <v>1</v>
      </c>
      <c r="I38">
        <v>0</v>
      </c>
      <c r="J38" t="s">
        <v>83</v>
      </c>
      <c r="K38" s="1">
        <v>1</v>
      </c>
      <c r="L38" s="1">
        <v>1</v>
      </c>
      <c r="M38" t="b">
        <v>1</v>
      </c>
      <c r="N38">
        <v>0</v>
      </c>
      <c r="O38">
        <v>0</v>
      </c>
    </row>
    <row r="39" spans="1:15" x14ac:dyDescent="0.25">
      <c r="A39">
        <v>1</v>
      </c>
      <c r="B39">
        <v>10</v>
      </c>
      <c r="C39">
        <v>14</v>
      </c>
      <c r="D39" t="s">
        <v>32</v>
      </c>
      <c r="E39" t="s">
        <v>33</v>
      </c>
      <c r="F39" t="s">
        <v>32</v>
      </c>
      <c r="G39" t="s">
        <v>33</v>
      </c>
      <c r="H39" s="1">
        <v>0.3871</v>
      </c>
      <c r="I39">
        <v>25</v>
      </c>
      <c r="J39" t="s">
        <v>34</v>
      </c>
      <c r="K39" s="1">
        <v>0.21875</v>
      </c>
      <c r="L39" s="1">
        <v>1</v>
      </c>
      <c r="M39" t="b">
        <v>1</v>
      </c>
      <c r="N39">
        <v>0</v>
      </c>
      <c r="O39">
        <v>0</v>
      </c>
    </row>
    <row r="40" spans="1:15" x14ac:dyDescent="0.25">
      <c r="A40">
        <v>2</v>
      </c>
      <c r="B40">
        <v>10</v>
      </c>
      <c r="C40">
        <v>14</v>
      </c>
      <c r="D40" t="s">
        <v>32</v>
      </c>
      <c r="E40" t="s">
        <v>33</v>
      </c>
      <c r="F40" t="s">
        <v>109</v>
      </c>
      <c r="G40" t="s">
        <v>33</v>
      </c>
      <c r="H40" s="1">
        <v>0.48</v>
      </c>
      <c r="I40">
        <v>17</v>
      </c>
      <c r="J40" t="s">
        <v>34</v>
      </c>
      <c r="K40" s="1">
        <v>0.29166999999999998</v>
      </c>
      <c r="L40" s="1">
        <v>1</v>
      </c>
      <c r="M40" t="b">
        <v>1</v>
      </c>
      <c r="N40">
        <v>0</v>
      </c>
      <c r="O40">
        <v>0</v>
      </c>
    </row>
    <row r="41" spans="1:15" x14ac:dyDescent="0.25">
      <c r="A41">
        <v>3</v>
      </c>
      <c r="B41">
        <v>10</v>
      </c>
      <c r="C41">
        <v>14</v>
      </c>
      <c r="D41" t="s">
        <v>32</v>
      </c>
      <c r="E41" t="s">
        <v>33</v>
      </c>
      <c r="F41" t="s">
        <v>111</v>
      </c>
      <c r="G41" t="s">
        <v>33</v>
      </c>
      <c r="H41" s="1">
        <v>0.44444</v>
      </c>
      <c r="I41">
        <v>15</v>
      </c>
      <c r="J41" t="s">
        <v>34</v>
      </c>
      <c r="K41" s="1">
        <v>0.31818000000000002</v>
      </c>
      <c r="L41" s="1">
        <v>1</v>
      </c>
      <c r="M41" t="b">
        <v>1</v>
      </c>
      <c r="N41">
        <v>0</v>
      </c>
      <c r="O41">
        <v>0</v>
      </c>
    </row>
    <row r="42" spans="1:15" x14ac:dyDescent="0.25">
      <c r="A42">
        <v>1</v>
      </c>
      <c r="B42">
        <v>11</v>
      </c>
      <c r="C42">
        <v>15</v>
      </c>
      <c r="D42" t="s">
        <v>35</v>
      </c>
      <c r="E42" t="s">
        <v>36</v>
      </c>
      <c r="F42" t="s">
        <v>35</v>
      </c>
      <c r="G42" t="s">
        <v>36</v>
      </c>
      <c r="H42" s="1">
        <v>0.8</v>
      </c>
      <c r="I42">
        <v>4</v>
      </c>
      <c r="J42" t="s">
        <v>37</v>
      </c>
      <c r="K42" s="1">
        <v>0.55556000000000005</v>
      </c>
      <c r="L42" s="1">
        <v>1</v>
      </c>
      <c r="M42" t="b">
        <v>1</v>
      </c>
      <c r="N42">
        <v>0</v>
      </c>
      <c r="O42">
        <v>0</v>
      </c>
    </row>
    <row r="43" spans="1:15" x14ac:dyDescent="0.25">
      <c r="A43">
        <v>2</v>
      </c>
      <c r="B43">
        <v>11</v>
      </c>
      <c r="C43">
        <v>15</v>
      </c>
      <c r="D43" t="s">
        <v>35</v>
      </c>
      <c r="E43" t="s">
        <v>36</v>
      </c>
      <c r="F43" t="s">
        <v>35</v>
      </c>
      <c r="G43" t="s">
        <v>36</v>
      </c>
      <c r="H43" s="1">
        <v>0.8</v>
      </c>
      <c r="I43">
        <v>4</v>
      </c>
      <c r="J43" t="s">
        <v>37</v>
      </c>
      <c r="K43" s="1">
        <v>0.55556000000000005</v>
      </c>
      <c r="L43" s="1">
        <v>1</v>
      </c>
      <c r="M43" t="b">
        <v>1</v>
      </c>
      <c r="N43">
        <v>0</v>
      </c>
      <c r="O43">
        <v>0</v>
      </c>
    </row>
    <row r="44" spans="1:15" x14ac:dyDescent="0.25">
      <c r="A44">
        <v>3</v>
      </c>
      <c r="B44">
        <v>11</v>
      </c>
      <c r="C44">
        <v>15</v>
      </c>
      <c r="D44" t="s">
        <v>35</v>
      </c>
      <c r="E44" t="s">
        <v>36</v>
      </c>
      <c r="F44" t="s">
        <v>84</v>
      </c>
      <c r="G44" t="s">
        <v>36</v>
      </c>
      <c r="H44" s="1">
        <v>0.72726999999999997</v>
      </c>
      <c r="I44">
        <v>3</v>
      </c>
      <c r="J44" t="s">
        <v>37</v>
      </c>
      <c r="K44" s="1">
        <v>0.625</v>
      </c>
      <c r="L44" s="1">
        <v>1</v>
      </c>
      <c r="M44" t="b">
        <v>1</v>
      </c>
      <c r="N44">
        <v>0</v>
      </c>
      <c r="O44">
        <v>0</v>
      </c>
    </row>
    <row r="45" spans="1:15" x14ac:dyDescent="0.25">
      <c r="A45">
        <v>2</v>
      </c>
      <c r="B45">
        <v>11</v>
      </c>
      <c r="C45">
        <v>16</v>
      </c>
      <c r="D45" t="s">
        <v>35</v>
      </c>
      <c r="E45" t="s">
        <v>38</v>
      </c>
      <c r="F45" t="s">
        <v>35</v>
      </c>
      <c r="G45" t="s">
        <v>36</v>
      </c>
      <c r="H45" s="1">
        <v>0.8</v>
      </c>
      <c r="I45">
        <v>4</v>
      </c>
      <c r="J45" t="s">
        <v>37</v>
      </c>
      <c r="K45" s="1">
        <v>0.55556000000000005</v>
      </c>
      <c r="L45" s="1">
        <v>1</v>
      </c>
      <c r="M45" t="b">
        <v>1</v>
      </c>
      <c r="N45">
        <v>0</v>
      </c>
      <c r="O45">
        <v>0</v>
      </c>
    </row>
    <row r="46" spans="1:15" x14ac:dyDescent="0.25">
      <c r="A46">
        <v>3</v>
      </c>
      <c r="B46">
        <v>11</v>
      </c>
      <c r="C46">
        <v>16</v>
      </c>
      <c r="D46" t="s">
        <v>35</v>
      </c>
      <c r="E46" t="s">
        <v>38</v>
      </c>
      <c r="F46" t="s">
        <v>84</v>
      </c>
      <c r="G46" t="s">
        <v>36</v>
      </c>
      <c r="H46" s="1">
        <v>0.72726999999999997</v>
      </c>
      <c r="I46">
        <v>3</v>
      </c>
      <c r="J46" t="s">
        <v>37</v>
      </c>
      <c r="K46" s="1">
        <v>0.625</v>
      </c>
      <c r="L46" s="1">
        <v>1</v>
      </c>
      <c r="M46" t="b">
        <v>1</v>
      </c>
      <c r="N46">
        <v>0</v>
      </c>
      <c r="O46">
        <v>0</v>
      </c>
    </row>
    <row r="47" spans="1:15" x14ac:dyDescent="0.25">
      <c r="A47">
        <v>1</v>
      </c>
      <c r="B47">
        <v>12</v>
      </c>
      <c r="C47">
        <v>17</v>
      </c>
      <c r="D47" t="s">
        <v>40</v>
      </c>
      <c r="E47" t="s">
        <v>36</v>
      </c>
      <c r="F47" t="s">
        <v>40</v>
      </c>
      <c r="G47" t="s">
        <v>36</v>
      </c>
      <c r="H47" s="1">
        <v>0.8</v>
      </c>
      <c r="I47">
        <v>4</v>
      </c>
      <c r="J47" t="s">
        <v>37</v>
      </c>
      <c r="K47" s="1">
        <v>0.55556000000000005</v>
      </c>
      <c r="L47" s="1">
        <v>1</v>
      </c>
      <c r="M47" t="b">
        <v>1</v>
      </c>
      <c r="N47">
        <v>0</v>
      </c>
      <c r="O47">
        <v>0</v>
      </c>
    </row>
    <row r="48" spans="1:15" x14ac:dyDescent="0.25">
      <c r="A48">
        <v>2</v>
      </c>
      <c r="B48">
        <v>12</v>
      </c>
      <c r="C48">
        <v>17</v>
      </c>
      <c r="D48" t="s">
        <v>40</v>
      </c>
      <c r="E48" t="s">
        <v>36</v>
      </c>
      <c r="F48" t="s">
        <v>40</v>
      </c>
      <c r="G48" t="s">
        <v>36</v>
      </c>
      <c r="H48" s="1">
        <v>0.8</v>
      </c>
      <c r="I48">
        <v>4</v>
      </c>
      <c r="J48" t="s">
        <v>37</v>
      </c>
      <c r="K48" s="1">
        <v>0.55556000000000005</v>
      </c>
      <c r="L48" s="1">
        <v>1</v>
      </c>
      <c r="M48" t="b">
        <v>1</v>
      </c>
      <c r="N48">
        <v>0</v>
      </c>
      <c r="O48">
        <v>0</v>
      </c>
    </row>
    <row r="49" spans="1:15" x14ac:dyDescent="0.25">
      <c r="A49">
        <v>3</v>
      </c>
      <c r="B49">
        <v>12</v>
      </c>
      <c r="C49">
        <v>17</v>
      </c>
      <c r="D49" t="s">
        <v>40</v>
      </c>
      <c r="E49" t="s">
        <v>36</v>
      </c>
      <c r="F49" t="s">
        <v>85</v>
      </c>
      <c r="G49" t="s">
        <v>36</v>
      </c>
      <c r="H49" s="1">
        <v>0.72726999999999997</v>
      </c>
      <c r="I49">
        <v>3</v>
      </c>
      <c r="J49" t="s">
        <v>37</v>
      </c>
      <c r="K49" s="1">
        <v>0.625</v>
      </c>
      <c r="L49" s="1">
        <v>1</v>
      </c>
      <c r="M49" t="b">
        <v>1</v>
      </c>
      <c r="N49">
        <v>0</v>
      </c>
      <c r="O49">
        <v>0</v>
      </c>
    </row>
    <row r="50" spans="1:15" x14ac:dyDescent="0.25">
      <c r="A50">
        <v>2</v>
      </c>
      <c r="B50">
        <v>12</v>
      </c>
      <c r="C50">
        <v>18</v>
      </c>
      <c r="D50" t="s">
        <v>40</v>
      </c>
      <c r="E50" t="s">
        <v>38</v>
      </c>
      <c r="F50" t="s">
        <v>40</v>
      </c>
      <c r="G50" t="s">
        <v>36</v>
      </c>
      <c r="H50" s="1">
        <v>0.8</v>
      </c>
      <c r="I50">
        <v>4</v>
      </c>
      <c r="J50" t="s">
        <v>37</v>
      </c>
      <c r="K50" s="1">
        <v>0.55556000000000005</v>
      </c>
      <c r="L50" s="1">
        <v>1</v>
      </c>
      <c r="M50" t="b">
        <v>1</v>
      </c>
      <c r="N50">
        <v>0</v>
      </c>
      <c r="O50">
        <v>0</v>
      </c>
    </row>
    <row r="51" spans="1:15" x14ac:dyDescent="0.25">
      <c r="A51">
        <v>3</v>
      </c>
      <c r="B51">
        <v>12</v>
      </c>
      <c r="C51">
        <v>18</v>
      </c>
      <c r="D51" t="s">
        <v>40</v>
      </c>
      <c r="E51" t="s">
        <v>38</v>
      </c>
      <c r="F51" t="s">
        <v>85</v>
      </c>
      <c r="G51" t="s">
        <v>36</v>
      </c>
      <c r="H51" s="1">
        <v>0.72726999999999997</v>
      </c>
      <c r="I51">
        <v>3</v>
      </c>
      <c r="J51" t="s">
        <v>37</v>
      </c>
      <c r="K51" s="1">
        <v>0.625</v>
      </c>
      <c r="L51" s="1">
        <v>1</v>
      </c>
      <c r="M51" t="b">
        <v>1</v>
      </c>
      <c r="N51">
        <v>0</v>
      </c>
      <c r="O51">
        <v>0</v>
      </c>
    </row>
    <row r="52" spans="1:15" x14ac:dyDescent="0.25">
      <c r="A52">
        <v>1</v>
      </c>
      <c r="B52">
        <v>13</v>
      </c>
      <c r="C52">
        <v>19</v>
      </c>
      <c r="D52" t="s">
        <v>41</v>
      </c>
      <c r="E52" t="s">
        <v>42</v>
      </c>
      <c r="F52" t="s">
        <v>41</v>
      </c>
      <c r="G52" t="s">
        <v>42</v>
      </c>
      <c r="H52" s="1">
        <v>0.8</v>
      </c>
      <c r="I52">
        <v>8</v>
      </c>
      <c r="J52" t="s">
        <v>43</v>
      </c>
      <c r="K52" s="1">
        <v>0.52941000000000005</v>
      </c>
      <c r="L52" s="1">
        <v>1</v>
      </c>
      <c r="M52" t="b">
        <v>0</v>
      </c>
      <c r="N52">
        <v>0</v>
      </c>
      <c r="O52">
        <v>0</v>
      </c>
    </row>
    <row r="53" spans="1:15" x14ac:dyDescent="0.25">
      <c r="A53">
        <v>2</v>
      </c>
      <c r="B53">
        <v>13</v>
      </c>
      <c r="C53">
        <v>19</v>
      </c>
      <c r="D53" t="s">
        <v>41</v>
      </c>
      <c r="E53" t="s">
        <v>42</v>
      </c>
      <c r="F53" t="s">
        <v>41</v>
      </c>
      <c r="G53" t="s">
        <v>72</v>
      </c>
      <c r="H53" s="1">
        <v>1</v>
      </c>
      <c r="I53">
        <v>2</v>
      </c>
      <c r="J53" t="s">
        <v>43</v>
      </c>
      <c r="K53" s="1">
        <v>0.81818000000000002</v>
      </c>
      <c r="L53" s="1">
        <v>1</v>
      </c>
      <c r="M53" t="b">
        <v>0</v>
      </c>
      <c r="N53">
        <v>0</v>
      </c>
      <c r="O53">
        <v>0</v>
      </c>
    </row>
    <row r="54" spans="1:15" x14ac:dyDescent="0.25">
      <c r="A54">
        <v>3</v>
      </c>
      <c r="B54">
        <v>13</v>
      </c>
      <c r="C54">
        <v>19</v>
      </c>
      <c r="D54" t="s">
        <v>41</v>
      </c>
      <c r="E54" t="s">
        <v>42</v>
      </c>
      <c r="F54" t="s">
        <v>41</v>
      </c>
      <c r="G54" t="s">
        <v>86</v>
      </c>
      <c r="H54" s="1">
        <v>0.94118000000000002</v>
      </c>
      <c r="I54">
        <v>1</v>
      </c>
      <c r="J54" t="s">
        <v>43</v>
      </c>
      <c r="K54" s="1">
        <v>0.9</v>
      </c>
      <c r="L54" s="1">
        <v>1</v>
      </c>
      <c r="M54" t="b">
        <v>0</v>
      </c>
      <c r="N54">
        <v>0</v>
      </c>
      <c r="O54">
        <v>0</v>
      </c>
    </row>
    <row r="55" spans="1:15" x14ac:dyDescent="0.25">
      <c r="A55">
        <v>1</v>
      </c>
      <c r="B55">
        <v>13</v>
      </c>
      <c r="C55">
        <v>20</v>
      </c>
      <c r="D55" t="s">
        <v>41</v>
      </c>
      <c r="E55" t="s">
        <v>44</v>
      </c>
      <c r="F55" t="s">
        <v>41</v>
      </c>
      <c r="G55" t="s">
        <v>44</v>
      </c>
      <c r="H55" s="1">
        <v>0.8</v>
      </c>
      <c r="I55">
        <v>8</v>
      </c>
      <c r="J55" t="s">
        <v>43</v>
      </c>
      <c r="K55" s="1">
        <v>0.52941000000000005</v>
      </c>
      <c r="L55" s="1">
        <v>1</v>
      </c>
      <c r="M55" t="b">
        <v>0</v>
      </c>
      <c r="N55">
        <v>0</v>
      </c>
      <c r="O55">
        <v>0</v>
      </c>
    </row>
    <row r="56" spans="1:15" x14ac:dyDescent="0.25">
      <c r="A56">
        <v>2</v>
      </c>
      <c r="B56">
        <v>13</v>
      </c>
      <c r="C56">
        <v>20</v>
      </c>
      <c r="D56" t="s">
        <v>41</v>
      </c>
      <c r="E56" t="s">
        <v>44</v>
      </c>
      <c r="F56" t="s">
        <v>41</v>
      </c>
      <c r="G56" t="s">
        <v>73</v>
      </c>
      <c r="H56" s="1">
        <v>1</v>
      </c>
      <c r="I56">
        <v>2</v>
      </c>
      <c r="J56" t="s">
        <v>43</v>
      </c>
      <c r="K56" s="1">
        <v>0.81818000000000002</v>
      </c>
      <c r="L56" s="1">
        <v>1</v>
      </c>
      <c r="M56" t="b">
        <v>0</v>
      </c>
      <c r="N56">
        <v>0</v>
      </c>
      <c r="O56">
        <v>0</v>
      </c>
    </row>
    <row r="57" spans="1:15" x14ac:dyDescent="0.25">
      <c r="A57">
        <v>3</v>
      </c>
      <c r="B57">
        <v>13</v>
      </c>
      <c r="C57">
        <v>20</v>
      </c>
      <c r="D57" t="s">
        <v>41</v>
      </c>
      <c r="E57" t="s">
        <v>44</v>
      </c>
      <c r="F57" t="s">
        <v>41</v>
      </c>
      <c r="G57" t="s">
        <v>87</v>
      </c>
      <c r="H57" s="1">
        <v>0.94118000000000002</v>
      </c>
      <c r="I57">
        <v>1</v>
      </c>
      <c r="J57" t="s">
        <v>43</v>
      </c>
      <c r="K57" s="1">
        <v>0.9</v>
      </c>
      <c r="L57" s="1">
        <v>1</v>
      </c>
      <c r="M57" t="b">
        <v>0</v>
      </c>
      <c r="N57">
        <v>0</v>
      </c>
      <c r="O57">
        <v>0</v>
      </c>
    </row>
    <row r="58" spans="1:15" x14ac:dyDescent="0.25">
      <c r="A58">
        <v>2</v>
      </c>
      <c r="B58">
        <v>14</v>
      </c>
      <c r="C58">
        <v>21</v>
      </c>
      <c r="D58" t="s">
        <v>45</v>
      </c>
      <c r="E58" t="s">
        <v>42</v>
      </c>
      <c r="F58" t="s">
        <v>41</v>
      </c>
      <c r="G58" t="s">
        <v>72</v>
      </c>
      <c r="H58" s="1">
        <v>1</v>
      </c>
      <c r="I58">
        <v>2</v>
      </c>
      <c r="J58" t="s">
        <v>43</v>
      </c>
      <c r="K58" s="1">
        <v>0.81818000000000002</v>
      </c>
      <c r="L58" s="1">
        <v>1</v>
      </c>
      <c r="M58" t="b">
        <v>0</v>
      </c>
      <c r="N58">
        <v>0</v>
      </c>
      <c r="O58">
        <v>0</v>
      </c>
    </row>
    <row r="59" spans="1:15" x14ac:dyDescent="0.25">
      <c r="A59">
        <v>3</v>
      </c>
      <c r="B59">
        <v>14</v>
      </c>
      <c r="C59">
        <v>21</v>
      </c>
      <c r="D59" t="s">
        <v>45</v>
      </c>
      <c r="E59" t="s">
        <v>42</v>
      </c>
      <c r="F59" t="s">
        <v>41</v>
      </c>
      <c r="G59" t="s">
        <v>86</v>
      </c>
      <c r="H59" s="1">
        <v>0.94118000000000002</v>
      </c>
      <c r="I59">
        <v>1</v>
      </c>
      <c r="J59" t="s">
        <v>43</v>
      </c>
      <c r="K59" s="1">
        <v>0.9</v>
      </c>
      <c r="L59" s="1">
        <v>1</v>
      </c>
      <c r="M59" t="b">
        <v>0</v>
      </c>
      <c r="N59">
        <v>0</v>
      </c>
      <c r="O59">
        <v>0</v>
      </c>
    </row>
    <row r="60" spans="1:15" x14ac:dyDescent="0.25">
      <c r="A60">
        <v>2</v>
      </c>
      <c r="B60">
        <v>14</v>
      </c>
      <c r="C60">
        <v>22</v>
      </c>
      <c r="D60" t="s">
        <v>45</v>
      </c>
      <c r="E60" t="s">
        <v>44</v>
      </c>
      <c r="F60" t="s">
        <v>41</v>
      </c>
      <c r="G60" t="s">
        <v>73</v>
      </c>
      <c r="H60" s="1">
        <v>1</v>
      </c>
      <c r="I60">
        <v>2</v>
      </c>
      <c r="J60" t="s">
        <v>43</v>
      </c>
      <c r="K60" s="1">
        <v>0.81818000000000002</v>
      </c>
      <c r="L60" s="1">
        <v>1</v>
      </c>
      <c r="M60" t="b">
        <v>0</v>
      </c>
      <c r="N60">
        <v>0</v>
      </c>
      <c r="O60">
        <v>0</v>
      </c>
    </row>
    <row r="61" spans="1:15" x14ac:dyDescent="0.25">
      <c r="A61">
        <v>3</v>
      </c>
      <c r="B61">
        <v>14</v>
      </c>
      <c r="C61">
        <v>22</v>
      </c>
      <c r="D61" t="s">
        <v>45</v>
      </c>
      <c r="E61" t="s">
        <v>44</v>
      </c>
      <c r="F61" t="s">
        <v>41</v>
      </c>
      <c r="G61" t="s">
        <v>87</v>
      </c>
      <c r="H61" s="1">
        <v>0.94118000000000002</v>
      </c>
      <c r="I61">
        <v>1</v>
      </c>
      <c r="J61" t="s">
        <v>43</v>
      </c>
      <c r="K61" s="1">
        <v>0.9</v>
      </c>
      <c r="L61" s="1">
        <v>1</v>
      </c>
      <c r="M61" t="b">
        <v>0</v>
      </c>
      <c r="N61">
        <v>0</v>
      </c>
      <c r="O61">
        <v>0</v>
      </c>
    </row>
    <row r="62" spans="1:15" x14ac:dyDescent="0.25">
      <c r="A62">
        <v>1</v>
      </c>
      <c r="B62">
        <v>15</v>
      </c>
      <c r="C62">
        <v>23</v>
      </c>
      <c r="D62" t="s">
        <v>47</v>
      </c>
      <c r="E62" t="s">
        <v>48</v>
      </c>
      <c r="F62" t="s">
        <v>47</v>
      </c>
      <c r="G62" t="s">
        <v>48</v>
      </c>
      <c r="H62" s="1">
        <v>0.8</v>
      </c>
      <c r="I62">
        <v>10</v>
      </c>
      <c r="J62" t="s">
        <v>49</v>
      </c>
      <c r="K62" s="1">
        <v>0.41935</v>
      </c>
      <c r="L62" s="1">
        <v>0.61904999999999999</v>
      </c>
      <c r="M62" t="b">
        <v>0</v>
      </c>
      <c r="N62">
        <v>-1</v>
      </c>
      <c r="O62">
        <v>-1</v>
      </c>
    </row>
    <row r="63" spans="1:15" x14ac:dyDescent="0.25">
      <c r="A63">
        <v>2</v>
      </c>
      <c r="B63">
        <v>15</v>
      </c>
      <c r="C63">
        <v>23</v>
      </c>
      <c r="D63" t="s">
        <v>47</v>
      </c>
      <c r="E63" t="s">
        <v>48</v>
      </c>
      <c r="F63" t="s">
        <v>74</v>
      </c>
      <c r="G63" t="s">
        <v>74</v>
      </c>
      <c r="H63" s="1">
        <v>1</v>
      </c>
      <c r="I63">
        <v>0</v>
      </c>
      <c r="J63" t="s">
        <v>75</v>
      </c>
      <c r="K63" s="1">
        <v>1</v>
      </c>
      <c r="L63" s="1">
        <v>1</v>
      </c>
      <c r="M63" t="b">
        <v>1</v>
      </c>
      <c r="N63">
        <v>0</v>
      </c>
      <c r="O63">
        <v>0</v>
      </c>
    </row>
    <row r="64" spans="1:15" x14ac:dyDescent="0.25">
      <c r="A64">
        <v>3</v>
      </c>
      <c r="B64">
        <v>15</v>
      </c>
      <c r="C64">
        <v>23</v>
      </c>
      <c r="D64" t="s">
        <v>47</v>
      </c>
      <c r="E64" t="s">
        <v>48</v>
      </c>
      <c r="F64" t="s">
        <v>88</v>
      </c>
      <c r="G64" t="s">
        <v>88</v>
      </c>
      <c r="H64" s="1">
        <v>1</v>
      </c>
      <c r="I64">
        <v>0</v>
      </c>
      <c r="J64" t="s">
        <v>89</v>
      </c>
      <c r="K64" s="1">
        <v>1</v>
      </c>
      <c r="L64" s="1">
        <v>1</v>
      </c>
      <c r="M64" t="b">
        <v>1</v>
      </c>
      <c r="N64">
        <v>0</v>
      </c>
      <c r="O64">
        <v>0</v>
      </c>
    </row>
    <row r="65" spans="1:15" x14ac:dyDescent="0.25">
      <c r="A65">
        <v>1</v>
      </c>
      <c r="B65">
        <v>16</v>
      </c>
      <c r="C65">
        <v>24</v>
      </c>
      <c r="D65" t="s">
        <v>50</v>
      </c>
      <c r="E65" t="s">
        <v>51</v>
      </c>
      <c r="F65" t="s">
        <v>50</v>
      </c>
      <c r="G65" t="s">
        <v>51</v>
      </c>
      <c r="H65" s="1">
        <v>0.76922999999999997</v>
      </c>
      <c r="I65">
        <v>1</v>
      </c>
      <c r="J65" t="s">
        <v>52</v>
      </c>
      <c r="K65" s="1">
        <v>0.5</v>
      </c>
      <c r="L65" s="1">
        <v>0.57142999999999999</v>
      </c>
      <c r="M65" t="b">
        <v>0</v>
      </c>
      <c r="N65">
        <v>-1</v>
      </c>
      <c r="O65">
        <v>-1</v>
      </c>
    </row>
    <row r="66" spans="1:15" x14ac:dyDescent="0.25">
      <c r="A66">
        <v>2</v>
      </c>
      <c r="B66">
        <v>16</v>
      </c>
      <c r="C66">
        <v>24</v>
      </c>
      <c r="D66" t="s">
        <v>50</v>
      </c>
      <c r="E66" t="s">
        <v>51</v>
      </c>
      <c r="F66" t="s">
        <v>50</v>
      </c>
      <c r="G66" t="s">
        <v>51</v>
      </c>
      <c r="H66" s="1">
        <v>0.76922999999999997</v>
      </c>
      <c r="I66">
        <v>1</v>
      </c>
      <c r="J66" t="s">
        <v>52</v>
      </c>
      <c r="K66" s="1">
        <v>0.5</v>
      </c>
      <c r="L66" s="1">
        <v>0.57142999999999999</v>
      </c>
      <c r="M66" t="b">
        <v>0</v>
      </c>
      <c r="N66">
        <v>-1</v>
      </c>
      <c r="O66">
        <v>-1</v>
      </c>
    </row>
    <row r="67" spans="1:15" x14ac:dyDescent="0.25">
      <c r="A67">
        <v>3</v>
      </c>
      <c r="B67">
        <v>16</v>
      </c>
      <c r="C67">
        <v>24</v>
      </c>
      <c r="D67" t="s">
        <v>50</v>
      </c>
      <c r="E67" t="s">
        <v>51</v>
      </c>
      <c r="F67" t="s">
        <v>50</v>
      </c>
      <c r="G67" t="s">
        <v>51</v>
      </c>
      <c r="H67" s="1">
        <v>0.76922999999999997</v>
      </c>
      <c r="I67">
        <v>1</v>
      </c>
      <c r="J67" t="s">
        <v>52</v>
      </c>
      <c r="K67" s="1">
        <v>0.5</v>
      </c>
      <c r="L67" s="1">
        <v>0.57142999999999999</v>
      </c>
      <c r="M67" t="b">
        <v>0</v>
      </c>
      <c r="N67">
        <v>-1</v>
      </c>
      <c r="O67">
        <v>-1</v>
      </c>
    </row>
    <row r="68" spans="1:15" x14ac:dyDescent="0.25">
      <c r="A68">
        <v>1</v>
      </c>
      <c r="B68">
        <v>17</v>
      </c>
      <c r="C68">
        <v>25</v>
      </c>
      <c r="D68" t="s">
        <v>55</v>
      </c>
      <c r="E68" t="s">
        <v>56</v>
      </c>
      <c r="F68" t="s">
        <v>55</v>
      </c>
      <c r="G68" t="s">
        <v>56</v>
      </c>
      <c r="H68" s="1">
        <v>0.86956999999999995</v>
      </c>
      <c r="I68">
        <v>1</v>
      </c>
      <c r="J68" t="s">
        <v>57</v>
      </c>
      <c r="K68" s="1">
        <v>0.61538000000000004</v>
      </c>
      <c r="L68" s="1">
        <v>0.66666999999999998</v>
      </c>
      <c r="M68" t="b">
        <v>0</v>
      </c>
      <c r="N68">
        <v>-1</v>
      </c>
      <c r="O68">
        <v>-1</v>
      </c>
    </row>
    <row r="69" spans="1:15" x14ac:dyDescent="0.25">
      <c r="A69">
        <v>2</v>
      </c>
      <c r="B69">
        <v>17</v>
      </c>
      <c r="C69">
        <v>25</v>
      </c>
      <c r="D69" t="s">
        <v>55</v>
      </c>
      <c r="E69" t="s">
        <v>56</v>
      </c>
      <c r="F69" t="s">
        <v>55</v>
      </c>
      <c r="G69" t="s">
        <v>56</v>
      </c>
      <c r="H69" s="1">
        <v>0.86956999999999995</v>
      </c>
      <c r="I69">
        <v>1</v>
      </c>
      <c r="J69" t="s">
        <v>57</v>
      </c>
      <c r="K69" s="1">
        <v>0.61538000000000004</v>
      </c>
      <c r="L69" s="1">
        <v>0.66666999999999998</v>
      </c>
      <c r="M69" t="b">
        <v>0</v>
      </c>
      <c r="N69">
        <v>-1</v>
      </c>
      <c r="O69">
        <v>-1</v>
      </c>
    </row>
    <row r="70" spans="1:15" x14ac:dyDescent="0.25">
      <c r="A70">
        <v>3</v>
      </c>
      <c r="B70">
        <v>17</v>
      </c>
      <c r="C70">
        <v>25</v>
      </c>
      <c r="D70" t="s">
        <v>55</v>
      </c>
      <c r="E70" t="s">
        <v>56</v>
      </c>
      <c r="F70" t="s">
        <v>55</v>
      </c>
      <c r="G70" t="s">
        <v>56</v>
      </c>
      <c r="H70" s="1">
        <v>0.86956999999999995</v>
      </c>
      <c r="I70">
        <v>1</v>
      </c>
      <c r="J70" t="s">
        <v>57</v>
      </c>
      <c r="K70" s="1">
        <v>0.61538000000000004</v>
      </c>
      <c r="L70" s="1">
        <v>0.66666999999999998</v>
      </c>
      <c r="M70" t="b">
        <v>0</v>
      </c>
      <c r="N70">
        <v>-1</v>
      </c>
      <c r="O70">
        <v>-1</v>
      </c>
    </row>
    <row r="71" spans="1:15" x14ac:dyDescent="0.25">
      <c r="A71">
        <v>1</v>
      </c>
      <c r="B71">
        <v>17</v>
      </c>
      <c r="C71">
        <v>26</v>
      </c>
      <c r="D71" t="s">
        <v>55</v>
      </c>
      <c r="E71" t="s">
        <v>58</v>
      </c>
      <c r="F71" t="s">
        <v>55</v>
      </c>
      <c r="G71" t="s">
        <v>58</v>
      </c>
      <c r="H71" s="1">
        <v>0.69564999999999999</v>
      </c>
      <c r="I71">
        <v>2</v>
      </c>
      <c r="J71" t="s">
        <v>59</v>
      </c>
      <c r="K71" s="1">
        <v>0.46154000000000001</v>
      </c>
      <c r="L71" s="1">
        <v>0.5</v>
      </c>
      <c r="M71" t="b">
        <v>0</v>
      </c>
      <c r="N71">
        <v>-1</v>
      </c>
      <c r="O71">
        <v>-1</v>
      </c>
    </row>
    <row r="72" spans="1:15" x14ac:dyDescent="0.25">
      <c r="A72">
        <v>2</v>
      </c>
      <c r="B72">
        <v>17</v>
      </c>
      <c r="C72">
        <v>26</v>
      </c>
      <c r="D72" t="s">
        <v>55</v>
      </c>
      <c r="E72" t="s">
        <v>58</v>
      </c>
      <c r="F72" t="s">
        <v>55</v>
      </c>
      <c r="G72" t="s">
        <v>58</v>
      </c>
      <c r="H72" s="1">
        <v>0.69564999999999999</v>
      </c>
      <c r="I72">
        <v>2</v>
      </c>
      <c r="J72" t="s">
        <v>59</v>
      </c>
      <c r="K72" s="1">
        <v>0.46154000000000001</v>
      </c>
      <c r="L72" s="1">
        <v>0.5</v>
      </c>
      <c r="M72" t="b">
        <v>0</v>
      </c>
      <c r="N72">
        <v>-1</v>
      </c>
      <c r="O72">
        <v>-1</v>
      </c>
    </row>
    <row r="73" spans="1:15" x14ac:dyDescent="0.25">
      <c r="A73">
        <v>3</v>
      </c>
      <c r="B73">
        <v>17</v>
      </c>
      <c r="C73">
        <v>26</v>
      </c>
      <c r="D73" t="s">
        <v>55</v>
      </c>
      <c r="E73" t="s">
        <v>58</v>
      </c>
      <c r="F73" t="s">
        <v>55</v>
      </c>
      <c r="G73" t="s">
        <v>58</v>
      </c>
      <c r="H73" s="1">
        <v>0.69564999999999999</v>
      </c>
      <c r="I73">
        <v>2</v>
      </c>
      <c r="J73" t="s">
        <v>59</v>
      </c>
      <c r="K73" s="1">
        <v>0.46154000000000001</v>
      </c>
      <c r="L73" s="1">
        <v>0.5</v>
      </c>
      <c r="M73" t="b">
        <v>0</v>
      </c>
      <c r="N73">
        <v>-1</v>
      </c>
      <c r="O73">
        <v>-1</v>
      </c>
    </row>
    <row r="74" spans="1:15" x14ac:dyDescent="0.25">
      <c r="A74">
        <v>1</v>
      </c>
      <c r="B74">
        <v>18</v>
      </c>
      <c r="C74">
        <v>27</v>
      </c>
      <c r="D74" t="s">
        <v>60</v>
      </c>
      <c r="E74" t="s">
        <v>61</v>
      </c>
      <c r="F74" t="s">
        <v>60</v>
      </c>
      <c r="G74" t="s">
        <v>61</v>
      </c>
      <c r="H74" s="1">
        <v>0.88888999999999996</v>
      </c>
      <c r="I74">
        <v>1</v>
      </c>
      <c r="J74" t="s">
        <v>62</v>
      </c>
      <c r="K74" s="1">
        <v>0.5</v>
      </c>
      <c r="L74" s="1">
        <v>0.5</v>
      </c>
      <c r="M74" t="b">
        <v>0</v>
      </c>
      <c r="N74">
        <v>-1</v>
      </c>
      <c r="O74">
        <v>-1</v>
      </c>
    </row>
    <row r="75" spans="1:15" x14ac:dyDescent="0.25">
      <c r="A75">
        <v>2</v>
      </c>
      <c r="B75">
        <v>18</v>
      </c>
      <c r="C75">
        <v>27</v>
      </c>
      <c r="D75" t="s">
        <v>60</v>
      </c>
      <c r="E75" t="s">
        <v>61</v>
      </c>
      <c r="F75" t="s">
        <v>60</v>
      </c>
      <c r="G75" t="s">
        <v>61</v>
      </c>
      <c r="H75" s="1">
        <v>0.88888999999999996</v>
      </c>
      <c r="I75">
        <v>1</v>
      </c>
      <c r="J75" t="s">
        <v>62</v>
      </c>
      <c r="K75" s="1">
        <v>0.5</v>
      </c>
      <c r="L75" s="1">
        <v>0.5</v>
      </c>
      <c r="M75" t="b">
        <v>0</v>
      </c>
      <c r="N75">
        <v>-1</v>
      </c>
      <c r="O75">
        <v>-1</v>
      </c>
    </row>
    <row r="76" spans="1:15" x14ac:dyDescent="0.25">
      <c r="A76">
        <v>3</v>
      </c>
      <c r="B76">
        <v>18</v>
      </c>
      <c r="C76">
        <v>27</v>
      </c>
      <c r="D76" t="s">
        <v>60</v>
      </c>
      <c r="E76" t="s">
        <v>61</v>
      </c>
      <c r="F76" t="s">
        <v>63</v>
      </c>
      <c r="G76" t="s">
        <v>64</v>
      </c>
      <c r="H76" s="1">
        <v>0.81818000000000002</v>
      </c>
      <c r="I76">
        <v>1</v>
      </c>
      <c r="J76" t="s">
        <v>65</v>
      </c>
      <c r="K76" s="1">
        <v>0.5</v>
      </c>
      <c r="L76" s="1">
        <v>0.5</v>
      </c>
      <c r="M76" t="b">
        <v>0</v>
      </c>
      <c r="N76">
        <v>-1</v>
      </c>
      <c r="O76">
        <v>-1</v>
      </c>
    </row>
    <row r="77" spans="1:15" x14ac:dyDescent="0.25">
      <c r="A77">
        <v>1</v>
      </c>
      <c r="B77">
        <v>19</v>
      </c>
      <c r="C77">
        <v>28</v>
      </c>
      <c r="D77" t="s">
        <v>63</v>
      </c>
      <c r="E77" t="s">
        <v>64</v>
      </c>
      <c r="F77" t="s">
        <v>63</v>
      </c>
      <c r="G77" t="s">
        <v>64</v>
      </c>
      <c r="H77" s="1">
        <v>0.81818000000000002</v>
      </c>
      <c r="I77">
        <v>1</v>
      </c>
      <c r="J77" t="s">
        <v>65</v>
      </c>
      <c r="K77" s="1">
        <v>0.5</v>
      </c>
      <c r="L77" s="1">
        <v>0.5</v>
      </c>
      <c r="M77" t="b">
        <v>0</v>
      </c>
      <c r="N77">
        <v>-1</v>
      </c>
      <c r="O77">
        <v>-1</v>
      </c>
    </row>
    <row r="78" spans="1:15" x14ac:dyDescent="0.25">
      <c r="A78">
        <v>2</v>
      </c>
      <c r="B78">
        <v>19</v>
      </c>
      <c r="C78">
        <v>28</v>
      </c>
      <c r="D78" t="s">
        <v>63</v>
      </c>
      <c r="E78" t="s">
        <v>64</v>
      </c>
      <c r="F78" t="s">
        <v>63</v>
      </c>
      <c r="G78" t="s">
        <v>64</v>
      </c>
      <c r="H78" s="1">
        <v>0.81818000000000002</v>
      </c>
      <c r="I78">
        <v>1</v>
      </c>
      <c r="J78" t="s">
        <v>65</v>
      </c>
      <c r="K78" s="1">
        <v>0.5</v>
      </c>
      <c r="L78" s="1">
        <v>0.5</v>
      </c>
      <c r="M78" t="b">
        <v>0</v>
      </c>
      <c r="N78">
        <v>-1</v>
      </c>
      <c r="O78">
        <v>-1</v>
      </c>
    </row>
    <row r="79" spans="1:15" x14ac:dyDescent="0.25">
      <c r="A79">
        <v>3</v>
      </c>
      <c r="B79">
        <v>19</v>
      </c>
      <c r="C79">
        <v>28</v>
      </c>
      <c r="D79" t="s">
        <v>63</v>
      </c>
      <c r="E79" t="s">
        <v>64</v>
      </c>
      <c r="F79" t="s">
        <v>63</v>
      </c>
      <c r="G79" t="s">
        <v>64</v>
      </c>
      <c r="H79" s="1">
        <v>0.81818000000000002</v>
      </c>
      <c r="I79">
        <v>1</v>
      </c>
      <c r="J79" t="s">
        <v>65</v>
      </c>
      <c r="K79" s="1">
        <v>0.5</v>
      </c>
      <c r="L79" s="1">
        <v>0.5</v>
      </c>
      <c r="M79" t="b">
        <v>0</v>
      </c>
      <c r="N79">
        <v>-1</v>
      </c>
      <c r="O79">
        <v>-1</v>
      </c>
    </row>
    <row r="80" spans="1:15" x14ac:dyDescent="0.25">
      <c r="A80">
        <v>1</v>
      </c>
      <c r="B80">
        <v>20</v>
      </c>
      <c r="C80">
        <v>29</v>
      </c>
      <c r="D80" t="s">
        <v>66</v>
      </c>
      <c r="E80" t="s">
        <v>67</v>
      </c>
      <c r="F80" t="s">
        <v>66</v>
      </c>
      <c r="G80" t="s">
        <v>67</v>
      </c>
      <c r="H80" s="1">
        <v>0.41666999999999998</v>
      </c>
      <c r="I80">
        <v>42</v>
      </c>
      <c r="J80" t="s">
        <v>68</v>
      </c>
      <c r="K80" s="1">
        <v>0.23635999999999999</v>
      </c>
      <c r="L80" s="1">
        <v>1</v>
      </c>
      <c r="M80" t="b">
        <v>1</v>
      </c>
      <c r="N80">
        <v>31</v>
      </c>
      <c r="O80">
        <v>31</v>
      </c>
    </row>
    <row r="81" spans="1:15" x14ac:dyDescent="0.25">
      <c r="A81">
        <v>2</v>
      </c>
      <c r="B81">
        <v>20</v>
      </c>
      <c r="C81">
        <v>29</v>
      </c>
      <c r="D81" t="s">
        <v>66</v>
      </c>
      <c r="E81" t="s">
        <v>67</v>
      </c>
      <c r="F81" t="s">
        <v>108</v>
      </c>
      <c r="G81" t="s">
        <v>69</v>
      </c>
      <c r="H81" s="1">
        <v>0.36842000000000003</v>
      </c>
      <c r="I81">
        <v>38</v>
      </c>
      <c r="J81" t="s">
        <v>70</v>
      </c>
      <c r="K81" s="1">
        <v>0.17391000000000001</v>
      </c>
      <c r="L81" s="1">
        <v>1</v>
      </c>
      <c r="M81" t="b">
        <v>1</v>
      </c>
      <c r="N81">
        <v>22</v>
      </c>
      <c r="O81">
        <v>22</v>
      </c>
    </row>
    <row r="82" spans="1:15" x14ac:dyDescent="0.25">
      <c r="A82">
        <v>3</v>
      </c>
      <c r="B82">
        <v>20</v>
      </c>
      <c r="C82">
        <v>29</v>
      </c>
      <c r="D82" t="s">
        <v>66</v>
      </c>
      <c r="E82" t="s">
        <v>67</v>
      </c>
      <c r="F82" t="s">
        <v>110</v>
      </c>
      <c r="G82" t="s">
        <v>69</v>
      </c>
      <c r="H82" s="1">
        <v>0.31111</v>
      </c>
      <c r="I82">
        <v>31</v>
      </c>
      <c r="J82" t="s">
        <v>70</v>
      </c>
      <c r="K82" s="1">
        <v>0.20513000000000001</v>
      </c>
      <c r="L82" s="1">
        <v>1</v>
      </c>
      <c r="M82" t="b">
        <v>1</v>
      </c>
      <c r="N82">
        <v>17</v>
      </c>
      <c r="O82">
        <v>17</v>
      </c>
    </row>
    <row r="83" spans="1:15" x14ac:dyDescent="0.25">
      <c r="A83">
        <v>1</v>
      </c>
      <c r="B83">
        <v>20</v>
      </c>
      <c r="C83">
        <v>30</v>
      </c>
      <c r="D83" t="s">
        <v>66</v>
      </c>
      <c r="E83" t="s">
        <v>69</v>
      </c>
      <c r="F83" t="s">
        <v>66</v>
      </c>
      <c r="G83" t="s">
        <v>69</v>
      </c>
      <c r="H83" s="1">
        <v>0.31111</v>
      </c>
      <c r="I83">
        <v>47</v>
      </c>
      <c r="J83" t="s">
        <v>70</v>
      </c>
      <c r="K83" s="1">
        <v>0.14545</v>
      </c>
      <c r="L83" s="1">
        <v>1</v>
      </c>
      <c r="M83" t="b">
        <v>1</v>
      </c>
      <c r="N83">
        <v>31</v>
      </c>
      <c r="O83">
        <v>31</v>
      </c>
    </row>
    <row r="84" spans="1:15" x14ac:dyDescent="0.25">
      <c r="A84">
        <v>2</v>
      </c>
      <c r="B84">
        <v>20</v>
      </c>
      <c r="C84">
        <v>30</v>
      </c>
      <c r="D84" t="s">
        <v>66</v>
      </c>
      <c r="E84" t="s">
        <v>69</v>
      </c>
      <c r="F84" t="s">
        <v>108</v>
      </c>
      <c r="G84" t="s">
        <v>69</v>
      </c>
      <c r="H84" s="1">
        <v>0.36842000000000003</v>
      </c>
      <c r="I84">
        <v>38</v>
      </c>
      <c r="J84" t="s">
        <v>70</v>
      </c>
      <c r="K84" s="1">
        <v>0.17391000000000001</v>
      </c>
      <c r="L84" s="1">
        <v>1</v>
      </c>
      <c r="M84" t="b">
        <v>1</v>
      </c>
      <c r="N84">
        <v>22</v>
      </c>
      <c r="O84">
        <v>22</v>
      </c>
    </row>
    <row r="85" spans="1:15" x14ac:dyDescent="0.25">
      <c r="A85">
        <v>3</v>
      </c>
      <c r="B85">
        <v>20</v>
      </c>
      <c r="C85">
        <v>30</v>
      </c>
      <c r="D85" t="s">
        <v>66</v>
      </c>
      <c r="E85" t="s">
        <v>69</v>
      </c>
      <c r="F85" t="s">
        <v>110</v>
      </c>
      <c r="G85" t="s">
        <v>69</v>
      </c>
      <c r="H85" s="1">
        <v>0.31111</v>
      </c>
      <c r="I85">
        <v>31</v>
      </c>
      <c r="J85" t="s">
        <v>70</v>
      </c>
      <c r="K85" s="1">
        <v>0.20513000000000001</v>
      </c>
      <c r="L85" s="1">
        <v>1</v>
      </c>
      <c r="M85" t="b">
        <v>1</v>
      </c>
      <c r="N85">
        <v>17</v>
      </c>
      <c r="O85">
        <v>17</v>
      </c>
    </row>
    <row r="86" spans="1:15" x14ac:dyDescent="0.25">
      <c r="A86">
        <v>1</v>
      </c>
      <c r="B86">
        <v>22</v>
      </c>
      <c r="C86">
        <v>34</v>
      </c>
      <c r="D86" t="s">
        <v>96</v>
      </c>
      <c r="E86" t="s">
        <v>97</v>
      </c>
      <c r="F86" t="s">
        <v>96</v>
      </c>
      <c r="G86" t="s">
        <v>97</v>
      </c>
      <c r="H86" s="1">
        <v>0.66666999999999998</v>
      </c>
      <c r="I86">
        <v>7</v>
      </c>
      <c r="J86" t="s">
        <v>98</v>
      </c>
      <c r="K86" s="1">
        <v>0.46154000000000001</v>
      </c>
      <c r="L86" s="1">
        <v>1</v>
      </c>
      <c r="M86" t="b">
        <v>1</v>
      </c>
      <c r="N86">
        <v>0</v>
      </c>
      <c r="O86">
        <v>0</v>
      </c>
    </row>
    <row r="87" spans="1:15" x14ac:dyDescent="0.25">
      <c r="A87">
        <v>2</v>
      </c>
      <c r="B87">
        <v>22</v>
      </c>
      <c r="C87">
        <v>34</v>
      </c>
      <c r="D87" t="s">
        <v>96</v>
      </c>
      <c r="E87" t="s">
        <v>97</v>
      </c>
      <c r="F87" t="s">
        <v>97</v>
      </c>
      <c r="G87" t="s">
        <v>97</v>
      </c>
      <c r="H87" s="1">
        <v>1</v>
      </c>
      <c r="I87">
        <v>0</v>
      </c>
      <c r="J87" t="s">
        <v>98</v>
      </c>
      <c r="K87" s="1">
        <v>1</v>
      </c>
      <c r="L87" s="1">
        <v>1</v>
      </c>
      <c r="M87" t="b">
        <v>1</v>
      </c>
      <c r="N87">
        <v>0</v>
      </c>
      <c r="O87">
        <v>0</v>
      </c>
    </row>
    <row r="88" spans="1:15" x14ac:dyDescent="0.25">
      <c r="A88">
        <v>3</v>
      </c>
      <c r="B88">
        <v>22</v>
      </c>
      <c r="C88">
        <v>34</v>
      </c>
      <c r="D88" t="s">
        <v>96</v>
      </c>
      <c r="E88" t="s">
        <v>97</v>
      </c>
      <c r="F88" t="s">
        <v>97</v>
      </c>
      <c r="G88" t="s">
        <v>97</v>
      </c>
      <c r="H88" s="1">
        <v>1</v>
      </c>
      <c r="I88">
        <v>0</v>
      </c>
      <c r="J88" t="s">
        <v>98</v>
      </c>
      <c r="K88" s="1">
        <v>1</v>
      </c>
      <c r="L88" s="1">
        <v>1</v>
      </c>
      <c r="M88" t="b">
        <v>1</v>
      </c>
      <c r="N88">
        <v>0</v>
      </c>
      <c r="O88">
        <v>0</v>
      </c>
    </row>
    <row r="89" spans="1:15" x14ac:dyDescent="0.25">
      <c r="A89">
        <v>1</v>
      </c>
      <c r="B89">
        <v>23</v>
      </c>
      <c r="C89">
        <v>38</v>
      </c>
      <c r="D89" t="s">
        <v>99</v>
      </c>
      <c r="E89" t="s">
        <v>99</v>
      </c>
      <c r="F89" t="s">
        <v>99</v>
      </c>
      <c r="G89" t="s">
        <v>99</v>
      </c>
      <c r="H89" s="1">
        <v>1</v>
      </c>
      <c r="I89">
        <v>0</v>
      </c>
      <c r="J89" t="s">
        <v>102</v>
      </c>
      <c r="K89" s="1">
        <v>1</v>
      </c>
      <c r="L89" s="1">
        <v>1</v>
      </c>
      <c r="M89" t="b">
        <v>1</v>
      </c>
      <c r="N89">
        <v>0</v>
      </c>
      <c r="O89">
        <v>0</v>
      </c>
    </row>
    <row r="90" spans="1:15" x14ac:dyDescent="0.25">
      <c r="A90">
        <v>2</v>
      </c>
      <c r="B90">
        <v>23</v>
      </c>
      <c r="C90">
        <v>38</v>
      </c>
      <c r="D90" t="s">
        <v>99</v>
      </c>
      <c r="E90" t="s">
        <v>99</v>
      </c>
      <c r="F90" t="s">
        <v>99</v>
      </c>
      <c r="G90" t="s">
        <v>99</v>
      </c>
      <c r="H90" s="1">
        <v>1</v>
      </c>
      <c r="I90">
        <v>0</v>
      </c>
      <c r="J90" t="s">
        <v>102</v>
      </c>
      <c r="K90" s="1">
        <v>1</v>
      </c>
      <c r="L90" s="1">
        <v>1</v>
      </c>
      <c r="M90" t="b">
        <v>1</v>
      </c>
      <c r="N90">
        <v>0</v>
      </c>
      <c r="O90">
        <v>0</v>
      </c>
    </row>
    <row r="91" spans="1:15" x14ac:dyDescent="0.25">
      <c r="A91">
        <v>3</v>
      </c>
      <c r="B91">
        <v>23</v>
      </c>
      <c r="C91">
        <v>38</v>
      </c>
      <c r="D91" t="s">
        <v>99</v>
      </c>
      <c r="E91" t="s">
        <v>99</v>
      </c>
      <c r="F91" t="s">
        <v>99</v>
      </c>
      <c r="G91" t="s">
        <v>99</v>
      </c>
      <c r="H91" s="1">
        <v>1</v>
      </c>
      <c r="I91">
        <v>0</v>
      </c>
      <c r="J91" t="s">
        <v>102</v>
      </c>
      <c r="K91" s="1">
        <v>1</v>
      </c>
      <c r="L91" s="1">
        <v>1</v>
      </c>
      <c r="M91" t="b">
        <v>1</v>
      </c>
      <c r="N91">
        <v>0</v>
      </c>
      <c r="O91">
        <v>0</v>
      </c>
    </row>
  </sheetData>
  <sortState ref="A2:O91">
    <sortCondition ref="C2:C91"/>
    <sortCondition ref="A2:A91"/>
  </sortState>
  <conditionalFormatting sqref="A3:B91">
    <cfRule type="expression" dxfId="77" priority="63" stopIfTrue="1">
      <formula>A3=3</formula>
    </cfRule>
    <cfRule type="expression" dxfId="76" priority="64" stopIfTrue="1">
      <formula>A3=2</formula>
    </cfRule>
    <cfRule type="expression" dxfId="75" priority="65">
      <formula>A3=1</formula>
    </cfRule>
  </conditionalFormatting>
  <conditionalFormatting sqref="M3:M91">
    <cfRule type="cellIs" dxfId="74" priority="59" operator="equal">
      <formula>FALSE</formula>
    </cfRule>
    <cfRule type="cellIs" dxfId="73" priority="60" operator="equal">
      <formula>TRUE</formula>
    </cfRule>
  </conditionalFormatting>
  <conditionalFormatting sqref="N3:N91">
    <cfRule type="cellIs" dxfId="72" priority="57" operator="greaterThan">
      <formula>-1</formula>
    </cfRule>
    <cfRule type="cellIs" dxfId="71" priority="58" operator="equal">
      <formula>-1</formula>
    </cfRule>
  </conditionalFormatting>
  <conditionalFormatting sqref="O3:O91">
    <cfRule type="cellIs" dxfId="70" priority="55" operator="greaterThan">
      <formula>-1</formula>
    </cfRule>
    <cfRule type="cellIs" dxfId="69" priority="56" operator="equal">
      <formula>-1</formula>
    </cfRule>
  </conditionalFormatting>
  <conditionalFormatting sqref="J2:J91">
    <cfRule type="expression" dxfId="68" priority="52" stopIfTrue="1">
      <formula>LEN(J2)/MAX(LEN(F2),LEN(G2))&gt;0.67</formula>
    </cfRule>
    <cfRule type="expression" dxfId="67" priority="53" stopIfTrue="1">
      <formula>LEN(J2)/MAX(LEN(F2),LEN(G2))&gt;0.33</formula>
    </cfRule>
    <cfRule type="expression" dxfId="66" priority="54">
      <formula>LEN(J2)/MAX(LEN(F2),LEN(G2))&lt;0.33</formula>
    </cfRule>
  </conditionalFormatting>
  <conditionalFormatting sqref="C2:C91">
    <cfRule type="expression" dxfId="65" priority="48">
      <formula>A2=1</formula>
    </cfRule>
    <cfRule type="expression" dxfId="64" priority="49">
      <formula>A2=2</formula>
    </cfRule>
    <cfRule type="expression" dxfId="63" priority="50">
      <formula>A2=3</formula>
    </cfRule>
  </conditionalFormatting>
  <conditionalFormatting sqref="F2:F91">
    <cfRule type="expression" dxfId="62" priority="45">
      <formula>A2=1</formula>
    </cfRule>
    <cfRule type="expression" dxfId="61" priority="46">
      <formula>A2=2</formula>
    </cfRule>
    <cfRule type="expression" dxfId="60" priority="47">
      <formula>A2=3</formula>
    </cfRule>
  </conditionalFormatting>
  <conditionalFormatting sqref="G2:G91">
    <cfRule type="expression" dxfId="59" priority="42">
      <formula>A2=1</formula>
    </cfRule>
    <cfRule type="expression" dxfId="58" priority="43">
      <formula>A2=2</formula>
    </cfRule>
    <cfRule type="expression" dxfId="57" priority="44">
      <formula>A2=3</formula>
    </cfRule>
  </conditionalFormatting>
  <conditionalFormatting sqref="D2:D91">
    <cfRule type="expression" dxfId="56" priority="39">
      <formula>A2=1</formula>
    </cfRule>
    <cfRule type="expression" dxfId="55" priority="40">
      <formula>A2=2</formula>
    </cfRule>
    <cfRule type="expression" dxfId="54" priority="41">
      <formula>A2=3</formula>
    </cfRule>
  </conditionalFormatting>
  <conditionalFormatting sqref="E2:E91">
    <cfRule type="expression" dxfId="53" priority="36">
      <formula>A2=1</formula>
    </cfRule>
    <cfRule type="expression" dxfId="52" priority="37">
      <formula>A2=2</formula>
    </cfRule>
    <cfRule type="expression" dxfId="51" priority="38">
      <formula>A2=3</formula>
    </cfRule>
  </conditionalFormatting>
  <conditionalFormatting sqref="A3:B91 A2">
    <cfRule type="expression" dxfId="50" priority="32" stopIfTrue="1">
      <formula>A2=3</formula>
    </cfRule>
    <cfRule type="expression" dxfId="49" priority="33" stopIfTrue="1">
      <formula>A2=2</formula>
    </cfRule>
    <cfRule type="expression" dxfId="48" priority="34">
      <formula>A2=1</formula>
    </cfRule>
  </conditionalFormatting>
  <conditionalFormatting sqref="M2:M91">
    <cfRule type="cellIs" dxfId="47" priority="28" operator="equal">
      <formula>FALSE</formula>
    </cfRule>
    <cfRule type="cellIs" dxfId="46" priority="29" operator="equal">
      <formula>TRUE</formula>
    </cfRule>
  </conditionalFormatting>
  <conditionalFormatting sqref="N2:N91">
    <cfRule type="cellIs" dxfId="45" priority="26" operator="greaterThan">
      <formula>-1</formula>
    </cfRule>
    <cfRule type="cellIs" dxfId="44" priority="27" operator="equal">
      <formula>-1</formula>
    </cfRule>
  </conditionalFormatting>
  <conditionalFormatting sqref="O2:O91">
    <cfRule type="cellIs" dxfId="43" priority="24" operator="greaterThan">
      <formula>-1</formula>
    </cfRule>
    <cfRule type="cellIs" dxfId="42" priority="25" operator="equal">
      <formula>-1</formula>
    </cfRule>
  </conditionalFormatting>
  <conditionalFormatting sqref="B2:B91">
    <cfRule type="expression" dxfId="41" priority="1">
      <formula>A2=1</formula>
    </cfRule>
    <cfRule type="expression" dxfId="40" priority="2">
      <formula>A2=2</formula>
    </cfRule>
    <cfRule type="expression" dxfId="39" priority="3">
      <formula>A2=3</formula>
    </cfRule>
  </conditionalFormatting>
  <conditionalFormatting sqref="H3:H91">
    <cfRule type="iconSet" priority="210">
      <iconSet>
        <cfvo type="percent" val="0"/>
        <cfvo type="percent" val="0.33"/>
        <cfvo type="num" val="0.67"/>
      </iconSet>
    </cfRule>
  </conditionalFormatting>
  <conditionalFormatting sqref="K3:K91">
    <cfRule type="iconSet" priority="211">
      <iconSet>
        <cfvo type="percent" val="0"/>
        <cfvo type="formula" val="0.33"/>
        <cfvo type="formula" val="0.67"/>
      </iconSet>
    </cfRule>
  </conditionalFormatting>
  <conditionalFormatting sqref="H2:H91">
    <cfRule type="iconSet" priority="212">
      <iconSet>
        <cfvo type="percent" val="0"/>
        <cfvo type="num" val="0.33"/>
        <cfvo type="num" val="0.67"/>
      </iconSet>
    </cfRule>
  </conditionalFormatting>
  <conditionalFormatting sqref="K2:K91">
    <cfRule type="iconSet" priority="213">
      <iconSet>
        <cfvo type="percent" val="0"/>
        <cfvo type="formula" val="0.33"/>
        <cfvo type="formula" val="0.67"/>
      </iconSet>
    </cfRule>
  </conditionalFormatting>
  <conditionalFormatting sqref="L2:L91">
    <cfRule type="iconSet" priority="214">
      <iconSet>
        <cfvo type="percent" val="0"/>
        <cfvo type="formula" val="0.33"/>
        <cfvo type="formula" val="0.9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5" id="{F472B7EE-A721-4DB7-83BB-BC9AE0108A74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I3:I91</xm:sqref>
        </x14:conditionalFormatting>
        <x14:conditionalFormatting xmlns:xm="http://schemas.microsoft.com/office/excel/2006/main">
          <x14:cfRule type="iconSet" priority="216" id="{6936D254-A1B5-4D6B-96DD-A08B6C980A55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I2:I91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5" x14ac:dyDescent="0.25"/>
  <cols>
    <col min="1" max="2" width="7.7109375" customWidth="1"/>
    <col min="3" max="3" width="8.140625" customWidth="1"/>
    <col min="4" max="4" width="30.140625" customWidth="1"/>
    <col min="5" max="5" width="33.28515625" bestFit="1" customWidth="1"/>
    <col min="6" max="6" width="35.140625" customWidth="1"/>
    <col min="7" max="7" width="33.28515625" bestFit="1" customWidth="1"/>
    <col min="8" max="8" width="15.28515625" bestFit="1" customWidth="1"/>
    <col min="9" max="9" width="14.5703125" customWidth="1"/>
    <col min="10" max="10" width="25.5703125" bestFit="1" customWidth="1"/>
    <col min="11" max="12" width="10.42578125" bestFit="1" customWidth="1"/>
    <col min="13" max="13" width="11.7109375" bestFit="1" customWidth="1"/>
    <col min="14" max="14" width="8.42578125" customWidth="1"/>
    <col min="15" max="15" width="11.140625" bestFit="1" customWidth="1"/>
  </cols>
  <sheetData>
    <row r="1" spans="1:15" s="2" customFormat="1" ht="31.5" x14ac:dyDescent="0.25">
      <c r="A1" s="3" t="s">
        <v>0</v>
      </c>
      <c r="B1" s="3" t="s">
        <v>114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90</v>
      </c>
      <c r="L1" s="4" t="s">
        <v>91</v>
      </c>
      <c r="M1" s="4" t="s">
        <v>112</v>
      </c>
      <c r="N1" s="4" t="s">
        <v>9</v>
      </c>
      <c r="O1" s="4" t="s">
        <v>113</v>
      </c>
    </row>
    <row r="2" spans="1:15" x14ac:dyDescent="0.25">
      <c r="A2">
        <v>1</v>
      </c>
      <c r="B2">
        <v>14</v>
      </c>
      <c r="C2">
        <v>22</v>
      </c>
      <c r="D2" t="s">
        <v>45</v>
      </c>
      <c r="E2" t="s">
        <v>44</v>
      </c>
      <c r="F2" t="s">
        <v>45</v>
      </c>
      <c r="G2" t="s">
        <v>44</v>
      </c>
      <c r="H2" s="1">
        <v>0.57142999999999999</v>
      </c>
      <c r="I2">
        <v>8</v>
      </c>
      <c r="J2" t="s">
        <v>46</v>
      </c>
      <c r="K2" s="1">
        <v>0.52632000000000001</v>
      </c>
      <c r="L2" s="1">
        <v>0.58823999999999999</v>
      </c>
      <c r="M2" t="b">
        <v>0</v>
      </c>
      <c r="N2">
        <v>-1</v>
      </c>
      <c r="O2">
        <v>-1</v>
      </c>
    </row>
    <row r="3" spans="1:15" x14ac:dyDescent="0.25">
      <c r="A3">
        <v>1</v>
      </c>
      <c r="B3">
        <v>21</v>
      </c>
      <c r="C3">
        <v>33</v>
      </c>
      <c r="D3" t="s">
        <v>92</v>
      </c>
      <c r="E3" t="s">
        <v>95</v>
      </c>
      <c r="F3" t="s">
        <v>92</v>
      </c>
      <c r="G3" t="s">
        <v>95</v>
      </c>
      <c r="H3" s="1">
        <v>0</v>
      </c>
      <c r="I3">
        <v>19</v>
      </c>
      <c r="J3" t="s">
        <v>94</v>
      </c>
      <c r="K3" s="1">
        <v>4.5449999999999997E-2</v>
      </c>
      <c r="L3" s="1">
        <v>4.7620000000000003E-2</v>
      </c>
      <c r="M3" t="b">
        <v>0</v>
      </c>
      <c r="N3">
        <v>-1</v>
      </c>
      <c r="O3">
        <v>-1</v>
      </c>
    </row>
    <row r="4" spans="1:15" x14ac:dyDescent="0.25">
      <c r="A4">
        <v>2</v>
      </c>
      <c r="B4">
        <v>21</v>
      </c>
      <c r="C4">
        <v>33</v>
      </c>
      <c r="D4" t="s">
        <v>92</v>
      </c>
      <c r="E4" t="s">
        <v>95</v>
      </c>
      <c r="F4" t="s">
        <v>92</v>
      </c>
      <c r="G4" t="s">
        <v>103</v>
      </c>
      <c r="H4" s="1">
        <v>0</v>
      </c>
      <c r="I4">
        <v>19</v>
      </c>
      <c r="J4" t="s">
        <v>94</v>
      </c>
      <c r="K4" s="1">
        <v>4.5449999999999997E-2</v>
      </c>
      <c r="L4" s="1">
        <v>9.0910000000000005E-2</v>
      </c>
      <c r="M4" t="b">
        <v>0</v>
      </c>
      <c r="N4">
        <v>-1</v>
      </c>
      <c r="O4">
        <v>-1</v>
      </c>
    </row>
    <row r="5" spans="1:15" x14ac:dyDescent="0.25">
      <c r="A5">
        <v>3</v>
      </c>
      <c r="B5">
        <v>21</v>
      </c>
      <c r="C5">
        <v>33</v>
      </c>
      <c r="D5" t="s">
        <v>92</v>
      </c>
      <c r="E5" t="s">
        <v>95</v>
      </c>
      <c r="F5" t="s">
        <v>104</v>
      </c>
      <c r="G5" t="s">
        <v>106</v>
      </c>
      <c r="H5" s="1">
        <v>0</v>
      </c>
      <c r="I5">
        <v>18</v>
      </c>
      <c r="J5" t="s">
        <v>94</v>
      </c>
      <c r="K5" s="1">
        <v>0.05</v>
      </c>
      <c r="L5" s="1">
        <v>0.1</v>
      </c>
      <c r="M5" t="b">
        <v>0</v>
      </c>
      <c r="N5">
        <v>-1</v>
      </c>
      <c r="O5">
        <v>-1</v>
      </c>
    </row>
  </sheetData>
  <conditionalFormatting sqref="A3:B5">
    <cfRule type="expression" dxfId="38" priority="63" stopIfTrue="1">
      <formula>A3=3</formula>
    </cfRule>
    <cfRule type="expression" dxfId="37" priority="64" stopIfTrue="1">
      <formula>A3=2</formula>
    </cfRule>
    <cfRule type="expression" dxfId="36" priority="65">
      <formula>A3=1</formula>
    </cfRule>
  </conditionalFormatting>
  <conditionalFormatting sqref="M3:M5">
    <cfRule type="cellIs" dxfId="35" priority="59" operator="equal">
      <formula>FALSE</formula>
    </cfRule>
    <cfRule type="cellIs" dxfId="34" priority="60" operator="equal">
      <formula>TRUE</formula>
    </cfRule>
  </conditionalFormatting>
  <conditionalFormatting sqref="N3:N5">
    <cfRule type="cellIs" dxfId="33" priority="57" operator="greaterThan">
      <formula>-1</formula>
    </cfRule>
    <cfRule type="cellIs" dxfId="32" priority="58" operator="equal">
      <formula>-1</formula>
    </cfRule>
  </conditionalFormatting>
  <conditionalFormatting sqref="O3:O5">
    <cfRule type="cellIs" dxfId="31" priority="55" operator="greaterThan">
      <formula>-1</formula>
    </cfRule>
    <cfRule type="cellIs" dxfId="30" priority="56" operator="equal">
      <formula>-1</formula>
    </cfRule>
  </conditionalFormatting>
  <conditionalFormatting sqref="J2:J5">
    <cfRule type="expression" dxfId="29" priority="52" stopIfTrue="1">
      <formula>LEN(J2)/MAX(LEN(F2),LEN(G2))&gt;0.67</formula>
    </cfRule>
    <cfRule type="expression" dxfId="28" priority="53" stopIfTrue="1">
      <formula>LEN(J2)/MAX(LEN(F2),LEN(G2))&gt;0.33</formula>
    </cfRule>
    <cfRule type="expression" dxfId="27" priority="54">
      <formula>LEN(J2)/MAX(LEN(F2),LEN(G2))&lt;0.33</formula>
    </cfRule>
  </conditionalFormatting>
  <conditionalFormatting sqref="C2:C5">
    <cfRule type="expression" dxfId="26" priority="48">
      <formula>A2=1</formula>
    </cfRule>
    <cfRule type="expression" dxfId="25" priority="49">
      <formula>A2=2</formula>
    </cfRule>
    <cfRule type="expression" dxfId="24" priority="50">
      <formula>A2=3</formula>
    </cfRule>
  </conditionalFormatting>
  <conditionalFormatting sqref="F2:F5">
    <cfRule type="expression" dxfId="23" priority="45">
      <formula>A2=1</formula>
    </cfRule>
    <cfRule type="expression" dxfId="22" priority="46">
      <formula>A2=2</formula>
    </cfRule>
    <cfRule type="expression" dxfId="21" priority="47">
      <formula>A2=3</formula>
    </cfRule>
  </conditionalFormatting>
  <conditionalFormatting sqref="G2:G5">
    <cfRule type="expression" dxfId="20" priority="42">
      <formula>A2=1</formula>
    </cfRule>
    <cfRule type="expression" dxfId="19" priority="43">
      <formula>A2=2</formula>
    </cfRule>
    <cfRule type="expression" dxfId="18" priority="44">
      <formula>A2=3</formula>
    </cfRule>
  </conditionalFormatting>
  <conditionalFormatting sqref="D2:D5">
    <cfRule type="expression" dxfId="17" priority="39">
      <formula>A2=1</formula>
    </cfRule>
    <cfRule type="expression" dxfId="16" priority="40">
      <formula>A2=2</formula>
    </cfRule>
    <cfRule type="expression" dxfId="15" priority="41">
      <formula>A2=3</formula>
    </cfRule>
  </conditionalFormatting>
  <conditionalFormatting sqref="E2:E5">
    <cfRule type="expression" dxfId="14" priority="36">
      <formula>A2=1</formula>
    </cfRule>
    <cfRule type="expression" dxfId="13" priority="37">
      <formula>A2=2</formula>
    </cfRule>
    <cfRule type="expression" dxfId="12" priority="38">
      <formula>A2=3</formula>
    </cfRule>
  </conditionalFormatting>
  <conditionalFormatting sqref="A3:B5 A2">
    <cfRule type="expression" dxfId="11" priority="32" stopIfTrue="1">
      <formula>A2=3</formula>
    </cfRule>
    <cfRule type="expression" dxfId="10" priority="33" stopIfTrue="1">
      <formula>A2=2</formula>
    </cfRule>
    <cfRule type="expression" dxfId="9" priority="34">
      <formula>A2=1</formula>
    </cfRule>
  </conditionalFormatting>
  <conditionalFormatting sqref="M2:M5">
    <cfRule type="cellIs" dxfId="8" priority="28" operator="equal">
      <formula>FALSE</formula>
    </cfRule>
    <cfRule type="cellIs" dxfId="7" priority="29" operator="equal">
      <formula>TRUE</formula>
    </cfRule>
  </conditionalFormatting>
  <conditionalFormatting sqref="N2:N5">
    <cfRule type="cellIs" dxfId="6" priority="26" operator="greaterThan">
      <formula>-1</formula>
    </cfRule>
    <cfRule type="cellIs" dxfId="5" priority="27" operator="equal">
      <formula>-1</formula>
    </cfRule>
  </conditionalFormatting>
  <conditionalFormatting sqref="O2:O5">
    <cfRule type="cellIs" dxfId="4" priority="24" operator="greaterThan">
      <formula>-1</formula>
    </cfRule>
    <cfRule type="cellIs" dxfId="3" priority="25" operator="equal">
      <formula>-1</formula>
    </cfRule>
  </conditionalFormatting>
  <conditionalFormatting sqref="B2:B5">
    <cfRule type="expression" dxfId="2" priority="1">
      <formula>A2=1</formula>
    </cfRule>
    <cfRule type="expression" dxfId="1" priority="2">
      <formula>A2=2</formula>
    </cfRule>
    <cfRule type="expression" dxfId="0" priority="3">
      <formula>A2=3</formula>
    </cfRule>
  </conditionalFormatting>
  <conditionalFormatting sqref="H3:H5">
    <cfRule type="iconSet" priority="181">
      <iconSet>
        <cfvo type="percent" val="0"/>
        <cfvo type="percent" val="0.33"/>
        <cfvo type="num" val="0.67"/>
      </iconSet>
    </cfRule>
  </conditionalFormatting>
  <conditionalFormatting sqref="K3:K5">
    <cfRule type="iconSet" priority="182">
      <iconSet>
        <cfvo type="percent" val="0"/>
        <cfvo type="formula" val="0.33"/>
        <cfvo type="formula" val="0.67"/>
      </iconSet>
    </cfRule>
  </conditionalFormatting>
  <conditionalFormatting sqref="H2:H5">
    <cfRule type="iconSet" priority="184">
      <iconSet>
        <cfvo type="percent" val="0"/>
        <cfvo type="num" val="0.33"/>
        <cfvo type="num" val="0.67"/>
      </iconSet>
    </cfRule>
  </conditionalFormatting>
  <conditionalFormatting sqref="K2:K5">
    <cfRule type="iconSet" priority="185">
      <iconSet>
        <cfvo type="percent" val="0"/>
        <cfvo type="formula" val="0.33"/>
        <cfvo type="formula" val="0.67"/>
      </iconSet>
    </cfRule>
  </conditionalFormatting>
  <conditionalFormatting sqref="L2:L5">
    <cfRule type="iconSet" priority="186">
      <iconSet>
        <cfvo type="percent" val="0"/>
        <cfvo type="formula" val="0.33"/>
        <cfvo type="formula" val="0.9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7" id="{EB41E593-822E-4674-90CF-91B801F34CD0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I3:I5</xm:sqref>
        </x14:conditionalFormatting>
        <x14:conditionalFormatting xmlns:xm="http://schemas.microsoft.com/office/excel/2006/main">
          <x14:cfRule type="iconSet" priority="188" id="{79F623BB-B073-4E98-813C-CD39B1CD9419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I2:I5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pane ySplit="1" topLeftCell="A20" activePane="bottomLeft" state="frozen"/>
      <selection pane="bottomLeft" activeCell="A46" sqref="A46"/>
    </sheetView>
  </sheetViews>
  <sheetFormatPr defaultRowHeight="15" x14ac:dyDescent="0.25"/>
  <cols>
    <col min="2" max="2" width="55" bestFit="1" customWidth="1"/>
    <col min="3" max="3" width="36.28515625" bestFit="1" customWidth="1"/>
    <col min="4" max="4" width="16.5703125" bestFit="1" customWidth="1"/>
  </cols>
  <sheetData>
    <row r="1" spans="1:4" ht="16.5" thickBot="1" x14ac:dyDescent="0.3">
      <c r="A1" s="5" t="s">
        <v>1</v>
      </c>
      <c r="B1" s="2" t="s">
        <v>2</v>
      </c>
      <c r="C1" s="2" t="s">
        <v>172</v>
      </c>
      <c r="D1" s="2" t="s">
        <v>173</v>
      </c>
    </row>
    <row r="2" spans="1:4" x14ac:dyDescent="0.25">
      <c r="A2" s="6">
        <v>1</v>
      </c>
      <c r="B2" s="7" t="s">
        <v>10</v>
      </c>
      <c r="C2" s="7" t="s">
        <v>11</v>
      </c>
      <c r="D2" s="8" t="s">
        <v>175</v>
      </c>
    </row>
    <row r="3" spans="1:4" x14ac:dyDescent="0.25">
      <c r="A3" s="9">
        <v>2</v>
      </c>
      <c r="B3" s="10" t="s">
        <v>10</v>
      </c>
      <c r="C3" s="10" t="s">
        <v>11</v>
      </c>
      <c r="D3" s="11" t="s">
        <v>175</v>
      </c>
    </row>
    <row r="4" spans="1:4" x14ac:dyDescent="0.25">
      <c r="A4" s="9">
        <v>3</v>
      </c>
      <c r="B4" s="10" t="s">
        <v>10</v>
      </c>
      <c r="C4" s="10" t="s">
        <v>53</v>
      </c>
      <c r="D4" s="11" t="s">
        <v>175</v>
      </c>
    </row>
    <row r="5" spans="1:4" x14ac:dyDescent="0.25">
      <c r="A5" s="9">
        <v>4</v>
      </c>
      <c r="B5" s="10" t="s">
        <v>13</v>
      </c>
      <c r="C5" s="10" t="s">
        <v>13</v>
      </c>
      <c r="D5" s="11" t="s">
        <v>174</v>
      </c>
    </row>
    <row r="6" spans="1:4" x14ac:dyDescent="0.25">
      <c r="A6" s="9">
        <v>5</v>
      </c>
      <c r="B6" s="10" t="s">
        <v>15</v>
      </c>
      <c r="C6" s="10" t="s">
        <v>15</v>
      </c>
      <c r="D6" s="11" t="s">
        <v>174</v>
      </c>
    </row>
    <row r="7" spans="1:4" x14ac:dyDescent="0.25">
      <c r="A7" s="9">
        <v>6</v>
      </c>
      <c r="B7" s="10" t="s">
        <v>15</v>
      </c>
      <c r="C7" s="10" t="s">
        <v>17</v>
      </c>
      <c r="D7" s="11" t="s">
        <v>175</v>
      </c>
    </row>
    <row r="8" spans="1:4" x14ac:dyDescent="0.25">
      <c r="A8" s="9">
        <v>7</v>
      </c>
      <c r="B8" s="10" t="s">
        <v>18</v>
      </c>
      <c r="C8" s="10" t="s">
        <v>19</v>
      </c>
      <c r="D8" s="11" t="s">
        <v>175</v>
      </c>
    </row>
    <row r="9" spans="1:4" x14ac:dyDescent="0.25">
      <c r="A9" s="9">
        <v>8</v>
      </c>
      <c r="B9" s="10" t="s">
        <v>21</v>
      </c>
      <c r="C9" s="10" t="s">
        <v>22</v>
      </c>
      <c r="D9" s="11" t="s">
        <v>175</v>
      </c>
    </row>
    <row r="10" spans="1:4" x14ac:dyDescent="0.25">
      <c r="A10" s="9">
        <v>9</v>
      </c>
      <c r="B10" s="10" t="s">
        <v>24</v>
      </c>
      <c r="C10" s="10" t="s">
        <v>25</v>
      </c>
      <c r="D10" s="11" t="s">
        <v>175</v>
      </c>
    </row>
    <row r="11" spans="1:4" x14ac:dyDescent="0.25">
      <c r="A11" s="9">
        <v>10</v>
      </c>
      <c r="B11" s="10" t="s">
        <v>27</v>
      </c>
      <c r="C11" s="10" t="s">
        <v>25</v>
      </c>
      <c r="D11" s="11" t="s">
        <v>175</v>
      </c>
    </row>
    <row r="12" spans="1:4" x14ac:dyDescent="0.25">
      <c r="A12" s="9">
        <v>11</v>
      </c>
      <c r="B12" s="10" t="s">
        <v>28</v>
      </c>
      <c r="C12" s="10" t="s">
        <v>29</v>
      </c>
      <c r="D12" s="11" t="s">
        <v>175</v>
      </c>
    </row>
    <row r="13" spans="1:4" x14ac:dyDescent="0.25">
      <c r="A13" s="9">
        <v>12</v>
      </c>
      <c r="B13" s="10" t="s">
        <v>28</v>
      </c>
      <c r="C13" s="10" t="s">
        <v>28</v>
      </c>
      <c r="D13" s="11" t="s">
        <v>174</v>
      </c>
    </row>
    <row r="14" spans="1:4" x14ac:dyDescent="0.25">
      <c r="A14" s="9">
        <v>13</v>
      </c>
      <c r="B14" s="10" t="s">
        <v>29</v>
      </c>
      <c r="C14" s="10" t="s">
        <v>29</v>
      </c>
      <c r="D14" s="11" t="s">
        <v>174</v>
      </c>
    </row>
    <row r="15" spans="1:4" x14ac:dyDescent="0.25">
      <c r="A15" s="9">
        <v>14</v>
      </c>
      <c r="B15" s="10" t="s">
        <v>32</v>
      </c>
      <c r="C15" s="10" t="s">
        <v>33</v>
      </c>
      <c r="D15" s="11" t="s">
        <v>175</v>
      </c>
    </row>
    <row r="16" spans="1:4" x14ac:dyDescent="0.25">
      <c r="A16" s="9">
        <v>15</v>
      </c>
      <c r="B16" s="10" t="s">
        <v>35</v>
      </c>
      <c r="C16" s="10" t="s">
        <v>36</v>
      </c>
      <c r="D16" s="11" t="s">
        <v>175</v>
      </c>
    </row>
    <row r="17" spans="1:4" x14ac:dyDescent="0.25">
      <c r="A17" s="9">
        <v>16</v>
      </c>
      <c r="B17" s="10" t="s">
        <v>35</v>
      </c>
      <c r="C17" s="10" t="s">
        <v>38</v>
      </c>
      <c r="D17" s="11" t="s">
        <v>175</v>
      </c>
    </row>
    <row r="18" spans="1:4" x14ac:dyDescent="0.25">
      <c r="A18" s="9">
        <v>17</v>
      </c>
      <c r="B18" s="10" t="s">
        <v>40</v>
      </c>
      <c r="C18" s="10" t="s">
        <v>36</v>
      </c>
      <c r="D18" s="11" t="s">
        <v>175</v>
      </c>
    </row>
    <row r="19" spans="1:4" x14ac:dyDescent="0.25">
      <c r="A19" s="9">
        <v>18</v>
      </c>
      <c r="B19" s="10" t="s">
        <v>40</v>
      </c>
      <c r="C19" s="10" t="s">
        <v>38</v>
      </c>
      <c r="D19" s="11" t="s">
        <v>175</v>
      </c>
    </row>
    <row r="20" spans="1:4" x14ac:dyDescent="0.25">
      <c r="A20" s="9">
        <v>19</v>
      </c>
      <c r="B20" s="10" t="s">
        <v>41</v>
      </c>
      <c r="C20" s="10" t="s">
        <v>42</v>
      </c>
      <c r="D20" s="11" t="s">
        <v>175</v>
      </c>
    </row>
    <row r="21" spans="1:4" x14ac:dyDescent="0.25">
      <c r="A21" s="9">
        <v>20</v>
      </c>
      <c r="B21" s="10" t="s">
        <v>41</v>
      </c>
      <c r="C21" s="10" t="s">
        <v>44</v>
      </c>
      <c r="D21" s="11" t="s">
        <v>175</v>
      </c>
    </row>
    <row r="22" spans="1:4" x14ac:dyDescent="0.25">
      <c r="A22" s="9">
        <v>21</v>
      </c>
      <c r="B22" s="10" t="s">
        <v>45</v>
      </c>
      <c r="C22" s="10" t="s">
        <v>42</v>
      </c>
      <c r="D22" s="11" t="s">
        <v>175</v>
      </c>
    </row>
    <row r="23" spans="1:4" x14ac:dyDescent="0.25">
      <c r="A23" s="9">
        <v>22</v>
      </c>
      <c r="B23" s="10" t="s">
        <v>45</v>
      </c>
      <c r="C23" s="10" t="s">
        <v>44</v>
      </c>
      <c r="D23" s="11" t="s">
        <v>175</v>
      </c>
    </row>
    <row r="24" spans="1:4" x14ac:dyDescent="0.25">
      <c r="A24" s="9">
        <v>23</v>
      </c>
      <c r="B24" s="10" t="s">
        <v>47</v>
      </c>
      <c r="C24" s="10" t="s">
        <v>48</v>
      </c>
      <c r="D24" s="11" t="s">
        <v>175</v>
      </c>
    </row>
    <row r="25" spans="1:4" x14ac:dyDescent="0.25">
      <c r="A25" s="9">
        <v>24</v>
      </c>
      <c r="B25" s="10" t="s">
        <v>50</v>
      </c>
      <c r="C25" s="10" t="s">
        <v>51</v>
      </c>
      <c r="D25" s="11" t="s">
        <v>175</v>
      </c>
    </row>
    <row r="26" spans="1:4" x14ac:dyDescent="0.25">
      <c r="A26" s="9">
        <v>25</v>
      </c>
      <c r="B26" s="10" t="s">
        <v>55</v>
      </c>
      <c r="C26" s="10" t="s">
        <v>56</v>
      </c>
      <c r="D26" s="11" t="s">
        <v>175</v>
      </c>
    </row>
    <row r="27" spans="1:4" x14ac:dyDescent="0.25">
      <c r="A27" s="9">
        <v>26</v>
      </c>
      <c r="B27" s="10" t="s">
        <v>55</v>
      </c>
      <c r="C27" s="10" t="s">
        <v>58</v>
      </c>
      <c r="D27" s="11" t="s">
        <v>175</v>
      </c>
    </row>
    <row r="28" spans="1:4" x14ac:dyDescent="0.25">
      <c r="A28" s="9">
        <v>27</v>
      </c>
      <c r="B28" s="10" t="s">
        <v>60</v>
      </c>
      <c r="C28" s="10" t="s">
        <v>61</v>
      </c>
      <c r="D28" s="11" t="s">
        <v>175</v>
      </c>
    </row>
    <row r="29" spans="1:4" x14ac:dyDescent="0.25">
      <c r="A29" s="9">
        <v>28</v>
      </c>
      <c r="B29" s="10" t="s">
        <v>63</v>
      </c>
      <c r="C29" s="10" t="s">
        <v>64</v>
      </c>
      <c r="D29" s="11" t="s">
        <v>175</v>
      </c>
    </row>
    <row r="30" spans="1:4" x14ac:dyDescent="0.25">
      <c r="A30" s="9">
        <v>29</v>
      </c>
      <c r="B30" s="10" t="s">
        <v>66</v>
      </c>
      <c r="C30" s="10" t="s">
        <v>67</v>
      </c>
      <c r="D30" s="11" t="s">
        <v>175</v>
      </c>
    </row>
    <row r="31" spans="1:4" x14ac:dyDescent="0.25">
      <c r="A31" s="9">
        <v>30</v>
      </c>
      <c r="B31" s="10" t="s">
        <v>66</v>
      </c>
      <c r="C31" s="10" t="s">
        <v>69</v>
      </c>
      <c r="D31" s="11" t="s">
        <v>175</v>
      </c>
    </row>
    <row r="32" spans="1:4" x14ac:dyDescent="0.25">
      <c r="A32" s="9">
        <v>31</v>
      </c>
      <c r="B32" s="10" t="s">
        <v>66</v>
      </c>
      <c r="C32" s="10" t="s">
        <v>71</v>
      </c>
      <c r="D32" s="11" t="s">
        <v>175</v>
      </c>
    </row>
    <row r="33" spans="1:4" x14ac:dyDescent="0.25">
      <c r="A33" s="9">
        <v>32</v>
      </c>
      <c r="B33" s="10" t="s">
        <v>92</v>
      </c>
      <c r="C33" s="10" t="s">
        <v>93</v>
      </c>
      <c r="D33" s="11" t="s">
        <v>160</v>
      </c>
    </row>
    <row r="34" spans="1:4" x14ac:dyDescent="0.25">
      <c r="A34" s="9">
        <v>33</v>
      </c>
      <c r="B34" s="10" t="s">
        <v>92</v>
      </c>
      <c r="C34" s="10" t="s">
        <v>95</v>
      </c>
      <c r="D34" s="11" t="s">
        <v>160</v>
      </c>
    </row>
    <row r="35" spans="1:4" x14ac:dyDescent="0.25">
      <c r="A35" s="9">
        <v>34</v>
      </c>
      <c r="B35" s="10" t="s">
        <v>96</v>
      </c>
      <c r="C35" s="10" t="s">
        <v>97</v>
      </c>
      <c r="D35" s="11" t="s">
        <v>175</v>
      </c>
    </row>
    <row r="36" spans="1:4" x14ac:dyDescent="0.25">
      <c r="A36" s="9">
        <v>35</v>
      </c>
      <c r="B36" s="10" t="s">
        <v>96</v>
      </c>
      <c r="C36" s="10" t="s">
        <v>99</v>
      </c>
      <c r="D36" s="11" t="s">
        <v>160</v>
      </c>
    </row>
    <row r="37" spans="1:4" x14ac:dyDescent="0.25">
      <c r="A37" s="9">
        <v>36</v>
      </c>
      <c r="B37" s="10" t="s">
        <v>96</v>
      </c>
      <c r="C37" s="10" t="s">
        <v>101</v>
      </c>
      <c r="D37" s="11" t="s">
        <v>160</v>
      </c>
    </row>
    <row r="38" spans="1:4" x14ac:dyDescent="0.25">
      <c r="A38" s="9">
        <v>37</v>
      </c>
      <c r="B38" s="10" t="s">
        <v>99</v>
      </c>
      <c r="C38" s="10" t="s">
        <v>97</v>
      </c>
      <c r="D38" s="11" t="s">
        <v>160</v>
      </c>
    </row>
    <row r="39" spans="1:4" ht="15.75" thickBot="1" x14ac:dyDescent="0.3">
      <c r="A39" s="12">
        <v>38</v>
      </c>
      <c r="B39" s="13" t="s">
        <v>99</v>
      </c>
      <c r="C39" s="13" t="s">
        <v>99</v>
      </c>
      <c r="D39" s="14" t="s">
        <v>174</v>
      </c>
    </row>
    <row r="41" spans="1:4" x14ac:dyDescent="0.25">
      <c r="C41" t="s">
        <v>178</v>
      </c>
      <c r="D41">
        <f>COUNTIF(D2:D39, "Exact Match")</f>
        <v>5</v>
      </c>
    </row>
    <row r="42" spans="1:4" x14ac:dyDescent="0.25">
      <c r="C42" t="s">
        <v>179</v>
      </c>
      <c r="D42">
        <f>COUNTIF(D2:D39, "Similarity Match")</f>
        <v>28</v>
      </c>
    </row>
    <row r="43" spans="1:4" x14ac:dyDescent="0.25">
      <c r="C43" t="s">
        <v>119</v>
      </c>
      <c r="D43">
        <f>COUNTIF(D2:D39, "No Match")</f>
        <v>5</v>
      </c>
    </row>
    <row r="44" spans="1:4" x14ac:dyDescent="0.25">
      <c r="C44" t="s">
        <v>180</v>
      </c>
      <c r="D44">
        <f>SUM(D41:D43)</f>
        <v>38</v>
      </c>
    </row>
    <row r="45" spans="1:4" x14ac:dyDescent="0.25">
      <c r="C45" t="s">
        <v>181</v>
      </c>
      <c r="D45">
        <f>COUNTA(D2:D39)</f>
        <v>38</v>
      </c>
    </row>
    <row r="46" spans="1:4" x14ac:dyDescent="0.25">
      <c r="D46">
        <f>D44-D45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Summary</vt:lpstr>
      <vt:lpstr>Statistics</vt:lpstr>
      <vt:lpstr>Test Results</vt:lpstr>
      <vt:lpstr>Limits Analysis</vt:lpstr>
      <vt:lpstr>Matches</vt:lpstr>
      <vt:lpstr>No Matches</vt:lpstr>
      <vt:lpstr>Test Cases</vt:lpstr>
      <vt:lpstr>BMH_Lower_Limit</vt:lpstr>
      <vt:lpstr>BMH_Upper_Limit</vt:lpstr>
      <vt:lpstr>Count_BMH</vt:lpstr>
      <vt:lpstr>Count_DC</vt:lpstr>
      <vt:lpstr>Count_LCS_Min</vt:lpstr>
      <vt:lpstr>Count_LED</vt:lpstr>
      <vt:lpstr>DC_Lower_Limit</vt:lpstr>
      <vt:lpstr>DC_Upper_Limit</vt:lpstr>
      <vt:lpstr>LCS_Lower_Limit</vt:lpstr>
      <vt:lpstr>LCS_Upper_Limit</vt:lpstr>
      <vt:lpstr>LED_Lower_Limit</vt:lpstr>
      <vt:lpstr>LED_Upper_Limit</vt:lpstr>
      <vt:lpstr>Match_BMH</vt:lpstr>
      <vt:lpstr>Match_DC</vt:lpstr>
      <vt:lpstr>Match_LCS_Min</vt:lpstr>
      <vt:lpstr>Match_LED</vt:lpstr>
      <vt:lpstr>TestCases</vt:lpstr>
      <vt:lpstr>TestNumbers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Harrison</dc:creator>
  <cp:lastModifiedBy>Tim Harrison</cp:lastModifiedBy>
  <dcterms:created xsi:type="dcterms:W3CDTF">2013-10-27T20:46:58Z</dcterms:created>
  <dcterms:modified xsi:type="dcterms:W3CDTF">2014-03-27T14:32:36Z</dcterms:modified>
</cp:coreProperties>
</file>