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100015/Documents/SOM/VantageWork/Naive Bayes/"/>
    </mc:Choice>
  </mc:AlternateContent>
  <xr:revisionPtr revIDLastSave="0" documentId="13_ncr:1_{E4BE45E0-7BBC-374F-B90D-2758837B69EF}" xr6:coauthVersionLast="45" xr6:coauthVersionMax="45" xr10:uidLastSave="{00000000-0000-0000-0000-000000000000}"/>
  <bookViews>
    <workbookView xWindow="0" yWindow="460" windowWidth="33600" windowHeight="19500" xr2:uid="{FD71B23E-35D6-764B-8349-FBA369E96A50}"/>
  </bookViews>
  <sheets>
    <sheet name="Surf Predictor" sheetId="1" r:id="rId1"/>
    <sheet name="Read Me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1" l="1"/>
  <c r="E32" i="1" l="1"/>
  <c r="E31" i="1"/>
  <c r="E30" i="1"/>
  <c r="H41" i="1"/>
  <c r="E29" i="1"/>
  <c r="D32" i="1"/>
  <c r="D31" i="1"/>
  <c r="D30" i="1"/>
  <c r="D29" i="1"/>
  <c r="J41" i="1" l="1"/>
  <c r="I41" i="1"/>
  <c r="J17" i="1"/>
  <c r="M33" i="1" l="1"/>
  <c r="M32" i="1"/>
  <c r="M31" i="1"/>
  <c r="M30" i="1"/>
  <c r="H33" i="1"/>
  <c r="H32" i="1"/>
  <c r="H31" i="1"/>
  <c r="H30" i="1"/>
  <c r="K17" i="1"/>
  <c r="Q24" i="1"/>
  <c r="P25" i="1"/>
  <c r="P24" i="1"/>
  <c r="K25" i="1"/>
  <c r="K24" i="1"/>
  <c r="J25" i="1"/>
  <c r="J24" i="1"/>
  <c r="Q19" i="1"/>
  <c r="Q18" i="1"/>
  <c r="Q17" i="1"/>
  <c r="P19" i="1"/>
  <c r="P18" i="1"/>
  <c r="P17" i="1"/>
  <c r="K19" i="1"/>
  <c r="K18" i="1"/>
  <c r="J19" i="1"/>
  <c r="J18" i="1"/>
  <c r="K20" i="1" l="1"/>
  <c r="M17" i="1" s="1"/>
  <c r="J20" i="1"/>
  <c r="Q26" i="1"/>
  <c r="P26" i="1"/>
  <c r="K26" i="1"/>
  <c r="J26" i="1"/>
  <c r="Q20" i="1"/>
  <c r="S24" i="1" s="1"/>
  <c r="P20" i="1"/>
  <c r="K13" i="1"/>
  <c r="N30" i="1" s="1"/>
  <c r="I30" i="1"/>
  <c r="L13" i="1"/>
  <c r="L12" i="1"/>
  <c r="J13" i="1"/>
  <c r="J12" i="1"/>
  <c r="M19" i="1" l="1"/>
  <c r="I31" i="1"/>
  <c r="I32" i="1"/>
  <c r="I33" i="1"/>
  <c r="N33" i="1"/>
  <c r="N32" i="1"/>
  <c r="N31" i="1"/>
  <c r="L17" i="1"/>
  <c r="R19" i="1"/>
  <c r="S26" i="1"/>
  <c r="R26" i="1"/>
  <c r="L18" i="1"/>
  <c r="R17" i="1"/>
  <c r="N13" i="1"/>
  <c r="N34" i="1" s="1"/>
  <c r="N12" i="1"/>
  <c r="I34" i="1" s="1"/>
  <c r="R20" i="1"/>
  <c r="L25" i="1"/>
  <c r="L24" i="1"/>
  <c r="L19" i="1"/>
  <c r="L20" i="1"/>
  <c r="R18" i="1"/>
  <c r="R24" i="1"/>
  <c r="R25" i="1"/>
  <c r="S20" i="1"/>
  <c r="S25" i="1"/>
  <c r="M12" i="1"/>
  <c r="M25" i="1"/>
  <c r="M13" i="1"/>
  <c r="S18" i="1"/>
  <c r="M18" i="1"/>
  <c r="S19" i="1"/>
  <c r="L26" i="1"/>
  <c r="M20" i="1"/>
  <c r="S17" i="1"/>
  <c r="M24" i="1"/>
  <c r="M26" i="1"/>
  <c r="I38" i="1" l="1"/>
  <c r="I44" i="1" s="1"/>
  <c r="J38" i="1"/>
  <c r="I37" i="1"/>
  <c r="I43" i="1" s="1"/>
  <c r="J37" i="1"/>
  <c r="L4" i="1" l="1"/>
</calcChain>
</file>

<file path=xl/sharedStrings.xml><?xml version="1.0" encoding="utf-8"?>
<sst xmlns="http://schemas.openxmlformats.org/spreadsheetml/2006/main" count="179" uniqueCount="56">
  <si>
    <t>sunny</t>
  </si>
  <si>
    <t>overcast</t>
  </si>
  <si>
    <t>rainy</t>
  </si>
  <si>
    <t>mild</t>
  </si>
  <si>
    <t>no</t>
  </si>
  <si>
    <t>yes</t>
  </si>
  <si>
    <t>NAÏVE BAYES</t>
  </si>
  <si>
    <t>P(Yes)</t>
  </si>
  <si>
    <t>Class</t>
  </si>
  <si>
    <t>P(Class)</t>
  </si>
  <si>
    <t>Count Class</t>
  </si>
  <si>
    <t>Total</t>
  </si>
  <si>
    <t>total</t>
  </si>
  <si>
    <t>P(No)</t>
  </si>
  <si>
    <t>Waves</t>
  </si>
  <si>
    <t>Weekend</t>
  </si>
  <si>
    <t>P(Surf)</t>
  </si>
  <si>
    <t>surf yes</t>
  </si>
  <si>
    <t>surf no</t>
  </si>
  <si>
    <t>breaking</t>
  </si>
  <si>
    <t>crumbly</t>
  </si>
  <si>
    <t>warm</t>
  </si>
  <si>
    <t>cold</t>
  </si>
  <si>
    <t>Will I go Surfing?</t>
  </si>
  <si>
    <t>Today</t>
  </si>
  <si>
    <t>Weather</t>
  </si>
  <si>
    <t>Water Temperature</t>
  </si>
  <si>
    <t>Pick list</t>
  </si>
  <si>
    <t>Went Surfing?</t>
  </si>
  <si>
    <t>Probability that we will choose to surf</t>
  </si>
  <si>
    <t>P(surf=yes)</t>
  </si>
  <si>
    <t>Surf = Yes</t>
  </si>
  <si>
    <t>Surf = No</t>
  </si>
  <si>
    <t>Select</t>
  </si>
  <si>
    <t>Evidence</t>
  </si>
  <si>
    <t xml:space="preserve">Evidence </t>
  </si>
  <si>
    <t>Probability that we will choose not to surf</t>
  </si>
  <si>
    <t>Surf?</t>
  </si>
  <si>
    <t>-</t>
  </si>
  <si>
    <t>P(B|A) x P(A)</t>
  </si>
  <si>
    <t>P(B)</t>
  </si>
  <si>
    <t>P(B|A) x P(A) / P(B)</t>
  </si>
  <si>
    <t>P(B|Surf=Yes) x P(Surf=Yes)</t>
  </si>
  <si>
    <t>P(B|Surf=No) x P(Surf=No)</t>
  </si>
  <si>
    <t>Naïve Bayes Prediction (A=Will Surf)</t>
  </si>
  <si>
    <t>Naïve Bayes Prediction (A=Will NOT Surf)</t>
  </si>
  <si>
    <t xml:space="preserve">P(A/B) = </t>
  </si>
  <si>
    <t>Input</t>
  </si>
  <si>
    <t>Prediction</t>
  </si>
  <si>
    <t>Version</t>
  </si>
  <si>
    <t>Author</t>
  </si>
  <si>
    <t>Timothy Clarke</t>
  </si>
  <si>
    <t>https://en.wikipedia.org/wiki/Beerware</t>
  </si>
  <si>
    <t>Where to Find</t>
  </si>
  <si>
    <t>License Requirements</t>
  </si>
  <si>
    <t>https://github.com/TimJohnClarke/Bayes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</si>
</sst>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0000"/>
  </numFmts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 (Body)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 tint="0.249977111117893"/>
      <name val="American Typewriter"/>
      <family val="1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F4DFB"/>
        <bgColor indexed="64"/>
      </patternFill>
    </fill>
    <fill>
      <patternFill patternType="solid">
        <fgColor rgb="FF00FF7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1" fillId="5" borderId="3" xfId="0" applyFont="1" applyFill="1" applyBorder="1" applyAlignment="1">
      <alignment horizontal="center" wrapText="1"/>
    </xf>
    <xf numFmtId="0" fontId="0" fillId="6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/>
    <xf numFmtId="0" fontId="0" fillId="7" borderId="10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11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22" xfId="0" quotePrefix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26" xfId="0" applyNumberFormat="1" applyFont="1" applyFill="1" applyBorder="1" applyAlignment="1">
      <alignment horizontal="center"/>
    </xf>
    <xf numFmtId="165" fontId="3" fillId="10" borderId="27" xfId="0" applyNumberFormat="1" applyFont="1" applyFill="1" applyBorder="1" applyAlignment="1">
      <alignment horizontal="center"/>
    </xf>
    <xf numFmtId="165" fontId="0" fillId="0" borderId="26" xfId="0" applyNumberFormat="1" applyFill="1" applyBorder="1" applyAlignment="1">
      <alignment horizontal="center"/>
    </xf>
    <xf numFmtId="165" fontId="0" fillId="11" borderId="27" xfId="0" applyNumberFormat="1" applyFill="1" applyBorder="1" applyAlignment="1">
      <alignment horizontal="center"/>
    </xf>
    <xf numFmtId="165" fontId="0" fillId="12" borderId="26" xfId="0" applyNumberFormat="1" applyFill="1" applyBorder="1" applyAlignment="1">
      <alignment horizontal="center"/>
    </xf>
    <xf numFmtId="165" fontId="0" fillId="12" borderId="27" xfId="0" applyNumberFormat="1" applyFill="1" applyBorder="1" applyAlignment="1">
      <alignment horizontal="center"/>
    </xf>
    <xf numFmtId="165" fontId="0" fillId="12" borderId="28" xfId="0" applyNumberForma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0" fillId="13" borderId="20" xfId="0" applyNumberFormat="1" applyFill="1" applyBorder="1" applyAlignment="1">
      <alignment horizontal="center"/>
    </xf>
    <xf numFmtId="165" fontId="0" fillId="13" borderId="28" xfId="0" applyNumberFormat="1" applyFont="1" applyFill="1" applyBorder="1" applyAlignment="1">
      <alignment horizontal="center"/>
    </xf>
    <xf numFmtId="164" fontId="3" fillId="14" borderId="22" xfId="0" applyNumberFormat="1" applyFont="1" applyFill="1" applyBorder="1" applyAlignment="1">
      <alignment horizontal="center"/>
    </xf>
    <xf numFmtId="165" fontId="3" fillId="14" borderId="28" xfId="0" applyNumberFormat="1" applyFont="1" applyFill="1" applyBorder="1" applyAlignment="1">
      <alignment horizontal="center"/>
    </xf>
    <xf numFmtId="165" fontId="4" fillId="10" borderId="6" xfId="0" applyNumberFormat="1" applyFont="1" applyFill="1" applyBorder="1" applyAlignment="1">
      <alignment horizontal="left"/>
    </xf>
    <xf numFmtId="165" fontId="4" fillId="10" borderId="6" xfId="0" applyNumberFormat="1" applyFont="1" applyFill="1" applyBorder="1" applyAlignment="1">
      <alignment horizontal="center"/>
    </xf>
    <xf numFmtId="0" fontId="5" fillId="11" borderId="6" xfId="0" applyFont="1" applyFill="1" applyBorder="1"/>
    <xf numFmtId="166" fontId="5" fillId="11" borderId="6" xfId="0" applyNumberFormat="1" applyFont="1" applyFill="1" applyBorder="1" applyAlignment="1">
      <alignment horizontal="center"/>
    </xf>
    <xf numFmtId="0" fontId="5" fillId="12" borderId="6" xfId="0" applyFont="1" applyFill="1" applyBorder="1"/>
    <xf numFmtId="0" fontId="5" fillId="12" borderId="6" xfId="0" applyFont="1" applyFill="1" applyBorder="1" applyAlignment="1">
      <alignment horizontal="center"/>
    </xf>
    <xf numFmtId="2" fontId="5" fillId="0" borderId="29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0" fontId="1" fillId="0" borderId="23" xfId="0" applyFont="1" applyBorder="1" applyAlignment="1">
      <alignment horizontal="right"/>
    </xf>
    <xf numFmtId="0" fontId="1" fillId="0" borderId="25" xfId="0" applyFont="1" applyFill="1" applyBorder="1" applyAlignment="1">
      <alignment horizontal="center"/>
    </xf>
    <xf numFmtId="0" fontId="0" fillId="2" borderId="30" xfId="0" applyFill="1" applyBorder="1" applyAlignment="1">
      <alignment horizontal="right"/>
    </xf>
    <xf numFmtId="0" fontId="0" fillId="5" borderId="30" xfId="0" applyFill="1" applyBorder="1" applyAlignment="1">
      <alignment horizontal="right"/>
    </xf>
    <xf numFmtId="0" fontId="0" fillId="3" borderId="30" xfId="0" applyFill="1" applyBorder="1" applyAlignment="1">
      <alignment horizontal="right"/>
    </xf>
    <xf numFmtId="0" fontId="0" fillId="8" borderId="31" xfId="0" applyFill="1" applyBorder="1" applyAlignment="1">
      <alignment horizontal="right"/>
    </xf>
    <xf numFmtId="0" fontId="0" fillId="0" borderId="22" xfId="0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15" borderId="0" xfId="0" applyFont="1" applyFill="1"/>
    <xf numFmtId="0" fontId="10" fillId="15" borderId="0" xfId="0" applyFont="1" applyFill="1" applyAlignment="1">
      <alignment horizontal="right"/>
    </xf>
    <xf numFmtId="0" fontId="6" fillId="12" borderId="2" xfId="0" applyFont="1" applyFill="1" applyBorder="1" applyAlignment="1">
      <alignment horizontal="left"/>
    </xf>
    <xf numFmtId="0" fontId="0" fillId="12" borderId="3" xfId="0" applyFill="1" applyBorder="1" applyAlignment="1">
      <alignment horizontal="left"/>
    </xf>
    <xf numFmtId="0" fontId="0" fillId="12" borderId="4" xfId="0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8" borderId="2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00FF7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74"/>
      <color rgb="FFAF4D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352779</xdr:colOff>
      <xdr:row>28</xdr:row>
      <xdr:rowOff>0</xdr:rowOff>
    </xdr:from>
    <xdr:to>
      <xdr:col>18</xdr:col>
      <xdr:colOff>635090</xdr:colOff>
      <xdr:row>43</xdr:row>
      <xdr:rowOff>254001</xdr:rowOff>
    </xdr:to>
    <xdr:pic>
      <xdr:nvPicPr>
        <xdr:cNvPr id="2" name="Picture 1" descr="Image result for thomas bayes">
          <a:extLst>
            <a:ext uri="{FF2B5EF4-FFF2-40B4-BE49-F238E27FC236}">
              <a16:creationId xmlns:a16="http://schemas.microsoft.com/office/drawing/2014/main" id="{B2F05B0C-D254-FB4F-80F2-C61017545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1" y="6293556"/>
          <a:ext cx="3612533" cy="3781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TimJohnClarke/Bayes" TargetMode="External"/><Relationship Id="rId1" Type="http://schemas.openxmlformats.org/officeDocument/2006/relationships/hyperlink" Target="https://en.wikipedia.org/wiki/Beerwa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2FD22-EAE3-444C-AAE9-63D4ACF5991C}">
  <dimension ref="A1:S44"/>
  <sheetViews>
    <sheetView tabSelected="1" zoomScale="90" zoomScaleNormal="90" workbookViewId="0">
      <selection activeCell="O5" sqref="O5"/>
    </sheetView>
  </sheetViews>
  <sheetFormatPr baseColWidth="10" defaultRowHeight="16"/>
  <cols>
    <col min="3" max="3" width="12.6640625" customWidth="1"/>
    <col min="7" max="7" width="13.5" customWidth="1"/>
    <col min="8" max="8" width="31.33203125" customWidth="1"/>
    <col min="9" max="9" width="14.33203125" customWidth="1"/>
    <col min="10" max="10" width="12.83203125" style="1" bestFit="1" customWidth="1"/>
    <col min="11" max="11" width="12.1640625" style="1" bestFit="1" customWidth="1"/>
    <col min="12" max="13" width="10.83203125" style="1"/>
    <col min="14" max="14" width="15.5" customWidth="1"/>
  </cols>
  <sheetData>
    <row r="1" spans="1:19" ht="26">
      <c r="C1" s="51" t="s">
        <v>6</v>
      </c>
      <c r="D1" s="52" t="s">
        <v>38</v>
      </c>
      <c r="E1" s="13" t="s">
        <v>23</v>
      </c>
      <c r="J1" s="33"/>
      <c r="K1" s="33"/>
      <c r="L1" s="33"/>
      <c r="M1" s="33"/>
    </row>
    <row r="2" spans="1:19" ht="17" thickBot="1"/>
    <row r="3" spans="1:19" ht="25" thickBot="1">
      <c r="B3" s="77" t="s">
        <v>34</v>
      </c>
      <c r="C3" s="78"/>
      <c r="D3" s="79"/>
      <c r="H3" s="97" t="s">
        <v>47</v>
      </c>
      <c r="I3" s="96"/>
      <c r="K3" s="98" t="s">
        <v>48</v>
      </c>
      <c r="L3" s="99"/>
    </row>
    <row r="4" spans="1:19" ht="40" customHeight="1" thickBot="1">
      <c r="B4" s="15" t="s">
        <v>25</v>
      </c>
      <c r="C4" s="4" t="s">
        <v>26</v>
      </c>
      <c r="D4" s="16" t="s">
        <v>14</v>
      </c>
      <c r="E4" s="7" t="s">
        <v>15</v>
      </c>
      <c r="F4" s="10" t="s">
        <v>28</v>
      </c>
      <c r="G4" s="38"/>
      <c r="H4" s="65" t="s">
        <v>24</v>
      </c>
      <c r="I4" s="66" t="s">
        <v>33</v>
      </c>
      <c r="J4" s="34"/>
      <c r="K4" s="72" t="s">
        <v>37</v>
      </c>
      <c r="L4" s="73" t="str">
        <f>IF(I43&gt;I44,"YES","NO")</f>
        <v>NO</v>
      </c>
      <c r="M4" s="34"/>
    </row>
    <row r="5" spans="1:19">
      <c r="A5">
        <v>1</v>
      </c>
      <c r="B5" s="17" t="s">
        <v>0</v>
      </c>
      <c r="C5" s="5" t="s">
        <v>21</v>
      </c>
      <c r="D5" s="14" t="s">
        <v>19</v>
      </c>
      <c r="E5" s="8" t="b">
        <v>0</v>
      </c>
      <c r="F5" s="11" t="s">
        <v>5</v>
      </c>
      <c r="G5" s="39"/>
      <c r="H5" s="67" t="s">
        <v>25</v>
      </c>
      <c r="I5" s="27" t="s">
        <v>2</v>
      </c>
      <c r="J5" s="34"/>
      <c r="K5" s="34"/>
      <c r="L5" s="34"/>
      <c r="M5" s="34"/>
    </row>
    <row r="6" spans="1:19">
      <c r="A6">
        <v>2</v>
      </c>
      <c r="B6" s="17" t="s">
        <v>0</v>
      </c>
      <c r="C6" s="5" t="s">
        <v>21</v>
      </c>
      <c r="D6" s="14" t="s">
        <v>19</v>
      </c>
      <c r="E6" s="8" t="b">
        <v>1</v>
      </c>
      <c r="F6" s="11" t="s">
        <v>5</v>
      </c>
      <c r="G6" s="39"/>
      <c r="H6" s="68" t="s">
        <v>26</v>
      </c>
      <c r="I6" s="27" t="s">
        <v>22</v>
      </c>
      <c r="J6" s="34"/>
      <c r="K6" s="34"/>
      <c r="L6" s="34"/>
      <c r="M6" s="34"/>
    </row>
    <row r="7" spans="1:19">
      <c r="A7">
        <v>3</v>
      </c>
      <c r="B7" s="17" t="s">
        <v>1</v>
      </c>
      <c r="C7" s="5" t="s">
        <v>21</v>
      </c>
      <c r="D7" s="14" t="s">
        <v>19</v>
      </c>
      <c r="E7" s="8" t="b">
        <v>0</v>
      </c>
      <c r="F7" s="11" t="s">
        <v>5</v>
      </c>
      <c r="G7" s="39"/>
      <c r="H7" s="69" t="s">
        <v>14</v>
      </c>
      <c r="I7" s="27" t="s">
        <v>19</v>
      </c>
      <c r="J7" s="34"/>
      <c r="K7" s="34"/>
      <c r="L7" s="34"/>
      <c r="M7" s="34"/>
    </row>
    <row r="8" spans="1:19" ht="17" thickBot="1">
      <c r="A8">
        <v>4</v>
      </c>
      <c r="B8" s="17" t="s">
        <v>0</v>
      </c>
      <c r="C8" s="5" t="s">
        <v>21</v>
      </c>
      <c r="D8" s="14" t="s">
        <v>20</v>
      </c>
      <c r="E8" s="8" t="b">
        <v>1</v>
      </c>
      <c r="F8" s="11" t="s">
        <v>5</v>
      </c>
      <c r="G8" s="39"/>
      <c r="H8" s="70" t="s">
        <v>15</v>
      </c>
      <c r="I8" s="71" t="b">
        <v>1</v>
      </c>
      <c r="J8" s="34"/>
      <c r="K8" s="34"/>
      <c r="L8" s="34"/>
      <c r="M8" s="34"/>
    </row>
    <row r="9" spans="1:19" ht="17" thickBot="1">
      <c r="A9">
        <v>5</v>
      </c>
      <c r="B9" s="17" t="s">
        <v>1</v>
      </c>
      <c r="C9" s="5" t="s">
        <v>21</v>
      </c>
      <c r="D9" s="14" t="s">
        <v>20</v>
      </c>
      <c r="E9" s="8" t="b">
        <v>0</v>
      </c>
      <c r="F9" s="11" t="s">
        <v>4</v>
      </c>
      <c r="G9" s="39"/>
    </row>
    <row r="10" spans="1:19" ht="17" thickBot="1">
      <c r="A10">
        <v>6</v>
      </c>
      <c r="B10" s="17" t="s">
        <v>1</v>
      </c>
      <c r="C10" s="5" t="s">
        <v>21</v>
      </c>
      <c r="D10" s="14" t="s">
        <v>19</v>
      </c>
      <c r="E10" s="8" t="b">
        <v>0</v>
      </c>
      <c r="F10" s="11" t="s">
        <v>4</v>
      </c>
      <c r="G10" s="39"/>
      <c r="I10" s="80" t="s">
        <v>28</v>
      </c>
      <c r="J10" s="81"/>
      <c r="K10" s="81"/>
      <c r="L10" s="81"/>
      <c r="M10" s="81"/>
      <c r="N10" s="82"/>
    </row>
    <row r="11" spans="1:19">
      <c r="A11">
        <v>7</v>
      </c>
      <c r="B11" s="17" t="s">
        <v>2</v>
      </c>
      <c r="C11" s="5" t="s">
        <v>3</v>
      </c>
      <c r="D11" s="14" t="s">
        <v>19</v>
      </c>
      <c r="E11" s="8" t="b">
        <v>0</v>
      </c>
      <c r="F11" s="11" t="s">
        <v>5</v>
      </c>
      <c r="G11" s="39"/>
      <c r="I11" s="22" t="s">
        <v>8</v>
      </c>
      <c r="J11" s="21" t="s">
        <v>9</v>
      </c>
      <c r="K11" s="21" t="s">
        <v>10</v>
      </c>
      <c r="L11" s="21" t="s">
        <v>11</v>
      </c>
      <c r="M11" s="21" t="s">
        <v>16</v>
      </c>
      <c r="N11" s="23" t="s">
        <v>16</v>
      </c>
    </row>
    <row r="12" spans="1:19">
      <c r="A12">
        <v>8</v>
      </c>
      <c r="B12" s="17" t="s">
        <v>0</v>
      </c>
      <c r="C12" s="5" t="s">
        <v>22</v>
      </c>
      <c r="D12" s="14" t="s">
        <v>20</v>
      </c>
      <c r="E12" s="8" t="b">
        <v>1</v>
      </c>
      <c r="F12" s="11" t="s">
        <v>4</v>
      </c>
      <c r="G12" s="39"/>
      <c r="I12" s="24" t="s">
        <v>5</v>
      </c>
      <c r="J12" s="2" t="str">
        <f>_xlfn.CONCAT("P(",I12,")")</f>
        <v>P(yes)</v>
      </c>
      <c r="K12" s="2">
        <f>COUNTIF(F$5:F$24, I12)</f>
        <v>12</v>
      </c>
      <c r="L12" s="2">
        <f>COUNTA(F$5:F$24)</f>
        <v>20</v>
      </c>
      <c r="M12" s="2" t="str">
        <f>_xlfn.CONCAT(K12,"/",L12)</f>
        <v>12/20</v>
      </c>
      <c r="N12" s="53">
        <f>K12/L12</f>
        <v>0.6</v>
      </c>
    </row>
    <row r="13" spans="1:19" ht="17" thickBot="1">
      <c r="A13">
        <v>9</v>
      </c>
      <c r="B13" s="17" t="s">
        <v>1</v>
      </c>
      <c r="C13" s="5" t="s">
        <v>21</v>
      </c>
      <c r="D13" s="14" t="s">
        <v>19</v>
      </c>
      <c r="E13" s="8" t="b">
        <v>1</v>
      </c>
      <c r="F13" s="11" t="s">
        <v>5</v>
      </c>
      <c r="G13" s="39"/>
      <c r="I13" s="25" t="s">
        <v>4</v>
      </c>
      <c r="J13" s="26" t="str">
        <f>_xlfn.CONCAT("P(",I13,")")</f>
        <v>P(no)</v>
      </c>
      <c r="K13" s="26">
        <f>COUNTIF(F$5:F$24, I13)</f>
        <v>8</v>
      </c>
      <c r="L13" s="26">
        <f>COUNTA(F$5:F$24)</f>
        <v>20</v>
      </c>
      <c r="M13" s="26" t="str">
        <f>_xlfn.CONCAT(K13,"/",L13)</f>
        <v>8/20</v>
      </c>
      <c r="N13" s="55">
        <f>K13/L13</f>
        <v>0.4</v>
      </c>
    </row>
    <row r="14" spans="1:19" ht="17" thickBot="1">
      <c r="A14">
        <v>10</v>
      </c>
      <c r="B14" s="17" t="s">
        <v>2</v>
      </c>
      <c r="C14" s="5" t="s">
        <v>3</v>
      </c>
      <c r="D14" s="14" t="s">
        <v>19</v>
      </c>
      <c r="E14" s="8" t="b">
        <v>0</v>
      </c>
      <c r="F14" s="11" t="s">
        <v>4</v>
      </c>
      <c r="G14" s="39"/>
    </row>
    <row r="15" spans="1:19">
      <c r="A15">
        <v>11</v>
      </c>
      <c r="B15" s="17" t="s">
        <v>2</v>
      </c>
      <c r="C15" s="5" t="s">
        <v>22</v>
      </c>
      <c r="D15" s="14" t="s">
        <v>20</v>
      </c>
      <c r="E15" s="8" t="b">
        <v>0</v>
      </c>
      <c r="F15" s="11" t="s">
        <v>4</v>
      </c>
      <c r="G15" s="39"/>
      <c r="I15" s="83" t="s">
        <v>25</v>
      </c>
      <c r="J15" s="84"/>
      <c r="K15" s="84"/>
      <c r="L15" s="84"/>
      <c r="M15" s="85"/>
      <c r="O15" s="86" t="s">
        <v>26</v>
      </c>
      <c r="P15" s="87"/>
      <c r="Q15" s="87"/>
      <c r="R15" s="87"/>
      <c r="S15" s="88"/>
    </row>
    <row r="16" spans="1:19">
      <c r="A16">
        <v>12</v>
      </c>
      <c r="B16" s="17" t="s">
        <v>2</v>
      </c>
      <c r="C16" s="5" t="s">
        <v>22</v>
      </c>
      <c r="D16" s="14" t="s">
        <v>20</v>
      </c>
      <c r="E16" s="8" t="b">
        <v>1</v>
      </c>
      <c r="F16" s="11" t="s">
        <v>4</v>
      </c>
      <c r="G16" s="39"/>
      <c r="I16" s="31"/>
      <c r="J16" s="2" t="s">
        <v>17</v>
      </c>
      <c r="K16" s="2" t="s">
        <v>18</v>
      </c>
      <c r="L16" s="2" t="s">
        <v>7</v>
      </c>
      <c r="M16" s="27" t="s">
        <v>13</v>
      </c>
      <c r="O16" s="31"/>
      <c r="P16" s="2" t="s">
        <v>17</v>
      </c>
      <c r="Q16" s="2" t="s">
        <v>18</v>
      </c>
      <c r="R16" s="2" t="s">
        <v>7</v>
      </c>
      <c r="S16" s="27" t="s">
        <v>13</v>
      </c>
    </row>
    <row r="17" spans="1:19">
      <c r="A17">
        <v>13</v>
      </c>
      <c r="B17" s="17" t="s">
        <v>1</v>
      </c>
      <c r="C17" s="5" t="s">
        <v>22</v>
      </c>
      <c r="D17" s="14" t="s">
        <v>20</v>
      </c>
      <c r="E17" s="8" t="b">
        <v>0</v>
      </c>
      <c r="F17" s="11" t="s">
        <v>4</v>
      </c>
      <c r="G17" s="39"/>
      <c r="I17" s="31" t="s">
        <v>0</v>
      </c>
      <c r="J17" s="2">
        <f>COUNTIFS($B$5:$B$24,$I17,$F$5:$F$24,"yes")</f>
        <v>7</v>
      </c>
      <c r="K17" s="2">
        <f>COUNTIFS($B$5:$B$24,$I17,$F$5:$F$24,"no")</f>
        <v>1</v>
      </c>
      <c r="L17" s="3" t="str">
        <f>_xlfn.CONCAT(J17,"/",J$20)</f>
        <v>7/12</v>
      </c>
      <c r="M17" s="28" t="str">
        <f>_xlfn.CONCAT(K17,"/",K$20)</f>
        <v>1/8</v>
      </c>
      <c r="O17" s="31" t="s">
        <v>21</v>
      </c>
      <c r="P17" s="2">
        <f>COUNTIFS($C$5:$C$24,$O17,$F$5:$F$24,"yes")</f>
        <v>6</v>
      </c>
      <c r="Q17" s="2">
        <f>COUNTIFS($C$5:$C$24,$O17,$F$5:$F$24,"no")</f>
        <v>2</v>
      </c>
      <c r="R17" s="3" t="str">
        <f t="shared" ref="R17:S20" si="0">_xlfn.CONCAT(P17,"/",J$20)</f>
        <v>6/12</v>
      </c>
      <c r="S17" s="28" t="str">
        <f t="shared" si="0"/>
        <v>2/8</v>
      </c>
    </row>
    <row r="18" spans="1:19">
      <c r="A18">
        <v>14</v>
      </c>
      <c r="B18" s="17" t="s">
        <v>0</v>
      </c>
      <c r="C18" s="5" t="s">
        <v>3</v>
      </c>
      <c r="D18" s="14" t="s">
        <v>19</v>
      </c>
      <c r="E18" s="8" t="b">
        <v>0</v>
      </c>
      <c r="F18" s="11" t="s">
        <v>5</v>
      </c>
      <c r="G18" s="39"/>
      <c r="I18" s="31" t="s">
        <v>1</v>
      </c>
      <c r="J18" s="2">
        <f>COUNTIFS($B$5:$B$24,$I18,$F$5:$F$24,"yes")</f>
        <v>4</v>
      </c>
      <c r="K18" s="2">
        <f>COUNTIFS($B$5:$B$24,$I18,$F$5:$F$24,"no")</f>
        <v>3</v>
      </c>
      <c r="L18" s="3" t="str">
        <f t="shared" ref="L18:M20" si="1">_xlfn.CONCAT(J18,"/",J$20)</f>
        <v>4/12</v>
      </c>
      <c r="M18" s="28" t="str">
        <f t="shared" si="1"/>
        <v>3/8</v>
      </c>
      <c r="O18" s="31" t="s">
        <v>3</v>
      </c>
      <c r="P18" s="2">
        <f>COUNTIFS($C$5:$C$24,$O18,$F$5:$F$24,"yes")</f>
        <v>5</v>
      </c>
      <c r="Q18" s="2">
        <f>COUNTIFS($C$5:$C$24,$O18,$F$5:$F$24,"no")</f>
        <v>2</v>
      </c>
      <c r="R18" s="3" t="str">
        <f t="shared" si="0"/>
        <v>5/12</v>
      </c>
      <c r="S18" s="28" t="str">
        <f t="shared" si="0"/>
        <v>2/8</v>
      </c>
    </row>
    <row r="19" spans="1:19">
      <c r="A19">
        <v>15</v>
      </c>
      <c r="B19" s="17" t="s">
        <v>0</v>
      </c>
      <c r="C19" s="5" t="s">
        <v>22</v>
      </c>
      <c r="D19" s="14" t="s">
        <v>20</v>
      </c>
      <c r="E19" s="8" t="b">
        <v>0</v>
      </c>
      <c r="F19" s="11" t="s">
        <v>5</v>
      </c>
      <c r="I19" s="31" t="s">
        <v>2</v>
      </c>
      <c r="J19" s="2">
        <f>COUNTIFS($B$5:$B$24,$I19,$F$5:$F$24,"yes")</f>
        <v>1</v>
      </c>
      <c r="K19" s="2">
        <f>COUNTIFS($B$5:$B$24,$I19,$F$5:$F$24,"no")</f>
        <v>4</v>
      </c>
      <c r="L19" s="3" t="str">
        <f t="shared" si="1"/>
        <v>1/12</v>
      </c>
      <c r="M19" s="28" t="str">
        <f t="shared" si="1"/>
        <v>4/8</v>
      </c>
      <c r="O19" s="31" t="s">
        <v>22</v>
      </c>
      <c r="P19" s="2">
        <f>COUNTIFS($C$5:$C$24,$O19,$F$5:$F$24,"yes")</f>
        <v>1</v>
      </c>
      <c r="Q19" s="2">
        <f>COUNTIFS($C$5:$C$24,$O19,$F$5:$F$24,"no")</f>
        <v>4</v>
      </c>
      <c r="R19" s="3" t="str">
        <f t="shared" si="0"/>
        <v>1/12</v>
      </c>
      <c r="S19" s="28" t="str">
        <f t="shared" si="0"/>
        <v>4/8</v>
      </c>
    </row>
    <row r="20" spans="1:19" ht="17" thickBot="1">
      <c r="A20">
        <v>16</v>
      </c>
      <c r="B20" s="17" t="s">
        <v>0</v>
      </c>
      <c r="C20" s="5" t="s">
        <v>3</v>
      </c>
      <c r="D20" s="14" t="s">
        <v>20</v>
      </c>
      <c r="E20" s="8" t="b">
        <v>0</v>
      </c>
      <c r="F20" s="11" t="s">
        <v>5</v>
      </c>
      <c r="I20" s="32" t="s">
        <v>12</v>
      </c>
      <c r="J20" s="26">
        <f>SUM(J17:J19)</f>
        <v>12</v>
      </c>
      <c r="K20" s="26">
        <f>SUM(K17:K19)</f>
        <v>8</v>
      </c>
      <c r="L20" s="29" t="str">
        <f t="shared" si="1"/>
        <v>12/12</v>
      </c>
      <c r="M20" s="30" t="str">
        <f t="shared" si="1"/>
        <v>8/8</v>
      </c>
      <c r="O20" s="32" t="s">
        <v>12</v>
      </c>
      <c r="P20" s="26">
        <f>SUM(P17:P19)</f>
        <v>12</v>
      </c>
      <c r="Q20" s="26">
        <f>SUM(Q17:Q19)</f>
        <v>8</v>
      </c>
      <c r="R20" s="29" t="str">
        <f t="shared" si="0"/>
        <v>12/12</v>
      </c>
      <c r="S20" s="30" t="str">
        <f t="shared" si="0"/>
        <v>8/8</v>
      </c>
    </row>
    <row r="21" spans="1:19" ht="17" thickBot="1">
      <c r="A21">
        <v>17</v>
      </c>
      <c r="B21" s="17" t="s">
        <v>0</v>
      </c>
      <c r="C21" s="5" t="s">
        <v>3</v>
      </c>
      <c r="D21" s="14" t="s">
        <v>20</v>
      </c>
      <c r="E21" s="8" t="b">
        <v>1</v>
      </c>
      <c r="F21" s="11" t="s">
        <v>5</v>
      </c>
    </row>
    <row r="22" spans="1:19">
      <c r="A22">
        <v>18</v>
      </c>
      <c r="B22" s="17" t="s">
        <v>1</v>
      </c>
      <c r="C22" s="5" t="s">
        <v>3</v>
      </c>
      <c r="D22" s="14" t="s">
        <v>19</v>
      </c>
      <c r="E22" s="8" t="b">
        <v>1</v>
      </c>
      <c r="F22" s="11" t="s">
        <v>5</v>
      </c>
      <c r="I22" s="89" t="s">
        <v>14</v>
      </c>
      <c r="J22" s="90"/>
      <c r="K22" s="90"/>
      <c r="L22" s="90"/>
      <c r="M22" s="91"/>
      <c r="O22" s="92" t="s">
        <v>15</v>
      </c>
      <c r="P22" s="93"/>
      <c r="Q22" s="93"/>
      <c r="R22" s="93"/>
      <c r="S22" s="94"/>
    </row>
    <row r="23" spans="1:19">
      <c r="A23">
        <v>19</v>
      </c>
      <c r="B23" s="17" t="s">
        <v>1</v>
      </c>
      <c r="C23" s="5" t="s">
        <v>21</v>
      </c>
      <c r="D23" s="14" t="s">
        <v>20</v>
      </c>
      <c r="E23" s="8" t="b">
        <v>0</v>
      </c>
      <c r="F23" s="11" t="s">
        <v>5</v>
      </c>
      <c r="I23" s="31"/>
      <c r="J23" s="2" t="s">
        <v>17</v>
      </c>
      <c r="K23" s="2" t="s">
        <v>18</v>
      </c>
      <c r="L23" s="2" t="s">
        <v>7</v>
      </c>
      <c r="M23" s="27" t="s">
        <v>13</v>
      </c>
      <c r="O23" s="31"/>
      <c r="P23" s="2" t="s">
        <v>17</v>
      </c>
      <c r="Q23" s="2" t="s">
        <v>18</v>
      </c>
      <c r="R23" s="2" t="s">
        <v>7</v>
      </c>
      <c r="S23" s="27" t="s">
        <v>13</v>
      </c>
    </row>
    <row r="24" spans="1:19" ht="17" thickBot="1">
      <c r="A24">
        <v>20</v>
      </c>
      <c r="B24" s="18" t="s">
        <v>2</v>
      </c>
      <c r="C24" s="6" t="s">
        <v>3</v>
      </c>
      <c r="D24" s="19" t="s">
        <v>19</v>
      </c>
      <c r="E24" s="9" t="b">
        <v>1</v>
      </c>
      <c r="F24" s="12" t="s">
        <v>4</v>
      </c>
      <c r="I24" s="31" t="s">
        <v>19</v>
      </c>
      <c r="J24" s="2">
        <f>COUNTIFS($D$5:$D$24,$I24,$F$5:$F$24,"yes")</f>
        <v>7</v>
      </c>
      <c r="K24" s="2">
        <f>COUNTIFS($D$5:$D$24,$I24,$F$5:$F$24,"no")</f>
        <v>3</v>
      </c>
      <c r="L24" s="3" t="str">
        <f t="shared" ref="L24:M26" si="2">_xlfn.CONCAT(J24,"/",J$20)</f>
        <v>7/12</v>
      </c>
      <c r="M24" s="28" t="str">
        <f t="shared" si="2"/>
        <v>3/8</v>
      </c>
      <c r="O24" s="31" t="b">
        <v>0</v>
      </c>
      <c r="P24" s="2">
        <f>COUNTIFS($E$5:$E$24,$O24,$F$5:$F$24,"yes")</f>
        <v>7</v>
      </c>
      <c r="Q24" s="2">
        <f>COUNTIFS($E$5:$E$24,$O24,$F$5:$F$24,"no")</f>
        <v>5</v>
      </c>
      <c r="R24" s="3" t="str">
        <f t="shared" ref="R24:S26" si="3">_xlfn.CONCAT(P24,"/",P$20)</f>
        <v>7/12</v>
      </c>
      <c r="S24" s="28" t="str">
        <f t="shared" si="3"/>
        <v>5/8</v>
      </c>
    </row>
    <row r="25" spans="1:19">
      <c r="I25" s="31" t="s">
        <v>20</v>
      </c>
      <c r="J25" s="2">
        <f>COUNTIFS($D$5:$D$24,$I25,$F$5:$F$24,"yes")</f>
        <v>5</v>
      </c>
      <c r="K25" s="2">
        <f>COUNTIFS($D$5:$D$24,$I25,$F$5:$F$24,"no")</f>
        <v>5</v>
      </c>
      <c r="L25" s="3" t="str">
        <f t="shared" si="2"/>
        <v>5/12</v>
      </c>
      <c r="M25" s="28" t="str">
        <f t="shared" si="2"/>
        <v>5/8</v>
      </c>
      <c r="O25" s="31" t="b">
        <v>1</v>
      </c>
      <c r="P25" s="2">
        <f>COUNTIFS($E$5:$E$24,$O25,$F$5:$F$24,"yes")</f>
        <v>5</v>
      </c>
      <c r="Q25" s="2">
        <v>3</v>
      </c>
      <c r="R25" s="3" t="str">
        <f t="shared" si="3"/>
        <v>5/12</v>
      </c>
      <c r="S25" s="28" t="str">
        <f t="shared" si="3"/>
        <v>3/8</v>
      </c>
    </row>
    <row r="26" spans="1:19" ht="17" thickBot="1">
      <c r="I26" s="32" t="s">
        <v>12</v>
      </c>
      <c r="J26" s="26">
        <f>SUM(J24:J25)</f>
        <v>12</v>
      </c>
      <c r="K26" s="26">
        <f>SUM(K24:K25)</f>
        <v>8</v>
      </c>
      <c r="L26" s="29" t="str">
        <f t="shared" si="2"/>
        <v>12/12</v>
      </c>
      <c r="M26" s="30" t="str">
        <f t="shared" si="2"/>
        <v>8/8</v>
      </c>
      <c r="O26" s="32" t="s">
        <v>12</v>
      </c>
      <c r="P26" s="26">
        <f>SUM(P24:P25)</f>
        <v>12</v>
      </c>
      <c r="Q26" s="26">
        <f>SUM(Q24:Q25)</f>
        <v>8</v>
      </c>
      <c r="R26" s="29" t="str">
        <f t="shared" si="3"/>
        <v>12/12</v>
      </c>
      <c r="S26" s="30" t="str">
        <f t="shared" si="3"/>
        <v>8/8</v>
      </c>
    </row>
    <row r="28" spans="1:19" ht="20" thickBot="1">
      <c r="D28" s="50" t="s">
        <v>35</v>
      </c>
      <c r="E28" s="40"/>
    </row>
    <row r="29" spans="1:19" ht="19">
      <c r="D29" s="20" t="str">
        <f>_xlfn.CONCAT("P(Weather=",I5,")")</f>
        <v>P(Weather=rainy)</v>
      </c>
      <c r="E29" s="45">
        <f>COUNTIF(B5:B24,I5)/20</f>
        <v>0.25</v>
      </c>
      <c r="H29" s="50" t="s">
        <v>29</v>
      </c>
      <c r="I29" s="41" t="s">
        <v>31</v>
      </c>
      <c r="M29" s="50" t="s">
        <v>36</v>
      </c>
      <c r="N29" s="43" t="s">
        <v>32</v>
      </c>
    </row>
    <row r="30" spans="1:19">
      <c r="D30" s="20" t="str">
        <f>_xlfn.CONCAT("P(Water Temperature=",I6,")")</f>
        <v>P(Water Temperature=cold)</v>
      </c>
      <c r="E30" s="46">
        <f>COUNTIF(C5:C24,I6)/20</f>
        <v>0.25</v>
      </c>
      <c r="H30" s="20" t="str">
        <f>_xlfn.CONCAT("P(",$H5,"=",$I5,"|Surf=yes)")</f>
        <v>P(Weather=rainy|Surf=yes)</v>
      </c>
      <c r="I30" s="42">
        <f>ROUND((COUNTIFS($B$5:$B$24,I5,$F$5:$F$24,"yes")/$K$12),3)</f>
        <v>8.3000000000000004E-2</v>
      </c>
      <c r="M30" s="20" t="str">
        <f>_xlfn.CONCAT("P(",H5,"=",I5,"|Surf=no)")</f>
        <v>P(Weather=rainy|Surf=no)</v>
      </c>
      <c r="N30" s="44">
        <f>ROUND((COUNTIFS($B$5:$B$24,I5,$F$5:$F$24,"no")/$K$13),3)</f>
        <v>0.5</v>
      </c>
    </row>
    <row r="31" spans="1:19">
      <c r="D31" s="20" t="str">
        <f>_xlfn.CONCAT("P(Waves=",I7,")")</f>
        <v>P(Waves=breaking)</v>
      </c>
      <c r="E31" s="46">
        <f>COUNTIF(D5:D24,I7)/20</f>
        <v>0.5</v>
      </c>
      <c r="H31" s="20" t="str">
        <f>_xlfn.CONCAT("P(",$H6,"=",$I6,"|Surf=yes)")</f>
        <v>P(Water Temperature=cold|Surf=yes)</v>
      </c>
      <c r="I31" s="42">
        <f>ROUND((COUNTIFS($C$5:$C$24,I6,$F$5:$F$24,"yes")/$K$12),3)</f>
        <v>8.3000000000000004E-2</v>
      </c>
      <c r="M31" s="20" t="str">
        <f>_xlfn.CONCAT("P(",H6,"=",I6,"|Surf=no)")</f>
        <v>P(Water Temperature=cold|Surf=no)</v>
      </c>
      <c r="N31" s="44">
        <f>ROUND((COUNTIFS($C$5:$C$24,I6,$F$5:$F$24,"no")/$K$12),3)</f>
        <v>0.33300000000000002</v>
      </c>
    </row>
    <row r="32" spans="1:19" ht="17" thickBot="1">
      <c r="D32" s="20" t="str">
        <f>_xlfn.CONCAT("P(Weekend=",I8,")")</f>
        <v>P(Weekend=TRUE)</v>
      </c>
      <c r="E32" s="47">
        <f>COUNTIF(E5:E24,I8)/20</f>
        <v>0.4</v>
      </c>
      <c r="H32" s="20" t="str">
        <f>_xlfn.CONCAT("P(",$H7,"=",$I7,"|Surf=yes)")</f>
        <v>P(Waves=breaking|Surf=yes)</v>
      </c>
      <c r="I32" s="42">
        <f>ROUND((COUNTIFS($D$5:$D$24,I7,$F$5:$F$24,"yes")/$K$12),3)</f>
        <v>0.58299999999999996</v>
      </c>
      <c r="J32" s="35"/>
      <c r="M32" s="20" t="str">
        <f>_xlfn.CONCAT("P(",H7,"=",I7,"|Surf=no)")</f>
        <v>P(Waves=breaking|Surf=no)</v>
      </c>
      <c r="N32" s="44">
        <f>ROUND((COUNTIFS($D$5:$D$24,I7,$F$5:$F$24,"no")/$K$12),3)</f>
        <v>0.25</v>
      </c>
    </row>
    <row r="33" spans="6:14">
      <c r="H33" s="20" t="str">
        <f>_xlfn.CONCAT("P(",$H8,"=",$I8,"|Surf=yes)")</f>
        <v>P(Weekend=TRUE|Surf=yes)</v>
      </c>
      <c r="I33" s="42">
        <f>ROUND((COUNTIFS($E$5:$E$24,I8,$F$5:$F$24,"yes")/$K$12),3)</f>
        <v>0.41699999999999998</v>
      </c>
      <c r="M33" s="20" t="str">
        <f>_xlfn.CONCAT("P(",H8,"=",I8,"|Surf=no)")</f>
        <v>P(Weekend=TRUE|Surf=no)</v>
      </c>
      <c r="N33" s="44">
        <f>ROUND((COUNTIFS($E$5:$E$24,I8,$F$5:$F$24,"no")/$K$12),3)</f>
        <v>0.25</v>
      </c>
    </row>
    <row r="34" spans="6:14" ht="17" thickBot="1">
      <c r="H34" s="49" t="s">
        <v>30</v>
      </c>
      <c r="I34" s="54">
        <f>ROUND(N12,3)</f>
        <v>0.6</v>
      </c>
      <c r="M34" s="49" t="s">
        <v>30</v>
      </c>
      <c r="N34" s="56">
        <f>ROUND(N13,3)</f>
        <v>0.4</v>
      </c>
    </row>
    <row r="36" spans="6:14" ht="21">
      <c r="H36" s="36" t="s">
        <v>39</v>
      </c>
    </row>
    <row r="37" spans="6:14" ht="21">
      <c r="H37" s="57" t="s">
        <v>42</v>
      </c>
      <c r="I37" s="58">
        <f>I30*I31*I32*I33*I34</f>
        <v>1.0048750074E-3</v>
      </c>
      <c r="J37" s="36" t="str">
        <f>_xlfn.CONCAT("= (",I30," x ",I31," x ",I32, " x ",I33, " x ",I34,")")</f>
        <v>= (0.083 x 0.083 x 0.583 x 0.417 x 0.6)</v>
      </c>
      <c r="K37" s="37"/>
      <c r="L37" s="37"/>
    </row>
    <row r="38" spans="6:14" ht="21">
      <c r="H38" s="59" t="s">
        <v>43</v>
      </c>
      <c r="I38" s="60">
        <f>N30*N31*N32*N33*N34</f>
        <v>4.1625000000000004E-3</v>
      </c>
      <c r="J38" s="36" t="str">
        <f>_xlfn.CONCAT("= (",N30," x ",N31," x ",N32, " x ",N33, " x ",N34,")")</f>
        <v>= (0.5 x 0.333 x 0.25 x 0.25 x 0.4)</v>
      </c>
    </row>
    <row r="40" spans="6:14" ht="21">
      <c r="H40" s="36" t="s">
        <v>40</v>
      </c>
    </row>
    <row r="41" spans="6:14" ht="21">
      <c r="H41" s="61" t="str">
        <f>_xlfn.CONCAT("P(",I5,",",I6,",",I7,",",I8,")")</f>
        <v>P(rainy,cold,breaking,TRUE)</v>
      </c>
      <c r="I41" s="62">
        <f>E29*E30*E31*E32</f>
        <v>1.2500000000000001E-2</v>
      </c>
      <c r="J41" s="36" t="str">
        <f>_xlfn.CONCAT("= (",E29," x ",E30, " x ",E31, " x ",E32,")")</f>
        <v>= (0.25 x 0.25 x 0.5 x 0.4)</v>
      </c>
    </row>
    <row r="42" spans="6:14" ht="17" thickBot="1">
      <c r="N42" s="1"/>
    </row>
    <row r="43" spans="6:14" ht="26">
      <c r="F43" s="48" t="s">
        <v>44</v>
      </c>
      <c r="G43" s="75" t="s">
        <v>46</v>
      </c>
      <c r="H43" s="76" t="s">
        <v>41</v>
      </c>
      <c r="I43" s="63">
        <f>I37/I41</f>
        <v>8.0390000591999994E-2</v>
      </c>
      <c r="J43" s="74"/>
    </row>
    <row r="44" spans="6:14" ht="22" thickBot="1">
      <c r="F44" s="48" t="s">
        <v>45</v>
      </c>
      <c r="G44" s="75" t="s">
        <v>46</v>
      </c>
      <c r="H44" s="76" t="s">
        <v>41</v>
      </c>
      <c r="I44" s="64">
        <f>I38/I41</f>
        <v>0.33300000000000002</v>
      </c>
    </row>
  </sheetData>
  <mergeCells count="8">
    <mergeCell ref="B3:D3"/>
    <mergeCell ref="I10:N10"/>
    <mergeCell ref="I15:M15"/>
    <mergeCell ref="O15:S15"/>
    <mergeCell ref="I22:M22"/>
    <mergeCell ref="O22:S22"/>
    <mergeCell ref="H3:I3"/>
    <mergeCell ref="K3:L3"/>
  </mergeCells>
  <conditionalFormatting sqref="L4">
    <cfRule type="containsText" dxfId="1" priority="1" operator="containsText" text="NO">
      <formula>NOT(ISERROR(SEARCH("NO",L4)))</formula>
    </cfRule>
    <cfRule type="containsText" dxfId="0" priority="2" operator="containsText" text="YES">
      <formula>NOT(ISERROR(SEARCH("YES",L4)))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Choose:" prompt="What is the weather?" xr:uid="{23C4682F-D6F8-AD4D-887E-7A1026535DD9}">
          <x14:formula1>
            <xm:f>Sheet2!$A$3:$A$5</xm:f>
          </x14:formula1>
          <xm:sqref>I5</xm:sqref>
        </x14:dataValidation>
        <x14:dataValidation type="list" allowBlank="1" showInputMessage="1" showErrorMessage="1" promptTitle="Choose:" prompt="What is the water temperature?" xr:uid="{9A0D639C-D6C0-974B-912D-B1B6DD91DF8F}">
          <x14:formula1>
            <xm:f>Sheet2!$B$3:$B$5</xm:f>
          </x14:formula1>
          <xm:sqref>I6</xm:sqref>
        </x14:dataValidation>
        <x14:dataValidation type="list" allowBlank="1" showInputMessage="1" showErrorMessage="1" promptTitle="Choose:" prompt="What are the waves like today?" xr:uid="{77477E35-D90A-A445-B0A0-C975891AC29A}">
          <x14:formula1>
            <xm:f>Sheet2!$C$3:$C$4</xm:f>
          </x14:formula1>
          <xm:sqref>I7</xm:sqref>
        </x14:dataValidation>
        <x14:dataValidation type="list" allowBlank="1" showInputMessage="1" showErrorMessage="1" promptTitle="Choose:" prompt="Is it the weekend?" xr:uid="{89510205-6872-5949-9A14-C612DB9C3B99}">
          <x14:formula1>
            <xm:f>Sheet2!$D$3:$D$4</xm:f>
          </x14:formula1>
          <xm:sqref>I8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0760E-F80E-8740-9297-D95FFA39EC29}">
  <dimension ref="A1:B4"/>
  <sheetViews>
    <sheetView workbookViewId="0">
      <selection activeCell="A28" sqref="A28"/>
    </sheetView>
  </sheetViews>
  <sheetFormatPr baseColWidth="10" defaultRowHeight="16"/>
  <cols>
    <col min="1" max="1" width="19.33203125" bestFit="1" customWidth="1"/>
  </cols>
  <sheetData>
    <row r="1" spans="1:2">
      <c r="A1" t="s">
        <v>49</v>
      </c>
      <c r="B1">
        <v>16</v>
      </c>
    </row>
    <row r="2" spans="1:2">
      <c r="A2" t="s">
        <v>50</v>
      </c>
      <c r="B2" t="s">
        <v>51</v>
      </c>
    </row>
    <row r="3" spans="1:2">
      <c r="A3" t="s">
        <v>54</v>
      </c>
      <c r="B3" s="100" t="s">
        <v>52</v>
      </c>
    </row>
    <row r="4" spans="1:2">
      <c r="A4" t="s">
        <v>53</v>
      </c>
      <c r="B4" s="100" t="s">
        <v>55</v>
      </c>
    </row>
  </sheetData>
  <hyperlinks>
    <hyperlink ref="B3" r:id="rId1" xr:uid="{FE13B1E8-3B3B-8342-BAC6-7825C06E0451}"/>
    <hyperlink ref="B4" r:id="rId2" xr:uid="{368A2A38-0CB4-C043-A6DA-4CB2E67BB0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F007C-641C-4E45-8153-31D9C3CE77F8}">
  <dimension ref="A1:D5"/>
  <sheetViews>
    <sheetView workbookViewId="0">
      <selection activeCell="C4" sqref="C4"/>
    </sheetView>
  </sheetViews>
  <sheetFormatPr baseColWidth="10" defaultRowHeight="16"/>
  <cols>
    <col min="2" max="2" width="17.6640625" bestFit="1" customWidth="1"/>
  </cols>
  <sheetData>
    <row r="1" spans="1:4">
      <c r="A1" s="95" t="s">
        <v>27</v>
      </c>
      <c r="B1" s="95"/>
      <c r="C1" s="95"/>
      <c r="D1" s="95"/>
    </row>
    <row r="2" spans="1:4">
      <c r="A2" t="s">
        <v>25</v>
      </c>
      <c r="B2" t="s">
        <v>26</v>
      </c>
      <c r="C2" t="s">
        <v>14</v>
      </c>
      <c r="D2" t="s">
        <v>15</v>
      </c>
    </row>
    <row r="3" spans="1:4">
      <c r="A3" t="s">
        <v>0</v>
      </c>
      <c r="B3" t="s">
        <v>21</v>
      </c>
      <c r="C3" t="s">
        <v>19</v>
      </c>
      <c r="D3" t="b">
        <v>1</v>
      </c>
    </row>
    <row r="4" spans="1:4">
      <c r="A4" t="s">
        <v>1</v>
      </c>
      <c r="B4" t="s">
        <v>3</v>
      </c>
      <c r="C4" t="s">
        <v>20</v>
      </c>
      <c r="D4" t="b">
        <v>0</v>
      </c>
    </row>
    <row r="5" spans="1:4">
      <c r="A5" t="s">
        <v>2</v>
      </c>
      <c r="B5" t="s">
        <v>22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Surf Predictor</vt:lpstr>
      <vt:lpstr>Read Me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Clarke, Timothy</dc:creator>
  <cp:lastModifiedBy>Clarke, Timothy</cp:lastModifiedBy>
  <dcterms:created xsi:type="dcterms:W3CDTF">2019-05-10T23:31:43Z</dcterms:created>
  <dcterms:modified xsi:type="dcterms:W3CDTF">2019-10-20T00:20:47Z</dcterms:modified>
</cp:coreProperties>
</file>