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dronesim\ShapesPaper\GitHubShapes\Data\"/>
    </mc:Choice>
  </mc:AlternateContent>
  <bookViews>
    <workbookView xWindow="0" yWindow="0" windowWidth="28800" windowHeight="12435"/>
  </bookViews>
  <sheets>
    <sheet name="3Cruncher" sheetId="1" r:id="rId1"/>
  </sheets>
  <calcPr calcId="0"/>
</workbook>
</file>

<file path=xl/calcChain.xml><?xml version="1.0" encoding="utf-8"?>
<calcChain xmlns="http://schemas.openxmlformats.org/spreadsheetml/2006/main">
  <c r="AK2" i="1" l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Q2" i="1"/>
  <c r="AR2" i="1"/>
  <c r="AP2" i="1"/>
  <c r="AM2" i="1"/>
  <c r="AN2" i="1"/>
  <c r="AO2" i="1"/>
  <c r="AL2" i="1"/>
  <c r="AD2" i="1"/>
  <c r="AE2" i="1"/>
  <c r="AF2" i="1"/>
  <c r="AG2" i="1"/>
  <c r="AH2" i="1"/>
  <c r="AI2" i="1"/>
  <c r="AJ2" i="1"/>
  <c r="AC2" i="1"/>
</calcChain>
</file>

<file path=xl/sharedStrings.xml><?xml version="1.0" encoding="utf-8"?>
<sst xmlns="http://schemas.openxmlformats.org/spreadsheetml/2006/main" count="26" uniqueCount="13">
  <si>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</si>
  <si>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</si>
  <si>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</si>
  <si>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</si>
  <si>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</si>
  <si>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</si>
  <si>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</si>
  <si>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</si>
  <si>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</si>
  <si>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Column13</t>
  </si>
  <si>
    <t>Metal</t>
  </si>
  <si>
    <t>NMAC Secs</t>
  </si>
  <si>
    <t>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</si>
</sst>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41" totalsRowShown="0">
  <autoFilter ref="A1:M41"/>
  <sortState ref="A2:M49">
    <sortCondition ref="A1:A49"/>
  </sortState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Metal"/>
    <tableColumn id="11" name="NMAC Secs" dataDxfId="0"/>
    <tableColumn id="12" name="Objectives"/>
    <tableColumn id="13" name="Column1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O1:AA28" totalsRowShown="0">
  <autoFilter ref="O1:AA28"/>
  <sortState ref="O2:AA28">
    <sortCondition ref="O1:O28"/>
  </sortState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Metal"/>
    <tableColumn id="11" name="NMAC Secs"/>
    <tableColumn id="12" name="Objectives"/>
    <tableColumn id="13" name="Column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tabSelected="1" topLeftCell="O1" workbookViewId="0">
      <selection activeCell="AI33" sqref="AI33"/>
    </sheetView>
  </sheetViews>
  <sheetFormatPr defaultRowHeight="15" x14ac:dyDescent="0.25"/>
  <cols>
    <col min="1" max="9" width="11" customWidth="1"/>
    <col min="10" max="13" width="12" customWidth="1"/>
    <col min="15" max="23" width="11" customWidth="1"/>
    <col min="24" max="27" width="12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9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10</v>
      </c>
      <c r="Y1" t="s">
        <v>11</v>
      </c>
      <c r="Z1" t="s">
        <v>12</v>
      </c>
      <c r="AA1" t="s">
        <v>9</v>
      </c>
    </row>
    <row r="2" spans="1:44" x14ac:dyDescent="0.25">
      <c r="A2">
        <v>1</v>
      </c>
      <c r="B2">
        <v>175</v>
      </c>
      <c r="C2">
        <v>3.0000000000000001E-3</v>
      </c>
      <c r="D2">
        <v>2.9999999999999997E-4</v>
      </c>
      <c r="E2">
        <v>300</v>
      </c>
      <c r="F2">
        <v>0.5</v>
      </c>
      <c r="G2">
        <v>0</v>
      </c>
      <c r="H2">
        <v>0</v>
      </c>
      <c r="I2">
        <v>0</v>
      </c>
      <c r="J2">
        <v>4</v>
      </c>
      <c r="K2">
        <v>80851</v>
      </c>
      <c r="L2">
        <v>2166</v>
      </c>
      <c r="M2">
        <v>0</v>
      </c>
      <c r="O2">
        <v>1</v>
      </c>
      <c r="P2">
        <v>175</v>
      </c>
      <c r="Q2">
        <v>3.0000000000000001E-3</v>
      </c>
      <c r="R2">
        <v>2.9999999999999997E-4</v>
      </c>
      <c r="S2">
        <v>300</v>
      </c>
      <c r="T2">
        <v>0.5</v>
      </c>
      <c r="U2">
        <v>0</v>
      </c>
      <c r="V2">
        <v>0</v>
      </c>
      <c r="W2">
        <v>0</v>
      </c>
      <c r="X2">
        <v>7</v>
      </c>
      <c r="Y2">
        <v>80761</v>
      </c>
      <c r="Z2">
        <v>2194</v>
      </c>
      <c r="AA2">
        <v>0</v>
      </c>
      <c r="AC2">
        <f>Table1[[#This Row],[Column2]]-Table3[[#This Row],[Column2]]</f>
        <v>0</v>
      </c>
      <c r="AD2">
        <f>Table1[[#This Row],[Column3]]-Table3[[#This Row],[Column3]]</f>
        <v>0</v>
      </c>
      <c r="AE2">
        <f>Table1[[#This Row],[Column4]]-Table3[[#This Row],[Column4]]</f>
        <v>0</v>
      </c>
      <c r="AF2">
        <f>Table1[[#This Row],[Column5]]-Table3[[#This Row],[Column5]]</f>
        <v>0</v>
      </c>
      <c r="AG2">
        <f>Table1[[#This Row],[Column6]]-Table3[[#This Row],[Column6]]</f>
        <v>0</v>
      </c>
      <c r="AH2">
        <f>Table1[[#This Row],[Column7]]-Table3[[#This Row],[Column7]]</f>
        <v>0</v>
      </c>
      <c r="AI2">
        <f>Table1[[#This Row],[Column8]]-Table3[[#This Row],[Column8]]</f>
        <v>0</v>
      </c>
      <c r="AJ2">
        <f>Table1[[#This Row],[Column9]]-Table3[[#This Row],[Column9]]</f>
        <v>0</v>
      </c>
      <c r="AK2">
        <f>Table1[[#This Row],[Metal]]-Table3[[#This Row],[Metal]]</f>
        <v>-3</v>
      </c>
      <c r="AL2">
        <f>Table1[[#This Row],[NMAC Secs]]-Table3[[#This Row],[NMAC Secs]]</f>
        <v>90</v>
      </c>
      <c r="AM2">
        <f>Table1[[#This Row],[NMAC Secs]]-Table3[[#This Row],[NMAC Secs]]</f>
        <v>90</v>
      </c>
      <c r="AN2">
        <f>Table1[[#This Row],[Objectives]]-Table3[[#This Row],[Objectives]]</f>
        <v>-28</v>
      </c>
      <c r="AO2">
        <f>Table1[[#This Row],[Objectives]]-Table3[[#This Row],[Objectives]]</f>
        <v>-28</v>
      </c>
      <c r="AP2">
        <f>Table1[[#This Row],[NMAC Secs]]-Table3[[#This Row],[NMAC Secs]]</f>
        <v>90</v>
      </c>
      <c r="AQ2">
        <f>Table1[[#This Row],[Column13]]-Table3[[#This Row],[Column13]]</f>
        <v>0</v>
      </c>
      <c r="AR2">
        <f>Table1[[#This Row],[Column13]]-Table3[[#This Row],[Column13]]</f>
        <v>0</v>
      </c>
    </row>
    <row r="3" spans="1:44" x14ac:dyDescent="0.25">
      <c r="A3">
        <v>2</v>
      </c>
      <c r="B3">
        <v>212.5</v>
      </c>
      <c r="C3">
        <v>2.5000000000000001E-3</v>
      </c>
      <c r="D3">
        <v>2.0000000000000001E-4</v>
      </c>
      <c r="E3">
        <v>225</v>
      </c>
      <c r="F3">
        <v>0.3</v>
      </c>
      <c r="G3">
        <v>0</v>
      </c>
      <c r="H3">
        <v>0</v>
      </c>
      <c r="I3">
        <v>0</v>
      </c>
      <c r="J3">
        <v>2</v>
      </c>
      <c r="K3" s="1">
        <v>207230</v>
      </c>
      <c r="L3">
        <v>2332</v>
      </c>
      <c r="M3">
        <v>0</v>
      </c>
      <c r="O3">
        <v>2</v>
      </c>
      <c r="P3">
        <v>212.5</v>
      </c>
      <c r="Q3">
        <v>2.5000000000000001E-3</v>
      </c>
      <c r="R3">
        <v>2.0000000000000001E-4</v>
      </c>
      <c r="S3">
        <v>225</v>
      </c>
      <c r="T3">
        <v>0.3</v>
      </c>
      <c r="U3">
        <v>0</v>
      </c>
      <c r="V3">
        <v>0</v>
      </c>
      <c r="W3">
        <v>0</v>
      </c>
      <c r="X3">
        <v>4</v>
      </c>
      <c r="Y3" s="1">
        <v>210590</v>
      </c>
      <c r="Z3">
        <v>2303</v>
      </c>
      <c r="AA3">
        <v>0</v>
      </c>
      <c r="AC3">
        <f>Table1[[#This Row],[Column2]]-Table3[[#This Row],[Column2]]</f>
        <v>0</v>
      </c>
      <c r="AD3">
        <f>Table1[[#This Row],[Column3]]-Table3[[#This Row],[Column3]]</f>
        <v>0</v>
      </c>
      <c r="AE3">
        <f>Table1[[#This Row],[Column4]]-Table3[[#This Row],[Column4]]</f>
        <v>0</v>
      </c>
      <c r="AF3">
        <f>Table1[[#This Row],[Column5]]-Table3[[#This Row],[Column5]]</f>
        <v>0</v>
      </c>
      <c r="AG3">
        <f>Table1[[#This Row],[Column6]]-Table3[[#This Row],[Column6]]</f>
        <v>0</v>
      </c>
      <c r="AH3">
        <f>Table1[[#This Row],[Column7]]-Table3[[#This Row],[Column7]]</f>
        <v>0</v>
      </c>
      <c r="AI3">
        <f>Table1[[#This Row],[Column8]]-Table3[[#This Row],[Column8]]</f>
        <v>0</v>
      </c>
      <c r="AJ3">
        <f>Table1[[#This Row],[Column9]]-Table3[[#This Row],[Column9]]</f>
        <v>0</v>
      </c>
      <c r="AK3">
        <f>Table1[[#This Row],[Metal]]-Table3[[#This Row],[Metal]]</f>
        <v>-2</v>
      </c>
      <c r="AL3">
        <f>Table1[[#This Row],[NMAC Secs]]-Table3[[#This Row],[NMAC Secs]]</f>
        <v>-3360</v>
      </c>
      <c r="AM3">
        <f>Table1[[#This Row],[NMAC Secs]]-Table3[[#This Row],[NMAC Secs]]</f>
        <v>-3360</v>
      </c>
      <c r="AN3">
        <f>Table1[[#This Row],[Objectives]]-Table3[[#This Row],[Objectives]]</f>
        <v>29</v>
      </c>
      <c r="AO3">
        <f>Table1[[#This Row],[Objectives]]-Table3[[#This Row],[Objectives]]</f>
        <v>29</v>
      </c>
      <c r="AP3">
        <f>Table1[[#This Row],[NMAC Secs]]-Table3[[#This Row],[NMAC Secs]]</f>
        <v>-3360</v>
      </c>
      <c r="AQ3">
        <f>Table1[[#This Row],[Column13]]-Table3[[#This Row],[Column13]]</f>
        <v>0</v>
      </c>
      <c r="AR3">
        <f>Table1[[#This Row],[Column13]]-Table3[[#This Row],[Column13]]</f>
        <v>0</v>
      </c>
    </row>
    <row r="4" spans="1:44" x14ac:dyDescent="0.25">
      <c r="A4">
        <v>3</v>
      </c>
      <c r="B4">
        <v>100</v>
      </c>
      <c r="C4">
        <v>2E-3</v>
      </c>
      <c r="D4">
        <v>1E-4</v>
      </c>
      <c r="E4">
        <v>225</v>
      </c>
      <c r="F4">
        <v>0.7</v>
      </c>
      <c r="G4">
        <v>0</v>
      </c>
      <c r="H4">
        <v>0</v>
      </c>
      <c r="I4">
        <v>0</v>
      </c>
      <c r="J4">
        <v>3</v>
      </c>
      <c r="K4">
        <v>18403</v>
      </c>
      <c r="L4">
        <v>822</v>
      </c>
      <c r="M4">
        <v>0</v>
      </c>
      <c r="O4">
        <v>3</v>
      </c>
      <c r="P4">
        <v>100</v>
      </c>
      <c r="Q4">
        <v>2E-3</v>
      </c>
      <c r="R4">
        <v>1E-4</v>
      </c>
      <c r="S4">
        <v>225</v>
      </c>
      <c r="T4">
        <v>0.7</v>
      </c>
      <c r="U4">
        <v>0</v>
      </c>
      <c r="V4">
        <v>0</v>
      </c>
      <c r="W4">
        <v>0</v>
      </c>
      <c r="X4">
        <v>1</v>
      </c>
      <c r="Y4">
        <v>19134</v>
      </c>
      <c r="Z4">
        <v>814</v>
      </c>
      <c r="AA4">
        <v>0</v>
      </c>
      <c r="AC4">
        <f>Table1[[#This Row],[Column2]]-Table3[[#This Row],[Column2]]</f>
        <v>0</v>
      </c>
      <c r="AD4">
        <f>Table1[[#This Row],[Column3]]-Table3[[#This Row],[Column3]]</f>
        <v>0</v>
      </c>
      <c r="AE4">
        <f>Table1[[#This Row],[Column4]]-Table3[[#This Row],[Column4]]</f>
        <v>0</v>
      </c>
      <c r="AF4">
        <f>Table1[[#This Row],[Column5]]-Table3[[#This Row],[Column5]]</f>
        <v>0</v>
      </c>
      <c r="AG4">
        <f>Table1[[#This Row],[Column6]]-Table3[[#This Row],[Column6]]</f>
        <v>0</v>
      </c>
      <c r="AH4">
        <f>Table1[[#This Row],[Column7]]-Table3[[#This Row],[Column7]]</f>
        <v>0</v>
      </c>
      <c r="AI4">
        <f>Table1[[#This Row],[Column8]]-Table3[[#This Row],[Column8]]</f>
        <v>0</v>
      </c>
      <c r="AJ4">
        <f>Table1[[#This Row],[Column9]]-Table3[[#This Row],[Column9]]</f>
        <v>0</v>
      </c>
      <c r="AK4">
        <f>Table1[[#This Row],[Metal]]-Table3[[#This Row],[Metal]]</f>
        <v>2</v>
      </c>
      <c r="AL4">
        <f>Table1[[#This Row],[NMAC Secs]]-Table3[[#This Row],[NMAC Secs]]</f>
        <v>-731</v>
      </c>
      <c r="AM4">
        <f>Table1[[#This Row],[NMAC Secs]]-Table3[[#This Row],[NMAC Secs]]</f>
        <v>-731</v>
      </c>
      <c r="AN4">
        <f>Table1[[#This Row],[Objectives]]-Table3[[#This Row],[Objectives]]</f>
        <v>8</v>
      </c>
      <c r="AO4">
        <f>Table1[[#This Row],[Objectives]]-Table3[[#This Row],[Objectives]]</f>
        <v>8</v>
      </c>
      <c r="AP4">
        <f>Table1[[#This Row],[NMAC Secs]]-Table3[[#This Row],[NMAC Secs]]</f>
        <v>-731</v>
      </c>
      <c r="AQ4">
        <f>Table1[[#This Row],[Column13]]-Table3[[#This Row],[Column13]]</f>
        <v>0</v>
      </c>
      <c r="AR4">
        <f>Table1[[#This Row],[Column13]]-Table3[[#This Row],[Column13]]</f>
        <v>0</v>
      </c>
    </row>
    <row r="5" spans="1:44" x14ac:dyDescent="0.25">
      <c r="A5">
        <v>6</v>
      </c>
      <c r="B5">
        <v>100</v>
      </c>
      <c r="C5">
        <v>2.5000000000000001E-3</v>
      </c>
      <c r="D5">
        <v>4.0000000000000002E-4</v>
      </c>
      <c r="E5">
        <v>450</v>
      </c>
      <c r="F5">
        <v>0.4</v>
      </c>
      <c r="G5">
        <v>0</v>
      </c>
      <c r="H5">
        <v>0</v>
      </c>
      <c r="I5">
        <v>0</v>
      </c>
      <c r="J5">
        <v>0</v>
      </c>
      <c r="K5">
        <v>33422</v>
      </c>
      <c r="L5">
        <v>1103</v>
      </c>
      <c r="M5">
        <v>0</v>
      </c>
      <c r="O5">
        <v>6</v>
      </c>
      <c r="P5">
        <v>100</v>
      </c>
      <c r="Q5">
        <v>2.5000000000000001E-3</v>
      </c>
      <c r="R5">
        <v>4.0000000000000002E-4</v>
      </c>
      <c r="S5">
        <v>450</v>
      </c>
      <c r="T5">
        <v>0.4</v>
      </c>
      <c r="U5">
        <v>0</v>
      </c>
      <c r="V5">
        <v>0</v>
      </c>
      <c r="W5">
        <v>0</v>
      </c>
      <c r="X5">
        <v>0</v>
      </c>
      <c r="Y5">
        <v>33842</v>
      </c>
      <c r="Z5">
        <v>1074</v>
      </c>
      <c r="AA5">
        <v>0</v>
      </c>
      <c r="AC5">
        <f>Table1[[#This Row],[Column2]]-Table3[[#This Row],[Column2]]</f>
        <v>0</v>
      </c>
      <c r="AD5">
        <f>Table1[[#This Row],[Column3]]-Table3[[#This Row],[Column3]]</f>
        <v>0</v>
      </c>
      <c r="AE5">
        <f>Table1[[#This Row],[Column4]]-Table3[[#This Row],[Column4]]</f>
        <v>0</v>
      </c>
      <c r="AF5">
        <f>Table1[[#This Row],[Column5]]-Table3[[#This Row],[Column5]]</f>
        <v>0</v>
      </c>
      <c r="AG5">
        <f>Table1[[#This Row],[Column6]]-Table3[[#This Row],[Column6]]</f>
        <v>0</v>
      </c>
      <c r="AH5">
        <f>Table1[[#This Row],[Column7]]-Table3[[#This Row],[Column7]]</f>
        <v>0</v>
      </c>
      <c r="AI5">
        <f>Table1[[#This Row],[Column8]]-Table3[[#This Row],[Column8]]</f>
        <v>0</v>
      </c>
      <c r="AJ5">
        <f>Table1[[#This Row],[Column9]]-Table3[[#This Row],[Column9]]</f>
        <v>0</v>
      </c>
      <c r="AK5">
        <f>Table1[[#This Row],[Metal]]-Table3[[#This Row],[Metal]]</f>
        <v>0</v>
      </c>
      <c r="AL5">
        <f>Table1[[#This Row],[NMAC Secs]]-Table3[[#This Row],[NMAC Secs]]</f>
        <v>-420</v>
      </c>
      <c r="AM5">
        <f>Table1[[#This Row],[NMAC Secs]]-Table3[[#This Row],[NMAC Secs]]</f>
        <v>-420</v>
      </c>
      <c r="AN5">
        <f>Table1[[#This Row],[Objectives]]-Table3[[#This Row],[Objectives]]</f>
        <v>29</v>
      </c>
      <c r="AO5">
        <f>Table1[[#This Row],[Objectives]]-Table3[[#This Row],[Objectives]]</f>
        <v>29</v>
      </c>
      <c r="AP5">
        <f>Table1[[#This Row],[NMAC Secs]]-Table3[[#This Row],[NMAC Secs]]</f>
        <v>-420</v>
      </c>
      <c r="AQ5">
        <f>Table1[[#This Row],[Column13]]-Table3[[#This Row],[Column13]]</f>
        <v>0</v>
      </c>
      <c r="AR5">
        <f>Table1[[#This Row],[Column13]]-Table3[[#This Row],[Column13]]</f>
        <v>0</v>
      </c>
    </row>
    <row r="6" spans="1:44" x14ac:dyDescent="0.25">
      <c r="A6">
        <v>7</v>
      </c>
      <c r="B6">
        <v>100</v>
      </c>
      <c r="C6">
        <v>3.5000000000000001E-3</v>
      </c>
      <c r="D6">
        <v>5.0000000000000001E-4</v>
      </c>
      <c r="E6">
        <v>225</v>
      </c>
      <c r="F6">
        <v>0.7</v>
      </c>
      <c r="G6">
        <v>0</v>
      </c>
      <c r="H6">
        <v>0</v>
      </c>
      <c r="I6">
        <v>0</v>
      </c>
      <c r="J6">
        <v>5</v>
      </c>
      <c r="K6">
        <v>19640</v>
      </c>
      <c r="L6">
        <v>1456</v>
      </c>
      <c r="M6">
        <v>0</v>
      </c>
      <c r="O6">
        <v>7</v>
      </c>
      <c r="P6">
        <v>100</v>
      </c>
      <c r="Q6">
        <v>3.5000000000000001E-3</v>
      </c>
      <c r="R6">
        <v>5.0000000000000001E-4</v>
      </c>
      <c r="S6">
        <v>225</v>
      </c>
      <c r="T6">
        <v>0.7</v>
      </c>
      <c r="U6">
        <v>0</v>
      </c>
      <c r="V6">
        <v>0</v>
      </c>
      <c r="W6">
        <v>0</v>
      </c>
      <c r="X6">
        <v>2</v>
      </c>
      <c r="Y6">
        <v>18017</v>
      </c>
      <c r="Z6">
        <v>1437</v>
      </c>
      <c r="AA6">
        <v>0</v>
      </c>
      <c r="AC6">
        <f>Table1[[#This Row],[Column2]]-Table3[[#This Row],[Column2]]</f>
        <v>0</v>
      </c>
      <c r="AD6">
        <f>Table1[[#This Row],[Column3]]-Table3[[#This Row],[Column3]]</f>
        <v>0</v>
      </c>
      <c r="AE6">
        <f>Table1[[#This Row],[Column4]]-Table3[[#This Row],[Column4]]</f>
        <v>0</v>
      </c>
      <c r="AF6">
        <f>Table1[[#This Row],[Column5]]-Table3[[#This Row],[Column5]]</f>
        <v>0</v>
      </c>
      <c r="AG6">
        <f>Table1[[#This Row],[Column6]]-Table3[[#This Row],[Column6]]</f>
        <v>0</v>
      </c>
      <c r="AH6">
        <f>Table1[[#This Row],[Column7]]-Table3[[#This Row],[Column7]]</f>
        <v>0</v>
      </c>
      <c r="AI6">
        <f>Table1[[#This Row],[Column8]]-Table3[[#This Row],[Column8]]</f>
        <v>0</v>
      </c>
      <c r="AJ6">
        <f>Table1[[#This Row],[Column9]]-Table3[[#This Row],[Column9]]</f>
        <v>0</v>
      </c>
      <c r="AK6">
        <f>Table1[[#This Row],[Metal]]-Table3[[#This Row],[Metal]]</f>
        <v>3</v>
      </c>
      <c r="AL6">
        <f>Table1[[#This Row],[NMAC Secs]]-Table3[[#This Row],[NMAC Secs]]</f>
        <v>1623</v>
      </c>
      <c r="AM6">
        <f>Table1[[#This Row],[NMAC Secs]]-Table3[[#This Row],[NMAC Secs]]</f>
        <v>1623</v>
      </c>
      <c r="AN6">
        <f>Table1[[#This Row],[Objectives]]-Table3[[#This Row],[Objectives]]</f>
        <v>19</v>
      </c>
      <c r="AO6">
        <f>Table1[[#This Row],[Objectives]]-Table3[[#This Row],[Objectives]]</f>
        <v>19</v>
      </c>
      <c r="AP6">
        <f>Table1[[#This Row],[NMAC Secs]]-Table3[[#This Row],[NMAC Secs]]</f>
        <v>1623</v>
      </c>
      <c r="AQ6">
        <f>Table1[[#This Row],[Column13]]-Table3[[#This Row],[Column13]]</f>
        <v>0</v>
      </c>
      <c r="AR6">
        <f>Table1[[#This Row],[Column13]]-Table3[[#This Row],[Column13]]</f>
        <v>0</v>
      </c>
    </row>
    <row r="7" spans="1:44" x14ac:dyDescent="0.25">
      <c r="A7">
        <v>8</v>
      </c>
      <c r="B7">
        <v>137.5</v>
      </c>
      <c r="C7">
        <v>2E-3</v>
      </c>
      <c r="D7">
        <v>2.0000000000000001E-4</v>
      </c>
      <c r="E7">
        <v>450</v>
      </c>
      <c r="F7">
        <v>0.6</v>
      </c>
      <c r="G7">
        <v>0</v>
      </c>
      <c r="H7">
        <v>0</v>
      </c>
      <c r="I7">
        <v>0</v>
      </c>
      <c r="J7">
        <v>2</v>
      </c>
      <c r="K7">
        <v>36161</v>
      </c>
      <c r="L7">
        <v>1130</v>
      </c>
      <c r="M7">
        <v>0</v>
      </c>
      <c r="O7">
        <v>8</v>
      </c>
      <c r="P7">
        <v>137.5</v>
      </c>
      <c r="Q7">
        <v>2E-3</v>
      </c>
      <c r="R7">
        <v>2.0000000000000001E-4</v>
      </c>
      <c r="S7">
        <v>450</v>
      </c>
      <c r="T7">
        <v>0.6</v>
      </c>
      <c r="U7">
        <v>0</v>
      </c>
      <c r="V7">
        <v>0</v>
      </c>
      <c r="W7">
        <v>0</v>
      </c>
      <c r="X7">
        <v>3</v>
      </c>
      <c r="Y7">
        <v>38077</v>
      </c>
      <c r="Z7">
        <v>1159</v>
      </c>
      <c r="AA7">
        <v>0</v>
      </c>
      <c r="AC7">
        <f>Table1[[#This Row],[Column2]]-Table3[[#This Row],[Column2]]</f>
        <v>0</v>
      </c>
      <c r="AD7">
        <f>Table1[[#This Row],[Column3]]-Table3[[#This Row],[Column3]]</f>
        <v>0</v>
      </c>
      <c r="AE7">
        <f>Table1[[#This Row],[Column4]]-Table3[[#This Row],[Column4]]</f>
        <v>0</v>
      </c>
      <c r="AF7">
        <f>Table1[[#This Row],[Column5]]-Table3[[#This Row],[Column5]]</f>
        <v>0</v>
      </c>
      <c r="AG7">
        <f>Table1[[#This Row],[Column6]]-Table3[[#This Row],[Column6]]</f>
        <v>0</v>
      </c>
      <c r="AH7">
        <f>Table1[[#This Row],[Column7]]-Table3[[#This Row],[Column7]]</f>
        <v>0</v>
      </c>
      <c r="AI7">
        <f>Table1[[#This Row],[Column8]]-Table3[[#This Row],[Column8]]</f>
        <v>0</v>
      </c>
      <c r="AJ7">
        <f>Table1[[#This Row],[Column9]]-Table3[[#This Row],[Column9]]</f>
        <v>0</v>
      </c>
      <c r="AK7">
        <f>Table1[[#This Row],[Metal]]-Table3[[#This Row],[Metal]]</f>
        <v>-1</v>
      </c>
      <c r="AL7">
        <f>Table1[[#This Row],[NMAC Secs]]-Table3[[#This Row],[NMAC Secs]]</f>
        <v>-1916</v>
      </c>
      <c r="AM7">
        <f>Table1[[#This Row],[NMAC Secs]]-Table3[[#This Row],[NMAC Secs]]</f>
        <v>-1916</v>
      </c>
      <c r="AN7">
        <f>Table1[[#This Row],[Objectives]]-Table3[[#This Row],[Objectives]]</f>
        <v>-29</v>
      </c>
      <c r="AO7">
        <f>Table1[[#This Row],[Objectives]]-Table3[[#This Row],[Objectives]]</f>
        <v>-29</v>
      </c>
      <c r="AP7">
        <f>Table1[[#This Row],[NMAC Secs]]-Table3[[#This Row],[NMAC Secs]]</f>
        <v>-1916</v>
      </c>
      <c r="AQ7">
        <f>Table1[[#This Row],[Column13]]-Table3[[#This Row],[Column13]]</f>
        <v>0</v>
      </c>
      <c r="AR7">
        <f>Table1[[#This Row],[Column13]]-Table3[[#This Row],[Column13]]</f>
        <v>0</v>
      </c>
    </row>
    <row r="8" spans="1:44" x14ac:dyDescent="0.25">
      <c r="A8">
        <v>9</v>
      </c>
      <c r="B8">
        <v>175</v>
      </c>
      <c r="C8">
        <v>3.0000000000000001E-3</v>
      </c>
      <c r="D8">
        <v>2.9999999999999997E-4</v>
      </c>
      <c r="E8">
        <v>300</v>
      </c>
      <c r="F8">
        <v>0.5</v>
      </c>
      <c r="G8">
        <v>0</v>
      </c>
      <c r="H8">
        <v>0</v>
      </c>
      <c r="I8">
        <v>0</v>
      </c>
      <c r="J8">
        <v>4</v>
      </c>
      <c r="K8">
        <v>80851</v>
      </c>
      <c r="L8">
        <v>2166</v>
      </c>
      <c r="M8">
        <v>0</v>
      </c>
      <c r="O8">
        <v>9</v>
      </c>
      <c r="P8">
        <v>175</v>
      </c>
      <c r="Q8">
        <v>3.0000000000000001E-3</v>
      </c>
      <c r="R8">
        <v>2.9999999999999997E-4</v>
      </c>
      <c r="S8">
        <v>300</v>
      </c>
      <c r="T8">
        <v>0.5</v>
      </c>
      <c r="U8">
        <v>0</v>
      </c>
      <c r="V8">
        <v>0</v>
      </c>
      <c r="W8">
        <v>0</v>
      </c>
      <c r="X8">
        <v>7</v>
      </c>
      <c r="Y8">
        <v>80761</v>
      </c>
      <c r="Z8">
        <v>2194</v>
      </c>
      <c r="AA8">
        <v>0</v>
      </c>
      <c r="AC8">
        <f>Table1[[#This Row],[Column2]]-Table3[[#This Row],[Column2]]</f>
        <v>0</v>
      </c>
      <c r="AD8">
        <f>Table1[[#This Row],[Column3]]-Table3[[#This Row],[Column3]]</f>
        <v>0</v>
      </c>
      <c r="AE8">
        <f>Table1[[#This Row],[Column4]]-Table3[[#This Row],[Column4]]</f>
        <v>0</v>
      </c>
      <c r="AF8">
        <f>Table1[[#This Row],[Column5]]-Table3[[#This Row],[Column5]]</f>
        <v>0</v>
      </c>
      <c r="AG8">
        <f>Table1[[#This Row],[Column6]]-Table3[[#This Row],[Column6]]</f>
        <v>0</v>
      </c>
      <c r="AH8">
        <f>Table1[[#This Row],[Column7]]-Table3[[#This Row],[Column7]]</f>
        <v>0</v>
      </c>
      <c r="AI8">
        <f>Table1[[#This Row],[Column8]]-Table3[[#This Row],[Column8]]</f>
        <v>0</v>
      </c>
      <c r="AJ8">
        <f>Table1[[#This Row],[Column9]]-Table3[[#This Row],[Column9]]</f>
        <v>0</v>
      </c>
      <c r="AK8">
        <f>Table1[[#This Row],[Metal]]-Table3[[#This Row],[Metal]]</f>
        <v>-3</v>
      </c>
      <c r="AL8">
        <f>Table1[[#This Row],[NMAC Secs]]-Table3[[#This Row],[NMAC Secs]]</f>
        <v>90</v>
      </c>
      <c r="AM8">
        <f>Table1[[#This Row],[NMAC Secs]]-Table3[[#This Row],[NMAC Secs]]</f>
        <v>90</v>
      </c>
      <c r="AN8">
        <f>Table1[[#This Row],[Objectives]]-Table3[[#This Row],[Objectives]]</f>
        <v>-28</v>
      </c>
      <c r="AO8">
        <f>Table1[[#This Row],[Objectives]]-Table3[[#This Row],[Objectives]]</f>
        <v>-28</v>
      </c>
      <c r="AP8">
        <f>Table1[[#This Row],[NMAC Secs]]-Table3[[#This Row],[NMAC Secs]]</f>
        <v>90</v>
      </c>
      <c r="AQ8">
        <f>Table1[[#This Row],[Column13]]-Table3[[#This Row],[Column13]]</f>
        <v>0</v>
      </c>
      <c r="AR8">
        <f>Table1[[#This Row],[Column13]]-Table3[[#This Row],[Column13]]</f>
        <v>0</v>
      </c>
    </row>
    <row r="9" spans="1:44" x14ac:dyDescent="0.25">
      <c r="A9">
        <v>10</v>
      </c>
      <c r="B9">
        <v>137.5</v>
      </c>
      <c r="C9">
        <v>2.5000000000000001E-3</v>
      </c>
      <c r="D9">
        <v>4.0000000000000002E-4</v>
      </c>
      <c r="E9">
        <v>150</v>
      </c>
      <c r="F9">
        <v>0.6</v>
      </c>
      <c r="G9">
        <v>0</v>
      </c>
      <c r="H9">
        <v>0</v>
      </c>
      <c r="I9">
        <v>0</v>
      </c>
      <c r="J9">
        <v>5</v>
      </c>
      <c r="K9">
        <v>40866</v>
      </c>
      <c r="L9">
        <v>1422</v>
      </c>
      <c r="M9">
        <v>0</v>
      </c>
      <c r="O9">
        <v>10</v>
      </c>
      <c r="P9">
        <v>137.5</v>
      </c>
      <c r="Q9">
        <v>2.5000000000000001E-3</v>
      </c>
      <c r="R9">
        <v>4.0000000000000002E-4</v>
      </c>
      <c r="S9">
        <v>150</v>
      </c>
      <c r="T9">
        <v>0.6</v>
      </c>
      <c r="U9">
        <v>0</v>
      </c>
      <c r="V9">
        <v>0</v>
      </c>
      <c r="W9">
        <v>0</v>
      </c>
      <c r="X9">
        <v>4</v>
      </c>
      <c r="Y9">
        <v>39150</v>
      </c>
      <c r="Z9">
        <v>1428</v>
      </c>
      <c r="AA9">
        <v>0</v>
      </c>
      <c r="AC9">
        <f>Table1[[#This Row],[Column2]]-Table3[[#This Row],[Column2]]</f>
        <v>0</v>
      </c>
      <c r="AD9">
        <f>Table1[[#This Row],[Column3]]-Table3[[#This Row],[Column3]]</f>
        <v>0</v>
      </c>
      <c r="AE9">
        <f>Table1[[#This Row],[Column4]]-Table3[[#This Row],[Column4]]</f>
        <v>0</v>
      </c>
      <c r="AF9">
        <f>Table1[[#This Row],[Column5]]-Table3[[#This Row],[Column5]]</f>
        <v>0</v>
      </c>
      <c r="AG9">
        <f>Table1[[#This Row],[Column6]]-Table3[[#This Row],[Column6]]</f>
        <v>0</v>
      </c>
      <c r="AH9">
        <f>Table1[[#This Row],[Column7]]-Table3[[#This Row],[Column7]]</f>
        <v>0</v>
      </c>
      <c r="AI9">
        <f>Table1[[#This Row],[Column8]]-Table3[[#This Row],[Column8]]</f>
        <v>0</v>
      </c>
      <c r="AJ9">
        <f>Table1[[#This Row],[Column9]]-Table3[[#This Row],[Column9]]</f>
        <v>0</v>
      </c>
      <c r="AK9">
        <f>Table1[[#This Row],[Metal]]-Table3[[#This Row],[Metal]]</f>
        <v>1</v>
      </c>
      <c r="AL9">
        <f>Table1[[#This Row],[NMAC Secs]]-Table3[[#This Row],[NMAC Secs]]</f>
        <v>1716</v>
      </c>
      <c r="AM9">
        <f>Table1[[#This Row],[NMAC Secs]]-Table3[[#This Row],[NMAC Secs]]</f>
        <v>1716</v>
      </c>
      <c r="AN9">
        <f>Table1[[#This Row],[Objectives]]-Table3[[#This Row],[Objectives]]</f>
        <v>-6</v>
      </c>
      <c r="AO9">
        <f>Table1[[#This Row],[Objectives]]-Table3[[#This Row],[Objectives]]</f>
        <v>-6</v>
      </c>
      <c r="AP9">
        <f>Table1[[#This Row],[NMAC Secs]]-Table3[[#This Row],[NMAC Secs]]</f>
        <v>1716</v>
      </c>
      <c r="AQ9">
        <f>Table1[[#This Row],[Column13]]-Table3[[#This Row],[Column13]]</f>
        <v>0</v>
      </c>
      <c r="AR9">
        <f>Table1[[#This Row],[Column13]]-Table3[[#This Row],[Column13]]</f>
        <v>0</v>
      </c>
    </row>
    <row r="10" spans="1:44" x14ac:dyDescent="0.25">
      <c r="A10">
        <v>11</v>
      </c>
      <c r="B10">
        <v>250</v>
      </c>
      <c r="C10">
        <v>3.5000000000000001E-3</v>
      </c>
      <c r="D10">
        <v>2.0000000000000001E-4</v>
      </c>
      <c r="E10">
        <v>450</v>
      </c>
      <c r="F10">
        <v>0.6</v>
      </c>
      <c r="G10">
        <v>0</v>
      </c>
      <c r="H10">
        <v>0</v>
      </c>
      <c r="I10">
        <v>0</v>
      </c>
      <c r="J10">
        <v>11</v>
      </c>
      <c r="K10" s="1">
        <v>144910</v>
      </c>
      <c r="L10">
        <v>3522</v>
      </c>
      <c r="M10">
        <v>0</v>
      </c>
      <c r="O10">
        <v>12</v>
      </c>
      <c r="P10">
        <v>100</v>
      </c>
      <c r="Q10">
        <v>2E-3</v>
      </c>
      <c r="R10">
        <v>1E-4</v>
      </c>
      <c r="S10">
        <v>150</v>
      </c>
      <c r="T10">
        <v>0.4</v>
      </c>
      <c r="U10">
        <v>0</v>
      </c>
      <c r="V10">
        <v>0</v>
      </c>
      <c r="W10">
        <v>0</v>
      </c>
      <c r="X10">
        <v>0</v>
      </c>
      <c r="Y10">
        <v>31308</v>
      </c>
      <c r="Z10">
        <v>845</v>
      </c>
      <c r="AA10">
        <v>0</v>
      </c>
      <c r="AC10">
        <f>Table1[[#This Row],[Column2]]-Table3[[#This Row],[Column2]]</f>
        <v>150</v>
      </c>
      <c r="AD10">
        <f>Table1[[#This Row],[Column3]]-Table3[[#This Row],[Column3]]</f>
        <v>1.5E-3</v>
      </c>
      <c r="AE10">
        <f>Table1[[#This Row],[Column4]]-Table3[[#This Row],[Column4]]</f>
        <v>1E-4</v>
      </c>
      <c r="AF10">
        <f>Table1[[#This Row],[Column5]]-Table3[[#This Row],[Column5]]</f>
        <v>300</v>
      </c>
      <c r="AG10">
        <f>Table1[[#This Row],[Column6]]-Table3[[#This Row],[Column6]]</f>
        <v>0.19999999999999996</v>
      </c>
      <c r="AH10">
        <f>Table1[[#This Row],[Column7]]-Table3[[#This Row],[Column7]]</f>
        <v>0</v>
      </c>
      <c r="AI10">
        <f>Table1[[#This Row],[Column8]]-Table3[[#This Row],[Column8]]</f>
        <v>0</v>
      </c>
      <c r="AJ10">
        <f>Table1[[#This Row],[Column9]]-Table3[[#This Row],[Column9]]</f>
        <v>0</v>
      </c>
      <c r="AK10">
        <f>Table1[[#This Row],[Metal]]-Table3[[#This Row],[Metal]]</f>
        <v>11</v>
      </c>
      <c r="AL10">
        <f>Table1[[#This Row],[NMAC Secs]]-Table3[[#This Row],[NMAC Secs]]</f>
        <v>113602</v>
      </c>
      <c r="AM10">
        <f>Table1[[#This Row],[NMAC Secs]]-Table3[[#This Row],[NMAC Secs]]</f>
        <v>113602</v>
      </c>
      <c r="AN10">
        <f>Table1[[#This Row],[Objectives]]-Table3[[#This Row],[Objectives]]</f>
        <v>2677</v>
      </c>
      <c r="AO10">
        <f>Table1[[#This Row],[Objectives]]-Table3[[#This Row],[Objectives]]</f>
        <v>2677</v>
      </c>
      <c r="AP10">
        <f>Table1[[#This Row],[NMAC Secs]]-Table3[[#This Row],[NMAC Secs]]</f>
        <v>113602</v>
      </c>
      <c r="AQ10">
        <f>Table1[[#This Row],[Column13]]-Table3[[#This Row],[Column13]]</f>
        <v>0</v>
      </c>
      <c r="AR10">
        <f>Table1[[#This Row],[Column13]]-Table3[[#This Row],[Column13]]</f>
        <v>0</v>
      </c>
    </row>
    <row r="11" spans="1:44" x14ac:dyDescent="0.25">
      <c r="A11">
        <v>12</v>
      </c>
      <c r="B11">
        <v>100</v>
      </c>
      <c r="C11">
        <v>2E-3</v>
      </c>
      <c r="D11">
        <v>1E-4</v>
      </c>
      <c r="E11">
        <v>150</v>
      </c>
      <c r="F11">
        <v>0.4</v>
      </c>
      <c r="G11">
        <v>0</v>
      </c>
      <c r="H11">
        <v>0</v>
      </c>
      <c r="I11">
        <v>0</v>
      </c>
      <c r="J11">
        <v>0</v>
      </c>
      <c r="K11">
        <v>31308</v>
      </c>
      <c r="L11">
        <v>845</v>
      </c>
      <c r="M11">
        <v>0</v>
      </c>
      <c r="O11">
        <v>14</v>
      </c>
      <c r="P11">
        <v>100</v>
      </c>
      <c r="Q11">
        <v>2E-3</v>
      </c>
      <c r="R11">
        <v>5.0000000000000001E-4</v>
      </c>
      <c r="S11">
        <v>375</v>
      </c>
      <c r="T11">
        <v>0.7</v>
      </c>
      <c r="U11">
        <v>0</v>
      </c>
      <c r="V11">
        <v>0</v>
      </c>
      <c r="W11">
        <v>0</v>
      </c>
      <c r="X11">
        <v>2</v>
      </c>
      <c r="Y11">
        <v>17732</v>
      </c>
      <c r="Z11">
        <v>841</v>
      </c>
      <c r="AA11">
        <v>0</v>
      </c>
      <c r="AC11">
        <f>Table1[[#This Row],[Column2]]-Table3[[#This Row],[Column2]]</f>
        <v>0</v>
      </c>
      <c r="AD11">
        <f>Table1[[#This Row],[Column3]]-Table3[[#This Row],[Column3]]</f>
        <v>0</v>
      </c>
      <c r="AE11">
        <f>Table1[[#This Row],[Column4]]-Table3[[#This Row],[Column4]]</f>
        <v>-4.0000000000000002E-4</v>
      </c>
      <c r="AF11">
        <f>Table1[[#This Row],[Column5]]-Table3[[#This Row],[Column5]]</f>
        <v>-225</v>
      </c>
      <c r="AG11">
        <f>Table1[[#This Row],[Column6]]-Table3[[#This Row],[Column6]]</f>
        <v>-0.29999999999999993</v>
      </c>
      <c r="AH11">
        <f>Table1[[#This Row],[Column7]]-Table3[[#This Row],[Column7]]</f>
        <v>0</v>
      </c>
      <c r="AI11">
        <f>Table1[[#This Row],[Column8]]-Table3[[#This Row],[Column8]]</f>
        <v>0</v>
      </c>
      <c r="AJ11">
        <f>Table1[[#This Row],[Column9]]-Table3[[#This Row],[Column9]]</f>
        <v>0</v>
      </c>
      <c r="AK11">
        <f>Table1[[#This Row],[Metal]]-Table3[[#This Row],[Metal]]</f>
        <v>-2</v>
      </c>
      <c r="AL11">
        <f>Table1[[#This Row],[NMAC Secs]]-Table3[[#This Row],[NMAC Secs]]</f>
        <v>13576</v>
      </c>
      <c r="AM11">
        <f>Table1[[#This Row],[NMAC Secs]]-Table3[[#This Row],[NMAC Secs]]</f>
        <v>13576</v>
      </c>
      <c r="AN11">
        <f>Table1[[#This Row],[Objectives]]-Table3[[#This Row],[Objectives]]</f>
        <v>4</v>
      </c>
      <c r="AO11">
        <f>Table1[[#This Row],[Objectives]]-Table3[[#This Row],[Objectives]]</f>
        <v>4</v>
      </c>
      <c r="AP11">
        <f>Table1[[#This Row],[NMAC Secs]]-Table3[[#This Row],[NMAC Secs]]</f>
        <v>13576</v>
      </c>
      <c r="AQ11">
        <f>Table1[[#This Row],[Column13]]-Table3[[#This Row],[Column13]]</f>
        <v>0</v>
      </c>
      <c r="AR11">
        <f>Table1[[#This Row],[Column13]]-Table3[[#This Row],[Column13]]</f>
        <v>0</v>
      </c>
    </row>
    <row r="12" spans="1:44" x14ac:dyDescent="0.25">
      <c r="A12">
        <v>13</v>
      </c>
      <c r="B12">
        <v>250</v>
      </c>
      <c r="C12">
        <v>4.0000000000000001E-3</v>
      </c>
      <c r="D12">
        <v>4.0000000000000002E-4</v>
      </c>
      <c r="E12">
        <v>225</v>
      </c>
      <c r="F12">
        <v>0.6</v>
      </c>
      <c r="G12">
        <v>0</v>
      </c>
      <c r="H12">
        <v>0</v>
      </c>
      <c r="I12">
        <v>0</v>
      </c>
      <c r="J12">
        <v>15</v>
      </c>
      <c r="K12" s="1">
        <v>149070</v>
      </c>
      <c r="L12">
        <v>3974</v>
      </c>
      <c r="M12">
        <v>0</v>
      </c>
      <c r="O12">
        <v>15</v>
      </c>
      <c r="P12">
        <v>100</v>
      </c>
      <c r="Q12">
        <v>4.0000000000000001E-3</v>
      </c>
      <c r="R12">
        <v>4.0000000000000002E-4</v>
      </c>
      <c r="S12">
        <v>450</v>
      </c>
      <c r="T12">
        <v>0.6</v>
      </c>
      <c r="U12">
        <v>0</v>
      </c>
      <c r="V12">
        <v>0</v>
      </c>
      <c r="W12">
        <v>0</v>
      </c>
      <c r="X12">
        <v>3</v>
      </c>
      <c r="Y12">
        <v>20535</v>
      </c>
      <c r="Z12">
        <v>1664</v>
      </c>
      <c r="AA12">
        <v>0</v>
      </c>
      <c r="AC12">
        <f>Table1[[#This Row],[Column2]]-Table3[[#This Row],[Column2]]</f>
        <v>150</v>
      </c>
      <c r="AD12">
        <f>Table1[[#This Row],[Column3]]-Table3[[#This Row],[Column3]]</f>
        <v>0</v>
      </c>
      <c r="AE12">
        <f>Table1[[#This Row],[Column4]]-Table3[[#This Row],[Column4]]</f>
        <v>0</v>
      </c>
      <c r="AF12">
        <f>Table1[[#This Row],[Column5]]-Table3[[#This Row],[Column5]]</f>
        <v>-225</v>
      </c>
      <c r="AG12">
        <f>Table1[[#This Row],[Column6]]-Table3[[#This Row],[Column6]]</f>
        <v>0</v>
      </c>
      <c r="AH12">
        <f>Table1[[#This Row],[Column7]]-Table3[[#This Row],[Column7]]</f>
        <v>0</v>
      </c>
      <c r="AI12">
        <f>Table1[[#This Row],[Column8]]-Table3[[#This Row],[Column8]]</f>
        <v>0</v>
      </c>
      <c r="AJ12">
        <f>Table1[[#This Row],[Column9]]-Table3[[#This Row],[Column9]]</f>
        <v>0</v>
      </c>
      <c r="AK12">
        <f>Table1[[#This Row],[Metal]]-Table3[[#This Row],[Metal]]</f>
        <v>12</v>
      </c>
      <c r="AL12">
        <f>Table1[[#This Row],[NMAC Secs]]-Table3[[#This Row],[NMAC Secs]]</f>
        <v>128535</v>
      </c>
      <c r="AM12">
        <f>Table1[[#This Row],[NMAC Secs]]-Table3[[#This Row],[NMAC Secs]]</f>
        <v>128535</v>
      </c>
      <c r="AN12">
        <f>Table1[[#This Row],[Objectives]]-Table3[[#This Row],[Objectives]]</f>
        <v>2310</v>
      </c>
      <c r="AO12">
        <f>Table1[[#This Row],[Objectives]]-Table3[[#This Row],[Objectives]]</f>
        <v>2310</v>
      </c>
      <c r="AP12">
        <f>Table1[[#This Row],[NMAC Secs]]-Table3[[#This Row],[NMAC Secs]]</f>
        <v>128535</v>
      </c>
      <c r="AQ12">
        <f>Table1[[#This Row],[Column13]]-Table3[[#This Row],[Column13]]</f>
        <v>0</v>
      </c>
      <c r="AR12">
        <f>Table1[[#This Row],[Column13]]-Table3[[#This Row],[Column13]]</f>
        <v>0</v>
      </c>
    </row>
    <row r="13" spans="1:44" x14ac:dyDescent="0.25">
      <c r="A13">
        <v>14</v>
      </c>
      <c r="B13">
        <v>100</v>
      </c>
      <c r="C13">
        <v>2E-3</v>
      </c>
      <c r="D13">
        <v>5.0000000000000001E-4</v>
      </c>
      <c r="E13">
        <v>375</v>
      </c>
      <c r="F13">
        <v>0.7</v>
      </c>
      <c r="G13">
        <v>0</v>
      </c>
      <c r="H13">
        <v>0</v>
      </c>
      <c r="I13">
        <v>0</v>
      </c>
      <c r="J13">
        <v>2</v>
      </c>
      <c r="K13">
        <v>17730</v>
      </c>
      <c r="L13">
        <v>840</v>
      </c>
      <c r="M13">
        <v>0</v>
      </c>
      <c r="O13">
        <v>18</v>
      </c>
      <c r="P13">
        <v>100</v>
      </c>
      <c r="Q13">
        <v>4.0000000000000001E-3</v>
      </c>
      <c r="R13">
        <v>4.0000000000000002E-4</v>
      </c>
      <c r="S13">
        <v>150</v>
      </c>
      <c r="T13">
        <v>0.4</v>
      </c>
      <c r="U13">
        <v>0</v>
      </c>
      <c r="V13">
        <v>0</v>
      </c>
      <c r="W13">
        <v>0</v>
      </c>
      <c r="X13">
        <v>1</v>
      </c>
      <c r="Y13">
        <v>34807</v>
      </c>
      <c r="Z13">
        <v>1713</v>
      </c>
      <c r="AA13">
        <v>0</v>
      </c>
      <c r="AC13">
        <f>Table1[[#This Row],[Column2]]-Table3[[#This Row],[Column2]]</f>
        <v>0</v>
      </c>
      <c r="AD13">
        <f>Table1[[#This Row],[Column3]]-Table3[[#This Row],[Column3]]</f>
        <v>-2E-3</v>
      </c>
      <c r="AE13">
        <f>Table1[[#This Row],[Column4]]-Table3[[#This Row],[Column4]]</f>
        <v>9.9999999999999991E-5</v>
      </c>
      <c r="AF13">
        <f>Table1[[#This Row],[Column5]]-Table3[[#This Row],[Column5]]</f>
        <v>225</v>
      </c>
      <c r="AG13">
        <f>Table1[[#This Row],[Column6]]-Table3[[#This Row],[Column6]]</f>
        <v>0.29999999999999993</v>
      </c>
      <c r="AH13">
        <f>Table1[[#This Row],[Column7]]-Table3[[#This Row],[Column7]]</f>
        <v>0</v>
      </c>
      <c r="AI13">
        <f>Table1[[#This Row],[Column8]]-Table3[[#This Row],[Column8]]</f>
        <v>0</v>
      </c>
      <c r="AJ13">
        <f>Table1[[#This Row],[Column9]]-Table3[[#This Row],[Column9]]</f>
        <v>0</v>
      </c>
      <c r="AK13">
        <f>Table1[[#This Row],[Metal]]-Table3[[#This Row],[Metal]]</f>
        <v>1</v>
      </c>
      <c r="AL13">
        <f>Table1[[#This Row],[NMAC Secs]]-Table3[[#This Row],[NMAC Secs]]</f>
        <v>-17077</v>
      </c>
      <c r="AM13">
        <f>Table1[[#This Row],[NMAC Secs]]-Table3[[#This Row],[NMAC Secs]]</f>
        <v>-17077</v>
      </c>
      <c r="AN13">
        <f>Table1[[#This Row],[Objectives]]-Table3[[#This Row],[Objectives]]</f>
        <v>-873</v>
      </c>
      <c r="AO13">
        <f>Table1[[#This Row],[Objectives]]-Table3[[#This Row],[Objectives]]</f>
        <v>-873</v>
      </c>
      <c r="AP13">
        <f>Table1[[#This Row],[NMAC Secs]]-Table3[[#This Row],[NMAC Secs]]</f>
        <v>-17077</v>
      </c>
      <c r="AQ13">
        <f>Table1[[#This Row],[Column13]]-Table3[[#This Row],[Column13]]</f>
        <v>0</v>
      </c>
      <c r="AR13">
        <f>Table1[[#This Row],[Column13]]-Table3[[#This Row],[Column13]]</f>
        <v>0</v>
      </c>
    </row>
    <row r="14" spans="1:44" x14ac:dyDescent="0.25">
      <c r="A14">
        <v>15</v>
      </c>
      <c r="B14">
        <v>100</v>
      </c>
      <c r="C14">
        <v>4.0000000000000001E-3</v>
      </c>
      <c r="D14">
        <v>4.0000000000000002E-4</v>
      </c>
      <c r="E14">
        <v>450</v>
      </c>
      <c r="F14">
        <v>0.6</v>
      </c>
      <c r="G14">
        <v>0</v>
      </c>
      <c r="H14">
        <v>0</v>
      </c>
      <c r="I14">
        <v>0</v>
      </c>
      <c r="J14">
        <v>1</v>
      </c>
      <c r="K14">
        <v>21194</v>
      </c>
      <c r="L14">
        <v>1645</v>
      </c>
      <c r="M14">
        <v>0</v>
      </c>
      <c r="O14">
        <v>19</v>
      </c>
      <c r="P14">
        <v>100</v>
      </c>
      <c r="Q14">
        <v>2E-3</v>
      </c>
      <c r="R14">
        <v>1E-4</v>
      </c>
      <c r="S14">
        <v>375</v>
      </c>
      <c r="T14">
        <v>0.3</v>
      </c>
      <c r="U14">
        <v>0</v>
      </c>
      <c r="V14">
        <v>0</v>
      </c>
      <c r="W14">
        <v>0</v>
      </c>
      <c r="X14">
        <v>0</v>
      </c>
      <c r="Y14">
        <v>52036</v>
      </c>
      <c r="Z14">
        <v>874</v>
      </c>
      <c r="AA14">
        <v>0</v>
      </c>
      <c r="AC14">
        <f>Table1[[#This Row],[Column2]]-Table3[[#This Row],[Column2]]</f>
        <v>0</v>
      </c>
      <c r="AD14">
        <f>Table1[[#This Row],[Column3]]-Table3[[#This Row],[Column3]]</f>
        <v>2E-3</v>
      </c>
      <c r="AE14">
        <f>Table1[[#This Row],[Column4]]-Table3[[#This Row],[Column4]]</f>
        <v>3.0000000000000003E-4</v>
      </c>
      <c r="AF14">
        <f>Table1[[#This Row],[Column5]]-Table3[[#This Row],[Column5]]</f>
        <v>75</v>
      </c>
      <c r="AG14">
        <f>Table1[[#This Row],[Column6]]-Table3[[#This Row],[Column6]]</f>
        <v>0.3</v>
      </c>
      <c r="AH14">
        <f>Table1[[#This Row],[Column7]]-Table3[[#This Row],[Column7]]</f>
        <v>0</v>
      </c>
      <c r="AI14">
        <f>Table1[[#This Row],[Column8]]-Table3[[#This Row],[Column8]]</f>
        <v>0</v>
      </c>
      <c r="AJ14">
        <f>Table1[[#This Row],[Column9]]-Table3[[#This Row],[Column9]]</f>
        <v>0</v>
      </c>
      <c r="AK14">
        <f>Table1[[#This Row],[Metal]]-Table3[[#This Row],[Metal]]</f>
        <v>1</v>
      </c>
      <c r="AL14">
        <f>Table1[[#This Row],[NMAC Secs]]-Table3[[#This Row],[NMAC Secs]]</f>
        <v>-30842</v>
      </c>
      <c r="AM14">
        <f>Table1[[#This Row],[NMAC Secs]]-Table3[[#This Row],[NMAC Secs]]</f>
        <v>-30842</v>
      </c>
      <c r="AN14">
        <f>Table1[[#This Row],[Objectives]]-Table3[[#This Row],[Objectives]]</f>
        <v>771</v>
      </c>
      <c r="AO14">
        <f>Table1[[#This Row],[Objectives]]-Table3[[#This Row],[Objectives]]</f>
        <v>771</v>
      </c>
      <c r="AP14">
        <f>Table1[[#This Row],[NMAC Secs]]-Table3[[#This Row],[NMAC Secs]]</f>
        <v>-30842</v>
      </c>
      <c r="AQ14">
        <f>Table1[[#This Row],[Column13]]-Table3[[#This Row],[Column13]]</f>
        <v>0</v>
      </c>
      <c r="AR14">
        <f>Table1[[#This Row],[Column13]]-Table3[[#This Row],[Column13]]</f>
        <v>0</v>
      </c>
    </row>
    <row r="15" spans="1:44" x14ac:dyDescent="0.25">
      <c r="A15">
        <v>16</v>
      </c>
      <c r="B15">
        <v>212.5</v>
      </c>
      <c r="C15">
        <v>2.5000000000000001E-3</v>
      </c>
      <c r="D15">
        <v>1E-4</v>
      </c>
      <c r="E15">
        <v>375</v>
      </c>
      <c r="F15">
        <v>0.7</v>
      </c>
      <c r="G15">
        <v>0</v>
      </c>
      <c r="H15">
        <v>0</v>
      </c>
      <c r="I15">
        <v>0</v>
      </c>
      <c r="J15">
        <v>7</v>
      </c>
      <c r="K15" s="1">
        <v>101770</v>
      </c>
      <c r="L15">
        <v>2173</v>
      </c>
      <c r="M15">
        <v>0</v>
      </c>
      <c r="O15">
        <v>20</v>
      </c>
      <c r="P15">
        <v>137.5</v>
      </c>
      <c r="Q15">
        <v>2.5000000000000001E-3</v>
      </c>
      <c r="R15">
        <v>2.0000000000000001E-4</v>
      </c>
      <c r="S15">
        <v>225</v>
      </c>
      <c r="T15">
        <v>0.3</v>
      </c>
      <c r="U15">
        <v>0</v>
      </c>
      <c r="V15">
        <v>0</v>
      </c>
      <c r="W15">
        <v>0</v>
      </c>
      <c r="X15">
        <v>3</v>
      </c>
      <c r="Y15">
        <v>89696</v>
      </c>
      <c r="Z15">
        <v>1521</v>
      </c>
      <c r="AA15">
        <v>0</v>
      </c>
      <c r="AC15">
        <f>Table1[[#This Row],[Column2]]-Table3[[#This Row],[Column2]]</f>
        <v>75</v>
      </c>
      <c r="AD15">
        <f>Table1[[#This Row],[Column3]]-Table3[[#This Row],[Column3]]</f>
        <v>0</v>
      </c>
      <c r="AE15">
        <f>Table1[[#This Row],[Column4]]-Table3[[#This Row],[Column4]]</f>
        <v>-1E-4</v>
      </c>
      <c r="AF15">
        <f>Table1[[#This Row],[Column5]]-Table3[[#This Row],[Column5]]</f>
        <v>150</v>
      </c>
      <c r="AG15">
        <f>Table1[[#This Row],[Column6]]-Table3[[#This Row],[Column6]]</f>
        <v>0.39999999999999997</v>
      </c>
      <c r="AH15">
        <f>Table1[[#This Row],[Column7]]-Table3[[#This Row],[Column7]]</f>
        <v>0</v>
      </c>
      <c r="AI15">
        <f>Table1[[#This Row],[Column8]]-Table3[[#This Row],[Column8]]</f>
        <v>0</v>
      </c>
      <c r="AJ15">
        <f>Table1[[#This Row],[Column9]]-Table3[[#This Row],[Column9]]</f>
        <v>0</v>
      </c>
      <c r="AK15">
        <f>Table1[[#This Row],[Metal]]-Table3[[#This Row],[Metal]]</f>
        <v>4</v>
      </c>
      <c r="AL15">
        <f>Table1[[#This Row],[NMAC Secs]]-Table3[[#This Row],[NMAC Secs]]</f>
        <v>12074</v>
      </c>
      <c r="AM15">
        <f>Table1[[#This Row],[NMAC Secs]]-Table3[[#This Row],[NMAC Secs]]</f>
        <v>12074</v>
      </c>
      <c r="AN15">
        <f>Table1[[#This Row],[Objectives]]-Table3[[#This Row],[Objectives]]</f>
        <v>652</v>
      </c>
      <c r="AO15">
        <f>Table1[[#This Row],[Objectives]]-Table3[[#This Row],[Objectives]]</f>
        <v>652</v>
      </c>
      <c r="AP15">
        <f>Table1[[#This Row],[NMAC Secs]]-Table3[[#This Row],[NMAC Secs]]</f>
        <v>12074</v>
      </c>
      <c r="AQ15">
        <f>Table1[[#This Row],[Column13]]-Table3[[#This Row],[Column13]]</f>
        <v>0</v>
      </c>
      <c r="AR15">
        <f>Table1[[#This Row],[Column13]]-Table3[[#This Row],[Column13]]</f>
        <v>0</v>
      </c>
    </row>
    <row r="16" spans="1:44" x14ac:dyDescent="0.25">
      <c r="A16">
        <v>17</v>
      </c>
      <c r="B16">
        <v>212.5</v>
      </c>
      <c r="C16">
        <v>4.0000000000000001E-3</v>
      </c>
      <c r="D16">
        <v>1E-4</v>
      </c>
      <c r="E16">
        <v>225</v>
      </c>
      <c r="F16">
        <v>0.6</v>
      </c>
      <c r="G16">
        <v>0</v>
      </c>
      <c r="H16">
        <v>0</v>
      </c>
      <c r="I16">
        <v>0</v>
      </c>
      <c r="J16">
        <v>10</v>
      </c>
      <c r="K16" s="1">
        <v>107080</v>
      </c>
      <c r="L16">
        <v>3431</v>
      </c>
      <c r="M16">
        <v>0</v>
      </c>
      <c r="O16">
        <v>21</v>
      </c>
      <c r="P16">
        <v>137.5</v>
      </c>
      <c r="Q16">
        <v>4.0000000000000001E-3</v>
      </c>
      <c r="R16">
        <v>2.0000000000000001E-4</v>
      </c>
      <c r="S16">
        <v>375</v>
      </c>
      <c r="T16">
        <v>0.7</v>
      </c>
      <c r="U16">
        <v>0</v>
      </c>
      <c r="V16">
        <v>0</v>
      </c>
      <c r="W16">
        <v>0</v>
      </c>
      <c r="X16">
        <v>6</v>
      </c>
      <c r="Y16">
        <v>35965</v>
      </c>
      <c r="Z16">
        <v>2203</v>
      </c>
      <c r="AA16">
        <v>0</v>
      </c>
      <c r="AC16">
        <f>Table1[[#This Row],[Column2]]-Table3[[#This Row],[Column2]]</f>
        <v>75</v>
      </c>
      <c r="AD16">
        <f>Table1[[#This Row],[Column3]]-Table3[[#This Row],[Column3]]</f>
        <v>0</v>
      </c>
      <c r="AE16">
        <f>Table1[[#This Row],[Column4]]-Table3[[#This Row],[Column4]]</f>
        <v>-1E-4</v>
      </c>
      <c r="AF16">
        <f>Table1[[#This Row],[Column5]]-Table3[[#This Row],[Column5]]</f>
        <v>-150</v>
      </c>
      <c r="AG16">
        <f>Table1[[#This Row],[Column6]]-Table3[[#This Row],[Column6]]</f>
        <v>-9.9999999999999978E-2</v>
      </c>
      <c r="AH16">
        <f>Table1[[#This Row],[Column7]]-Table3[[#This Row],[Column7]]</f>
        <v>0</v>
      </c>
      <c r="AI16">
        <f>Table1[[#This Row],[Column8]]-Table3[[#This Row],[Column8]]</f>
        <v>0</v>
      </c>
      <c r="AJ16">
        <f>Table1[[#This Row],[Column9]]-Table3[[#This Row],[Column9]]</f>
        <v>0</v>
      </c>
      <c r="AK16">
        <f>Table1[[#This Row],[Metal]]-Table3[[#This Row],[Metal]]</f>
        <v>4</v>
      </c>
      <c r="AL16">
        <f>Table1[[#This Row],[NMAC Secs]]-Table3[[#This Row],[NMAC Secs]]</f>
        <v>71115</v>
      </c>
      <c r="AM16">
        <f>Table1[[#This Row],[NMAC Secs]]-Table3[[#This Row],[NMAC Secs]]</f>
        <v>71115</v>
      </c>
      <c r="AN16">
        <f>Table1[[#This Row],[Objectives]]-Table3[[#This Row],[Objectives]]</f>
        <v>1228</v>
      </c>
      <c r="AO16">
        <f>Table1[[#This Row],[Objectives]]-Table3[[#This Row],[Objectives]]</f>
        <v>1228</v>
      </c>
      <c r="AP16">
        <f>Table1[[#This Row],[NMAC Secs]]-Table3[[#This Row],[NMAC Secs]]</f>
        <v>71115</v>
      </c>
      <c r="AQ16">
        <f>Table1[[#This Row],[Column13]]-Table3[[#This Row],[Column13]]</f>
        <v>0</v>
      </c>
      <c r="AR16">
        <f>Table1[[#This Row],[Column13]]-Table3[[#This Row],[Column13]]</f>
        <v>0</v>
      </c>
    </row>
    <row r="17" spans="1:44" x14ac:dyDescent="0.25">
      <c r="A17">
        <v>18</v>
      </c>
      <c r="B17">
        <v>100</v>
      </c>
      <c r="C17">
        <v>4.0000000000000001E-3</v>
      </c>
      <c r="D17">
        <v>4.0000000000000002E-4</v>
      </c>
      <c r="E17">
        <v>150</v>
      </c>
      <c r="F17">
        <v>0.4</v>
      </c>
      <c r="G17">
        <v>0</v>
      </c>
      <c r="H17">
        <v>0</v>
      </c>
      <c r="I17">
        <v>0</v>
      </c>
      <c r="J17">
        <v>0</v>
      </c>
      <c r="K17">
        <v>33929</v>
      </c>
      <c r="L17">
        <v>1755</v>
      </c>
      <c r="M17">
        <v>0</v>
      </c>
      <c r="O17">
        <v>22</v>
      </c>
      <c r="P17">
        <v>175</v>
      </c>
      <c r="Q17">
        <v>3.0000000000000001E-3</v>
      </c>
      <c r="R17">
        <v>2.9999999999999997E-4</v>
      </c>
      <c r="S17">
        <v>300</v>
      </c>
      <c r="T17">
        <v>0.5</v>
      </c>
      <c r="U17">
        <v>0</v>
      </c>
      <c r="V17">
        <v>0</v>
      </c>
      <c r="W17">
        <v>0</v>
      </c>
      <c r="X17">
        <v>7</v>
      </c>
      <c r="Y17">
        <v>80761</v>
      </c>
      <c r="Z17">
        <v>2194</v>
      </c>
      <c r="AA17">
        <v>0</v>
      </c>
      <c r="AC17">
        <f>Table1[[#This Row],[Column2]]-Table3[[#This Row],[Column2]]</f>
        <v>-75</v>
      </c>
      <c r="AD17">
        <f>Table1[[#This Row],[Column3]]-Table3[[#This Row],[Column3]]</f>
        <v>1E-3</v>
      </c>
      <c r="AE17">
        <f>Table1[[#This Row],[Column4]]-Table3[[#This Row],[Column4]]</f>
        <v>1.0000000000000005E-4</v>
      </c>
      <c r="AF17">
        <f>Table1[[#This Row],[Column5]]-Table3[[#This Row],[Column5]]</f>
        <v>-150</v>
      </c>
      <c r="AG17">
        <f>Table1[[#This Row],[Column6]]-Table3[[#This Row],[Column6]]</f>
        <v>-9.9999999999999978E-2</v>
      </c>
      <c r="AH17">
        <f>Table1[[#This Row],[Column7]]-Table3[[#This Row],[Column7]]</f>
        <v>0</v>
      </c>
      <c r="AI17">
        <f>Table1[[#This Row],[Column8]]-Table3[[#This Row],[Column8]]</f>
        <v>0</v>
      </c>
      <c r="AJ17">
        <f>Table1[[#This Row],[Column9]]-Table3[[#This Row],[Column9]]</f>
        <v>0</v>
      </c>
      <c r="AK17">
        <f>Table1[[#This Row],[Metal]]-Table3[[#This Row],[Metal]]</f>
        <v>-7</v>
      </c>
      <c r="AL17">
        <f>Table1[[#This Row],[NMAC Secs]]-Table3[[#This Row],[NMAC Secs]]</f>
        <v>-46832</v>
      </c>
      <c r="AM17">
        <f>Table1[[#This Row],[NMAC Secs]]-Table3[[#This Row],[NMAC Secs]]</f>
        <v>-46832</v>
      </c>
      <c r="AN17">
        <f>Table1[[#This Row],[Objectives]]-Table3[[#This Row],[Objectives]]</f>
        <v>-439</v>
      </c>
      <c r="AO17">
        <f>Table1[[#This Row],[Objectives]]-Table3[[#This Row],[Objectives]]</f>
        <v>-439</v>
      </c>
      <c r="AP17">
        <f>Table1[[#This Row],[NMAC Secs]]-Table3[[#This Row],[NMAC Secs]]</f>
        <v>-46832</v>
      </c>
      <c r="AQ17">
        <f>Table1[[#This Row],[Column13]]-Table3[[#This Row],[Column13]]</f>
        <v>0</v>
      </c>
      <c r="AR17">
        <f>Table1[[#This Row],[Column13]]-Table3[[#This Row],[Column13]]</f>
        <v>0</v>
      </c>
    </row>
    <row r="18" spans="1:44" x14ac:dyDescent="0.25">
      <c r="A18">
        <v>19</v>
      </c>
      <c r="B18">
        <v>100</v>
      </c>
      <c r="C18">
        <v>2E-3</v>
      </c>
      <c r="D18">
        <v>1E-4</v>
      </c>
      <c r="E18">
        <v>375</v>
      </c>
      <c r="F18">
        <v>0.3</v>
      </c>
      <c r="G18">
        <v>0</v>
      </c>
      <c r="H18">
        <v>0</v>
      </c>
      <c r="I18">
        <v>0</v>
      </c>
      <c r="J18">
        <v>0</v>
      </c>
      <c r="K18">
        <v>52036</v>
      </c>
      <c r="L18">
        <v>874</v>
      </c>
      <c r="M18">
        <v>0</v>
      </c>
      <c r="O18">
        <v>23</v>
      </c>
      <c r="P18">
        <v>100</v>
      </c>
      <c r="Q18">
        <v>4.0000000000000001E-3</v>
      </c>
      <c r="R18">
        <v>2.0000000000000001E-4</v>
      </c>
      <c r="S18">
        <v>300</v>
      </c>
      <c r="T18">
        <v>0.3</v>
      </c>
      <c r="U18">
        <v>0</v>
      </c>
      <c r="V18">
        <v>0</v>
      </c>
      <c r="W18">
        <v>0</v>
      </c>
      <c r="X18">
        <v>0</v>
      </c>
      <c r="Y18">
        <v>53499</v>
      </c>
      <c r="Z18">
        <v>1779</v>
      </c>
      <c r="AA18">
        <v>0</v>
      </c>
      <c r="AC18">
        <f>Table1[[#This Row],[Column2]]-Table3[[#This Row],[Column2]]</f>
        <v>0</v>
      </c>
      <c r="AD18">
        <f>Table1[[#This Row],[Column3]]-Table3[[#This Row],[Column3]]</f>
        <v>-2E-3</v>
      </c>
      <c r="AE18">
        <f>Table1[[#This Row],[Column4]]-Table3[[#This Row],[Column4]]</f>
        <v>-1E-4</v>
      </c>
      <c r="AF18">
        <f>Table1[[#This Row],[Column5]]-Table3[[#This Row],[Column5]]</f>
        <v>75</v>
      </c>
      <c r="AG18">
        <f>Table1[[#This Row],[Column6]]-Table3[[#This Row],[Column6]]</f>
        <v>0</v>
      </c>
      <c r="AH18">
        <f>Table1[[#This Row],[Column7]]-Table3[[#This Row],[Column7]]</f>
        <v>0</v>
      </c>
      <c r="AI18">
        <f>Table1[[#This Row],[Column8]]-Table3[[#This Row],[Column8]]</f>
        <v>0</v>
      </c>
      <c r="AJ18">
        <f>Table1[[#This Row],[Column9]]-Table3[[#This Row],[Column9]]</f>
        <v>0</v>
      </c>
      <c r="AK18">
        <f>Table1[[#This Row],[Metal]]-Table3[[#This Row],[Metal]]</f>
        <v>0</v>
      </c>
      <c r="AL18">
        <f>Table1[[#This Row],[NMAC Secs]]-Table3[[#This Row],[NMAC Secs]]</f>
        <v>-1463</v>
      </c>
      <c r="AM18">
        <f>Table1[[#This Row],[NMAC Secs]]-Table3[[#This Row],[NMAC Secs]]</f>
        <v>-1463</v>
      </c>
      <c r="AN18">
        <f>Table1[[#This Row],[Objectives]]-Table3[[#This Row],[Objectives]]</f>
        <v>-905</v>
      </c>
      <c r="AO18">
        <f>Table1[[#This Row],[Objectives]]-Table3[[#This Row],[Objectives]]</f>
        <v>-905</v>
      </c>
      <c r="AP18">
        <f>Table1[[#This Row],[NMAC Secs]]-Table3[[#This Row],[NMAC Secs]]</f>
        <v>-1463</v>
      </c>
      <c r="AQ18">
        <f>Table1[[#This Row],[Column13]]-Table3[[#This Row],[Column13]]</f>
        <v>0</v>
      </c>
      <c r="AR18">
        <f>Table1[[#This Row],[Column13]]-Table3[[#This Row],[Column13]]</f>
        <v>0</v>
      </c>
    </row>
    <row r="19" spans="1:44" x14ac:dyDescent="0.25">
      <c r="A19">
        <v>20</v>
      </c>
      <c r="B19">
        <v>137.5</v>
      </c>
      <c r="C19">
        <v>2.5000000000000001E-3</v>
      </c>
      <c r="D19">
        <v>2.0000000000000001E-4</v>
      </c>
      <c r="E19">
        <v>225</v>
      </c>
      <c r="F19">
        <v>0.3</v>
      </c>
      <c r="G19">
        <v>0</v>
      </c>
      <c r="H19">
        <v>0</v>
      </c>
      <c r="I19">
        <v>0</v>
      </c>
      <c r="J19">
        <v>2</v>
      </c>
      <c r="K19">
        <v>90946</v>
      </c>
      <c r="L19">
        <v>1522</v>
      </c>
      <c r="M19">
        <v>0</v>
      </c>
      <c r="O19">
        <v>28</v>
      </c>
      <c r="P19">
        <v>250</v>
      </c>
      <c r="Q19">
        <v>2E-3</v>
      </c>
      <c r="R19">
        <v>4.0000000000000002E-4</v>
      </c>
      <c r="S19">
        <v>150</v>
      </c>
      <c r="T19">
        <v>0.3</v>
      </c>
      <c r="U19">
        <v>0</v>
      </c>
      <c r="V19">
        <v>0</v>
      </c>
      <c r="W19">
        <v>0</v>
      </c>
      <c r="X19">
        <v>0</v>
      </c>
      <c r="Y19" s="1">
        <v>286590</v>
      </c>
      <c r="Z19">
        <v>2158</v>
      </c>
      <c r="AA19">
        <v>0</v>
      </c>
      <c r="AC19">
        <f>Table1[[#This Row],[Column2]]-Table3[[#This Row],[Column2]]</f>
        <v>-112.5</v>
      </c>
      <c r="AD19">
        <f>Table1[[#This Row],[Column3]]-Table3[[#This Row],[Column3]]</f>
        <v>5.0000000000000001E-4</v>
      </c>
      <c r="AE19">
        <f>Table1[[#This Row],[Column4]]-Table3[[#This Row],[Column4]]</f>
        <v>-2.0000000000000001E-4</v>
      </c>
      <c r="AF19">
        <f>Table1[[#This Row],[Column5]]-Table3[[#This Row],[Column5]]</f>
        <v>75</v>
      </c>
      <c r="AG19">
        <f>Table1[[#This Row],[Column6]]-Table3[[#This Row],[Column6]]</f>
        <v>0</v>
      </c>
      <c r="AH19">
        <f>Table1[[#This Row],[Column7]]-Table3[[#This Row],[Column7]]</f>
        <v>0</v>
      </c>
      <c r="AI19">
        <f>Table1[[#This Row],[Column8]]-Table3[[#This Row],[Column8]]</f>
        <v>0</v>
      </c>
      <c r="AJ19">
        <f>Table1[[#This Row],[Column9]]-Table3[[#This Row],[Column9]]</f>
        <v>0</v>
      </c>
      <c r="AK19">
        <f>Table1[[#This Row],[Metal]]-Table3[[#This Row],[Metal]]</f>
        <v>2</v>
      </c>
      <c r="AL19">
        <f>Table1[[#This Row],[NMAC Secs]]-Table3[[#This Row],[NMAC Secs]]</f>
        <v>-195644</v>
      </c>
      <c r="AM19">
        <f>Table1[[#This Row],[NMAC Secs]]-Table3[[#This Row],[NMAC Secs]]</f>
        <v>-195644</v>
      </c>
      <c r="AN19">
        <f>Table1[[#This Row],[Objectives]]-Table3[[#This Row],[Objectives]]</f>
        <v>-636</v>
      </c>
      <c r="AO19">
        <f>Table1[[#This Row],[Objectives]]-Table3[[#This Row],[Objectives]]</f>
        <v>-636</v>
      </c>
      <c r="AP19">
        <f>Table1[[#This Row],[NMAC Secs]]-Table3[[#This Row],[NMAC Secs]]</f>
        <v>-195644</v>
      </c>
      <c r="AQ19">
        <f>Table1[[#This Row],[Column13]]-Table3[[#This Row],[Column13]]</f>
        <v>0</v>
      </c>
      <c r="AR19">
        <f>Table1[[#This Row],[Column13]]-Table3[[#This Row],[Column13]]</f>
        <v>0</v>
      </c>
    </row>
    <row r="20" spans="1:44" x14ac:dyDescent="0.25">
      <c r="A20">
        <v>21</v>
      </c>
      <c r="B20">
        <v>137.5</v>
      </c>
      <c r="C20">
        <v>4.0000000000000001E-3</v>
      </c>
      <c r="D20">
        <v>2.0000000000000001E-4</v>
      </c>
      <c r="E20">
        <v>375</v>
      </c>
      <c r="F20">
        <v>0.7</v>
      </c>
      <c r="G20">
        <v>0</v>
      </c>
      <c r="H20">
        <v>0</v>
      </c>
      <c r="I20">
        <v>0</v>
      </c>
      <c r="J20">
        <v>4</v>
      </c>
      <c r="K20">
        <v>36129</v>
      </c>
      <c r="L20">
        <v>2185</v>
      </c>
      <c r="M20">
        <v>0</v>
      </c>
      <c r="O20">
        <v>29</v>
      </c>
      <c r="P20">
        <v>212.5</v>
      </c>
      <c r="Q20">
        <v>2E-3</v>
      </c>
      <c r="R20">
        <v>2.0000000000000001E-4</v>
      </c>
      <c r="S20">
        <v>375</v>
      </c>
      <c r="T20">
        <v>0.4</v>
      </c>
      <c r="U20">
        <v>0</v>
      </c>
      <c r="V20">
        <v>0</v>
      </c>
      <c r="W20">
        <v>0</v>
      </c>
      <c r="X20">
        <v>1</v>
      </c>
      <c r="Y20" s="1">
        <v>134790</v>
      </c>
      <c r="Z20">
        <v>1817</v>
      </c>
      <c r="AA20">
        <v>0</v>
      </c>
      <c r="AC20">
        <f>Table1[[#This Row],[Column2]]-Table3[[#This Row],[Column2]]</f>
        <v>-75</v>
      </c>
      <c r="AD20">
        <f>Table1[[#This Row],[Column3]]-Table3[[#This Row],[Column3]]</f>
        <v>2E-3</v>
      </c>
      <c r="AE20">
        <f>Table1[[#This Row],[Column4]]-Table3[[#This Row],[Column4]]</f>
        <v>0</v>
      </c>
      <c r="AF20">
        <f>Table1[[#This Row],[Column5]]-Table3[[#This Row],[Column5]]</f>
        <v>0</v>
      </c>
      <c r="AG20">
        <f>Table1[[#This Row],[Column6]]-Table3[[#This Row],[Column6]]</f>
        <v>0.29999999999999993</v>
      </c>
      <c r="AH20">
        <f>Table1[[#This Row],[Column7]]-Table3[[#This Row],[Column7]]</f>
        <v>0</v>
      </c>
      <c r="AI20">
        <f>Table1[[#This Row],[Column8]]-Table3[[#This Row],[Column8]]</f>
        <v>0</v>
      </c>
      <c r="AJ20">
        <f>Table1[[#This Row],[Column9]]-Table3[[#This Row],[Column9]]</f>
        <v>0</v>
      </c>
      <c r="AK20">
        <f>Table1[[#This Row],[Metal]]-Table3[[#This Row],[Metal]]</f>
        <v>3</v>
      </c>
      <c r="AL20">
        <f>Table1[[#This Row],[NMAC Secs]]-Table3[[#This Row],[NMAC Secs]]</f>
        <v>-98661</v>
      </c>
      <c r="AM20">
        <f>Table1[[#This Row],[NMAC Secs]]-Table3[[#This Row],[NMAC Secs]]</f>
        <v>-98661</v>
      </c>
      <c r="AN20">
        <f>Table1[[#This Row],[Objectives]]-Table3[[#This Row],[Objectives]]</f>
        <v>368</v>
      </c>
      <c r="AO20">
        <f>Table1[[#This Row],[Objectives]]-Table3[[#This Row],[Objectives]]</f>
        <v>368</v>
      </c>
      <c r="AP20">
        <f>Table1[[#This Row],[NMAC Secs]]-Table3[[#This Row],[NMAC Secs]]</f>
        <v>-98661</v>
      </c>
      <c r="AQ20">
        <f>Table1[[#This Row],[Column13]]-Table3[[#This Row],[Column13]]</f>
        <v>0</v>
      </c>
      <c r="AR20">
        <f>Table1[[#This Row],[Column13]]-Table3[[#This Row],[Column13]]</f>
        <v>0</v>
      </c>
    </row>
    <row r="21" spans="1:44" x14ac:dyDescent="0.25">
      <c r="A21">
        <v>22</v>
      </c>
      <c r="B21">
        <v>175</v>
      </c>
      <c r="C21">
        <v>3.0000000000000001E-3</v>
      </c>
      <c r="D21">
        <v>2.9999999999999997E-4</v>
      </c>
      <c r="E21">
        <v>300</v>
      </c>
      <c r="F21">
        <v>0.5</v>
      </c>
      <c r="G21">
        <v>0</v>
      </c>
      <c r="H21">
        <v>0</v>
      </c>
      <c r="I21">
        <v>0</v>
      </c>
      <c r="J21">
        <v>4</v>
      </c>
      <c r="K21">
        <v>80851</v>
      </c>
      <c r="L21">
        <v>2166</v>
      </c>
      <c r="M21">
        <v>0</v>
      </c>
      <c r="O21">
        <v>30</v>
      </c>
      <c r="P21">
        <v>137.5</v>
      </c>
      <c r="Q21">
        <v>3.5000000000000001E-3</v>
      </c>
      <c r="R21">
        <v>5.0000000000000001E-4</v>
      </c>
      <c r="S21">
        <v>375</v>
      </c>
      <c r="T21">
        <v>0.3</v>
      </c>
      <c r="U21">
        <v>0</v>
      </c>
      <c r="V21">
        <v>0</v>
      </c>
      <c r="W21">
        <v>0</v>
      </c>
      <c r="X21">
        <v>1</v>
      </c>
      <c r="Y21">
        <v>96356</v>
      </c>
      <c r="Z21">
        <v>2081</v>
      </c>
      <c r="AA21">
        <v>0</v>
      </c>
      <c r="AC21">
        <f>Table1[[#This Row],[Column2]]-Table3[[#This Row],[Column2]]</f>
        <v>37.5</v>
      </c>
      <c r="AD21">
        <f>Table1[[#This Row],[Column3]]-Table3[[#This Row],[Column3]]</f>
        <v>-5.0000000000000001E-4</v>
      </c>
      <c r="AE21">
        <f>Table1[[#This Row],[Column4]]-Table3[[#This Row],[Column4]]</f>
        <v>-2.0000000000000004E-4</v>
      </c>
      <c r="AF21">
        <f>Table1[[#This Row],[Column5]]-Table3[[#This Row],[Column5]]</f>
        <v>-75</v>
      </c>
      <c r="AG21">
        <f>Table1[[#This Row],[Column6]]-Table3[[#This Row],[Column6]]</f>
        <v>0.2</v>
      </c>
      <c r="AH21">
        <f>Table1[[#This Row],[Column7]]-Table3[[#This Row],[Column7]]</f>
        <v>0</v>
      </c>
      <c r="AI21">
        <f>Table1[[#This Row],[Column8]]-Table3[[#This Row],[Column8]]</f>
        <v>0</v>
      </c>
      <c r="AJ21">
        <f>Table1[[#This Row],[Column9]]-Table3[[#This Row],[Column9]]</f>
        <v>0</v>
      </c>
      <c r="AK21">
        <f>Table1[[#This Row],[Metal]]-Table3[[#This Row],[Metal]]</f>
        <v>3</v>
      </c>
      <c r="AL21">
        <f>Table1[[#This Row],[NMAC Secs]]-Table3[[#This Row],[NMAC Secs]]</f>
        <v>-15505</v>
      </c>
      <c r="AM21">
        <f>Table1[[#This Row],[NMAC Secs]]-Table3[[#This Row],[NMAC Secs]]</f>
        <v>-15505</v>
      </c>
      <c r="AN21">
        <f>Table1[[#This Row],[Objectives]]-Table3[[#This Row],[Objectives]]</f>
        <v>85</v>
      </c>
      <c r="AO21">
        <f>Table1[[#This Row],[Objectives]]-Table3[[#This Row],[Objectives]]</f>
        <v>85</v>
      </c>
      <c r="AP21">
        <f>Table1[[#This Row],[NMAC Secs]]-Table3[[#This Row],[NMAC Secs]]</f>
        <v>-15505</v>
      </c>
      <c r="AQ21">
        <f>Table1[[#This Row],[Column13]]-Table3[[#This Row],[Column13]]</f>
        <v>0</v>
      </c>
      <c r="AR21">
        <f>Table1[[#This Row],[Column13]]-Table3[[#This Row],[Column13]]</f>
        <v>0</v>
      </c>
    </row>
    <row r="22" spans="1:44" x14ac:dyDescent="0.25">
      <c r="A22">
        <v>23</v>
      </c>
      <c r="B22">
        <v>100</v>
      </c>
      <c r="C22">
        <v>4.0000000000000001E-3</v>
      </c>
      <c r="D22">
        <v>2.0000000000000001E-4</v>
      </c>
      <c r="E22">
        <v>300</v>
      </c>
      <c r="F22">
        <v>0.3</v>
      </c>
      <c r="G22">
        <v>0</v>
      </c>
      <c r="H22">
        <v>0</v>
      </c>
      <c r="I22">
        <v>0</v>
      </c>
      <c r="J22">
        <v>0</v>
      </c>
      <c r="K22">
        <v>53668</v>
      </c>
      <c r="L22">
        <v>1744</v>
      </c>
      <c r="M22">
        <v>0</v>
      </c>
      <c r="O22">
        <v>31</v>
      </c>
      <c r="P22">
        <v>137.5</v>
      </c>
      <c r="Q22">
        <v>4.0000000000000001E-3</v>
      </c>
      <c r="R22">
        <v>1E-4</v>
      </c>
      <c r="S22">
        <v>450</v>
      </c>
      <c r="T22">
        <v>0.4</v>
      </c>
      <c r="U22">
        <v>0</v>
      </c>
      <c r="V22">
        <v>0</v>
      </c>
      <c r="W22">
        <v>0</v>
      </c>
      <c r="X22">
        <v>1</v>
      </c>
      <c r="Y22">
        <v>64664</v>
      </c>
      <c r="Z22">
        <v>2273</v>
      </c>
      <c r="AA22">
        <v>0</v>
      </c>
      <c r="AC22">
        <f>Table1[[#This Row],[Column2]]-Table3[[#This Row],[Column2]]</f>
        <v>-37.5</v>
      </c>
      <c r="AD22">
        <f>Table1[[#This Row],[Column3]]-Table3[[#This Row],[Column3]]</f>
        <v>0</v>
      </c>
      <c r="AE22">
        <f>Table1[[#This Row],[Column4]]-Table3[[#This Row],[Column4]]</f>
        <v>1E-4</v>
      </c>
      <c r="AF22">
        <f>Table1[[#This Row],[Column5]]-Table3[[#This Row],[Column5]]</f>
        <v>-150</v>
      </c>
      <c r="AG22">
        <f>Table1[[#This Row],[Column6]]-Table3[[#This Row],[Column6]]</f>
        <v>-0.10000000000000003</v>
      </c>
      <c r="AH22">
        <f>Table1[[#This Row],[Column7]]-Table3[[#This Row],[Column7]]</f>
        <v>0</v>
      </c>
      <c r="AI22">
        <f>Table1[[#This Row],[Column8]]-Table3[[#This Row],[Column8]]</f>
        <v>0</v>
      </c>
      <c r="AJ22">
        <f>Table1[[#This Row],[Column9]]-Table3[[#This Row],[Column9]]</f>
        <v>0</v>
      </c>
      <c r="AK22">
        <f>Table1[[#This Row],[Metal]]-Table3[[#This Row],[Metal]]</f>
        <v>-1</v>
      </c>
      <c r="AL22">
        <f>Table1[[#This Row],[NMAC Secs]]-Table3[[#This Row],[NMAC Secs]]</f>
        <v>-10996</v>
      </c>
      <c r="AM22">
        <f>Table1[[#This Row],[NMAC Secs]]-Table3[[#This Row],[NMAC Secs]]</f>
        <v>-10996</v>
      </c>
      <c r="AN22">
        <f>Table1[[#This Row],[Objectives]]-Table3[[#This Row],[Objectives]]</f>
        <v>-529</v>
      </c>
      <c r="AO22">
        <f>Table1[[#This Row],[Objectives]]-Table3[[#This Row],[Objectives]]</f>
        <v>-529</v>
      </c>
      <c r="AP22">
        <f>Table1[[#This Row],[NMAC Secs]]-Table3[[#This Row],[NMAC Secs]]</f>
        <v>-10996</v>
      </c>
      <c r="AQ22">
        <f>Table1[[#This Row],[Column13]]-Table3[[#This Row],[Column13]]</f>
        <v>0</v>
      </c>
      <c r="AR22">
        <f>Table1[[#This Row],[Column13]]-Table3[[#This Row],[Column13]]</f>
        <v>0</v>
      </c>
    </row>
    <row r="23" spans="1:44" x14ac:dyDescent="0.25">
      <c r="A23">
        <v>24</v>
      </c>
      <c r="B23">
        <v>212.5</v>
      </c>
      <c r="C23">
        <v>3.5904000000000001E-3</v>
      </c>
      <c r="D23">
        <v>5.0000000000000001E-4</v>
      </c>
      <c r="E23">
        <v>375</v>
      </c>
      <c r="F23">
        <v>0.7</v>
      </c>
      <c r="G23">
        <v>0</v>
      </c>
      <c r="H23">
        <v>0</v>
      </c>
      <c r="I23">
        <v>0</v>
      </c>
      <c r="J23">
        <v>8</v>
      </c>
      <c r="K23" s="1">
        <v>102910</v>
      </c>
      <c r="L23">
        <v>3081</v>
      </c>
      <c r="M23">
        <v>0</v>
      </c>
      <c r="O23">
        <v>32</v>
      </c>
      <c r="P23">
        <v>137.5</v>
      </c>
      <c r="Q23">
        <v>3.5000000000000001E-3</v>
      </c>
      <c r="R23">
        <v>1E-4</v>
      </c>
      <c r="S23">
        <v>225</v>
      </c>
      <c r="T23">
        <v>0.4</v>
      </c>
      <c r="U23">
        <v>0</v>
      </c>
      <c r="V23">
        <v>0</v>
      </c>
      <c r="W23">
        <v>0</v>
      </c>
      <c r="X23">
        <v>1</v>
      </c>
      <c r="Y23">
        <v>65461</v>
      </c>
      <c r="Z23">
        <v>2046</v>
      </c>
      <c r="AA23">
        <v>0</v>
      </c>
      <c r="AC23">
        <f>Table1[[#This Row],[Column2]]-Table3[[#This Row],[Column2]]</f>
        <v>75</v>
      </c>
      <c r="AD23">
        <f>Table1[[#This Row],[Column3]]-Table3[[#This Row],[Column3]]</f>
        <v>9.0400000000000029E-5</v>
      </c>
      <c r="AE23">
        <f>Table1[[#This Row],[Column4]]-Table3[[#This Row],[Column4]]</f>
        <v>4.0000000000000002E-4</v>
      </c>
      <c r="AF23">
        <f>Table1[[#This Row],[Column5]]-Table3[[#This Row],[Column5]]</f>
        <v>150</v>
      </c>
      <c r="AG23">
        <f>Table1[[#This Row],[Column6]]-Table3[[#This Row],[Column6]]</f>
        <v>0.29999999999999993</v>
      </c>
      <c r="AH23">
        <f>Table1[[#This Row],[Column7]]-Table3[[#This Row],[Column7]]</f>
        <v>0</v>
      </c>
      <c r="AI23">
        <f>Table1[[#This Row],[Column8]]-Table3[[#This Row],[Column8]]</f>
        <v>0</v>
      </c>
      <c r="AJ23">
        <f>Table1[[#This Row],[Column9]]-Table3[[#This Row],[Column9]]</f>
        <v>0</v>
      </c>
      <c r="AK23">
        <f>Table1[[#This Row],[Metal]]-Table3[[#This Row],[Metal]]</f>
        <v>7</v>
      </c>
      <c r="AL23">
        <f>Table1[[#This Row],[NMAC Secs]]-Table3[[#This Row],[NMAC Secs]]</f>
        <v>37449</v>
      </c>
      <c r="AM23">
        <f>Table1[[#This Row],[NMAC Secs]]-Table3[[#This Row],[NMAC Secs]]</f>
        <v>37449</v>
      </c>
      <c r="AN23">
        <f>Table1[[#This Row],[Objectives]]-Table3[[#This Row],[Objectives]]</f>
        <v>1035</v>
      </c>
      <c r="AO23">
        <f>Table1[[#This Row],[Objectives]]-Table3[[#This Row],[Objectives]]</f>
        <v>1035</v>
      </c>
      <c r="AP23">
        <f>Table1[[#This Row],[NMAC Secs]]-Table3[[#This Row],[NMAC Secs]]</f>
        <v>37449</v>
      </c>
      <c r="AQ23">
        <f>Table1[[#This Row],[Column13]]-Table3[[#This Row],[Column13]]</f>
        <v>0</v>
      </c>
      <c r="AR23">
        <f>Table1[[#This Row],[Column13]]-Table3[[#This Row],[Column13]]</f>
        <v>0</v>
      </c>
    </row>
    <row r="24" spans="1:44" x14ac:dyDescent="0.25">
      <c r="A24">
        <v>25</v>
      </c>
      <c r="B24">
        <v>250</v>
      </c>
      <c r="C24">
        <v>3.5000000000000001E-3</v>
      </c>
      <c r="D24">
        <v>2.0000000000000001E-4</v>
      </c>
      <c r="E24">
        <v>150</v>
      </c>
      <c r="F24">
        <v>0.7</v>
      </c>
      <c r="G24">
        <v>0</v>
      </c>
      <c r="H24">
        <v>0</v>
      </c>
      <c r="I24">
        <v>0</v>
      </c>
      <c r="J24">
        <v>14</v>
      </c>
      <c r="K24" s="1">
        <v>137360</v>
      </c>
      <c r="L24">
        <v>3473</v>
      </c>
      <c r="M24">
        <v>0</v>
      </c>
      <c r="O24">
        <v>34</v>
      </c>
      <c r="P24">
        <v>100</v>
      </c>
      <c r="Q24">
        <v>3.5000000000000001E-3</v>
      </c>
      <c r="R24">
        <v>1E-4</v>
      </c>
      <c r="S24">
        <v>450</v>
      </c>
      <c r="T24">
        <v>0.6</v>
      </c>
      <c r="U24">
        <v>0</v>
      </c>
      <c r="V24">
        <v>0</v>
      </c>
      <c r="W24">
        <v>0</v>
      </c>
      <c r="X24">
        <v>4</v>
      </c>
      <c r="Y24">
        <v>18372</v>
      </c>
      <c r="Z24">
        <v>1475</v>
      </c>
      <c r="AA24">
        <v>0</v>
      </c>
      <c r="AC24">
        <f>Table1[[#This Row],[Column2]]-Table3[[#This Row],[Column2]]</f>
        <v>150</v>
      </c>
      <c r="AD24">
        <f>Table1[[#This Row],[Column3]]-Table3[[#This Row],[Column3]]</f>
        <v>0</v>
      </c>
      <c r="AE24">
        <f>Table1[[#This Row],[Column4]]-Table3[[#This Row],[Column4]]</f>
        <v>1E-4</v>
      </c>
      <c r="AF24">
        <f>Table1[[#This Row],[Column5]]-Table3[[#This Row],[Column5]]</f>
        <v>-300</v>
      </c>
      <c r="AG24">
        <f>Table1[[#This Row],[Column6]]-Table3[[#This Row],[Column6]]</f>
        <v>9.9999999999999978E-2</v>
      </c>
      <c r="AH24">
        <f>Table1[[#This Row],[Column7]]-Table3[[#This Row],[Column7]]</f>
        <v>0</v>
      </c>
      <c r="AI24">
        <f>Table1[[#This Row],[Column8]]-Table3[[#This Row],[Column8]]</f>
        <v>0</v>
      </c>
      <c r="AJ24">
        <f>Table1[[#This Row],[Column9]]-Table3[[#This Row],[Column9]]</f>
        <v>0</v>
      </c>
      <c r="AK24">
        <f>Table1[[#This Row],[Metal]]-Table3[[#This Row],[Metal]]</f>
        <v>10</v>
      </c>
      <c r="AL24">
        <f>Table1[[#This Row],[NMAC Secs]]-Table3[[#This Row],[NMAC Secs]]</f>
        <v>118988</v>
      </c>
      <c r="AM24">
        <f>Table1[[#This Row],[NMAC Secs]]-Table3[[#This Row],[NMAC Secs]]</f>
        <v>118988</v>
      </c>
      <c r="AN24">
        <f>Table1[[#This Row],[Objectives]]-Table3[[#This Row],[Objectives]]</f>
        <v>1998</v>
      </c>
      <c r="AO24">
        <f>Table1[[#This Row],[Objectives]]-Table3[[#This Row],[Objectives]]</f>
        <v>1998</v>
      </c>
      <c r="AP24">
        <f>Table1[[#This Row],[NMAC Secs]]-Table3[[#This Row],[NMAC Secs]]</f>
        <v>118988</v>
      </c>
      <c r="AQ24">
        <f>Table1[[#This Row],[Column13]]-Table3[[#This Row],[Column13]]</f>
        <v>0</v>
      </c>
      <c r="AR24">
        <f>Table1[[#This Row],[Column13]]-Table3[[#This Row],[Column13]]</f>
        <v>0</v>
      </c>
    </row>
    <row r="25" spans="1:44" x14ac:dyDescent="0.25">
      <c r="A25">
        <v>26</v>
      </c>
      <c r="B25">
        <v>250</v>
      </c>
      <c r="C25">
        <v>3.5000000000000001E-3</v>
      </c>
      <c r="D25">
        <v>4.0000000000000002E-4</v>
      </c>
      <c r="E25">
        <v>375</v>
      </c>
      <c r="F25">
        <v>0.3</v>
      </c>
      <c r="G25">
        <v>0</v>
      </c>
      <c r="H25">
        <v>0</v>
      </c>
      <c r="I25">
        <v>0</v>
      </c>
      <c r="J25">
        <v>3</v>
      </c>
      <c r="K25" s="1">
        <v>295160</v>
      </c>
      <c r="L25">
        <v>3674</v>
      </c>
      <c r="M25">
        <v>0</v>
      </c>
      <c r="O25">
        <v>36</v>
      </c>
      <c r="P25">
        <v>100</v>
      </c>
      <c r="Q25">
        <v>4.0000000000000001E-3</v>
      </c>
      <c r="R25">
        <v>2.0000000000000001E-4</v>
      </c>
      <c r="S25">
        <v>150</v>
      </c>
      <c r="T25">
        <v>0.6</v>
      </c>
      <c r="U25">
        <v>0</v>
      </c>
      <c r="V25">
        <v>0</v>
      </c>
      <c r="W25">
        <v>0</v>
      </c>
      <c r="X25">
        <v>2</v>
      </c>
      <c r="Y25">
        <v>20930</v>
      </c>
      <c r="Z25">
        <v>1671</v>
      </c>
      <c r="AA25">
        <v>0</v>
      </c>
      <c r="AC25">
        <f>Table1[[#This Row],[Column2]]-Table3[[#This Row],[Column2]]</f>
        <v>150</v>
      </c>
      <c r="AD25">
        <f>Table1[[#This Row],[Column3]]-Table3[[#This Row],[Column3]]</f>
        <v>-5.0000000000000001E-4</v>
      </c>
      <c r="AE25">
        <f>Table1[[#This Row],[Column4]]-Table3[[#This Row],[Column4]]</f>
        <v>2.0000000000000001E-4</v>
      </c>
      <c r="AF25">
        <f>Table1[[#This Row],[Column5]]-Table3[[#This Row],[Column5]]</f>
        <v>225</v>
      </c>
      <c r="AG25">
        <f>Table1[[#This Row],[Column6]]-Table3[[#This Row],[Column6]]</f>
        <v>-0.3</v>
      </c>
      <c r="AH25">
        <f>Table1[[#This Row],[Column7]]-Table3[[#This Row],[Column7]]</f>
        <v>0</v>
      </c>
      <c r="AI25">
        <f>Table1[[#This Row],[Column8]]-Table3[[#This Row],[Column8]]</f>
        <v>0</v>
      </c>
      <c r="AJ25">
        <f>Table1[[#This Row],[Column9]]-Table3[[#This Row],[Column9]]</f>
        <v>0</v>
      </c>
      <c r="AK25">
        <f>Table1[[#This Row],[Metal]]-Table3[[#This Row],[Metal]]</f>
        <v>1</v>
      </c>
      <c r="AL25">
        <f>Table1[[#This Row],[NMAC Secs]]-Table3[[#This Row],[NMAC Secs]]</f>
        <v>274230</v>
      </c>
      <c r="AM25">
        <f>Table1[[#This Row],[NMAC Secs]]-Table3[[#This Row],[NMAC Secs]]</f>
        <v>274230</v>
      </c>
      <c r="AN25">
        <f>Table1[[#This Row],[Objectives]]-Table3[[#This Row],[Objectives]]</f>
        <v>2003</v>
      </c>
      <c r="AO25">
        <f>Table1[[#This Row],[Objectives]]-Table3[[#This Row],[Objectives]]</f>
        <v>2003</v>
      </c>
      <c r="AP25">
        <f>Table1[[#This Row],[NMAC Secs]]-Table3[[#This Row],[NMAC Secs]]</f>
        <v>274230</v>
      </c>
      <c r="AQ25">
        <f>Table1[[#This Row],[Column13]]-Table3[[#This Row],[Column13]]</f>
        <v>0</v>
      </c>
      <c r="AR25">
        <f>Table1[[#This Row],[Column13]]-Table3[[#This Row],[Column13]]</f>
        <v>0</v>
      </c>
    </row>
    <row r="26" spans="1:44" x14ac:dyDescent="0.25">
      <c r="A26">
        <v>27</v>
      </c>
      <c r="B26">
        <v>250</v>
      </c>
      <c r="C26">
        <v>2.5000000000000001E-3</v>
      </c>
      <c r="D26">
        <v>5.0000000000000001E-4</v>
      </c>
      <c r="E26">
        <v>375</v>
      </c>
      <c r="F26">
        <v>0.5</v>
      </c>
      <c r="G26">
        <v>0</v>
      </c>
      <c r="H26">
        <v>0</v>
      </c>
      <c r="I26">
        <v>0</v>
      </c>
      <c r="J26">
        <v>7</v>
      </c>
      <c r="K26" s="1">
        <v>161050</v>
      </c>
      <c r="L26">
        <v>2563</v>
      </c>
      <c r="M26">
        <v>0</v>
      </c>
      <c r="O26">
        <v>39</v>
      </c>
      <c r="P26">
        <v>100</v>
      </c>
      <c r="Q26">
        <v>2E-3</v>
      </c>
      <c r="R26">
        <v>5.0000000000000001E-4</v>
      </c>
      <c r="S26">
        <v>225</v>
      </c>
      <c r="T26">
        <v>0.4</v>
      </c>
      <c r="U26">
        <v>0</v>
      </c>
      <c r="V26">
        <v>0</v>
      </c>
      <c r="W26">
        <v>0</v>
      </c>
      <c r="X26">
        <v>0</v>
      </c>
      <c r="Y26">
        <v>29914</v>
      </c>
      <c r="Z26">
        <v>899</v>
      </c>
      <c r="AA26">
        <v>0</v>
      </c>
      <c r="AC26">
        <f>Table1[[#This Row],[Column2]]-Table3[[#This Row],[Column2]]</f>
        <v>150</v>
      </c>
      <c r="AD26">
        <f>Table1[[#This Row],[Column3]]-Table3[[#This Row],[Column3]]</f>
        <v>5.0000000000000001E-4</v>
      </c>
      <c r="AE26">
        <f>Table1[[#This Row],[Column4]]-Table3[[#This Row],[Column4]]</f>
        <v>0</v>
      </c>
      <c r="AF26">
        <f>Table1[[#This Row],[Column5]]-Table3[[#This Row],[Column5]]</f>
        <v>150</v>
      </c>
      <c r="AG26">
        <f>Table1[[#This Row],[Column6]]-Table3[[#This Row],[Column6]]</f>
        <v>9.9999999999999978E-2</v>
      </c>
      <c r="AH26">
        <f>Table1[[#This Row],[Column7]]-Table3[[#This Row],[Column7]]</f>
        <v>0</v>
      </c>
      <c r="AI26">
        <f>Table1[[#This Row],[Column8]]-Table3[[#This Row],[Column8]]</f>
        <v>0</v>
      </c>
      <c r="AJ26">
        <f>Table1[[#This Row],[Column9]]-Table3[[#This Row],[Column9]]</f>
        <v>0</v>
      </c>
      <c r="AK26">
        <f>Table1[[#This Row],[Metal]]-Table3[[#This Row],[Metal]]</f>
        <v>7</v>
      </c>
      <c r="AL26">
        <f>Table1[[#This Row],[NMAC Secs]]-Table3[[#This Row],[NMAC Secs]]</f>
        <v>131136</v>
      </c>
      <c r="AM26">
        <f>Table1[[#This Row],[NMAC Secs]]-Table3[[#This Row],[NMAC Secs]]</f>
        <v>131136</v>
      </c>
      <c r="AN26">
        <f>Table1[[#This Row],[Objectives]]-Table3[[#This Row],[Objectives]]</f>
        <v>1664</v>
      </c>
      <c r="AO26">
        <f>Table1[[#This Row],[Objectives]]-Table3[[#This Row],[Objectives]]</f>
        <v>1664</v>
      </c>
      <c r="AP26">
        <f>Table1[[#This Row],[NMAC Secs]]-Table3[[#This Row],[NMAC Secs]]</f>
        <v>131136</v>
      </c>
      <c r="AQ26">
        <f>Table1[[#This Row],[Column13]]-Table3[[#This Row],[Column13]]</f>
        <v>0</v>
      </c>
      <c r="AR26">
        <f>Table1[[#This Row],[Column13]]-Table3[[#This Row],[Column13]]</f>
        <v>0</v>
      </c>
    </row>
    <row r="27" spans="1:44" x14ac:dyDescent="0.25">
      <c r="A27">
        <v>28</v>
      </c>
      <c r="B27">
        <v>250</v>
      </c>
      <c r="C27">
        <v>2E-3</v>
      </c>
      <c r="D27">
        <v>4.0000000000000002E-4</v>
      </c>
      <c r="E27">
        <v>150</v>
      </c>
      <c r="F27">
        <v>0.3</v>
      </c>
      <c r="G27">
        <v>0</v>
      </c>
      <c r="H27">
        <v>0</v>
      </c>
      <c r="I27">
        <v>0</v>
      </c>
      <c r="J27">
        <v>4</v>
      </c>
      <c r="K27" s="1">
        <v>290470</v>
      </c>
      <c r="L27">
        <v>2093</v>
      </c>
      <c r="M27">
        <v>0</v>
      </c>
      <c r="O27">
        <v>40</v>
      </c>
      <c r="P27">
        <v>212.5</v>
      </c>
      <c r="Q27">
        <v>2E-3</v>
      </c>
      <c r="R27">
        <v>4.0000000000000002E-4</v>
      </c>
      <c r="S27">
        <v>450</v>
      </c>
      <c r="T27">
        <v>0.3</v>
      </c>
      <c r="U27">
        <v>0</v>
      </c>
      <c r="V27">
        <v>0</v>
      </c>
      <c r="W27">
        <v>0</v>
      </c>
      <c r="X27">
        <v>0</v>
      </c>
      <c r="Y27" s="1">
        <v>212760</v>
      </c>
      <c r="Z27">
        <v>1828</v>
      </c>
      <c r="AA27">
        <v>0</v>
      </c>
      <c r="AC27">
        <f>Table1[[#This Row],[Column2]]-Table3[[#This Row],[Column2]]</f>
        <v>37.5</v>
      </c>
      <c r="AD27">
        <f>Table1[[#This Row],[Column3]]-Table3[[#This Row],[Column3]]</f>
        <v>0</v>
      </c>
      <c r="AE27">
        <f>Table1[[#This Row],[Column4]]-Table3[[#This Row],[Column4]]</f>
        <v>0</v>
      </c>
      <c r="AF27">
        <f>Table1[[#This Row],[Column5]]-Table3[[#This Row],[Column5]]</f>
        <v>-300</v>
      </c>
      <c r="AG27">
        <f>Table1[[#This Row],[Column6]]-Table3[[#This Row],[Column6]]</f>
        <v>0</v>
      </c>
      <c r="AH27">
        <f>Table1[[#This Row],[Column7]]-Table3[[#This Row],[Column7]]</f>
        <v>0</v>
      </c>
      <c r="AI27">
        <f>Table1[[#This Row],[Column8]]-Table3[[#This Row],[Column8]]</f>
        <v>0</v>
      </c>
      <c r="AJ27">
        <f>Table1[[#This Row],[Column9]]-Table3[[#This Row],[Column9]]</f>
        <v>0</v>
      </c>
      <c r="AK27">
        <f>Table1[[#This Row],[Metal]]-Table3[[#This Row],[Metal]]</f>
        <v>4</v>
      </c>
      <c r="AL27">
        <f>Table1[[#This Row],[NMAC Secs]]-Table3[[#This Row],[NMAC Secs]]</f>
        <v>77710</v>
      </c>
      <c r="AM27">
        <f>Table1[[#This Row],[NMAC Secs]]-Table3[[#This Row],[NMAC Secs]]</f>
        <v>77710</v>
      </c>
      <c r="AN27">
        <f>Table1[[#This Row],[Objectives]]-Table3[[#This Row],[Objectives]]</f>
        <v>265</v>
      </c>
      <c r="AO27">
        <f>Table1[[#This Row],[Objectives]]-Table3[[#This Row],[Objectives]]</f>
        <v>265</v>
      </c>
      <c r="AP27">
        <f>Table1[[#This Row],[NMAC Secs]]-Table3[[#This Row],[NMAC Secs]]</f>
        <v>77710</v>
      </c>
      <c r="AQ27">
        <f>Table1[[#This Row],[Column13]]-Table3[[#This Row],[Column13]]</f>
        <v>0</v>
      </c>
      <c r="AR27">
        <f>Table1[[#This Row],[Column13]]-Table3[[#This Row],[Column13]]</f>
        <v>0</v>
      </c>
    </row>
    <row r="28" spans="1:44" x14ac:dyDescent="0.25">
      <c r="A28">
        <v>29</v>
      </c>
      <c r="B28">
        <v>212.5</v>
      </c>
      <c r="C28">
        <v>2E-3</v>
      </c>
      <c r="D28">
        <v>2.0000000000000001E-4</v>
      </c>
      <c r="E28">
        <v>375</v>
      </c>
      <c r="F28">
        <v>0.4</v>
      </c>
      <c r="G28">
        <v>0</v>
      </c>
      <c r="H28">
        <v>0</v>
      </c>
      <c r="I28">
        <v>0</v>
      </c>
      <c r="J28">
        <v>1</v>
      </c>
      <c r="K28" s="1">
        <v>137200</v>
      </c>
      <c r="L28">
        <v>1812</v>
      </c>
      <c r="M28">
        <v>0</v>
      </c>
      <c r="O28">
        <v>42</v>
      </c>
      <c r="P28">
        <v>212.5</v>
      </c>
      <c r="Q28">
        <v>3.5000000000000001E-3</v>
      </c>
      <c r="R28">
        <v>5.0000000000000001E-4</v>
      </c>
      <c r="S28">
        <v>150</v>
      </c>
      <c r="T28">
        <v>0.3</v>
      </c>
      <c r="U28">
        <v>0</v>
      </c>
      <c r="V28">
        <v>0</v>
      </c>
      <c r="W28">
        <v>0</v>
      </c>
      <c r="X28">
        <v>4</v>
      </c>
      <c r="Y28" s="1">
        <v>218440</v>
      </c>
      <c r="Z28">
        <v>3225</v>
      </c>
      <c r="AA28">
        <v>0</v>
      </c>
      <c r="AC28">
        <f>Table1[[#This Row],[Column2]]-Table3[[#This Row],[Column2]]</f>
        <v>0</v>
      </c>
      <c r="AD28">
        <f>Table1[[#This Row],[Column3]]-Table3[[#This Row],[Column3]]</f>
        <v>-1.5E-3</v>
      </c>
      <c r="AE28">
        <f>Table1[[#This Row],[Column4]]-Table3[[#This Row],[Column4]]</f>
        <v>-3.0000000000000003E-4</v>
      </c>
      <c r="AF28">
        <f>Table1[[#This Row],[Column5]]-Table3[[#This Row],[Column5]]</f>
        <v>225</v>
      </c>
      <c r="AG28">
        <f>Table1[[#This Row],[Column6]]-Table3[[#This Row],[Column6]]</f>
        <v>0.10000000000000003</v>
      </c>
      <c r="AH28">
        <f>Table1[[#This Row],[Column7]]-Table3[[#This Row],[Column7]]</f>
        <v>0</v>
      </c>
      <c r="AI28">
        <f>Table1[[#This Row],[Column8]]-Table3[[#This Row],[Column8]]</f>
        <v>0</v>
      </c>
      <c r="AJ28">
        <f>Table1[[#This Row],[Column9]]-Table3[[#This Row],[Column9]]</f>
        <v>0</v>
      </c>
      <c r="AK28">
        <f>Table1[[#This Row],[Metal]]-Table3[[#This Row],[Metal]]</f>
        <v>-3</v>
      </c>
      <c r="AL28">
        <f>Table1[[#This Row],[NMAC Secs]]-Table3[[#This Row],[NMAC Secs]]</f>
        <v>-81240</v>
      </c>
      <c r="AM28">
        <f>Table1[[#This Row],[NMAC Secs]]-Table3[[#This Row],[NMAC Secs]]</f>
        <v>-81240</v>
      </c>
      <c r="AN28">
        <f>Table1[[#This Row],[Objectives]]-Table3[[#This Row],[Objectives]]</f>
        <v>-1413</v>
      </c>
      <c r="AO28">
        <f>Table1[[#This Row],[Objectives]]-Table3[[#This Row],[Objectives]]</f>
        <v>-1413</v>
      </c>
      <c r="AP28">
        <f>Table1[[#This Row],[NMAC Secs]]-Table3[[#This Row],[NMAC Secs]]</f>
        <v>-81240</v>
      </c>
      <c r="AQ28">
        <f>Table1[[#This Row],[Column13]]-Table3[[#This Row],[Column13]]</f>
        <v>0</v>
      </c>
      <c r="AR28">
        <f>Table1[[#This Row],[Column13]]-Table3[[#This Row],[Column13]]</f>
        <v>0</v>
      </c>
    </row>
    <row r="29" spans="1:44" x14ac:dyDescent="0.25">
      <c r="A29">
        <v>30</v>
      </c>
      <c r="B29">
        <v>137.5</v>
      </c>
      <c r="C29">
        <v>3.5000000000000001E-3</v>
      </c>
      <c r="D29">
        <v>5.0000000000000001E-4</v>
      </c>
      <c r="E29">
        <v>375</v>
      </c>
      <c r="F29">
        <v>0.3</v>
      </c>
      <c r="G29">
        <v>0</v>
      </c>
      <c r="H29">
        <v>0</v>
      </c>
      <c r="I29">
        <v>0</v>
      </c>
      <c r="J29">
        <v>3</v>
      </c>
      <c r="K29">
        <v>98674</v>
      </c>
      <c r="L29">
        <v>2084</v>
      </c>
      <c r="M29">
        <v>0</v>
      </c>
    </row>
    <row r="30" spans="1:44" x14ac:dyDescent="0.25">
      <c r="A30">
        <v>31</v>
      </c>
      <c r="B30">
        <v>137.5</v>
      </c>
      <c r="C30">
        <v>4.0000000000000001E-3</v>
      </c>
      <c r="D30">
        <v>1E-4</v>
      </c>
      <c r="E30">
        <v>450</v>
      </c>
      <c r="F30">
        <v>0.4</v>
      </c>
      <c r="G30">
        <v>0</v>
      </c>
      <c r="H30">
        <v>0</v>
      </c>
      <c r="I30">
        <v>0</v>
      </c>
      <c r="J30">
        <v>4</v>
      </c>
      <c r="K30">
        <v>63862</v>
      </c>
      <c r="L30">
        <v>2293</v>
      </c>
      <c r="M30">
        <v>0</v>
      </c>
    </row>
    <row r="31" spans="1:44" x14ac:dyDescent="0.25">
      <c r="A31">
        <v>32</v>
      </c>
      <c r="B31">
        <v>137.5</v>
      </c>
      <c r="C31">
        <v>3.5000000000000001E-3</v>
      </c>
      <c r="D31">
        <v>1E-4</v>
      </c>
      <c r="E31">
        <v>225</v>
      </c>
      <c r="F31">
        <v>0.4</v>
      </c>
      <c r="G31">
        <v>0</v>
      </c>
      <c r="H31">
        <v>0</v>
      </c>
      <c r="I31">
        <v>0</v>
      </c>
      <c r="J31">
        <v>3</v>
      </c>
      <c r="K31">
        <v>63657</v>
      </c>
      <c r="L31">
        <v>2020</v>
      </c>
      <c r="M31">
        <v>0</v>
      </c>
    </row>
    <row r="32" spans="1:44" x14ac:dyDescent="0.25">
      <c r="A32">
        <v>33</v>
      </c>
      <c r="B32">
        <v>212.5</v>
      </c>
      <c r="C32">
        <v>4.0000000000000001E-3</v>
      </c>
      <c r="D32">
        <v>5.0000000000000001E-4</v>
      </c>
      <c r="E32">
        <v>450</v>
      </c>
      <c r="F32">
        <v>0.4</v>
      </c>
      <c r="G32">
        <v>0</v>
      </c>
      <c r="H32">
        <v>0</v>
      </c>
      <c r="I32">
        <v>0</v>
      </c>
      <c r="J32">
        <v>5</v>
      </c>
      <c r="K32" s="1">
        <v>148700</v>
      </c>
      <c r="L32">
        <v>3582</v>
      </c>
      <c r="M32">
        <v>0</v>
      </c>
    </row>
    <row r="33" spans="1:13" x14ac:dyDescent="0.25">
      <c r="A33">
        <v>34</v>
      </c>
      <c r="B33">
        <v>100</v>
      </c>
      <c r="C33">
        <v>3.5000000000000001E-3</v>
      </c>
      <c r="D33">
        <v>1E-4</v>
      </c>
      <c r="E33">
        <v>450</v>
      </c>
      <c r="F33">
        <v>0.6</v>
      </c>
      <c r="G33">
        <v>0</v>
      </c>
      <c r="H33">
        <v>0</v>
      </c>
      <c r="I33">
        <v>0</v>
      </c>
      <c r="J33">
        <v>1</v>
      </c>
      <c r="K33">
        <v>18814</v>
      </c>
      <c r="L33">
        <v>1450</v>
      </c>
      <c r="M33">
        <v>0</v>
      </c>
    </row>
    <row r="34" spans="1:13" x14ac:dyDescent="0.25">
      <c r="A34">
        <v>35</v>
      </c>
      <c r="B34">
        <v>250</v>
      </c>
      <c r="C34">
        <v>4.0000000000000001E-3</v>
      </c>
      <c r="D34">
        <v>2.0000000000000001E-4</v>
      </c>
      <c r="E34">
        <v>150</v>
      </c>
      <c r="F34">
        <v>0.4</v>
      </c>
      <c r="G34">
        <v>0</v>
      </c>
      <c r="H34">
        <v>0</v>
      </c>
      <c r="I34">
        <v>0</v>
      </c>
      <c r="J34">
        <v>9</v>
      </c>
      <c r="K34" s="1">
        <v>206460</v>
      </c>
      <c r="L34">
        <v>4137</v>
      </c>
      <c r="M34">
        <v>0</v>
      </c>
    </row>
    <row r="35" spans="1:13" x14ac:dyDescent="0.25">
      <c r="A35">
        <v>36</v>
      </c>
      <c r="B35">
        <v>100</v>
      </c>
      <c r="C35">
        <v>4.0000000000000001E-3</v>
      </c>
      <c r="D35">
        <v>2.0000000000000001E-4</v>
      </c>
      <c r="E35">
        <v>150</v>
      </c>
      <c r="F35">
        <v>0.6</v>
      </c>
      <c r="G35">
        <v>0</v>
      </c>
      <c r="H35">
        <v>0</v>
      </c>
      <c r="I35">
        <v>0</v>
      </c>
      <c r="J35">
        <v>2</v>
      </c>
      <c r="K35">
        <v>19832</v>
      </c>
      <c r="L35">
        <v>1656</v>
      </c>
      <c r="M35">
        <v>0</v>
      </c>
    </row>
    <row r="36" spans="1:13" x14ac:dyDescent="0.25">
      <c r="A36">
        <v>37</v>
      </c>
      <c r="B36">
        <v>250</v>
      </c>
      <c r="C36">
        <v>2E-3</v>
      </c>
      <c r="D36">
        <v>4.0000000000000002E-4</v>
      </c>
      <c r="E36">
        <v>450</v>
      </c>
      <c r="F36">
        <v>0.7</v>
      </c>
      <c r="G36">
        <v>0</v>
      </c>
      <c r="H36">
        <v>0</v>
      </c>
      <c r="I36">
        <v>0</v>
      </c>
      <c r="J36">
        <v>4</v>
      </c>
      <c r="K36" s="1">
        <v>144830</v>
      </c>
      <c r="L36">
        <v>2002</v>
      </c>
      <c r="M36">
        <v>0</v>
      </c>
    </row>
    <row r="37" spans="1:13" x14ac:dyDescent="0.25">
      <c r="A37">
        <v>38</v>
      </c>
      <c r="B37">
        <v>212.5</v>
      </c>
      <c r="C37">
        <v>4.0000000000000001E-3</v>
      </c>
      <c r="D37">
        <v>1E-4</v>
      </c>
      <c r="E37">
        <v>375</v>
      </c>
      <c r="F37">
        <v>0.3</v>
      </c>
      <c r="G37">
        <v>0</v>
      </c>
      <c r="H37">
        <v>0</v>
      </c>
      <c r="I37">
        <v>0</v>
      </c>
      <c r="J37">
        <v>3</v>
      </c>
      <c r="K37" s="1">
        <v>214700</v>
      </c>
      <c r="L37">
        <v>3663</v>
      </c>
      <c r="M37">
        <v>0</v>
      </c>
    </row>
    <row r="38" spans="1:13" x14ac:dyDescent="0.25">
      <c r="A38">
        <v>39</v>
      </c>
      <c r="B38">
        <v>100</v>
      </c>
      <c r="C38">
        <v>2E-3</v>
      </c>
      <c r="D38">
        <v>5.0000000000000001E-4</v>
      </c>
      <c r="E38">
        <v>225</v>
      </c>
      <c r="F38">
        <v>0.4</v>
      </c>
      <c r="G38">
        <v>0</v>
      </c>
      <c r="H38">
        <v>0</v>
      </c>
      <c r="I38">
        <v>0</v>
      </c>
      <c r="J38">
        <v>0</v>
      </c>
      <c r="K38">
        <v>29914</v>
      </c>
      <c r="L38">
        <v>899</v>
      </c>
      <c r="M38">
        <v>0</v>
      </c>
    </row>
    <row r="39" spans="1:13" x14ac:dyDescent="0.25">
      <c r="A39">
        <v>40</v>
      </c>
      <c r="B39">
        <v>212.5</v>
      </c>
      <c r="C39">
        <v>2E-3</v>
      </c>
      <c r="D39">
        <v>4.0000000000000002E-4</v>
      </c>
      <c r="E39">
        <v>450</v>
      </c>
      <c r="F39">
        <v>0.3</v>
      </c>
      <c r="G39">
        <v>0</v>
      </c>
      <c r="H39">
        <v>0</v>
      </c>
      <c r="I39">
        <v>0</v>
      </c>
      <c r="J39">
        <v>2</v>
      </c>
      <c r="K39" s="1">
        <v>211580</v>
      </c>
      <c r="L39">
        <v>1829</v>
      </c>
      <c r="M39">
        <v>0</v>
      </c>
    </row>
    <row r="40" spans="1:13" x14ac:dyDescent="0.25">
      <c r="A40">
        <v>41</v>
      </c>
      <c r="B40">
        <v>212.5</v>
      </c>
      <c r="C40">
        <v>2E-3</v>
      </c>
      <c r="D40">
        <v>5.0000000000000001E-4</v>
      </c>
      <c r="E40">
        <v>225</v>
      </c>
      <c r="F40">
        <v>0.7</v>
      </c>
      <c r="G40">
        <v>0</v>
      </c>
      <c r="H40">
        <v>0</v>
      </c>
      <c r="I40">
        <v>0</v>
      </c>
      <c r="J40">
        <v>9</v>
      </c>
      <c r="K40" s="1">
        <v>107150</v>
      </c>
      <c r="L40">
        <v>1735</v>
      </c>
      <c r="M40">
        <v>0</v>
      </c>
    </row>
    <row r="41" spans="1:13" x14ac:dyDescent="0.25">
      <c r="A41">
        <v>42</v>
      </c>
      <c r="B41">
        <v>212.5</v>
      </c>
      <c r="C41">
        <v>3.5000000000000001E-3</v>
      </c>
      <c r="D41">
        <v>5.0000000000000001E-4</v>
      </c>
      <c r="E41">
        <v>150</v>
      </c>
      <c r="F41">
        <v>0.3</v>
      </c>
      <c r="G41">
        <v>0</v>
      </c>
      <c r="H41">
        <v>0</v>
      </c>
      <c r="I41">
        <v>0</v>
      </c>
      <c r="J41">
        <v>4</v>
      </c>
      <c r="K41" s="1">
        <v>213280</v>
      </c>
      <c r="L41">
        <v>3249</v>
      </c>
      <c r="M4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3Cruncher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Nysetvold</dc:creator>
  <cp:lastModifiedBy>Tim Nysetvold</cp:lastModifiedBy>
  <dcterms:created xsi:type="dcterms:W3CDTF">2019-05-21T20:03:50Z</dcterms:created>
  <dcterms:modified xsi:type="dcterms:W3CDTF">2019-05-21T20:03:57Z</dcterms:modified>
</cp:coreProperties>
</file>