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GitHub\WebET_Analysis\analysis\a_priori_power\"/>
    </mc:Choice>
  </mc:AlternateContent>
  <xr:revisionPtr revIDLastSave="0" documentId="13_ncr:1_{3D651558-71CC-464B-A450-102A138EBCEC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Tabelle3" sheetId="3" r:id="rId1"/>
    <sheet name="Tabelle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G14" i="1" s="1"/>
  <c r="F13" i="1"/>
  <c r="G13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15" i="1"/>
  <c r="G15" i="1" s="1"/>
  <c r="F16" i="1"/>
  <c r="G16" i="1" s="1"/>
  <c r="F11" i="1"/>
  <c r="G11" i="1" s="1"/>
  <c r="F12" i="1"/>
  <c r="G12" i="1" s="1"/>
  <c r="E6" i="1" l="1"/>
  <c r="F18" i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2" i="1"/>
  <c r="G2" i="1" s="1"/>
  <c r="C10" i="1"/>
  <c r="F10" i="1" s="1"/>
  <c r="G10" i="1" s="1"/>
  <c r="E4" i="1"/>
  <c r="E5" i="1"/>
  <c r="E7" i="1"/>
  <c r="E8" i="1"/>
  <c r="E9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" authorId="0" shapeId="0" xr:uid="{03AE43D5-AD29-46A1-BEAD-7FD2934FB916}">
      <text>
        <r>
          <rPr>
            <b/>
            <sz val="9"/>
            <color indexed="81"/>
            <rFont val="Segoe UI"/>
            <family val="2"/>
          </rPr>
          <t>User:</t>
        </r>
        <r>
          <rPr>
            <sz val="9"/>
            <color indexed="81"/>
            <rFont val="Segoe UI"/>
            <family val="2"/>
          </rPr>
          <t xml:space="preserve">
With a diagonal of 38,1cm?
</t>
        </r>
      </text>
    </comment>
  </commentList>
</comments>
</file>

<file path=xl/sharedStrings.xml><?xml version="1.0" encoding="utf-8"?>
<sst xmlns="http://schemas.openxmlformats.org/spreadsheetml/2006/main" count="103" uniqueCount="58">
  <si>
    <t>Factor</t>
  </si>
  <si>
    <t>Glasses</t>
  </si>
  <si>
    <t>Reference</t>
  </si>
  <si>
    <t>Offset</t>
  </si>
  <si>
    <t>n</t>
  </si>
  <si>
    <t>(Nystrom, Andersson, Holmqvist, &amp; van de Weijer, 2013)</t>
  </si>
  <si>
    <t>Contact lenses</t>
  </si>
  <si>
    <t xml:space="preserve">Measure </t>
  </si>
  <si>
    <t>accuracy</t>
  </si>
  <si>
    <t>precision</t>
  </si>
  <si>
    <t>Note</t>
  </si>
  <si>
    <t>z=1.94, interaction with light</t>
  </si>
  <si>
    <t>(Stuart et al., 2016)</t>
  </si>
  <si>
    <t>(Paulus, Remijn, Syn, &amp; Hiramatsu, 2017)</t>
  </si>
  <si>
    <t>Light</t>
  </si>
  <si>
    <t>z=1.915</t>
  </si>
  <si>
    <t>(Feit et al., 2017)</t>
  </si>
  <si>
    <t>Head</t>
  </si>
  <si>
    <t>(Blignaut &amp; Wium, 2014)</t>
  </si>
  <si>
    <t>Review summary</t>
  </si>
  <si>
    <t>Tracker</t>
  </si>
  <si>
    <t>Artificial vs. daylight,  Without filter, they recommend AOI’s of 3.28_3.78 cm (65cm distance</t>
  </si>
  <si>
    <t>Remote video-based eye-trackers, Tobii EyeX [45] and SMI REDn, racking quality did not change during the experiment.</t>
  </si>
  <si>
    <t>FreeHead</t>
  </si>
  <si>
    <t xml:space="preserve">(Thomas &amp; Spencer, 2007). </t>
  </si>
  <si>
    <t>( Zhang &amp; Hornoff, 2011)</t>
  </si>
  <si>
    <t>(Brolly &amp; Mulligan)</t>
  </si>
  <si>
    <t>review</t>
  </si>
  <si>
    <t>FixHead</t>
  </si>
  <si>
    <t>(Holmqvist et al., 2011; Jarodzka et al., 2010)</t>
  </si>
  <si>
    <t>(Van der Geest and Frens (2002)</t>
  </si>
  <si>
    <t>Ethnicity</t>
  </si>
  <si>
    <t>DataAnalysis</t>
  </si>
  <si>
    <t>(Zhang &amp; Hornof, 2011)</t>
  </si>
  <si>
    <r>
      <t>(Gray and Ji (</t>
    </r>
    <r>
      <rPr>
        <sz val="10"/>
        <color rgb="FF3A2A98"/>
        <rFont val="Arial"/>
        <family val="2"/>
      </rPr>
      <t>2008</t>
    </r>
    <r>
      <rPr>
        <sz val="10"/>
        <color rgb="FF131413"/>
        <rFont val="Arial"/>
        <family val="2"/>
      </rPr>
      <t>)</t>
    </r>
  </si>
  <si>
    <r>
      <t>(</t>
    </r>
    <r>
      <rPr>
        <sz val="10"/>
        <color rgb="FF131413"/>
        <rFont val="Arial"/>
        <family val="2"/>
      </rPr>
      <t>Hansen and Ji (</t>
    </r>
    <r>
      <rPr>
        <sz val="10"/>
        <color rgb="FF3A2A98"/>
        <rFont val="Arial"/>
        <family val="2"/>
      </rPr>
      <t>2010</t>
    </r>
    <r>
      <rPr>
        <sz val="10"/>
        <color rgb="FF131413"/>
        <rFont val="Arial"/>
        <family val="2"/>
      </rPr>
      <t>)</t>
    </r>
  </si>
  <si>
    <t xml:space="preserve">Pieter Blignaut, Kenneth Holmqvist, Marcus Nyström, and Richard Dewhurst. 2014. Improving the Accuracy of Video-Based Eye Tracking in Real Time through Post-Calibration Regression. In Current Trends in Eye Tracking Research. Springer International Publishing, Cham, 77–100. </t>
  </si>
  <si>
    <t>Root-Mean-Square of the offset</t>
  </si>
  <si>
    <t xml:space="preserve">Dikablis mobile (head-mounted) infra-red eye-tracker </t>
  </si>
  <si>
    <t>(Komogortsev &amp; Khan, 2008)</t>
  </si>
  <si>
    <t>DecTask</t>
  </si>
  <si>
    <t>Amasino</t>
  </si>
  <si>
    <t>Dropout  12/117, 15/100</t>
  </si>
  <si>
    <t>Zeilenbeschriftungen</t>
  </si>
  <si>
    <t>Gesamtergebnis</t>
  </si>
  <si>
    <t>Summe von Ancle</t>
  </si>
  <si>
    <t>General</t>
  </si>
  <si>
    <t>(Semmelmann &amp; Weigelt, 2018)</t>
  </si>
  <si>
    <t>15% of Screen Size (SD=4) vs. 18% (SD=9)</t>
  </si>
  <si>
    <t>d=50cm Offset</t>
  </si>
  <si>
    <t>d</t>
  </si>
  <si>
    <t>%Max</t>
  </si>
  <si>
    <t>My summary</t>
  </si>
  <si>
    <t>172px</t>
  </si>
  <si>
    <t>-0.61 Asian vs. Caucasians</t>
  </si>
  <si>
    <t>0.91-0.61 Black vs. Caucasians</t>
  </si>
  <si>
    <t>Degree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</si>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</sst>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131413"/>
      <name val="Arial"/>
      <family val="2"/>
    </font>
    <font>
      <sz val="10"/>
      <color rgb="FF3A2A9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0" fontId="3" fillId="2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/>
    <xf numFmtId="2" fontId="4" fillId="0" borderId="1" xfId="0" applyNumberFormat="1" applyFont="1" applyBorder="1"/>
    <xf numFmtId="2" fontId="3" fillId="2" borderId="0" xfId="0" applyNumberFormat="1" applyFont="1" applyFill="1"/>
    <xf numFmtId="2" fontId="3" fillId="0" borderId="0" xfId="0" applyNumberFormat="1" applyFont="1"/>
    <xf numFmtId="2" fontId="4" fillId="0" borderId="0" xfId="0" applyNumberFormat="1" applyFont="1"/>
    <xf numFmtId="2" fontId="3" fillId="0" borderId="0" xfId="0" applyNumberFormat="1" applyFont="1" applyFill="1"/>
    <xf numFmtId="2" fontId="4" fillId="3" borderId="1" xfId="0" applyNumberFormat="1" applyFont="1" applyFill="1" applyBorder="1"/>
    <xf numFmtId="2" fontId="3" fillId="3" borderId="0" xfId="0" applyNumberFormat="1" applyFont="1" applyFill="1"/>
    <xf numFmtId="2" fontId="4" fillId="2" borderId="0" xfId="0" applyNumberFormat="1" applyFont="1" applyFill="1"/>
    <xf numFmtId="2" fontId="4" fillId="3" borderId="0" xfId="0" applyNumberFormat="1" applyFont="1" applyFill="1"/>
    <xf numFmtId="0" fontId="3" fillId="0" borderId="0" xfId="0" quotePrefix="1" applyFont="1"/>
    <xf numFmtId="0" fontId="3" fillId="4" borderId="0" xfId="0" applyFont="1" applyFill="1"/>
    <xf numFmtId="2" fontId="3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17.586268402774" createdVersion="6" refreshedVersion="6" minRefreshableVersion="3" recordCount="23" xr:uid="{DCBBB743-A19B-40DA-91B8-BF58085ADA66}">
  <cacheSource type="worksheet">
    <worksheetSource ref="A1:K17" sheet="Tabelle1"/>
  </cacheSource>
  <cacheFields count="9">
    <cacheField name="Factor" numFmtId="0">
      <sharedItems count="9">
        <s v="Glasses"/>
        <s v="Contact lenses"/>
        <s v="Light"/>
        <s v="Head"/>
        <s v="FreeHead"/>
        <s v="FixHead"/>
        <s v="Ethnicity"/>
        <s v="DataAnalysis"/>
        <s v="DecTask"/>
      </sharedItems>
    </cacheField>
    <cacheField name="Measure " numFmtId="0">
      <sharedItems containsBlank="1"/>
    </cacheField>
    <cacheField name="Ancle" numFmtId="0">
      <sharedItems containsString="0" containsBlank="1" containsNumber="1" minValue="-0.2457" maxValue="1.1000000000000001"/>
    </cacheField>
    <cacheField name="Distance" numFmtId="0">
      <sharedItems containsString="0" containsBlank="1" containsNumber="1" containsInteger="1" minValue="40" maxValue="200"/>
    </cacheField>
    <cacheField name="Offset" numFmtId="0">
      <sharedItems containsString="0" containsBlank="1" containsNumber="1" minValue="-0.28731611731636519" maxValue="0.47874847091992484"/>
    </cacheField>
    <cacheField name="n" numFmtId="0">
      <sharedItems containsString="0" containsBlank="1" containsNumber="1" containsInteger="1" minValue="0" maxValue="149"/>
    </cacheField>
    <cacheField name="Tracker" numFmtId="0">
      <sharedItems containsBlank="1"/>
    </cacheField>
    <cacheField name="Note" numFmtId="0">
      <sharedItems containsBlank="1"/>
    </cacheField>
    <cacheField name="Reference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s v="accuracy"/>
    <n v="0.31459999999999999"/>
    <n v="67"/>
    <n v="0.3678876875436306"/>
    <n v="149"/>
    <m/>
    <m/>
    <s v="(Nystrom, Andersson, Holmqvist, &amp; van de Weijer, 2013)"/>
  </r>
  <r>
    <x v="0"/>
    <s v="precision"/>
    <n v="0.40939999999999999"/>
    <n v="67"/>
    <n v="0.47874847091992484"/>
    <n v="149"/>
    <m/>
    <s v="Root-Mean-Square of the offset"/>
    <s v="(Nystrom, Andersson, Holmqvist, &amp; van de Weijer, 2013)"/>
  </r>
  <r>
    <x v="0"/>
    <s v="accuracy"/>
    <m/>
    <n v="40"/>
    <n v="0"/>
    <n v="16"/>
    <m/>
    <s v="z=1.94, interaction with light"/>
    <s v="(Paulus, Remijn, Syn, &amp; Hiramatsu, 2017)"/>
  </r>
  <r>
    <x v="0"/>
    <s v="accuracy"/>
    <n v="0.02"/>
    <n v="200"/>
    <n v="6.9813172915281024E-2"/>
    <n v="10"/>
    <s v="Dikablis mobile (head-mounted) infra-red eye-tracker "/>
    <m/>
    <s v="(Stuart et al., 2016)"/>
  </r>
  <r>
    <x v="1"/>
    <s v="precision"/>
    <n v="-0.2457"/>
    <n v="67"/>
    <n v="-0.28731611731636519"/>
    <n v="149"/>
    <m/>
    <s v="Root-Mean-Square of the offset"/>
    <s v="(Nystrom, Andersson, Holmqvist, &amp; van de Weijer, 2013)"/>
  </r>
  <r>
    <x v="1"/>
    <s v="accuracy"/>
    <n v="0.19750000000000001"/>
    <n v="67"/>
    <n v="0.23095160799191866"/>
    <n v="149"/>
    <m/>
    <m/>
    <s v="(Nystrom, Andersson, Holmqvist, &amp; van de Weijer, 2013)"/>
  </r>
  <r>
    <x v="2"/>
    <s v="accuracy"/>
    <n v="0.3"/>
    <n v="40"/>
    <n v="0.2094414242280051"/>
    <n v="30"/>
    <m/>
    <s v="z=1.915"/>
    <s v="(Paulus, Remijn, Syn, &amp; Hiramatsu, 2017)"/>
  </r>
  <r>
    <x v="2"/>
    <s v="accuracy"/>
    <n v="0.11"/>
    <n v="40"/>
    <n v="7.679458143940826E-2"/>
    <n v="30"/>
    <m/>
    <m/>
    <s v="(Paulus, Remijn, Syn, &amp; Hiramatsu, 2017)"/>
  </r>
  <r>
    <x v="2"/>
    <s v="accuracy"/>
    <n v="8.7920111208175014E-2"/>
    <n v="65"/>
    <n v="0.1"/>
    <n v="80"/>
    <s v="Remote video-based eye-trackers, Tobii EyeX [45] and SMI REDn, racking quality did not change during the experiment."/>
    <s v="Artificial vs. daylight,  Without filter, they recommend AOI’s of 3.28_3.78 cm (65cm distance"/>
    <s v="(Feit et al., 2017)"/>
  </r>
  <r>
    <x v="3"/>
    <m/>
    <n v="0.7"/>
    <m/>
    <n v="0"/>
    <m/>
    <m/>
    <s v="Review summary"/>
    <s v="(Blignaut &amp; Wium, 2014)"/>
  </r>
  <r>
    <x v="3"/>
    <m/>
    <n v="0"/>
    <n v="200"/>
    <n v="0"/>
    <n v="0"/>
    <s v="Dikablis mobile (head-mounted) infra-red eye-tracker "/>
    <m/>
    <s v="(Stuart et al., 2016)"/>
  </r>
  <r>
    <x v="4"/>
    <m/>
    <n v="1"/>
    <m/>
    <n v="0"/>
    <m/>
    <m/>
    <m/>
    <s v="(Komogortsev &amp; Khan, 2008)"/>
  </r>
  <r>
    <x v="4"/>
    <m/>
    <n v="0.5"/>
    <m/>
    <n v="0"/>
    <m/>
    <m/>
    <m/>
    <s v="(Thomas &amp; Spencer, 2007). "/>
  </r>
  <r>
    <x v="4"/>
    <m/>
    <n v="1.1000000000000001"/>
    <m/>
    <n v="0"/>
    <m/>
    <m/>
    <m/>
    <s v="( Zhang &amp; Hornoff, 2011)"/>
  </r>
  <r>
    <x v="4"/>
    <m/>
    <n v="0.77"/>
    <m/>
    <n v="0"/>
    <m/>
    <m/>
    <m/>
    <s v="(Gray and Ji (2008)"/>
  </r>
  <r>
    <x v="4"/>
    <m/>
    <n v="0.8"/>
    <m/>
    <n v="0"/>
    <m/>
    <m/>
    <m/>
    <s v="(Brolly &amp; Mulligan)"/>
  </r>
  <r>
    <x v="4"/>
    <m/>
    <n v="1"/>
    <m/>
    <n v="0"/>
    <m/>
    <s v="review"/>
    <m/>
    <s v="(Hansen and Ji (2010)"/>
  </r>
  <r>
    <x v="4"/>
    <m/>
    <n v="1"/>
    <m/>
    <n v="0"/>
    <m/>
    <m/>
    <m/>
    <s v="Pieter Blignaut, Kenneth Holmqvist, Marcus Nyström, and Richard Dewhurst. 2014. Improving the Accuracy of Video-Based Eye Tracking in Real Time through Post-Calibration Regression. In Current Trends in Eye Tracking Research. Springer International Publishing, Cham, 77–100. "/>
  </r>
  <r>
    <x v="5"/>
    <m/>
    <n v="0.3"/>
    <m/>
    <n v="0"/>
    <m/>
    <m/>
    <m/>
    <s v="(Holmqvist et al., 2011; Jarodzka et al., 2010)"/>
  </r>
  <r>
    <x v="5"/>
    <m/>
    <n v="0.63"/>
    <m/>
    <n v="0"/>
    <m/>
    <m/>
    <m/>
    <s v="(Van der Geest and Frens (2002)"/>
  </r>
  <r>
    <x v="6"/>
    <m/>
    <n v="0.3"/>
    <m/>
    <n v="0"/>
    <n v="71"/>
    <s v="0.91-0.61 vs. Caucasians"/>
    <m/>
    <s v="(Blignaut &amp; Wium, 2014)"/>
  </r>
  <r>
    <x v="7"/>
    <m/>
    <n v="0.2"/>
    <m/>
    <n v="0"/>
    <m/>
    <m/>
    <m/>
    <s v="(Zhang &amp; Hornof, 2011)"/>
  </r>
  <r>
    <x v="8"/>
    <m/>
    <m/>
    <m/>
    <m/>
    <n v="105"/>
    <m/>
    <m/>
    <s v="Amasi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75CEBD-DB50-4C4C-B9D1-92912F0E77F8}" name="PivotTable2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13" firstHeaderRow="1" firstDataRow="1" firstDataCol="1"/>
  <pivotFields count="9">
    <pivotField axis="axisRow" showAll="0">
      <items count="10">
        <item x="1"/>
        <item x="7"/>
        <item x="8"/>
        <item x="6"/>
        <item x="5"/>
        <item x="4"/>
        <item x="0"/>
        <item x="3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me von Ancl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FAEDF-87E9-43D9-BB41-A114AEB92296}">
  <dimension ref="A3:B13"/>
  <sheetViews>
    <sheetView workbookViewId="0">
      <selection activeCell="C3" sqref="C3"/>
    </sheetView>
  </sheetViews>
  <sheetFormatPr defaultColWidth="11.5546875" defaultRowHeight="14.4" x14ac:dyDescent="0.3"/>
  <cols>
    <col min="1" max="1" width="20.77734375" bestFit="1" customWidth="1"/>
    <col min="2" max="2" width="15.6640625" bestFit="1" customWidth="1"/>
  </cols>
  <sheetData>
    <row r="3" spans="1:2" x14ac:dyDescent="0.3">
      <c r="A3" s="7" t="s">
        <v>43</v>
      </c>
      <c r="B3" t="s">
        <v>45</v>
      </c>
    </row>
    <row r="4" spans="1:2" x14ac:dyDescent="0.3">
      <c r="A4" s="8" t="s">
        <v>6</v>
      </c>
      <c r="B4" s="9">
        <v>-4.8199999999999993E-2</v>
      </c>
    </row>
    <row r="5" spans="1:2" x14ac:dyDescent="0.3">
      <c r="A5" s="8" t="s">
        <v>32</v>
      </c>
      <c r="B5" s="9">
        <v>0.2</v>
      </c>
    </row>
    <row r="6" spans="1:2" x14ac:dyDescent="0.3">
      <c r="A6" s="8" t="s">
        <v>40</v>
      </c>
      <c r="B6" s="9"/>
    </row>
    <row r="7" spans="1:2" x14ac:dyDescent="0.3">
      <c r="A7" s="8" t="s">
        <v>31</v>
      </c>
      <c r="B7" s="9">
        <v>0.3</v>
      </c>
    </row>
    <row r="8" spans="1:2" x14ac:dyDescent="0.3">
      <c r="A8" s="8" t="s">
        <v>28</v>
      </c>
      <c r="B8" s="9">
        <v>0.92999999999999994</v>
      </c>
    </row>
    <row r="9" spans="1:2" x14ac:dyDescent="0.3">
      <c r="A9" s="8" t="s">
        <v>23</v>
      </c>
      <c r="B9" s="9">
        <v>6.17</v>
      </c>
    </row>
    <row r="10" spans="1:2" x14ac:dyDescent="0.3">
      <c r="A10" s="8" t="s">
        <v>1</v>
      </c>
      <c r="B10" s="9">
        <v>0.74399999999999999</v>
      </c>
    </row>
    <row r="11" spans="1:2" x14ac:dyDescent="0.3">
      <c r="A11" s="8" t="s">
        <v>17</v>
      </c>
      <c r="B11" s="9">
        <v>0.7</v>
      </c>
    </row>
    <row r="12" spans="1:2" x14ac:dyDescent="0.3">
      <c r="A12" s="8" t="s">
        <v>14</v>
      </c>
      <c r="B12" s="9">
        <v>0.49792011120817498</v>
      </c>
    </row>
    <row r="13" spans="1:2" x14ac:dyDescent="0.3">
      <c r="A13" s="8" t="s">
        <v>44</v>
      </c>
      <c r="B13" s="9">
        <v>9.4937201112081748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zoomScaleNormal="100" workbookViewId="0">
      <selection activeCell="F19" sqref="F19"/>
    </sheetView>
  </sheetViews>
  <sheetFormatPr defaultColWidth="8.77734375" defaultRowHeight="13.2" x14ac:dyDescent="0.25"/>
  <cols>
    <col min="1" max="1" width="15.109375" style="2" customWidth="1"/>
    <col min="2" max="2" width="8.77734375" style="2"/>
    <col min="3" max="3" width="8.77734375" style="13"/>
    <col min="4" max="4" width="8.77734375" style="2"/>
    <col min="5" max="5" width="8.77734375" style="13"/>
    <col min="6" max="6" width="13.44140625" style="13" bestFit="1" customWidth="1"/>
    <col min="7" max="7" width="8.77734375" style="19"/>
    <col min="8" max="8" width="8.77734375" style="2"/>
    <col min="9" max="9" width="17" style="2" customWidth="1"/>
    <col min="10" max="10" width="22" style="2" customWidth="1"/>
    <col min="11" max="11" width="34.21875" style="2" customWidth="1"/>
    <col min="12" max="16384" width="8.77734375" style="2"/>
  </cols>
  <sheetData>
    <row r="1" spans="1:11" s="3" customFormat="1" x14ac:dyDescent="0.25">
      <c r="A1" s="3" t="s">
        <v>0</v>
      </c>
      <c r="B1" s="3" t="s">
        <v>7</v>
      </c>
      <c r="C1" s="11" t="s">
        <v>56</v>
      </c>
      <c r="D1" s="3" t="s">
        <v>50</v>
      </c>
      <c r="E1" s="11" t="s">
        <v>3</v>
      </c>
      <c r="F1" s="11" t="s">
        <v>49</v>
      </c>
      <c r="G1" s="16" t="s">
        <v>51</v>
      </c>
      <c r="H1" s="3" t="s">
        <v>4</v>
      </c>
      <c r="I1" s="3" t="s">
        <v>20</v>
      </c>
      <c r="J1" s="3" t="s">
        <v>10</v>
      </c>
      <c r="K1" s="3" t="s">
        <v>2</v>
      </c>
    </row>
    <row r="2" spans="1:11" s="4" customFormat="1" x14ac:dyDescent="0.25">
      <c r="A2" s="4" t="s">
        <v>1</v>
      </c>
      <c r="B2" s="4" t="s">
        <v>8</v>
      </c>
      <c r="C2" s="18">
        <v>0.31459999999999999</v>
      </c>
      <c r="D2" s="4">
        <v>67</v>
      </c>
      <c r="E2" s="12">
        <f>TAN(C2*PI()/180)*D2</f>
        <v>0.3678876875436306</v>
      </c>
      <c r="F2" s="12">
        <f>TAN(C2*PI()/180)*50</f>
        <v>0.27454305040569449</v>
      </c>
      <c r="G2" s="19">
        <f>(F2/38.1)*100</f>
        <v>0.72058543413568099</v>
      </c>
      <c r="H2" s="10">
        <v>149</v>
      </c>
      <c r="K2" s="4" t="s">
        <v>5</v>
      </c>
    </row>
    <row r="3" spans="1:11" x14ac:dyDescent="0.25">
      <c r="A3" s="2" t="s">
        <v>1</v>
      </c>
      <c r="B3" s="2" t="s">
        <v>9</v>
      </c>
      <c r="C3" s="13">
        <v>0.40939999999999999</v>
      </c>
      <c r="D3" s="2">
        <v>67</v>
      </c>
      <c r="E3" s="13">
        <f>TAN(C3*PI()/180)*D3</f>
        <v>0.47874847091992484</v>
      </c>
      <c r="F3" s="15">
        <f t="shared" ref="F3:F19" si="0">TAN(C3*PI()/180)*50</f>
        <v>0.35727497829845134</v>
      </c>
      <c r="G3" s="17">
        <f t="shared" ref="G3:G12" si="1">(F3/38.1)*100</f>
        <v>0.93772960183320564</v>
      </c>
      <c r="H3" s="2">
        <v>149</v>
      </c>
      <c r="J3" s="2" t="s">
        <v>37</v>
      </c>
      <c r="K3" s="2" t="s">
        <v>5</v>
      </c>
    </row>
    <row r="4" spans="1:11" x14ac:dyDescent="0.25">
      <c r="A4" s="2" t="s">
        <v>1</v>
      </c>
      <c r="B4" s="2" t="s">
        <v>8</v>
      </c>
      <c r="D4" s="2">
        <v>40</v>
      </c>
      <c r="E4" s="13">
        <f t="shared" ref="E4:E9" si="2">TAN(C4*PI()/180)*D4</f>
        <v>0</v>
      </c>
      <c r="F4" s="15">
        <f t="shared" si="0"/>
        <v>0</v>
      </c>
      <c r="G4" s="17">
        <f>(F4/38.1)*100</f>
        <v>0</v>
      </c>
      <c r="H4" s="2">
        <v>16</v>
      </c>
      <c r="J4" s="2" t="s">
        <v>11</v>
      </c>
      <c r="K4" s="2" t="s">
        <v>13</v>
      </c>
    </row>
    <row r="5" spans="1:11" x14ac:dyDescent="0.25">
      <c r="A5" s="2" t="s">
        <v>1</v>
      </c>
      <c r="B5" s="2" t="s">
        <v>8</v>
      </c>
      <c r="C5" s="13">
        <v>0.02</v>
      </c>
      <c r="D5" s="2">
        <v>200</v>
      </c>
      <c r="E5" s="13">
        <f t="shared" si="2"/>
        <v>6.9813172915281024E-2</v>
      </c>
      <c r="F5" s="15">
        <f t="shared" si="0"/>
        <v>1.7453293228820256E-2</v>
      </c>
      <c r="G5" s="17">
        <f t="shared" si="1"/>
        <v>4.5809168579580721E-2</v>
      </c>
      <c r="H5" s="2">
        <v>10</v>
      </c>
      <c r="I5" s="2" t="s">
        <v>38</v>
      </c>
      <c r="K5" s="2" t="s">
        <v>12</v>
      </c>
    </row>
    <row r="6" spans="1:11" x14ac:dyDescent="0.25">
      <c r="A6" s="2" t="s">
        <v>6</v>
      </c>
      <c r="B6" s="2" t="s">
        <v>9</v>
      </c>
      <c r="C6" s="13">
        <v>0.2457</v>
      </c>
      <c r="D6" s="2">
        <v>67</v>
      </c>
      <c r="E6" s="13">
        <f>TAN(C6*PI()/180)*D6</f>
        <v>0.28731611731636519</v>
      </c>
      <c r="F6" s="15">
        <f t="shared" si="0"/>
        <v>0.2144150129226606</v>
      </c>
      <c r="G6" s="17">
        <f t="shared" si="1"/>
        <v>0.56276906278913541</v>
      </c>
      <c r="H6" s="2">
        <v>149</v>
      </c>
      <c r="J6" s="2" t="s">
        <v>37</v>
      </c>
      <c r="K6" s="2" t="s">
        <v>5</v>
      </c>
    </row>
    <row r="7" spans="1:11" s="4" customFormat="1" x14ac:dyDescent="0.25">
      <c r="A7" s="4" t="s">
        <v>6</v>
      </c>
      <c r="B7" s="4" t="s">
        <v>8</v>
      </c>
      <c r="C7" s="12">
        <v>0.19750000000000001</v>
      </c>
      <c r="D7" s="4">
        <v>67</v>
      </c>
      <c r="E7" s="12">
        <f t="shared" si="2"/>
        <v>0.23095160799191866</v>
      </c>
      <c r="F7" s="12">
        <f t="shared" si="0"/>
        <v>0.17235194626262587</v>
      </c>
      <c r="G7" s="19">
        <f t="shared" si="1"/>
        <v>0.45236731302526467</v>
      </c>
      <c r="H7" s="4">
        <v>149</v>
      </c>
      <c r="K7" s="4" t="s">
        <v>5</v>
      </c>
    </row>
    <row r="8" spans="1:11" x14ac:dyDescent="0.25">
      <c r="A8" s="2" t="s">
        <v>14</v>
      </c>
      <c r="B8" s="2" t="s">
        <v>8</v>
      </c>
      <c r="C8" s="13">
        <v>0.3</v>
      </c>
      <c r="D8" s="2">
        <v>40</v>
      </c>
      <c r="E8" s="13">
        <f t="shared" si="2"/>
        <v>0.2094414242280051</v>
      </c>
      <c r="F8" s="15">
        <f t="shared" si="0"/>
        <v>0.26180178028500634</v>
      </c>
      <c r="G8" s="17">
        <f t="shared" si="1"/>
        <v>0.68714378027560719</v>
      </c>
      <c r="H8" s="2">
        <v>30</v>
      </c>
      <c r="J8" s="2" t="s">
        <v>15</v>
      </c>
      <c r="K8" s="2" t="s">
        <v>13</v>
      </c>
    </row>
    <row r="9" spans="1:11" x14ac:dyDescent="0.25">
      <c r="A9" s="2" t="s">
        <v>14</v>
      </c>
      <c r="B9" s="2" t="s">
        <v>8</v>
      </c>
      <c r="C9" s="13">
        <v>0.11</v>
      </c>
      <c r="D9" s="2">
        <v>40</v>
      </c>
      <c r="E9" s="13">
        <f t="shared" si="2"/>
        <v>7.679458143940826E-2</v>
      </c>
      <c r="F9" s="15">
        <f t="shared" si="0"/>
        <v>9.5993226799260326E-2</v>
      </c>
      <c r="G9" s="17">
        <f t="shared" si="1"/>
        <v>0.25195072650724493</v>
      </c>
      <c r="H9" s="2">
        <v>30</v>
      </c>
      <c r="K9" s="2" t="s">
        <v>13</v>
      </c>
    </row>
    <row r="10" spans="1:11" s="4" customFormat="1" x14ac:dyDescent="0.25">
      <c r="A10" s="4" t="s">
        <v>14</v>
      </c>
      <c r="B10" s="4" t="s">
        <v>8</v>
      </c>
      <c r="C10" s="12">
        <f>ATAN((E10/D10)*180/PI())</f>
        <v>8.7920111208175014E-2</v>
      </c>
      <c r="D10" s="4">
        <v>65</v>
      </c>
      <c r="E10" s="12">
        <v>0.1</v>
      </c>
      <c r="F10" s="12">
        <f t="shared" si="0"/>
        <v>7.6724831185831732E-2</v>
      </c>
      <c r="G10" s="19">
        <f t="shared" si="1"/>
        <v>0.20137750967409904</v>
      </c>
      <c r="H10" s="4">
        <v>80</v>
      </c>
      <c r="I10" s="4" t="s">
        <v>22</v>
      </c>
      <c r="J10" s="4" t="s">
        <v>21</v>
      </c>
      <c r="K10" s="4" t="s">
        <v>16</v>
      </c>
    </row>
    <row r="11" spans="1:11" s="4" customFormat="1" x14ac:dyDescent="0.25">
      <c r="A11" s="4" t="s">
        <v>17</v>
      </c>
      <c r="C11" s="12">
        <v>0.3</v>
      </c>
      <c r="E11" s="12"/>
      <c r="F11" s="12">
        <f t="shared" ref="F11" si="3">TAN(C11*PI()/180)*50</f>
        <v>0.26180178028500634</v>
      </c>
      <c r="G11" s="19">
        <f t="shared" ref="G11" si="4">(F11/38.1)*100</f>
        <v>0.68714378027560719</v>
      </c>
      <c r="J11" s="4" t="s">
        <v>52</v>
      </c>
    </row>
    <row r="12" spans="1:11" x14ac:dyDescent="0.25">
      <c r="A12" s="2" t="s">
        <v>17</v>
      </c>
      <c r="C12" s="13">
        <v>0.7</v>
      </c>
      <c r="F12" s="15">
        <f t="shared" si="0"/>
        <v>0.61089563311088591</v>
      </c>
      <c r="G12" s="17">
        <f t="shared" si="1"/>
        <v>1.6034006118395956</v>
      </c>
      <c r="J12" s="2" t="s">
        <v>19</v>
      </c>
      <c r="K12" s="2" t="s">
        <v>18</v>
      </c>
    </row>
    <row r="13" spans="1:11" x14ac:dyDescent="0.25">
      <c r="A13" s="2" t="s">
        <v>17</v>
      </c>
      <c r="C13" s="13">
        <v>0</v>
      </c>
      <c r="D13" s="2">
        <v>200</v>
      </c>
      <c r="F13" s="15">
        <f t="shared" ref="F13:F16" si="5">TAN(C13*PI()/180)*50</f>
        <v>0</v>
      </c>
      <c r="G13" s="17">
        <f t="shared" ref="G13:G16" si="6">(F13/38.1)*100</f>
        <v>0</v>
      </c>
      <c r="H13" s="2">
        <v>0</v>
      </c>
      <c r="I13" s="2" t="s">
        <v>38</v>
      </c>
      <c r="K13" s="2" t="s">
        <v>12</v>
      </c>
    </row>
    <row r="14" spans="1:11" x14ac:dyDescent="0.25">
      <c r="A14" s="2" t="s">
        <v>31</v>
      </c>
      <c r="C14" s="13">
        <v>-0.03</v>
      </c>
      <c r="F14" s="15">
        <f t="shared" ref="F14" si="7">TAN(C14*PI()/180)*50</f>
        <v>-2.6179941172374824E-2</v>
      </c>
      <c r="G14" s="17">
        <f t="shared" ref="G14" si="8">(F14/38.1)*100</f>
        <v>-6.8713756357939165E-2</v>
      </c>
      <c r="H14" s="2">
        <v>71</v>
      </c>
      <c r="I14" s="20" t="s">
        <v>54</v>
      </c>
      <c r="K14" s="2" t="s">
        <v>18</v>
      </c>
    </row>
    <row r="15" spans="1:11" x14ac:dyDescent="0.25">
      <c r="A15" s="2" t="s">
        <v>31</v>
      </c>
      <c r="C15" s="13">
        <v>0.3</v>
      </c>
      <c r="F15" s="15">
        <f t="shared" si="5"/>
        <v>0.26180178028500634</v>
      </c>
      <c r="G15" s="17">
        <f t="shared" si="6"/>
        <v>0.68714378027560719</v>
      </c>
      <c r="H15" s="2">
        <v>71</v>
      </c>
      <c r="I15" s="2" t="s">
        <v>55</v>
      </c>
      <c r="K15" s="2" t="s">
        <v>18</v>
      </c>
    </row>
    <row r="16" spans="1:11" x14ac:dyDescent="0.25">
      <c r="A16" s="2" t="s">
        <v>32</v>
      </c>
      <c r="C16" s="13">
        <v>0.2</v>
      </c>
      <c r="F16" s="15">
        <f t="shared" si="5"/>
        <v>0.17453363407981251</v>
      </c>
      <c r="G16" s="17">
        <f t="shared" si="6"/>
        <v>0.45809352776853673</v>
      </c>
      <c r="K16" s="2" t="s">
        <v>33</v>
      </c>
    </row>
    <row r="17" spans="1:12" s="5" customFormat="1" x14ac:dyDescent="0.25">
      <c r="A17" s="5" t="s">
        <v>40</v>
      </c>
      <c r="C17" s="14"/>
      <c r="E17" s="14"/>
      <c r="F17" s="15"/>
      <c r="G17" s="17"/>
      <c r="H17" s="6">
        <v>105</v>
      </c>
      <c r="K17" s="5" t="s">
        <v>41</v>
      </c>
      <c r="L17" s="5" t="s">
        <v>42</v>
      </c>
    </row>
    <row r="18" spans="1:12" s="4" customFormat="1" x14ac:dyDescent="0.25">
      <c r="A18" s="4" t="s">
        <v>46</v>
      </c>
      <c r="B18" s="4" t="s">
        <v>8</v>
      </c>
      <c r="C18" s="12">
        <v>3.94</v>
      </c>
      <c r="D18" s="4">
        <v>50</v>
      </c>
      <c r="E18" s="12" t="s">
        <v>53</v>
      </c>
      <c r="F18" s="12">
        <f t="shared" si="0"/>
        <v>3.4437285258337376</v>
      </c>
      <c r="G18" s="19">
        <v>3</v>
      </c>
      <c r="J18" s="4" t="s">
        <v>48</v>
      </c>
      <c r="K18" s="4" t="s">
        <v>47</v>
      </c>
    </row>
    <row r="19" spans="1:12" s="4" customFormat="1" x14ac:dyDescent="0.25">
      <c r="A19" s="4" t="s">
        <v>46</v>
      </c>
      <c r="B19" s="4" t="s">
        <v>8</v>
      </c>
      <c r="C19" s="12">
        <v>0.5</v>
      </c>
      <c r="D19" s="4">
        <v>50</v>
      </c>
      <c r="E19" s="12"/>
      <c r="F19" s="12" t="s">
        <v>57</v>
      </c>
      <c r="G19" s="19"/>
    </row>
    <row r="20" spans="1:12" s="21" customFormat="1" x14ac:dyDescent="0.25">
      <c r="C20" s="22"/>
      <c r="E20" s="22"/>
      <c r="F20" s="22"/>
      <c r="G20" s="19"/>
    </row>
    <row r="21" spans="1:12" x14ac:dyDescent="0.25">
      <c r="A21" s="2" t="s">
        <v>23</v>
      </c>
      <c r="C21" s="13">
        <v>1</v>
      </c>
      <c r="F21" s="15">
        <f t="shared" ref="F21:F29" si="9">TAN(C21*PI()/180)*50</f>
        <v>0.87275324641087926</v>
      </c>
      <c r="G21" s="19">
        <f t="shared" ref="G21:G29" si="10">(F21/38.1)*100</f>
        <v>2.2906909354616252</v>
      </c>
      <c r="K21" s="2" t="s">
        <v>39</v>
      </c>
    </row>
    <row r="22" spans="1:12" x14ac:dyDescent="0.25">
      <c r="A22" s="2" t="s">
        <v>23</v>
      </c>
      <c r="C22" s="13">
        <v>0.5</v>
      </c>
      <c r="F22" s="15">
        <f t="shared" si="9"/>
        <v>0.43634338953793944</v>
      </c>
      <c r="G22" s="19">
        <f t="shared" si="10"/>
        <v>1.1452582402570588</v>
      </c>
      <c r="K22" s="2" t="s">
        <v>24</v>
      </c>
    </row>
    <row r="23" spans="1:12" x14ac:dyDescent="0.25">
      <c r="A23" s="2" t="s">
        <v>23</v>
      </c>
      <c r="C23" s="13">
        <v>1.1000000000000001</v>
      </c>
      <c r="F23" s="15">
        <f t="shared" si="9"/>
        <v>0.96004904538617497</v>
      </c>
      <c r="G23" s="19">
        <f t="shared" si="10"/>
        <v>2.5198137674177818</v>
      </c>
      <c r="K23" s="2" t="s">
        <v>25</v>
      </c>
    </row>
    <row r="24" spans="1:12" x14ac:dyDescent="0.25">
      <c r="A24" s="2" t="s">
        <v>23</v>
      </c>
      <c r="C24" s="13">
        <v>0.77</v>
      </c>
      <c r="F24" s="15">
        <f t="shared" si="9"/>
        <v>0.6719922181541198</v>
      </c>
      <c r="G24" s="19">
        <f t="shared" si="10"/>
        <v>1.7637591027667185</v>
      </c>
      <c r="K24" s="1" t="s">
        <v>34</v>
      </c>
    </row>
    <row r="25" spans="1:12" x14ac:dyDescent="0.25">
      <c r="A25" s="2" t="s">
        <v>23</v>
      </c>
      <c r="C25" s="13">
        <v>0.8</v>
      </c>
      <c r="F25" s="15">
        <f t="shared" si="9"/>
        <v>0.69817707245908267</v>
      </c>
      <c r="G25" s="19">
        <f t="shared" si="10"/>
        <v>1.8324857544857811</v>
      </c>
      <c r="K25" s="2" t="s">
        <v>26</v>
      </c>
    </row>
    <row r="26" spans="1:12" x14ac:dyDescent="0.25">
      <c r="A26" s="2" t="s">
        <v>23</v>
      </c>
      <c r="C26" s="13">
        <v>1</v>
      </c>
      <c r="F26" s="15">
        <f t="shared" si="9"/>
        <v>0.87275324641087926</v>
      </c>
      <c r="G26" s="19">
        <f t="shared" si="10"/>
        <v>2.2906909354616252</v>
      </c>
      <c r="I26" s="2" t="s">
        <v>27</v>
      </c>
      <c r="K26" s="2" t="s">
        <v>35</v>
      </c>
    </row>
    <row r="27" spans="1:12" x14ac:dyDescent="0.25">
      <c r="A27" s="2" t="s">
        <v>23</v>
      </c>
      <c r="C27" s="13">
        <v>1</v>
      </c>
      <c r="F27" s="15">
        <f t="shared" si="9"/>
        <v>0.87275324641087926</v>
      </c>
      <c r="G27" s="19">
        <f t="shared" si="10"/>
        <v>2.2906909354616252</v>
      </c>
      <c r="K27" s="2" t="s">
        <v>36</v>
      </c>
    </row>
    <row r="28" spans="1:12" x14ac:dyDescent="0.25">
      <c r="A28" s="2" t="s">
        <v>28</v>
      </c>
      <c r="C28" s="13">
        <v>0.3</v>
      </c>
      <c r="F28" s="15">
        <f t="shared" si="9"/>
        <v>0.26180178028500634</v>
      </c>
      <c r="G28" s="19">
        <f t="shared" si="10"/>
        <v>0.68714378027560719</v>
      </c>
      <c r="K28" s="2" t="s">
        <v>29</v>
      </c>
    </row>
    <row r="29" spans="1:12" x14ac:dyDescent="0.25">
      <c r="A29" s="2" t="s">
        <v>28</v>
      </c>
      <c r="C29" s="13">
        <v>0.63</v>
      </c>
      <c r="F29" s="15">
        <f t="shared" si="9"/>
        <v>0.54980087201832584</v>
      </c>
      <c r="G29" s="19">
        <f t="shared" si="10"/>
        <v>1.443046908184582</v>
      </c>
      <c r="K29" s="2" t="s">
        <v>30</v>
      </c>
    </row>
  </sheetData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Schneegans</dc:creator>
  <cp:lastModifiedBy>User</cp:lastModifiedBy>
  <dcterms:created xsi:type="dcterms:W3CDTF">2015-06-05T18:19:34Z</dcterms:created>
  <dcterms:modified xsi:type="dcterms:W3CDTF">2021-05-09T19:03:45Z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c19d0b02-adb4-4ec3-95f7-bf9cb9199181</vt:lpwstr>
  </property>
</Properties>
</file>