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3A300F90-2DDE-4997-93FC-018285260AF7}" xr6:coauthVersionLast="47" xr6:coauthVersionMax="47" xr10:uidLastSave="{00000000-0000-0000-0000-000000000000}"/>
  <bookViews>
    <workbookView xWindow="28680" yWindow="-120" windowWidth="29040" windowHeight="15840" activeTab="3" xr2:uid="{D08B349E-513C-470E-B495-5F735ADF66B0}"/>
  </bookViews>
  <sheets>
    <sheet name="Steuer und Netzentgeld MWh" sheetId="3" r:id="rId1"/>
    <sheet name="Cent pro kwh" sheetId="1" r:id="rId2"/>
    <sheet name="Euro pro MWh" sheetId="2" r:id="rId3"/>
    <sheet name="Empiric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F3" i="2"/>
  <c r="C2" i="2"/>
  <c r="C16" i="2" s="1"/>
  <c r="C17" i="2" s="1"/>
  <c r="D2" i="2"/>
  <c r="C3" i="2"/>
  <c r="D3" i="2"/>
  <c r="C4" i="2"/>
  <c r="D4" i="2"/>
  <c r="C5" i="2"/>
  <c r="E5" i="2" s="1"/>
  <c r="G5" i="2" s="1"/>
  <c r="D5" i="2"/>
  <c r="C6" i="2"/>
  <c r="E6" i="2" s="1"/>
  <c r="G6" i="2" s="1"/>
  <c r="D6" i="2"/>
  <c r="C7" i="2"/>
  <c r="D7" i="2"/>
  <c r="C8" i="2"/>
  <c r="D8" i="2"/>
  <c r="C9" i="2"/>
  <c r="E9" i="2" s="1"/>
  <c r="H9" i="2" s="1"/>
  <c r="D9" i="2"/>
  <c r="C10" i="2"/>
  <c r="D10" i="2"/>
  <c r="C11" i="2"/>
  <c r="D11" i="2"/>
  <c r="C12" i="2"/>
  <c r="D12" i="2"/>
  <c r="C13" i="2"/>
  <c r="E13" i="2" s="1"/>
  <c r="H13" i="2" s="1"/>
  <c r="D13" i="2"/>
  <c r="C14" i="2"/>
  <c r="E14" i="2" s="1"/>
  <c r="H14" i="2" s="1"/>
  <c r="D14" i="2"/>
  <c r="C15" i="2"/>
  <c r="D15" i="2"/>
  <c r="B3" i="2"/>
  <c r="B4" i="2"/>
  <c r="E4" i="2" s="1"/>
  <c r="I4" i="2" s="1"/>
  <c r="B5" i="2"/>
  <c r="B6" i="2"/>
  <c r="B7" i="2"/>
  <c r="B8" i="2"/>
  <c r="B9" i="2"/>
  <c r="B10" i="2"/>
  <c r="B11" i="2"/>
  <c r="E11" i="2" s="1"/>
  <c r="H11" i="2" s="1"/>
  <c r="B12" i="2"/>
  <c r="E12" i="2" s="1"/>
  <c r="B13" i="2"/>
  <c r="B14" i="2"/>
  <c r="B15" i="2"/>
  <c r="B2" i="2"/>
  <c r="E2" i="2" s="1"/>
  <c r="E15" i="2"/>
  <c r="H15" i="2" s="1"/>
  <c r="E8" i="2"/>
  <c r="H8" i="2" s="1"/>
  <c r="D16" i="2"/>
  <c r="E3" i="2"/>
  <c r="I3" i="2" s="1"/>
  <c r="B17" i="1"/>
  <c r="C17" i="1"/>
  <c r="D16" i="1"/>
  <c r="C16" i="1"/>
  <c r="B16" i="1"/>
  <c r="I16" i="1"/>
  <c r="H16" i="1"/>
  <c r="G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7" i="1"/>
  <c r="D7" i="1"/>
  <c r="B7" i="1"/>
  <c r="C5" i="1"/>
  <c r="D5" i="1"/>
  <c r="B5" i="1"/>
  <c r="C3" i="1"/>
  <c r="D3" i="1"/>
  <c r="B3" i="1"/>
  <c r="E10" i="2" l="1"/>
  <c r="I10" i="2" s="1"/>
  <c r="H12" i="2"/>
  <c r="I12" i="2"/>
  <c r="I14" i="2"/>
  <c r="I8" i="2"/>
  <c r="H6" i="2"/>
  <c r="I2" i="2"/>
  <c r="H2" i="2"/>
  <c r="G4" i="2"/>
  <c r="H4" i="2"/>
  <c r="G8" i="2"/>
  <c r="G12" i="2"/>
  <c r="H5" i="2"/>
  <c r="I5" i="2"/>
  <c r="G10" i="2"/>
  <c r="G14" i="2"/>
  <c r="E7" i="2"/>
  <c r="H7" i="2" s="1"/>
  <c r="G3" i="2"/>
  <c r="I9" i="2"/>
  <c r="I11" i="2"/>
  <c r="I13" i="2"/>
  <c r="I15" i="2"/>
  <c r="G2" i="2"/>
  <c r="H3" i="2"/>
  <c r="I6" i="2"/>
  <c r="B16" i="2"/>
  <c r="B17" i="2" s="1"/>
  <c r="G9" i="2"/>
  <c r="G11" i="2"/>
  <c r="G13" i="2"/>
  <c r="G15" i="2"/>
  <c r="H10" i="2" l="1"/>
  <c r="H16" i="2" s="1"/>
  <c r="I7" i="2"/>
  <c r="I16" i="2" s="1"/>
  <c r="G7" i="2"/>
  <c r="G16" i="2" s="1"/>
</calcChain>
</file>

<file path=xl/sharedStrings.xml><?xml version="1.0" encoding="utf-8"?>
<sst xmlns="http://schemas.openxmlformats.org/spreadsheetml/2006/main" count="18" uniqueCount="10">
  <si>
    <t>Beschaffung und Vertrieb</t>
  </si>
  <si>
    <t>Netzentgelte</t>
  </si>
  <si>
    <t>Steuern, Abgaben umlagen</t>
  </si>
  <si>
    <t>Total</t>
  </si>
  <si>
    <t>Anteil Beschaffung und Vertrieb</t>
  </si>
  <si>
    <t>Anteil Netzentgelte</t>
  </si>
  <si>
    <t>Steuern, Abgaben umlagen Anteil</t>
  </si>
  <si>
    <t>Cent pro kwh</t>
  </si>
  <si>
    <t>Tax + Network charge</t>
  </si>
  <si>
    <t>Empirical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</si>
</sst>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C350-1135-4C7D-BCF9-B9B3738074BA}">
  <dimension ref="A1:A15"/>
  <sheetViews>
    <sheetView workbookViewId="0">
      <selection activeCell="B5" sqref="B5"/>
    </sheetView>
  </sheetViews>
  <sheetFormatPr defaultRowHeight="15" x14ac:dyDescent="0.25"/>
  <cols>
    <col min="1" max="1" width="20.140625" bestFit="1" customWidth="1"/>
  </cols>
  <sheetData>
    <row r="1" spans="1:1" x14ac:dyDescent="0.25">
      <c r="A1" t="s">
        <v>8</v>
      </c>
    </row>
    <row r="2" spans="1:1" x14ac:dyDescent="0.25">
      <c r="A2">
        <f>'Euro pro MWh'!C3+'Euro pro MWh'!D3</f>
        <v>150.35000000000002</v>
      </c>
    </row>
    <row r="3" spans="1:1" x14ac:dyDescent="0.25">
      <c r="A3">
        <f>'Euro pro MWh'!C4+'Euro pro MWh'!D4</f>
        <v>155.30000000000001</v>
      </c>
    </row>
    <row r="4" spans="1:1" x14ac:dyDescent="0.25">
      <c r="A4">
        <f>'Euro pro MWh'!C5+'Euro pro MWh'!D5</f>
        <v>166.29999999999998</v>
      </c>
    </row>
    <row r="5" spans="1:1" x14ac:dyDescent="0.25">
      <c r="A5">
        <f>'Euro pro MWh'!C6+'Euro pro MWh'!D6</f>
        <v>177.3</v>
      </c>
    </row>
    <row r="6" spans="1:1" x14ac:dyDescent="0.25">
      <c r="A6">
        <f>'Euro pro MWh'!C7+'Euro pro MWh'!D7</f>
        <v>197.45</v>
      </c>
    </row>
    <row r="7" spans="1:1" x14ac:dyDescent="0.25">
      <c r="A7">
        <f>'Euro pro MWh'!C8+'Euro pro MWh'!D8</f>
        <v>217.60000000000002</v>
      </c>
    </row>
    <row r="8" spans="1:1" x14ac:dyDescent="0.25">
      <c r="A8">
        <f>'Euro pro MWh'!C9+'Euro pro MWh'!D9</f>
        <v>216.5</v>
      </c>
    </row>
    <row r="9" spans="1:1" x14ac:dyDescent="0.25">
      <c r="A9">
        <f>'Euro pro MWh'!C10+'Euro pro MWh'!D10</f>
        <v>225.4</v>
      </c>
    </row>
    <row r="10" spans="1:1" x14ac:dyDescent="0.25">
      <c r="A10">
        <f>'Euro pro MWh'!C11+'Euro pro MWh'!D11</f>
        <v>235.7</v>
      </c>
    </row>
    <row r="11" spans="1:1" x14ac:dyDescent="0.25">
      <c r="A11">
        <f>'Euro pro MWh'!C12+'Euro pro MWh'!D12</f>
        <v>232.70000000000002</v>
      </c>
    </row>
    <row r="12" spans="1:1" x14ac:dyDescent="0.25">
      <c r="A12">
        <f>'Euro pro MWh'!C13+'Euro pro MWh'!D13</f>
        <v>233.70000000000002</v>
      </c>
    </row>
    <row r="13" spans="1:1" x14ac:dyDescent="0.25">
      <c r="A13">
        <f>'Euro pro MWh'!C14+'Euro pro MWh'!D14</f>
        <v>243</v>
      </c>
    </row>
    <row r="14" spans="1:1" x14ac:dyDescent="0.25">
      <c r="A14">
        <f>'Euro pro MWh'!C15+'Euro pro MWh'!D15</f>
        <v>241.9</v>
      </c>
    </row>
    <row r="15" spans="1:1" x14ac:dyDescent="0.25">
      <c r="A15">
        <f>'Euro pro MWh'!C16+'Euro pro MWh'!D16</f>
        <v>202.75714285714287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11DC-779C-4BC4-AA09-9F43930070B8}">
  <dimension ref="A1:I17"/>
  <sheetViews>
    <sheetView workbookViewId="0">
      <selection activeCell="C25" sqref="C25"/>
    </sheetView>
  </sheetViews>
  <sheetFormatPr defaultRowHeight="15" x14ac:dyDescent="0.25"/>
  <cols>
    <col min="2" max="2" width="23.140625" bestFit="1" customWidth="1"/>
    <col min="3" max="3" width="12.7109375" bestFit="1" customWidth="1"/>
    <col min="4" max="4" width="25.5703125" bestFit="1" customWidth="1"/>
    <col min="7" max="7" width="30.140625" bestFit="1" customWidth="1"/>
    <col min="8" max="8" width="18.85546875" bestFit="1" customWidth="1"/>
    <col min="9" max="9" width="31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2008</v>
      </c>
      <c r="B2">
        <v>7.22</v>
      </c>
      <c r="C2">
        <v>6.93</v>
      </c>
      <c r="D2">
        <v>7.61</v>
      </c>
      <c r="E2">
        <f>SUM(B2:D2)</f>
        <v>21.759999999999998</v>
      </c>
      <c r="G2">
        <f>B2/E2</f>
        <v>0.33180147058823534</v>
      </c>
      <c r="H2">
        <f>C2/E2</f>
        <v>0.31847426470588236</v>
      </c>
      <c r="I2">
        <f>D2/E2</f>
        <v>0.34972426470588241</v>
      </c>
    </row>
    <row r="3" spans="1:9" x14ac:dyDescent="0.25">
      <c r="A3">
        <v>2009</v>
      </c>
      <c r="B3">
        <f>(B4-B2)/2+B2</f>
        <v>7.6899999999999995</v>
      </c>
      <c r="C3">
        <f t="shared" ref="C3:D3" si="0">(C4-C2)/2+C2</f>
        <v>6.3949999999999996</v>
      </c>
      <c r="D3">
        <f t="shared" si="0"/>
        <v>8.64</v>
      </c>
      <c r="E3">
        <f t="shared" ref="E3:E15" si="1">SUM(B3:D3)</f>
        <v>22.725000000000001</v>
      </c>
      <c r="G3">
        <f t="shared" ref="G3:G15" si="2">B3/E3</f>
        <v>0.33839383938393836</v>
      </c>
      <c r="H3">
        <f t="shared" ref="H3:H15" si="3">C3/E3</f>
        <v>0.28140814081408139</v>
      </c>
      <c r="I3">
        <f t="shared" ref="I3:I15" si="4">D3/E3</f>
        <v>0.3801980198019802</v>
      </c>
    </row>
    <row r="4" spans="1:9" x14ac:dyDescent="0.25">
      <c r="A4">
        <v>2010</v>
      </c>
      <c r="B4">
        <v>8.16</v>
      </c>
      <c r="C4">
        <v>5.86</v>
      </c>
      <c r="D4">
        <v>9.67</v>
      </c>
      <c r="E4">
        <f t="shared" si="1"/>
        <v>23.689999999999998</v>
      </c>
      <c r="G4">
        <f t="shared" si="2"/>
        <v>0.34444913465597304</v>
      </c>
      <c r="H4">
        <f t="shared" si="3"/>
        <v>0.24736175601519633</v>
      </c>
      <c r="I4">
        <f t="shared" si="4"/>
        <v>0.40818910932883079</v>
      </c>
    </row>
    <row r="5" spans="1:9" x14ac:dyDescent="0.25">
      <c r="A5">
        <v>2011</v>
      </c>
      <c r="B5">
        <f>(B6-B4)/2+B4</f>
        <v>8.16</v>
      </c>
      <c r="C5">
        <f t="shared" ref="C5:D5" si="5">(C6-C4)/2+C4</f>
        <v>6</v>
      </c>
      <c r="D5">
        <f t="shared" si="5"/>
        <v>10.629999999999999</v>
      </c>
      <c r="E5">
        <f t="shared" si="1"/>
        <v>24.79</v>
      </c>
      <c r="G5">
        <f t="shared" si="2"/>
        <v>0.3291649858814038</v>
      </c>
      <c r="H5">
        <f t="shared" si="3"/>
        <v>0.24203307785397338</v>
      </c>
      <c r="I5">
        <f t="shared" si="4"/>
        <v>0.42880193626462282</v>
      </c>
    </row>
    <row r="6" spans="1:9" x14ac:dyDescent="0.25">
      <c r="A6">
        <v>2012</v>
      </c>
      <c r="B6">
        <v>8.16</v>
      </c>
      <c r="C6">
        <v>6.14</v>
      </c>
      <c r="D6">
        <v>11.59</v>
      </c>
      <c r="E6">
        <f t="shared" si="1"/>
        <v>25.89</v>
      </c>
      <c r="G6">
        <f t="shared" si="2"/>
        <v>0.31517960602549244</v>
      </c>
      <c r="H6">
        <f t="shared" si="3"/>
        <v>0.23715720355349554</v>
      </c>
      <c r="I6">
        <f t="shared" si="4"/>
        <v>0.44766319042101194</v>
      </c>
    </row>
    <row r="7" spans="1:9" x14ac:dyDescent="0.25">
      <c r="A7">
        <v>2013</v>
      </c>
      <c r="B7">
        <f>(B8-B6)/2+B6</f>
        <v>7.77</v>
      </c>
      <c r="C7">
        <f t="shared" ref="C7:D7" si="6">(C8-C6)/2+C6</f>
        <v>6.3849999999999998</v>
      </c>
      <c r="D7">
        <f t="shared" si="6"/>
        <v>13.36</v>
      </c>
      <c r="E7">
        <f t="shared" si="1"/>
        <v>27.515000000000001</v>
      </c>
      <c r="G7">
        <f t="shared" si="2"/>
        <v>0.28239142286025803</v>
      </c>
      <c r="H7">
        <f t="shared" si="3"/>
        <v>0.2320552425949482</v>
      </c>
      <c r="I7">
        <f t="shared" si="4"/>
        <v>0.48555333454479371</v>
      </c>
    </row>
    <row r="8" spans="1:9" x14ac:dyDescent="0.25">
      <c r="A8">
        <v>2014</v>
      </c>
      <c r="B8">
        <v>7.38</v>
      </c>
      <c r="C8">
        <v>6.63</v>
      </c>
      <c r="D8">
        <v>15.13</v>
      </c>
      <c r="E8">
        <f t="shared" si="1"/>
        <v>29.14</v>
      </c>
      <c r="G8">
        <f t="shared" si="2"/>
        <v>0.25326012354152366</v>
      </c>
      <c r="H8">
        <f t="shared" si="3"/>
        <v>0.22752230610844199</v>
      </c>
      <c r="I8">
        <f t="shared" si="4"/>
        <v>0.51921757035003435</v>
      </c>
    </row>
    <row r="9" spans="1:9" x14ac:dyDescent="0.25">
      <c r="A9">
        <v>2015</v>
      </c>
      <c r="B9">
        <v>7.05</v>
      </c>
      <c r="C9">
        <v>6.74</v>
      </c>
      <c r="D9">
        <v>14.91</v>
      </c>
      <c r="E9">
        <f t="shared" si="1"/>
        <v>28.7</v>
      </c>
      <c r="G9">
        <f t="shared" si="2"/>
        <v>0.2456445993031359</v>
      </c>
      <c r="H9">
        <f t="shared" si="3"/>
        <v>0.23484320557491289</v>
      </c>
      <c r="I9">
        <f t="shared" si="4"/>
        <v>0.51951219512195124</v>
      </c>
    </row>
    <row r="10" spans="1:9" x14ac:dyDescent="0.25">
      <c r="A10">
        <v>2016</v>
      </c>
      <c r="B10">
        <v>6.26</v>
      </c>
      <c r="C10">
        <v>7.01</v>
      </c>
      <c r="D10">
        <v>15.53</v>
      </c>
      <c r="E10">
        <f t="shared" si="1"/>
        <v>28.799999999999997</v>
      </c>
      <c r="G10">
        <f t="shared" si="2"/>
        <v>0.21736111111111112</v>
      </c>
      <c r="H10">
        <f t="shared" si="3"/>
        <v>0.2434027777777778</v>
      </c>
      <c r="I10">
        <f t="shared" si="4"/>
        <v>0.53923611111111114</v>
      </c>
    </row>
    <row r="11" spans="1:9" x14ac:dyDescent="0.25">
      <c r="A11">
        <v>2017</v>
      </c>
      <c r="B11">
        <v>5.17</v>
      </c>
      <c r="C11">
        <v>7.51</v>
      </c>
      <c r="D11">
        <v>16.059999999999999</v>
      </c>
      <c r="E11">
        <f t="shared" si="1"/>
        <v>28.74</v>
      </c>
      <c r="G11">
        <f t="shared" si="2"/>
        <v>0.17988865692414754</v>
      </c>
      <c r="H11">
        <f t="shared" si="3"/>
        <v>0.26130828114126653</v>
      </c>
      <c r="I11">
        <f t="shared" si="4"/>
        <v>0.55880306193458595</v>
      </c>
    </row>
    <row r="12" spans="1:9" x14ac:dyDescent="0.25">
      <c r="A12">
        <v>2018</v>
      </c>
      <c r="B12">
        <v>6.2</v>
      </c>
      <c r="C12">
        <v>7.29</v>
      </c>
      <c r="D12">
        <v>15.98</v>
      </c>
      <c r="E12">
        <f t="shared" si="1"/>
        <v>29.47</v>
      </c>
      <c r="G12">
        <f t="shared" si="2"/>
        <v>0.21038344078724128</v>
      </c>
      <c r="H12">
        <f t="shared" si="3"/>
        <v>0.24737020699015949</v>
      </c>
      <c r="I12">
        <f t="shared" si="4"/>
        <v>0.54224635222259931</v>
      </c>
    </row>
    <row r="13" spans="1:9" x14ac:dyDescent="0.25">
      <c r="A13">
        <v>2019</v>
      </c>
      <c r="B13">
        <v>7.09</v>
      </c>
      <c r="C13">
        <v>7.39</v>
      </c>
      <c r="D13">
        <v>15.98</v>
      </c>
      <c r="E13">
        <f t="shared" si="1"/>
        <v>30.46</v>
      </c>
      <c r="G13">
        <f t="shared" si="2"/>
        <v>0.23276428102429414</v>
      </c>
      <c r="H13">
        <f t="shared" si="3"/>
        <v>0.24261326329612604</v>
      </c>
      <c r="I13">
        <f t="shared" si="4"/>
        <v>0.52462245567957977</v>
      </c>
    </row>
    <row r="14" spans="1:9" x14ac:dyDescent="0.25">
      <c r="A14">
        <v>2020</v>
      </c>
      <c r="B14">
        <v>7.51</v>
      </c>
      <c r="C14">
        <v>7.75</v>
      </c>
      <c r="D14">
        <v>16.55</v>
      </c>
      <c r="E14">
        <f t="shared" si="1"/>
        <v>31.810000000000002</v>
      </c>
      <c r="G14">
        <f t="shared" si="2"/>
        <v>0.23608928010059727</v>
      </c>
      <c r="H14">
        <f t="shared" si="3"/>
        <v>0.24363407733417164</v>
      </c>
      <c r="I14">
        <f t="shared" si="4"/>
        <v>0.5202766425652311</v>
      </c>
    </row>
    <row r="15" spans="1:9" x14ac:dyDescent="0.25">
      <c r="A15">
        <v>2021</v>
      </c>
      <c r="B15">
        <v>7.7</v>
      </c>
      <c r="C15">
        <v>7.8</v>
      </c>
      <c r="D15">
        <v>16.39</v>
      </c>
      <c r="E15">
        <f t="shared" si="1"/>
        <v>31.89</v>
      </c>
      <c r="G15">
        <f t="shared" si="2"/>
        <v>0.24145500156788963</v>
      </c>
      <c r="H15">
        <f t="shared" si="3"/>
        <v>0.24459078080903104</v>
      </c>
      <c r="I15">
        <f t="shared" si="4"/>
        <v>0.51395421762307936</v>
      </c>
    </row>
    <row r="16" spans="1:9" x14ac:dyDescent="0.25">
      <c r="B16">
        <f>AVERAGE(B2:B15)</f>
        <v>7.2514285714285718</v>
      </c>
      <c r="C16">
        <f>AVERAGE(C2:C15)</f>
        <v>6.8450000000000006</v>
      </c>
      <c r="D16">
        <f>AVERAGE(D2:D15)</f>
        <v>13.430714285714284</v>
      </c>
      <c r="G16">
        <f>AVERAGE(G2:G15)</f>
        <v>0.26844478241108866</v>
      </c>
      <c r="H16">
        <f>AVERAGE(H2:H15)</f>
        <v>0.25026961318353319</v>
      </c>
      <c r="I16">
        <f>AVERAGE(I2:I15)</f>
        <v>0.48128560440537804</v>
      </c>
    </row>
    <row r="17" spans="2:3" x14ac:dyDescent="0.25">
      <c r="B17">
        <f>C17/B16</f>
        <v>2.7960992907801416</v>
      </c>
      <c r="C17">
        <f>SUM(C16:D16)</f>
        <v>20.275714285714287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0F77-3286-4434-865C-FF55122D809C}">
  <dimension ref="A1:I17"/>
  <sheetViews>
    <sheetView workbookViewId="0">
      <selection activeCell="E3" sqref="E3:E15"/>
    </sheetView>
  </sheetViews>
  <sheetFormatPr defaultRowHeight="15" x14ac:dyDescent="0.25"/>
  <cols>
    <col min="1" max="1" width="12.7109375" bestFit="1" customWidth="1"/>
    <col min="2" max="2" width="24" bestFit="1" customWidth="1"/>
    <col min="3" max="3" width="12.7109375" bestFit="1" customWidth="1"/>
    <col min="4" max="4" width="25.5703125" bestFit="1" customWidth="1"/>
    <col min="5" max="5" width="7" bestFit="1" customWidth="1"/>
    <col min="7" max="7" width="30.140625" bestFit="1" customWidth="1"/>
    <col min="8" max="8" width="18.85546875" bestFit="1" customWidth="1"/>
    <col min="9" max="9" width="31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2008</v>
      </c>
      <c r="B2">
        <f>'Cent pro kwh'!B2*1000/100</f>
        <v>72.2</v>
      </c>
      <c r="C2">
        <f>'Cent pro kwh'!C2*1000/100</f>
        <v>69.3</v>
      </c>
      <c r="D2">
        <f>'Cent pro kwh'!D2*1000/100</f>
        <v>76.099999999999994</v>
      </c>
      <c r="E2">
        <f>SUM(B2:D2)</f>
        <v>217.6</v>
      </c>
      <c r="G2">
        <f>B2/E2</f>
        <v>0.33180147058823534</v>
      </c>
      <c r="H2">
        <f>C2/E2</f>
        <v>0.31847426470588236</v>
      </c>
      <c r="I2">
        <f>D2/E2</f>
        <v>0.34972426470588236</v>
      </c>
    </row>
    <row r="3" spans="1:9" x14ac:dyDescent="0.25">
      <c r="A3">
        <v>2009</v>
      </c>
      <c r="B3">
        <f>'Cent pro kwh'!B3*1000/100</f>
        <v>76.899999999999991</v>
      </c>
      <c r="C3">
        <f>'Cent pro kwh'!C3*1000/100</f>
        <v>63.95</v>
      </c>
      <c r="D3">
        <f>'Cent pro kwh'!D3*1000/100</f>
        <v>86.4</v>
      </c>
      <c r="E3">
        <f t="shared" ref="E3:E15" si="0">SUM(B3:D3)</f>
        <v>227.25</v>
      </c>
      <c r="F3">
        <f>E3/3</f>
        <v>75.75</v>
      </c>
      <c r="G3">
        <f t="shared" ref="G3:G15" si="1">B3/E3</f>
        <v>0.33839383938393836</v>
      </c>
      <c r="H3">
        <f t="shared" ref="H3:H15" si="2">C3/E3</f>
        <v>0.28140814081408144</v>
      </c>
      <c r="I3">
        <f t="shared" ref="I3:I15" si="3">D3/E3</f>
        <v>0.3801980198019802</v>
      </c>
    </row>
    <row r="4" spans="1:9" x14ac:dyDescent="0.25">
      <c r="A4">
        <v>2010</v>
      </c>
      <c r="B4">
        <f>'Cent pro kwh'!B4*1000/100</f>
        <v>81.599999999999994</v>
      </c>
      <c r="C4">
        <f>'Cent pro kwh'!C4*1000/100</f>
        <v>58.6</v>
      </c>
      <c r="D4">
        <f>'Cent pro kwh'!D4*1000/100</f>
        <v>96.7</v>
      </c>
      <c r="E4">
        <f t="shared" si="0"/>
        <v>236.89999999999998</v>
      </c>
      <c r="G4">
        <f t="shared" si="1"/>
        <v>0.34444913465597299</v>
      </c>
      <c r="H4">
        <f t="shared" si="2"/>
        <v>0.2473617560151963</v>
      </c>
      <c r="I4">
        <f t="shared" si="3"/>
        <v>0.40818910932883079</v>
      </c>
    </row>
    <row r="5" spans="1:9" x14ac:dyDescent="0.25">
      <c r="A5">
        <v>2011</v>
      </c>
      <c r="B5">
        <f>'Cent pro kwh'!B5*1000/100</f>
        <v>81.599999999999994</v>
      </c>
      <c r="C5">
        <f>'Cent pro kwh'!C5*1000/100</f>
        <v>60</v>
      </c>
      <c r="D5">
        <f>'Cent pro kwh'!D5*1000/100</f>
        <v>106.29999999999998</v>
      </c>
      <c r="E5">
        <f t="shared" si="0"/>
        <v>247.89999999999998</v>
      </c>
      <c r="G5">
        <f t="shared" si="1"/>
        <v>0.3291649858814038</v>
      </c>
      <c r="H5">
        <f t="shared" si="2"/>
        <v>0.24203307785397341</v>
      </c>
      <c r="I5">
        <f t="shared" si="3"/>
        <v>0.42880193626462282</v>
      </c>
    </row>
    <row r="6" spans="1:9" x14ac:dyDescent="0.25">
      <c r="A6">
        <v>2012</v>
      </c>
      <c r="B6">
        <f>'Cent pro kwh'!B6*1000/100</f>
        <v>81.599999999999994</v>
      </c>
      <c r="C6">
        <f>'Cent pro kwh'!C6*1000/100</f>
        <v>61.4</v>
      </c>
      <c r="D6">
        <f>'Cent pro kwh'!D6*1000/100</f>
        <v>115.9</v>
      </c>
      <c r="E6">
        <f t="shared" si="0"/>
        <v>258.89999999999998</v>
      </c>
      <c r="G6">
        <f t="shared" si="1"/>
        <v>0.3151796060254925</v>
      </c>
      <c r="H6">
        <f t="shared" si="2"/>
        <v>0.23715720355349557</v>
      </c>
      <c r="I6">
        <f t="shared" si="3"/>
        <v>0.44766319042101205</v>
      </c>
    </row>
    <row r="7" spans="1:9" x14ac:dyDescent="0.25">
      <c r="A7">
        <v>2013</v>
      </c>
      <c r="B7">
        <f>'Cent pro kwh'!B7*1000/100</f>
        <v>77.7</v>
      </c>
      <c r="C7">
        <f>'Cent pro kwh'!C7*1000/100</f>
        <v>63.85</v>
      </c>
      <c r="D7">
        <f>'Cent pro kwh'!D7*1000/100</f>
        <v>133.6</v>
      </c>
      <c r="E7">
        <f t="shared" si="0"/>
        <v>275.14999999999998</v>
      </c>
      <c r="G7">
        <f t="shared" si="1"/>
        <v>0.28239142286025809</v>
      </c>
      <c r="H7">
        <f t="shared" si="2"/>
        <v>0.23205524259494822</v>
      </c>
      <c r="I7">
        <f t="shared" si="3"/>
        <v>0.48555333454479377</v>
      </c>
    </row>
    <row r="8" spans="1:9" x14ac:dyDescent="0.25">
      <c r="A8">
        <v>2014</v>
      </c>
      <c r="B8">
        <f>'Cent pro kwh'!B8*1000/100</f>
        <v>73.8</v>
      </c>
      <c r="C8">
        <f>'Cent pro kwh'!C8*1000/100</f>
        <v>66.3</v>
      </c>
      <c r="D8">
        <f>'Cent pro kwh'!D8*1000/100</f>
        <v>151.30000000000001</v>
      </c>
      <c r="E8">
        <f t="shared" si="0"/>
        <v>291.39999999999998</v>
      </c>
      <c r="G8">
        <f t="shared" si="1"/>
        <v>0.25326012354152366</v>
      </c>
      <c r="H8">
        <f t="shared" si="2"/>
        <v>0.22752230610844201</v>
      </c>
      <c r="I8">
        <f t="shared" si="3"/>
        <v>0.51921757035003435</v>
      </c>
    </row>
    <row r="9" spans="1:9" x14ac:dyDescent="0.25">
      <c r="A9">
        <v>2015</v>
      </c>
      <c r="B9">
        <f>'Cent pro kwh'!B9*1000/100</f>
        <v>70.5</v>
      </c>
      <c r="C9">
        <f>'Cent pro kwh'!C9*1000/100</f>
        <v>67.400000000000006</v>
      </c>
      <c r="D9">
        <f>'Cent pro kwh'!D9*1000/100</f>
        <v>149.1</v>
      </c>
      <c r="E9">
        <f t="shared" si="0"/>
        <v>287</v>
      </c>
      <c r="G9">
        <f t="shared" si="1"/>
        <v>0.2456445993031359</v>
      </c>
      <c r="H9">
        <f t="shared" si="2"/>
        <v>0.23484320557491292</v>
      </c>
      <c r="I9">
        <f t="shared" si="3"/>
        <v>0.51951219512195124</v>
      </c>
    </row>
    <row r="10" spans="1:9" x14ac:dyDescent="0.25">
      <c r="A10">
        <v>2016</v>
      </c>
      <c r="B10">
        <f>'Cent pro kwh'!B10*1000/100</f>
        <v>62.6</v>
      </c>
      <c r="C10">
        <f>'Cent pro kwh'!C10*1000/100</f>
        <v>70.099999999999994</v>
      </c>
      <c r="D10">
        <f>'Cent pro kwh'!D10*1000/100</f>
        <v>155.30000000000001</v>
      </c>
      <c r="E10">
        <f t="shared" si="0"/>
        <v>288</v>
      </c>
      <c r="G10">
        <f t="shared" si="1"/>
        <v>0.21736111111111112</v>
      </c>
      <c r="H10">
        <f t="shared" si="2"/>
        <v>0.24340277777777775</v>
      </c>
      <c r="I10">
        <f t="shared" si="3"/>
        <v>0.53923611111111114</v>
      </c>
    </row>
    <row r="11" spans="1:9" x14ac:dyDescent="0.25">
      <c r="A11">
        <v>2017</v>
      </c>
      <c r="B11">
        <f>'Cent pro kwh'!B11*1000/100</f>
        <v>51.7</v>
      </c>
      <c r="C11">
        <f>'Cent pro kwh'!C11*1000/100</f>
        <v>75.099999999999994</v>
      </c>
      <c r="D11">
        <f>'Cent pro kwh'!D11*1000/100</f>
        <v>160.6</v>
      </c>
      <c r="E11">
        <f t="shared" si="0"/>
        <v>287.39999999999998</v>
      </c>
      <c r="G11">
        <f t="shared" si="1"/>
        <v>0.17988865692414754</v>
      </c>
      <c r="H11">
        <f t="shared" si="2"/>
        <v>0.26130828114126653</v>
      </c>
      <c r="I11">
        <f t="shared" si="3"/>
        <v>0.55880306193458595</v>
      </c>
    </row>
    <row r="12" spans="1:9" x14ac:dyDescent="0.25">
      <c r="A12">
        <v>2018</v>
      </c>
      <c r="B12">
        <f>'Cent pro kwh'!B12*1000/100</f>
        <v>62</v>
      </c>
      <c r="C12">
        <f>'Cent pro kwh'!C12*1000/100</f>
        <v>72.900000000000006</v>
      </c>
      <c r="D12">
        <f>'Cent pro kwh'!D12*1000/100</f>
        <v>159.80000000000001</v>
      </c>
      <c r="E12">
        <f t="shared" si="0"/>
        <v>294.70000000000005</v>
      </c>
      <c r="G12">
        <f t="shared" si="1"/>
        <v>0.21038344078724122</v>
      </c>
      <c r="H12">
        <f t="shared" si="2"/>
        <v>0.24737020699015946</v>
      </c>
      <c r="I12">
        <f t="shared" si="3"/>
        <v>0.5422463522225992</v>
      </c>
    </row>
    <row r="13" spans="1:9" x14ac:dyDescent="0.25">
      <c r="A13">
        <v>2019</v>
      </c>
      <c r="B13">
        <f>'Cent pro kwh'!B13*1000/100</f>
        <v>70.900000000000006</v>
      </c>
      <c r="C13">
        <f>'Cent pro kwh'!C13*1000/100</f>
        <v>73.900000000000006</v>
      </c>
      <c r="D13">
        <f>'Cent pro kwh'!D13*1000/100</f>
        <v>159.80000000000001</v>
      </c>
      <c r="E13">
        <f t="shared" si="0"/>
        <v>304.60000000000002</v>
      </c>
      <c r="G13">
        <f t="shared" si="1"/>
        <v>0.23276428102429417</v>
      </c>
      <c r="H13">
        <f t="shared" si="2"/>
        <v>0.24261326329612606</v>
      </c>
      <c r="I13">
        <f t="shared" si="3"/>
        <v>0.52462245567957977</v>
      </c>
    </row>
    <row r="14" spans="1:9" x14ac:dyDescent="0.25">
      <c r="A14">
        <v>2020</v>
      </c>
      <c r="B14">
        <f>'Cent pro kwh'!B14*1000/100</f>
        <v>75.099999999999994</v>
      </c>
      <c r="C14">
        <f>'Cent pro kwh'!C14*1000/100</f>
        <v>77.5</v>
      </c>
      <c r="D14">
        <f>'Cent pro kwh'!D14*1000/100</f>
        <v>165.5</v>
      </c>
      <c r="E14">
        <f t="shared" si="0"/>
        <v>318.10000000000002</v>
      </c>
      <c r="G14">
        <f t="shared" si="1"/>
        <v>0.23608928010059727</v>
      </c>
      <c r="H14">
        <f t="shared" si="2"/>
        <v>0.24363407733417164</v>
      </c>
      <c r="I14">
        <f t="shared" si="3"/>
        <v>0.52027664256523098</v>
      </c>
    </row>
    <row r="15" spans="1:9" x14ac:dyDescent="0.25">
      <c r="A15">
        <v>2021</v>
      </c>
      <c r="B15">
        <f>'Cent pro kwh'!B15*1000/100</f>
        <v>77</v>
      </c>
      <c r="C15">
        <f>'Cent pro kwh'!C15*1000/100</f>
        <v>78</v>
      </c>
      <c r="D15">
        <f>'Cent pro kwh'!D15*1000/100</f>
        <v>163.9</v>
      </c>
      <c r="E15">
        <f t="shared" si="0"/>
        <v>318.89999999999998</v>
      </c>
      <c r="G15">
        <f t="shared" si="1"/>
        <v>0.24145500156788963</v>
      </c>
      <c r="H15">
        <f t="shared" si="2"/>
        <v>0.24459078080903107</v>
      </c>
      <c r="I15">
        <f t="shared" si="3"/>
        <v>0.51395421762307936</v>
      </c>
    </row>
    <row r="16" spans="1:9" x14ac:dyDescent="0.25">
      <c r="B16">
        <f>AVERAGE(B2:B15)</f>
        <v>72.51428571428572</v>
      </c>
      <c r="C16">
        <f>AVERAGE(C2:C15)</f>
        <v>68.45</v>
      </c>
      <c r="D16">
        <f>AVERAGE(D2:D15)</f>
        <v>134.30714285714285</v>
      </c>
      <c r="G16">
        <f>AVERAGE(G2:G15)</f>
        <v>0.26844478241108866</v>
      </c>
      <c r="H16">
        <f>AVERAGE(H2:H15)</f>
        <v>0.25026961318353319</v>
      </c>
      <c r="I16">
        <f>AVERAGE(I2:I15)</f>
        <v>0.48128560440537821</v>
      </c>
    </row>
    <row r="17" spans="2:3" x14ac:dyDescent="0.25">
      <c r="B17">
        <f>C17/B16</f>
        <v>2.7960992907801416</v>
      </c>
      <c r="C17">
        <f>SUM(C16:D16)</f>
        <v>202.75714285714287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47FA-6D99-4B8C-94EE-BC6050CC06FE}">
  <dimension ref="A1:A14"/>
  <sheetViews>
    <sheetView tabSelected="1" workbookViewId="0">
      <selection activeCell="E4" sqref="E4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9</v>
      </c>
    </row>
    <row r="2" spans="1:1" x14ac:dyDescent="0.25">
      <c r="A2" s="1">
        <v>227.25</v>
      </c>
    </row>
    <row r="3" spans="1:1" x14ac:dyDescent="0.25">
      <c r="A3" s="1">
        <v>236.89999999999998</v>
      </c>
    </row>
    <row r="4" spans="1:1" x14ac:dyDescent="0.25">
      <c r="A4" s="1">
        <v>247.89999999999998</v>
      </c>
    </row>
    <row r="5" spans="1:1" x14ac:dyDescent="0.25">
      <c r="A5" s="1">
        <v>258.89999999999998</v>
      </c>
    </row>
    <row r="6" spans="1:1" x14ac:dyDescent="0.25">
      <c r="A6" s="1">
        <v>275.14999999999998</v>
      </c>
    </row>
    <row r="7" spans="1:1" x14ac:dyDescent="0.25">
      <c r="A7" s="1">
        <v>291.39999999999998</v>
      </c>
    </row>
    <row r="8" spans="1:1" x14ac:dyDescent="0.25">
      <c r="A8" s="1">
        <v>287</v>
      </c>
    </row>
    <row r="9" spans="1:1" x14ac:dyDescent="0.25">
      <c r="A9" s="1">
        <v>288</v>
      </c>
    </row>
    <row r="10" spans="1:1" x14ac:dyDescent="0.25">
      <c r="A10" s="1">
        <v>287.39999999999998</v>
      </c>
    </row>
    <row r="11" spans="1:1" x14ac:dyDescent="0.25">
      <c r="A11" s="1">
        <v>294.70000000000005</v>
      </c>
    </row>
    <row r="12" spans="1:1" x14ac:dyDescent="0.25">
      <c r="A12" s="1">
        <v>304.60000000000002</v>
      </c>
    </row>
    <row r="13" spans="1:1" x14ac:dyDescent="0.25">
      <c r="A13" s="1">
        <v>318.10000000000002</v>
      </c>
    </row>
    <row r="14" spans="1:1" x14ac:dyDescent="0.25">
      <c r="A14" s="1">
        <v>318.89999999999998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Steuer und Netzentgeld MWh</vt:lpstr>
      <vt:lpstr>Cent pro kwh</vt:lpstr>
      <vt:lpstr>Euro pro MWh</vt:lpstr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2023-07-25T17:59:58Z</dcterms:created>
  <dcterms:modified xsi:type="dcterms:W3CDTF">2023-08-09T20:28:42Z</dcterms:modified>
</cp:coreProperties>
</file>