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chell\Documents\GitHub\ABM_electricity_sector_Germany\"/>
    </mc:Choice>
  </mc:AlternateContent>
  <bookViews>
    <workbookView xWindow="28680" yWindow="-120" windowWidth="29040" windowHeight="15840" activeTab="3"/>
  </bookViews>
  <sheets>
    <sheet name="coal" sheetId="1" r:id="rId1"/>
    <sheet name="gas" sheetId="2" r:id="rId2"/>
    <sheet name="Gas price development" sheetId="5" r:id="rId3"/>
    <sheet name="uranium" sheetId="4" r:id="rId4"/>
    <sheet name="uranium_data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4" l="1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" i="5"/>
  <c r="C29" i="5"/>
  <c r="C30" i="5" s="1"/>
  <c r="C31" i="5" s="1"/>
  <c r="C32" i="5" s="1"/>
  <c r="C33" i="5" s="1"/>
  <c r="C34" i="5" s="1"/>
  <c r="C35" i="5" s="1"/>
  <c r="C36" i="5" s="1"/>
  <c r="C37" i="5" s="1"/>
  <c r="C28" i="5"/>
  <c r="C26" i="5"/>
  <c r="D29" i="5"/>
  <c r="D30" i="5" s="1"/>
  <c r="D31" i="5" s="1"/>
  <c r="D32" i="5" s="1"/>
  <c r="D33" i="5" s="1"/>
  <c r="D34" i="5" s="1"/>
  <c r="D35" i="5" s="1"/>
  <c r="D36" i="5" s="1"/>
  <c r="D37" i="5" s="1"/>
  <c r="D28" i="5"/>
  <c r="B29" i="5"/>
  <c r="B30" i="5" s="1"/>
  <c r="B28" i="5"/>
  <c r="D14" i="5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13" i="5"/>
  <c r="C14" i="5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13" i="5"/>
  <c r="B14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13" i="5"/>
  <c r="E3" i="5"/>
  <c r="E4" i="5"/>
  <c r="E5" i="5"/>
  <c r="E6" i="5"/>
  <c r="E7" i="5"/>
  <c r="E8" i="5"/>
  <c r="E9" i="5"/>
  <c r="E10" i="5"/>
  <c r="E11" i="5"/>
  <c r="E12" i="5"/>
  <c r="E13" i="5"/>
  <c r="E14" i="5"/>
  <c r="E27" i="5"/>
  <c r="E2" i="5"/>
  <c r="E37" i="5" l="1"/>
  <c r="E28" i="5"/>
  <c r="B31" i="5"/>
  <c r="E30" i="5"/>
  <c r="E29" i="5"/>
  <c r="E15" i="5"/>
  <c r="E3" i="3"/>
  <c r="G3" i="3"/>
  <c r="H3" i="3" s="1"/>
  <c r="E4" i="3"/>
  <c r="G4" i="3" s="1"/>
  <c r="H4" i="3" s="1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G11" i="3" s="1"/>
  <c r="H11" i="3" s="1"/>
  <c r="E12" i="3"/>
  <c r="G12" i="3" s="1"/>
  <c r="H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G17" i="3" s="1"/>
  <c r="H17" i="3" s="1"/>
  <c r="B32" i="5" l="1"/>
  <c r="E31" i="5"/>
  <c r="E16" i="5"/>
  <c r="E32" i="5" l="1"/>
  <c r="B33" i="5"/>
  <c r="E17" i="5"/>
  <c r="E33" i="5" l="1"/>
  <c r="B34" i="5"/>
  <c r="E18" i="5"/>
  <c r="E34" i="5" l="1"/>
  <c r="B35" i="5"/>
  <c r="E19" i="5"/>
  <c r="E35" i="5" l="1"/>
  <c r="B36" i="5"/>
  <c r="E20" i="5"/>
  <c r="B37" i="5" l="1"/>
  <c r="E36" i="5"/>
  <c r="E21" i="5"/>
  <c r="E22" i="5" l="1"/>
  <c r="E23" i="5" l="1"/>
  <c r="E24" i="5" l="1"/>
  <c r="E26" i="5" l="1"/>
  <c r="E25" i="5"/>
</calcChain>
</file>

<file path=xl/sharedStrings.xml><?xml version="1.0" encoding="utf-8"?>
<sst xmlns="http://schemas.openxmlformats.org/spreadsheetml/2006/main" count="26" uniqueCount="26">
  <si>
    <t>Coal_costs</t>
  </si>
  <si>
    <t>Gas_price</t>
  </si>
  <si>
    <t>Uranium_price [USD je 250 Pfund U308]</t>
  </si>
  <si>
    <t>1 pfund = 0.454 Kg</t>
  </si>
  <si>
    <t>250 Pfund = 113.398 kg</t>
  </si>
  <si>
    <t>Uranium_price [USD je 113.4Kg U308]</t>
  </si>
  <si>
    <t>Uranium_price [USD je 1 Kg U308]</t>
  </si>
  <si>
    <t>Source</t>
  </si>
  <si>
    <t>https://world-nuclear.org/information-library/economic-aspects/economics-of-nuclear-power.aspx</t>
  </si>
  <si>
    <t>Enrichment costs</t>
  </si>
  <si>
    <t>Conversion [Euro/kg]</t>
  </si>
  <si>
    <t>Enrichment [Euro/kg]</t>
  </si>
  <si>
    <t>Energy per 1 kg [MWh]</t>
  </si>
  <si>
    <t>Amount for one kg fuel [kg]</t>
  </si>
  <si>
    <t>Fuel fabrication [Euro/kg]</t>
  </si>
  <si>
    <t>https://www.finanzen.net/rohstoffe/uranpreis</t>
  </si>
  <si>
    <t>Fuel Price [Euro/kg]</t>
  </si>
  <si>
    <t>Electricity Price [Euro/MWh]</t>
  </si>
  <si>
    <t>Uranium_cost</t>
  </si>
  <si>
    <t>europa</t>
  </si>
  <si>
    <t>japan</t>
  </si>
  <si>
    <t>usa</t>
  </si>
  <si>
    <t>average</t>
  </si>
  <si>
    <t>own value</t>
  </si>
  <si>
    <t>Prozentuale steigung</t>
  </si>
  <si>
    <t>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</si>
</sst>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">
    <font>
      <sz val="11"/>
      <color theme="1"/>
      <name val="Calibri"/>
      <family val="2"/>
      <scheme val="minor"/>
    </font>
    <font>
      <sz val="10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Gas price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 price development'!$G$2:$G$37</c:f>
              <c:numCache>
                <c:formatCode>General</c:formatCode>
                <c:ptCount val="36"/>
                <c:pt idx="0" formatCode="0.00">
                  <c:v>30.463088072718339</c:v>
                </c:pt>
                <c:pt idx="1">
                  <c:v>31.198403991714986</c:v>
                </c:pt>
                <c:pt idx="2">
                  <c:v>31.933719910711638</c:v>
                </c:pt>
                <c:pt idx="3">
                  <c:v>32.669035829708278</c:v>
                </c:pt>
                <c:pt idx="4">
                  <c:v>33.404351748704933</c:v>
                </c:pt>
                <c:pt idx="5">
                  <c:v>34.139667667701588</c:v>
                </c:pt>
                <c:pt idx="6">
                  <c:v>34.874983586698235</c:v>
                </c:pt>
                <c:pt idx="7">
                  <c:v>35.61029950569489</c:v>
                </c:pt>
                <c:pt idx="8">
                  <c:v>36.345615424691537</c:v>
                </c:pt>
                <c:pt idx="9">
                  <c:v>37.080931343688192</c:v>
                </c:pt>
                <c:pt idx="10">
                  <c:v>37.816247262684847</c:v>
                </c:pt>
                <c:pt idx="11">
                  <c:v>38.83668568088428</c:v>
                </c:pt>
                <c:pt idx="12">
                  <c:v>39.857124099083713</c:v>
                </c:pt>
                <c:pt idx="13">
                  <c:v>40.877562517283145</c:v>
                </c:pt>
                <c:pt idx="14">
                  <c:v>41.898000935482578</c:v>
                </c:pt>
                <c:pt idx="15">
                  <c:v>42.918439353682011</c:v>
                </c:pt>
                <c:pt idx="16">
                  <c:v>43.938877771881451</c:v>
                </c:pt>
                <c:pt idx="17">
                  <c:v>44.959316190080884</c:v>
                </c:pt>
                <c:pt idx="18">
                  <c:v>45.979754608280317</c:v>
                </c:pt>
                <c:pt idx="19">
                  <c:v>47.000193026479756</c:v>
                </c:pt>
                <c:pt idx="20">
                  <c:v>48.020631444679189</c:v>
                </c:pt>
                <c:pt idx="21">
                  <c:v>49.041069862878622</c:v>
                </c:pt>
                <c:pt idx="22">
                  <c:v>50.061508281078055</c:v>
                </c:pt>
                <c:pt idx="23">
                  <c:v>51.081946699277488</c:v>
                </c:pt>
                <c:pt idx="24">
                  <c:v>52.102385117476921</c:v>
                </c:pt>
                <c:pt idx="25">
                  <c:v>53.122823535676339</c:v>
                </c:pt>
                <c:pt idx="26">
                  <c:v>54.143261953875772</c:v>
                </c:pt>
                <c:pt idx="27">
                  <c:v>55.163700372075219</c:v>
                </c:pt>
                <c:pt idx="28">
                  <c:v>56.184138790274652</c:v>
                </c:pt>
                <c:pt idx="29">
                  <c:v>57.204577208474085</c:v>
                </c:pt>
                <c:pt idx="30">
                  <c:v>58.225015626673517</c:v>
                </c:pt>
                <c:pt idx="31">
                  <c:v>59.24545404487295</c:v>
                </c:pt>
                <c:pt idx="32">
                  <c:v>60.26589246307239</c:v>
                </c:pt>
                <c:pt idx="33">
                  <c:v>61.286330881271823</c:v>
                </c:pt>
                <c:pt idx="34">
                  <c:v>62.306769299471256</c:v>
                </c:pt>
                <c:pt idx="35">
                  <c:v>63.327207717670696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3A7-805A-8ACC5BB4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79776"/>
        <c:axId val="510980448"/>
      </c:lineChart>
      <c:catAx>
        <c:axId val="101737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980448"/>
        <c:crosses val="autoZero"/>
        <c:auto val="1"/>
        <c:lblAlgn val="ctr"/>
        <c:lblOffset val="100"/>
        <c:noMultiLvlLbl val="0"/>
      </c:catAx>
      <c:valAx>
        <c:axId val="5109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3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</xdr:row>
      <xdr:rowOff>33337</xdr:rowOff>
    </xdr:from>
    <xdr:to>
      <xdr:col>15</xdr:col>
      <xdr:colOff>123825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8554B-93F0-A285-3039-1740E724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F10" sqref="F10"/>
    </sheetView>
  </sheetViews>
  <sheetFormatPr baseColWidth="10" defaultColWidth="8.7265625" defaultRowHeight="14.5"/>
  <cols>
    <col min="1" max="1" width="10.26953125" bestFit="1" customWidth="1"/>
  </cols>
  <sheetData>
    <row r="1" spans="1:1">
      <c r="A1" t="s">
        <v>0</v>
      </c>
    </row>
    <row r="2" spans="1:1">
      <c r="A2">
        <v>99</v>
      </c>
    </row>
    <row r="3" spans="1:1">
      <c r="A3">
        <v>126</v>
      </c>
    </row>
    <row r="4" spans="1:1">
      <c r="A4">
        <v>164</v>
      </c>
    </row>
    <row r="5" spans="1:1">
      <c r="A5">
        <v>119</v>
      </c>
    </row>
    <row r="6" spans="1:1">
      <c r="A6">
        <v>110</v>
      </c>
    </row>
    <row r="7" spans="1:1">
      <c r="A7">
        <v>98</v>
      </c>
    </row>
    <row r="8" spans="1:1">
      <c r="A8">
        <v>65</v>
      </c>
    </row>
    <row r="9" spans="1:1">
      <c r="A9">
        <v>65</v>
      </c>
    </row>
    <row r="10" spans="1:1">
      <c r="A10">
        <v>95</v>
      </c>
    </row>
    <row r="11" spans="1:1">
      <c r="A11">
        <v>109</v>
      </c>
    </row>
    <row r="12" spans="1:1">
      <c r="A12">
        <v>69</v>
      </c>
    </row>
    <row r="13" spans="1:1">
      <c r="A13">
        <v>58</v>
      </c>
    </row>
    <row r="14" spans="1:1">
      <c r="A14">
        <v>144</v>
      </c>
    </row>
    <row r="15" spans="1:1">
      <c r="A15" s="1">
        <v>60</v>
      </c>
    </row>
    <row r="16" spans="1:1">
      <c r="A16" s="1">
        <v>65</v>
      </c>
    </row>
    <row r="17" spans="1:1">
      <c r="A17" s="1">
        <v>70</v>
      </c>
    </row>
    <row r="18" spans="1:1">
      <c r="A18" s="1">
        <v>75</v>
      </c>
    </row>
    <row r="19" spans="1:1">
      <c r="A19" s="1">
        <v>77</v>
      </c>
    </row>
    <row r="20" spans="1:1">
      <c r="A20" s="1">
        <v>79</v>
      </c>
    </row>
    <row r="21" spans="1:1">
      <c r="A21" s="1">
        <v>81</v>
      </c>
    </row>
    <row r="22" spans="1:1">
      <c r="A22" s="1">
        <v>83</v>
      </c>
    </row>
    <row r="23" spans="1:1">
      <c r="A23" s="1">
        <v>85</v>
      </c>
    </row>
    <row r="24" spans="1:1">
      <c r="A24" s="1">
        <v>87</v>
      </c>
    </row>
    <row r="25" spans="1:1">
      <c r="A25" s="1">
        <v>89</v>
      </c>
    </row>
    <row r="26" spans="1:1">
      <c r="A26" s="1">
        <v>91</v>
      </c>
    </row>
    <row r="27" spans="1:1">
      <c r="A27" s="1">
        <v>93</v>
      </c>
    </row>
    <row r="28" spans="1:1">
      <c r="A28" s="1">
        <v>95</v>
      </c>
    </row>
    <row r="29" spans="1:1">
      <c r="A29" s="1">
        <v>96</v>
      </c>
    </row>
    <row r="30" spans="1:1">
      <c r="A30" s="1">
        <v>97</v>
      </c>
    </row>
    <row r="31" spans="1:1">
      <c r="A31" s="1">
        <v>98</v>
      </c>
    </row>
    <row r="32" spans="1:1">
      <c r="A32" s="1">
        <v>99</v>
      </c>
    </row>
    <row r="33" spans="1:1">
      <c r="A33" s="1">
        <v>100</v>
      </c>
    </row>
    <row r="34" spans="1:1">
      <c r="A34" s="1">
        <v>102</v>
      </c>
    </row>
    <row r="35" spans="1:1">
      <c r="A35" s="1">
        <v>104</v>
      </c>
    </row>
    <row r="36" spans="1:1">
      <c r="A36" s="1">
        <v>106</v>
      </c>
    </row>
    <row r="37" spans="1:1">
      <c r="A37" s="1">
        <v>108</v>
      </c>
    </row>
    <row r="38" spans="1:1">
      <c r="A38" s="1">
        <v>110</v>
      </c>
    </row>
    <row r="39" spans="1:1">
      <c r="A39" s="1">
        <v>112</v>
      </c>
    </row>
    <row r="40" spans="1:1">
      <c r="A40" s="1">
        <v>114</v>
      </c>
    </row>
    <row r="41" spans="1:1">
      <c r="A41" s="1">
        <v>116</v>
      </c>
    </row>
    <row r="42" spans="1:1">
      <c r="A42" s="1">
        <v>118</v>
      </c>
    </row>
    <row r="43" spans="1:1">
      <c r="A43" s="1">
        <v>120</v>
      </c>
    </row>
    <row r="44" spans="1:1">
      <c r="A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sqref="A1:A1048576"/>
    </sheetView>
  </sheetViews>
  <sheetFormatPr baseColWidth="10" defaultColWidth="8.7265625" defaultRowHeight="14.5"/>
  <cols>
    <col min="1" max="1" width="9.54296875" bestFit="1" customWidth="1"/>
  </cols>
  <sheetData>
    <row r="1" spans="1:1">
      <c r="A1" t="s">
        <v>1</v>
      </c>
    </row>
    <row r="2" spans="1:1">
      <c r="A2" s="3">
        <v>29.357572779756786</v>
      </c>
    </row>
    <row r="3" spans="1:1">
      <c r="A3" s="3">
        <v>27.269377226384965</v>
      </c>
    </row>
    <row r="4" spans="1:1">
      <c r="A4" s="3">
        <v>29.603242844859352</v>
      </c>
    </row>
    <row r="5" spans="1:1">
      <c r="A5" s="3">
        <v>32.428448593538874</v>
      </c>
    </row>
    <row r="6" spans="1:1">
      <c r="A6" s="3">
        <v>33.411128853949144</v>
      </c>
    </row>
    <row r="7" spans="1:1">
      <c r="A7" s="3">
        <v>31.691438398231174</v>
      </c>
    </row>
    <row r="8" spans="1:1">
      <c r="A8" s="3">
        <v>30.463088072718339</v>
      </c>
    </row>
    <row r="9" spans="1:1">
      <c r="A9" s="3">
        <v>24.567006510256725</v>
      </c>
    </row>
    <row r="10" spans="1:1">
      <c r="A10" s="3">
        <v>25.05834664046186</v>
      </c>
    </row>
    <row r="11" spans="1:1">
      <c r="A11" s="3">
        <v>28.252057486795234</v>
      </c>
    </row>
    <row r="12" spans="1:1">
      <c r="A12" s="3">
        <v>23.584326249846455</v>
      </c>
    </row>
    <row r="13" spans="1:1">
      <c r="A13" s="3">
        <v>20.63628546861565</v>
      </c>
    </row>
    <row r="14" spans="1:1">
      <c r="A14" s="3">
        <v>37.341849895590222</v>
      </c>
    </row>
    <row r="15" spans="1:1">
      <c r="A15" s="3">
        <v>35.61029950569489</v>
      </c>
    </row>
    <row r="16" spans="1:1">
      <c r="A16" s="3">
        <v>36.345615424691537</v>
      </c>
    </row>
    <row r="17" spans="1:1">
      <c r="A17" s="3">
        <v>37.080931343688192</v>
      </c>
    </row>
    <row r="18" spans="1:1">
      <c r="A18" s="3">
        <v>37.816247262684847</v>
      </c>
    </row>
    <row r="19" spans="1:1">
      <c r="A19" s="3">
        <v>38.83668568088428</v>
      </c>
    </row>
    <row r="20" spans="1:1">
      <c r="A20" s="3">
        <v>39.857124099083713</v>
      </c>
    </row>
    <row r="21" spans="1:1">
      <c r="A21" s="3">
        <v>40.877562517283145</v>
      </c>
    </row>
    <row r="22" spans="1:1">
      <c r="A22" s="3">
        <v>41.898000935482578</v>
      </c>
    </row>
    <row r="23" spans="1:1">
      <c r="A23" s="3">
        <v>42.918439353682011</v>
      </c>
    </row>
    <row r="24" spans="1:1">
      <c r="A24" s="3">
        <v>43.938877771881451</v>
      </c>
    </row>
    <row r="25" spans="1:1">
      <c r="A25" s="3">
        <v>44.959316190080884</v>
      </c>
    </row>
    <row r="26" spans="1:1">
      <c r="A26" s="3">
        <v>45.979754608280317</v>
      </c>
    </row>
    <row r="27" spans="1:1">
      <c r="A27" s="3">
        <v>47.000193026479756</v>
      </c>
    </row>
    <row r="28" spans="1:1">
      <c r="A28" s="3">
        <v>48.020631444679189</v>
      </c>
    </row>
    <row r="29" spans="1:1">
      <c r="A29" s="3">
        <v>49.041069862878622</v>
      </c>
    </row>
    <row r="30" spans="1:1">
      <c r="A30" s="3">
        <v>50.061508281078055</v>
      </c>
    </row>
    <row r="31" spans="1:1">
      <c r="A31" s="3">
        <v>51.081946699277488</v>
      </c>
    </row>
    <row r="32" spans="1:1">
      <c r="A32" s="3">
        <v>52.102385117476921</v>
      </c>
    </row>
    <row r="33" spans="1:1">
      <c r="A33" s="3">
        <v>53.122823535676339</v>
      </c>
    </row>
    <row r="34" spans="1:1">
      <c r="A34" s="3">
        <v>54.143261953875772</v>
      </c>
    </row>
    <row r="35" spans="1:1">
      <c r="A35" s="3">
        <v>55.163700372075219</v>
      </c>
    </row>
    <row r="36" spans="1:1">
      <c r="A36" s="3">
        <v>56.184138790274652</v>
      </c>
    </row>
    <row r="37" spans="1:1">
      <c r="A37" s="3">
        <v>57.204577208474085</v>
      </c>
    </row>
    <row r="38" spans="1:1">
      <c r="A38" s="3">
        <v>58.225015626673517</v>
      </c>
    </row>
    <row r="39" spans="1:1">
      <c r="A39" s="3">
        <v>59.24545404487295</v>
      </c>
    </row>
    <row r="40" spans="1:1">
      <c r="A40" s="3">
        <v>60.26589246307239</v>
      </c>
    </row>
    <row r="41" spans="1:1">
      <c r="A41" s="3">
        <v>61.286330881271823</v>
      </c>
    </row>
    <row r="42" spans="1:1">
      <c r="A42" s="3">
        <v>62.306769299471256</v>
      </c>
    </row>
    <row r="43" spans="1:1">
      <c r="A43" s="3">
        <v>63.327207717670696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"/>
    </sheetView>
  </sheetViews>
  <sheetFormatPr baseColWidth="10" defaultColWidth="8.7265625" defaultRowHeight="14.5"/>
  <cols>
    <col min="6" max="6" width="20" bestFit="1" customWidth="1"/>
    <col min="7" max="7" width="10.1796875" bestFit="1" customWidth="1"/>
  </cols>
  <sheetData>
    <row r="1" spans="1:7">
      <c r="A1" t="s">
        <v>25</v>
      </c>
      <c r="B1" t="s">
        <v>19</v>
      </c>
      <c r="C1" t="s">
        <v>20</v>
      </c>
      <c r="D1" t="s">
        <v>21</v>
      </c>
      <c r="E1" t="s">
        <v>22</v>
      </c>
      <c r="F1" t="s">
        <v>24</v>
      </c>
      <c r="G1" t="s">
        <v>23</v>
      </c>
    </row>
    <row r="2" spans="1:7">
      <c r="A2">
        <v>2015</v>
      </c>
      <c r="B2">
        <v>7</v>
      </c>
      <c r="C2">
        <v>10.3</v>
      </c>
      <c r="D2">
        <v>3</v>
      </c>
      <c r="E2">
        <f>AVERAGE(B2:D2)</f>
        <v>6.7666666666666666</v>
      </c>
      <c r="G2" s="3">
        <v>30.463088072718339</v>
      </c>
    </row>
    <row r="3" spans="1:7">
      <c r="A3">
        <v>2016</v>
      </c>
      <c r="B3">
        <v>7.22</v>
      </c>
      <c r="C3">
        <v>10.4</v>
      </c>
      <c r="D3">
        <v>3.17</v>
      </c>
      <c r="E3">
        <f t="shared" ref="E3:E37" si="0">AVERAGE(B3:D3)</f>
        <v>6.93</v>
      </c>
      <c r="F3">
        <f>(E3-E2)/E2</f>
        <v>2.4137931034482727E-2</v>
      </c>
      <c r="G3">
        <f>G2+G2*F3</f>
        <v>31.198403991714986</v>
      </c>
    </row>
    <row r="4" spans="1:7">
      <c r="A4">
        <v>2017</v>
      </c>
      <c r="B4">
        <v>7.44</v>
      </c>
      <c r="C4">
        <v>10.5</v>
      </c>
      <c r="D4">
        <v>3.34</v>
      </c>
      <c r="E4">
        <f t="shared" si="0"/>
        <v>7.0933333333333337</v>
      </c>
      <c r="F4">
        <f t="shared" ref="F4:F37" si="1">(E4-E3)/E3</f>
        <v>2.3569023569023666E-2</v>
      </c>
      <c r="G4">
        <f t="shared" ref="G4:G37" si="2">G3+G3*F4</f>
        <v>31.933719910711638</v>
      </c>
    </row>
    <row r="5" spans="1:7">
      <c r="A5">
        <v>2018</v>
      </c>
      <c r="B5">
        <v>7.66</v>
      </c>
      <c r="C5">
        <v>10.6</v>
      </c>
      <c r="D5">
        <v>3.51</v>
      </c>
      <c r="E5">
        <f t="shared" si="0"/>
        <v>7.256666666666665</v>
      </c>
      <c r="F5">
        <f t="shared" si="1"/>
        <v>2.3026315789473402E-2</v>
      </c>
      <c r="G5">
        <f t="shared" si="2"/>
        <v>32.669035829708278</v>
      </c>
    </row>
    <row r="6" spans="1:7">
      <c r="A6">
        <v>2019</v>
      </c>
      <c r="B6">
        <v>7.88</v>
      </c>
      <c r="C6">
        <v>10.7</v>
      </c>
      <c r="D6">
        <v>3.68</v>
      </c>
      <c r="E6">
        <f t="shared" si="0"/>
        <v>7.419999999999999</v>
      </c>
      <c r="F6">
        <f t="shared" si="1"/>
        <v>2.2508038585209101E-2</v>
      </c>
      <c r="G6">
        <f t="shared" si="2"/>
        <v>33.404351748704933</v>
      </c>
    </row>
    <row r="7" spans="1:7">
      <c r="A7">
        <v>2020</v>
      </c>
      <c r="B7">
        <v>8.1</v>
      </c>
      <c r="C7">
        <v>10.8</v>
      </c>
      <c r="D7">
        <v>3.85</v>
      </c>
      <c r="E7">
        <f t="shared" si="0"/>
        <v>7.583333333333333</v>
      </c>
      <c r="F7">
        <f t="shared" si="1"/>
        <v>2.2012578616352294E-2</v>
      </c>
      <c r="G7">
        <f t="shared" si="2"/>
        <v>34.139667667701588</v>
      </c>
    </row>
    <row r="8" spans="1:7">
      <c r="A8">
        <v>2021</v>
      </c>
      <c r="B8">
        <v>8.32</v>
      </c>
      <c r="C8">
        <v>10.9</v>
      </c>
      <c r="D8">
        <v>4.0199999999999996</v>
      </c>
      <c r="E8">
        <f t="shared" si="0"/>
        <v>7.7466666666666661</v>
      </c>
      <c r="F8">
        <f t="shared" si="1"/>
        <v>2.153846153846151E-2</v>
      </c>
      <c r="G8">
        <f t="shared" si="2"/>
        <v>34.874983586698235</v>
      </c>
    </row>
    <row r="9" spans="1:7">
      <c r="A9">
        <v>2022</v>
      </c>
      <c r="B9">
        <v>8.5399999999999991</v>
      </c>
      <c r="C9">
        <v>11</v>
      </c>
      <c r="D9">
        <v>4.1900000000000004</v>
      </c>
      <c r="E9">
        <f t="shared" si="0"/>
        <v>7.91</v>
      </c>
      <c r="F9">
        <f t="shared" si="1"/>
        <v>2.1084337349397679E-2</v>
      </c>
      <c r="G9">
        <f t="shared" si="2"/>
        <v>35.61029950569489</v>
      </c>
    </row>
    <row r="10" spans="1:7">
      <c r="A10">
        <v>2023</v>
      </c>
      <c r="B10">
        <v>8.76</v>
      </c>
      <c r="C10">
        <v>11.1</v>
      </c>
      <c r="D10">
        <v>4.3600000000000003</v>
      </c>
      <c r="E10">
        <f t="shared" si="0"/>
        <v>8.0733333333333324</v>
      </c>
      <c r="F10">
        <f t="shared" si="1"/>
        <v>2.0648967551622276E-2</v>
      </c>
      <c r="G10">
        <f t="shared" si="2"/>
        <v>36.345615424691537</v>
      </c>
    </row>
    <row r="11" spans="1:7">
      <c r="A11">
        <v>2024</v>
      </c>
      <c r="B11">
        <v>8.98</v>
      </c>
      <c r="C11">
        <v>11.2</v>
      </c>
      <c r="D11">
        <v>4.53</v>
      </c>
      <c r="E11">
        <f t="shared" si="0"/>
        <v>8.2366666666666664</v>
      </c>
      <c r="F11">
        <f t="shared" si="1"/>
        <v>2.0231213872832454E-2</v>
      </c>
      <c r="G11">
        <f t="shared" si="2"/>
        <v>37.080931343688192</v>
      </c>
    </row>
    <row r="12" spans="1:7">
      <c r="A12">
        <v>2025</v>
      </c>
      <c r="B12">
        <v>9.1999999999999993</v>
      </c>
      <c r="C12">
        <v>11.3</v>
      </c>
      <c r="D12">
        <v>4.7</v>
      </c>
      <c r="E12">
        <f t="shared" si="0"/>
        <v>8.4</v>
      </c>
      <c r="F12">
        <f t="shared" si="1"/>
        <v>1.9830028328611981E-2</v>
      </c>
      <c r="G12">
        <f t="shared" si="2"/>
        <v>37.816247262684847</v>
      </c>
    </row>
    <row r="13" spans="1:7">
      <c r="A13">
        <v>2026</v>
      </c>
      <c r="B13">
        <f>B12+0.253</f>
        <v>9.4529999999999994</v>
      </c>
      <c r="C13">
        <f>C12+0.207</f>
        <v>11.507000000000001</v>
      </c>
      <c r="D13">
        <f>D12+0.22</f>
        <v>4.92</v>
      </c>
      <c r="E13">
        <f t="shared" si="0"/>
        <v>8.6266666666666669</v>
      </c>
      <c r="F13">
        <f t="shared" si="1"/>
        <v>2.6984126984126972E-2</v>
      </c>
      <c r="G13">
        <f t="shared" si="2"/>
        <v>38.83668568088428</v>
      </c>
    </row>
    <row r="14" spans="1:7">
      <c r="A14">
        <v>2027</v>
      </c>
      <c r="B14">
        <f t="shared" ref="B14:B26" si="3">B13+0.253</f>
        <v>9.7059999999999995</v>
      </c>
      <c r="C14">
        <f t="shared" ref="C14:C25" si="4">C13+0.207</f>
        <v>11.714000000000002</v>
      </c>
      <c r="D14">
        <f t="shared" ref="D14:D26" si="5">D13+0.22</f>
        <v>5.14</v>
      </c>
      <c r="E14">
        <f t="shared" si="0"/>
        <v>8.8533333333333335</v>
      </c>
      <c r="F14">
        <f t="shared" si="1"/>
        <v>2.6275115919629045E-2</v>
      </c>
      <c r="G14">
        <f t="shared" si="2"/>
        <v>39.857124099083713</v>
      </c>
    </row>
    <row r="15" spans="1:7">
      <c r="A15">
        <v>2028</v>
      </c>
      <c r="B15">
        <f t="shared" si="3"/>
        <v>9.9589999999999996</v>
      </c>
      <c r="C15">
        <f t="shared" si="4"/>
        <v>11.921000000000003</v>
      </c>
      <c r="D15">
        <f t="shared" si="5"/>
        <v>5.3599999999999994</v>
      </c>
      <c r="E15">
        <f t="shared" si="0"/>
        <v>9.08</v>
      </c>
      <c r="F15">
        <f t="shared" si="1"/>
        <v>2.5602409638554206E-2</v>
      </c>
      <c r="G15">
        <f t="shared" si="2"/>
        <v>40.877562517283145</v>
      </c>
    </row>
    <row r="16" spans="1:7">
      <c r="A16">
        <v>2029</v>
      </c>
      <c r="B16">
        <f t="shared" si="3"/>
        <v>10.212</v>
      </c>
      <c r="C16">
        <f t="shared" si="4"/>
        <v>12.128000000000004</v>
      </c>
      <c r="D16">
        <f t="shared" si="5"/>
        <v>5.5799999999999992</v>
      </c>
      <c r="E16">
        <f t="shared" si="0"/>
        <v>9.3066666666666666</v>
      </c>
      <c r="F16">
        <f t="shared" si="1"/>
        <v>2.4963289280469887E-2</v>
      </c>
      <c r="G16">
        <f t="shared" si="2"/>
        <v>41.898000935482578</v>
      </c>
    </row>
    <row r="17" spans="1:7">
      <c r="A17">
        <v>2030</v>
      </c>
      <c r="B17">
        <f t="shared" si="3"/>
        <v>10.465</v>
      </c>
      <c r="C17">
        <f t="shared" si="4"/>
        <v>12.335000000000004</v>
      </c>
      <c r="D17">
        <f t="shared" si="5"/>
        <v>5.7999999999999989</v>
      </c>
      <c r="E17">
        <f t="shared" si="0"/>
        <v>9.5333333333333332</v>
      </c>
      <c r="F17">
        <f t="shared" si="1"/>
        <v>2.4355300859598843E-2</v>
      </c>
      <c r="G17">
        <f t="shared" si="2"/>
        <v>42.918439353682011</v>
      </c>
    </row>
    <row r="18" spans="1:7">
      <c r="A18">
        <v>2031</v>
      </c>
      <c r="B18">
        <f t="shared" si="3"/>
        <v>10.718</v>
      </c>
      <c r="C18">
        <f t="shared" si="4"/>
        <v>12.542000000000005</v>
      </c>
      <c r="D18">
        <f t="shared" si="5"/>
        <v>6.0199999999999987</v>
      </c>
      <c r="E18">
        <f t="shared" si="0"/>
        <v>9.7600000000000016</v>
      </c>
      <c r="F18">
        <f t="shared" si="1"/>
        <v>2.3776223776223952E-2</v>
      </c>
      <c r="G18">
        <f t="shared" si="2"/>
        <v>43.938877771881451</v>
      </c>
    </row>
    <row r="19" spans="1:7">
      <c r="A19">
        <v>2032</v>
      </c>
      <c r="B19">
        <f t="shared" si="3"/>
        <v>10.971</v>
      </c>
      <c r="C19">
        <f t="shared" si="4"/>
        <v>12.749000000000006</v>
      </c>
      <c r="D19">
        <f t="shared" si="5"/>
        <v>6.2399999999999984</v>
      </c>
      <c r="E19">
        <f t="shared" si="0"/>
        <v>9.9866666666666681</v>
      </c>
      <c r="F19">
        <f t="shared" si="1"/>
        <v>2.3224043715846982E-2</v>
      </c>
      <c r="G19">
        <f t="shared" si="2"/>
        <v>44.959316190080884</v>
      </c>
    </row>
    <row r="20" spans="1:7">
      <c r="A20">
        <v>2033</v>
      </c>
      <c r="B20">
        <f t="shared" si="3"/>
        <v>11.224</v>
      </c>
      <c r="C20">
        <f t="shared" si="4"/>
        <v>12.956000000000007</v>
      </c>
      <c r="D20">
        <f t="shared" si="5"/>
        <v>6.4599999999999982</v>
      </c>
      <c r="E20">
        <f t="shared" si="0"/>
        <v>10.213333333333335</v>
      </c>
      <c r="F20">
        <f t="shared" si="1"/>
        <v>2.2696929238985301E-2</v>
      </c>
      <c r="G20">
        <f t="shared" si="2"/>
        <v>45.979754608280317</v>
      </c>
    </row>
    <row r="21" spans="1:7">
      <c r="A21">
        <v>2034</v>
      </c>
      <c r="B21">
        <f t="shared" si="3"/>
        <v>11.477</v>
      </c>
      <c r="C21">
        <f t="shared" si="4"/>
        <v>13.163000000000007</v>
      </c>
      <c r="D21">
        <f t="shared" si="5"/>
        <v>6.6799999999999979</v>
      </c>
      <c r="E21">
        <f t="shared" si="0"/>
        <v>10.440000000000003</v>
      </c>
      <c r="F21">
        <f t="shared" si="1"/>
        <v>2.2193211488250816E-2</v>
      </c>
      <c r="G21">
        <f t="shared" si="2"/>
        <v>47.000193026479756</v>
      </c>
    </row>
    <row r="22" spans="1:7">
      <c r="A22">
        <v>2035</v>
      </c>
      <c r="B22">
        <f t="shared" si="3"/>
        <v>11.73</v>
      </c>
      <c r="C22">
        <f t="shared" si="4"/>
        <v>13.370000000000008</v>
      </c>
      <c r="D22">
        <f t="shared" si="5"/>
        <v>6.8999999999999977</v>
      </c>
      <c r="E22">
        <f t="shared" si="0"/>
        <v>10.66666666666667</v>
      </c>
      <c r="F22">
        <f t="shared" si="1"/>
        <v>2.1711366538952729E-2</v>
      </c>
      <c r="G22">
        <f t="shared" si="2"/>
        <v>48.020631444679189</v>
      </c>
    </row>
    <row r="23" spans="1:7">
      <c r="A23">
        <v>2036</v>
      </c>
      <c r="B23">
        <f t="shared" si="3"/>
        <v>11.983000000000001</v>
      </c>
      <c r="C23">
        <f t="shared" si="4"/>
        <v>13.577000000000009</v>
      </c>
      <c r="D23">
        <f t="shared" si="5"/>
        <v>7.1199999999999974</v>
      </c>
      <c r="E23">
        <f t="shared" si="0"/>
        <v>10.893333333333336</v>
      </c>
      <c r="F23">
        <f t="shared" si="1"/>
        <v>2.1249999999999984E-2</v>
      </c>
      <c r="G23">
        <f t="shared" si="2"/>
        <v>49.041069862878622</v>
      </c>
    </row>
    <row r="24" spans="1:7">
      <c r="A24">
        <v>2037</v>
      </c>
      <c r="B24">
        <f t="shared" si="3"/>
        <v>12.236000000000001</v>
      </c>
      <c r="C24">
        <f t="shared" si="4"/>
        <v>13.78400000000001</v>
      </c>
      <c r="D24">
        <f t="shared" si="5"/>
        <v>7.3399999999999972</v>
      </c>
      <c r="E24">
        <f t="shared" si="0"/>
        <v>11.120000000000003</v>
      </c>
      <c r="F24">
        <f t="shared" si="1"/>
        <v>2.0807833537331687E-2</v>
      </c>
      <c r="G24">
        <f t="shared" si="2"/>
        <v>50.061508281078055</v>
      </c>
    </row>
    <row r="25" spans="1:7">
      <c r="A25">
        <v>2038</v>
      </c>
      <c r="B25">
        <f t="shared" si="3"/>
        <v>12.489000000000001</v>
      </c>
      <c r="C25">
        <f t="shared" si="4"/>
        <v>13.99100000000001</v>
      </c>
      <c r="D25">
        <f t="shared" si="5"/>
        <v>7.5599999999999969</v>
      </c>
      <c r="E25">
        <f t="shared" si="0"/>
        <v>11.346666666666669</v>
      </c>
      <c r="F25">
        <f t="shared" si="1"/>
        <v>2.0383693045563537E-2</v>
      </c>
      <c r="G25">
        <f t="shared" si="2"/>
        <v>51.081946699277488</v>
      </c>
    </row>
    <row r="26" spans="1:7">
      <c r="A26">
        <v>2039</v>
      </c>
      <c r="B26">
        <f t="shared" si="3"/>
        <v>12.742000000000001</v>
      </c>
      <c r="C26">
        <f>C25+0.207</f>
        <v>14.198000000000011</v>
      </c>
      <c r="D26">
        <f t="shared" si="5"/>
        <v>7.7799999999999967</v>
      </c>
      <c r="E26">
        <f t="shared" si="0"/>
        <v>11.573333333333336</v>
      </c>
      <c r="F26">
        <f t="shared" si="1"/>
        <v>1.9976498237367791E-2</v>
      </c>
      <c r="G26">
        <f t="shared" si="2"/>
        <v>52.102385117476921</v>
      </c>
    </row>
    <row r="27" spans="1:7">
      <c r="A27">
        <v>2040</v>
      </c>
      <c r="B27">
        <v>13</v>
      </c>
      <c r="C27">
        <v>14.4</v>
      </c>
      <c r="D27">
        <v>8</v>
      </c>
      <c r="E27">
        <f t="shared" si="0"/>
        <v>11.799999999999999</v>
      </c>
      <c r="F27">
        <f t="shared" si="1"/>
        <v>1.9585253456220877E-2</v>
      </c>
      <c r="G27">
        <f t="shared" si="2"/>
        <v>53.122823535676339</v>
      </c>
    </row>
    <row r="28" spans="1:7">
      <c r="A28">
        <v>2041</v>
      </c>
      <c r="B28">
        <f>B27+0.253</f>
        <v>13.253</v>
      </c>
      <c r="C28">
        <f>C27+0.207</f>
        <v>14.607000000000001</v>
      </c>
      <c r="D28">
        <f>D27+0.22</f>
        <v>8.2200000000000006</v>
      </c>
      <c r="E28">
        <f t="shared" si="0"/>
        <v>12.026666666666666</v>
      </c>
      <c r="F28">
        <f t="shared" si="1"/>
        <v>1.9209039548022593E-2</v>
      </c>
      <c r="G28">
        <f t="shared" si="2"/>
        <v>54.143261953875772</v>
      </c>
    </row>
    <row r="29" spans="1:7">
      <c r="A29">
        <v>2042</v>
      </c>
      <c r="B29">
        <f t="shared" ref="B29:B37" si="6">B28+0.253</f>
        <v>13.506</v>
      </c>
      <c r="C29">
        <f t="shared" ref="C29:C37" si="7">C28+0.207</f>
        <v>14.814000000000002</v>
      </c>
      <c r="D29">
        <f t="shared" ref="D29:D37" si="8">D28+0.22</f>
        <v>8.4400000000000013</v>
      </c>
      <c r="E29">
        <f t="shared" si="0"/>
        <v>12.253333333333336</v>
      </c>
      <c r="F29">
        <f t="shared" si="1"/>
        <v>1.884700665188499E-2</v>
      </c>
      <c r="G29">
        <f t="shared" si="2"/>
        <v>55.163700372075219</v>
      </c>
    </row>
    <row r="30" spans="1:7">
      <c r="A30">
        <v>2043</v>
      </c>
      <c r="B30">
        <f t="shared" si="6"/>
        <v>13.759</v>
      </c>
      <c r="C30">
        <f t="shared" si="7"/>
        <v>15.021000000000003</v>
      </c>
      <c r="D30">
        <f t="shared" si="8"/>
        <v>8.6600000000000019</v>
      </c>
      <c r="E30">
        <f t="shared" si="0"/>
        <v>12.480000000000002</v>
      </c>
      <c r="F30">
        <f t="shared" si="1"/>
        <v>1.8498367791077247E-2</v>
      </c>
      <c r="G30">
        <f t="shared" si="2"/>
        <v>56.184138790274652</v>
      </c>
    </row>
    <row r="31" spans="1:7">
      <c r="A31">
        <v>2044</v>
      </c>
      <c r="B31">
        <f t="shared" si="6"/>
        <v>14.012</v>
      </c>
      <c r="C31">
        <f t="shared" si="7"/>
        <v>15.228000000000003</v>
      </c>
      <c r="D31">
        <f t="shared" si="8"/>
        <v>8.8800000000000026</v>
      </c>
      <c r="E31">
        <f t="shared" si="0"/>
        <v>12.706666666666669</v>
      </c>
      <c r="F31">
        <f t="shared" si="1"/>
        <v>1.816239316239315E-2</v>
      </c>
      <c r="G31">
        <f t="shared" si="2"/>
        <v>57.204577208474085</v>
      </c>
    </row>
    <row r="32" spans="1:7">
      <c r="A32">
        <v>2045</v>
      </c>
      <c r="B32">
        <f t="shared" si="6"/>
        <v>14.265000000000001</v>
      </c>
      <c r="C32">
        <f t="shared" si="7"/>
        <v>15.435000000000004</v>
      </c>
      <c r="D32">
        <f t="shared" si="8"/>
        <v>9.1000000000000032</v>
      </c>
      <c r="E32">
        <f t="shared" si="0"/>
        <v>12.933333333333335</v>
      </c>
      <c r="F32">
        <f t="shared" si="1"/>
        <v>1.7838405036726117E-2</v>
      </c>
      <c r="G32">
        <f t="shared" si="2"/>
        <v>58.225015626673517</v>
      </c>
    </row>
    <row r="33" spans="1:7">
      <c r="A33">
        <v>2046</v>
      </c>
      <c r="B33">
        <f t="shared" si="6"/>
        <v>14.518000000000001</v>
      </c>
      <c r="C33">
        <f t="shared" si="7"/>
        <v>15.642000000000005</v>
      </c>
      <c r="D33">
        <f t="shared" si="8"/>
        <v>9.3200000000000038</v>
      </c>
      <c r="E33">
        <f t="shared" si="0"/>
        <v>13.160000000000002</v>
      </c>
      <c r="F33">
        <f t="shared" si="1"/>
        <v>1.7525773195876278E-2</v>
      </c>
      <c r="G33">
        <f t="shared" si="2"/>
        <v>59.24545404487295</v>
      </c>
    </row>
    <row r="34" spans="1:7">
      <c r="A34">
        <v>2047</v>
      </c>
      <c r="B34">
        <f t="shared" si="6"/>
        <v>14.771000000000001</v>
      </c>
      <c r="C34">
        <f t="shared" si="7"/>
        <v>15.849000000000006</v>
      </c>
      <c r="D34">
        <f t="shared" si="8"/>
        <v>9.5400000000000045</v>
      </c>
      <c r="E34">
        <f t="shared" si="0"/>
        <v>13.38666666666667</v>
      </c>
      <c r="F34">
        <f t="shared" si="1"/>
        <v>1.7223910840932243E-2</v>
      </c>
      <c r="G34">
        <f t="shared" si="2"/>
        <v>60.26589246307239</v>
      </c>
    </row>
    <row r="35" spans="1:7">
      <c r="A35">
        <v>2048</v>
      </c>
      <c r="B35">
        <f t="shared" si="6"/>
        <v>15.024000000000001</v>
      </c>
      <c r="C35">
        <f t="shared" si="7"/>
        <v>16.056000000000004</v>
      </c>
      <c r="D35">
        <f t="shared" si="8"/>
        <v>9.7600000000000051</v>
      </c>
      <c r="E35">
        <f t="shared" si="0"/>
        <v>13.613333333333337</v>
      </c>
      <c r="F35">
        <f t="shared" si="1"/>
        <v>1.693227091633465E-2</v>
      </c>
      <c r="G35">
        <f t="shared" si="2"/>
        <v>61.286330881271823</v>
      </c>
    </row>
    <row r="36" spans="1:7">
      <c r="A36">
        <v>2049</v>
      </c>
      <c r="B36">
        <f t="shared" si="6"/>
        <v>15.277000000000001</v>
      </c>
      <c r="C36">
        <f t="shared" si="7"/>
        <v>16.263000000000005</v>
      </c>
      <c r="D36">
        <f t="shared" si="8"/>
        <v>9.9800000000000058</v>
      </c>
      <c r="E36">
        <f t="shared" si="0"/>
        <v>13.840000000000003</v>
      </c>
      <c r="F36">
        <f t="shared" si="1"/>
        <v>1.6650342801175309E-2</v>
      </c>
      <c r="G36">
        <f t="shared" si="2"/>
        <v>62.306769299471256</v>
      </c>
    </row>
    <row r="37" spans="1:7">
      <c r="A37">
        <v>2050</v>
      </c>
      <c r="B37">
        <f t="shared" si="6"/>
        <v>15.530000000000001</v>
      </c>
      <c r="C37">
        <f t="shared" si="7"/>
        <v>16.470000000000006</v>
      </c>
      <c r="D37">
        <f t="shared" si="8"/>
        <v>10.200000000000006</v>
      </c>
      <c r="E37">
        <f t="shared" si="0"/>
        <v>14.066666666666672</v>
      </c>
      <c r="F37">
        <f t="shared" si="1"/>
        <v>1.6377649325626322E-2</v>
      </c>
      <c r="G37">
        <f t="shared" si="2"/>
        <v>63.327207717670696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abSelected="1" workbookViewId="0">
      <selection activeCell="D23" sqref="D23"/>
    </sheetView>
  </sheetViews>
  <sheetFormatPr baseColWidth="10" defaultColWidth="8.7265625" defaultRowHeight="14.5"/>
  <sheetData>
    <row r="1" spans="1:1">
      <c r="A1" t="s">
        <v>18</v>
      </c>
    </row>
    <row r="2" spans="1:1">
      <c r="A2">
        <v>65</v>
      </c>
    </row>
    <row r="3" spans="1:1">
      <c r="A3">
        <v>62</v>
      </c>
    </row>
    <row r="4" spans="1:1">
      <c r="A4">
        <v>76</v>
      </c>
    </row>
    <row r="5" spans="1:1">
      <c r="A5">
        <v>63</v>
      </c>
    </row>
    <row r="6" spans="1:1">
      <c r="A6">
        <v>52</v>
      </c>
    </row>
    <row r="7" spans="1:1">
      <c r="A7">
        <v>43</v>
      </c>
    </row>
    <row r="8" spans="1:1">
      <c r="A8">
        <v>42</v>
      </c>
    </row>
    <row r="9" spans="1:1">
      <c r="A9">
        <v>29</v>
      </c>
    </row>
    <row r="10" spans="1:1">
      <c r="A10">
        <v>25</v>
      </c>
    </row>
    <row r="11" spans="1:1">
      <c r="A11">
        <v>29</v>
      </c>
    </row>
    <row r="12" spans="1:1">
      <c r="A12">
        <v>29</v>
      </c>
    </row>
    <row r="13" spans="1:1">
      <c r="A13">
        <v>34</v>
      </c>
    </row>
    <row r="14" spans="1:1">
      <c r="A14">
        <v>39</v>
      </c>
    </row>
    <row r="15" spans="1:1">
      <c r="A15" s="3">
        <f>AVERAGE($A$2:$A$14)</f>
        <v>45.230769230769234</v>
      </c>
    </row>
    <row r="16" spans="1:1">
      <c r="A16" s="3">
        <f t="shared" ref="A16:A43" si="0">AVERAGE($A$2:$A$14)</f>
        <v>45.230769230769234</v>
      </c>
    </row>
    <row r="17" spans="1:1">
      <c r="A17" s="3">
        <f t="shared" si="0"/>
        <v>45.230769230769234</v>
      </c>
    </row>
    <row r="18" spans="1:1">
      <c r="A18" s="3">
        <f t="shared" si="0"/>
        <v>45.230769230769234</v>
      </c>
    </row>
    <row r="19" spans="1:1">
      <c r="A19" s="3">
        <f t="shared" si="0"/>
        <v>45.230769230769234</v>
      </c>
    </row>
    <row r="20" spans="1:1">
      <c r="A20" s="3">
        <f t="shared" si="0"/>
        <v>45.230769230769234</v>
      </c>
    </row>
    <row r="21" spans="1:1">
      <c r="A21" s="3">
        <f t="shared" si="0"/>
        <v>45.230769230769234</v>
      </c>
    </row>
    <row r="22" spans="1:1">
      <c r="A22" s="3">
        <f t="shared" si="0"/>
        <v>45.230769230769234</v>
      </c>
    </row>
    <row r="23" spans="1:1">
      <c r="A23" s="3">
        <f t="shared" si="0"/>
        <v>45.230769230769234</v>
      </c>
    </row>
    <row r="24" spans="1:1">
      <c r="A24" s="3">
        <f t="shared" si="0"/>
        <v>45.230769230769234</v>
      </c>
    </row>
    <row r="25" spans="1:1">
      <c r="A25" s="3">
        <f t="shared" si="0"/>
        <v>45.230769230769234</v>
      </c>
    </row>
    <row r="26" spans="1:1">
      <c r="A26" s="3">
        <f t="shared" si="0"/>
        <v>45.230769230769234</v>
      </c>
    </row>
    <row r="27" spans="1:1">
      <c r="A27" s="3">
        <f t="shared" si="0"/>
        <v>45.230769230769234</v>
      </c>
    </row>
    <row r="28" spans="1:1">
      <c r="A28" s="3">
        <f t="shared" si="0"/>
        <v>45.230769230769234</v>
      </c>
    </row>
    <row r="29" spans="1:1">
      <c r="A29" s="3">
        <f t="shared" si="0"/>
        <v>45.230769230769234</v>
      </c>
    </row>
    <row r="30" spans="1:1">
      <c r="A30" s="3">
        <f t="shared" si="0"/>
        <v>45.230769230769234</v>
      </c>
    </row>
    <row r="31" spans="1:1">
      <c r="A31" s="3">
        <f t="shared" si="0"/>
        <v>45.230769230769234</v>
      </c>
    </row>
    <row r="32" spans="1:1">
      <c r="A32" s="3">
        <f t="shared" si="0"/>
        <v>45.230769230769234</v>
      </c>
    </row>
    <row r="33" spans="1:1">
      <c r="A33" s="3">
        <f t="shared" si="0"/>
        <v>45.230769230769234</v>
      </c>
    </row>
    <row r="34" spans="1:1">
      <c r="A34" s="3">
        <f t="shared" si="0"/>
        <v>45.230769230769234</v>
      </c>
    </row>
    <row r="35" spans="1:1">
      <c r="A35" s="3">
        <f t="shared" si="0"/>
        <v>45.230769230769234</v>
      </c>
    </row>
    <row r="36" spans="1:1">
      <c r="A36" s="3">
        <f t="shared" si="0"/>
        <v>45.230769230769234</v>
      </c>
    </row>
    <row r="37" spans="1:1">
      <c r="A37" s="3">
        <f t="shared" si="0"/>
        <v>45.230769230769234</v>
      </c>
    </row>
    <row r="38" spans="1:1">
      <c r="A38" s="3">
        <f t="shared" si="0"/>
        <v>45.230769230769234</v>
      </c>
    </row>
    <row r="39" spans="1:1">
      <c r="A39" s="3">
        <f t="shared" si="0"/>
        <v>45.230769230769234</v>
      </c>
    </row>
    <row r="40" spans="1:1">
      <c r="A40" s="3">
        <f t="shared" si="0"/>
        <v>45.230769230769234</v>
      </c>
    </row>
    <row r="41" spans="1:1">
      <c r="A41" s="3">
        <f t="shared" si="0"/>
        <v>45.230769230769234</v>
      </c>
    </row>
    <row r="42" spans="1:1">
      <c r="A42" s="3">
        <f t="shared" si="0"/>
        <v>45.230769230769234</v>
      </c>
    </row>
    <row r="43" spans="1:1">
      <c r="A43" s="3">
        <f t="shared" si="0"/>
        <v>45.230769230769234</v>
      </c>
    </row>
    <row r="44" spans="1:1">
      <c r="A44" s="3"/>
    </row>
    <row r="45" spans="1:1">
      <c r="A45" s="3"/>
    </row>
    <row r="46" spans="1:1">
      <c r="A46" s="3"/>
    </row>
    <row r="47" spans="1:1">
      <c r="A4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22" sqref="E22"/>
    </sheetView>
  </sheetViews>
  <sheetFormatPr baseColWidth="10" defaultColWidth="8.7265625" defaultRowHeight="14.5"/>
  <cols>
    <col min="2" max="2" width="36.26953125" bestFit="1" customWidth="1"/>
    <col min="3" max="3" width="21.7265625" customWidth="1"/>
    <col min="4" max="4" width="33" bestFit="1" customWidth="1"/>
    <col min="5" max="5" width="29.81640625" customWidth="1"/>
    <col min="6" max="6" width="40.81640625" customWidth="1"/>
    <col min="7" max="7" width="18.7265625" bestFit="1" customWidth="1"/>
    <col min="8" max="8" width="26.54296875" bestFit="1" customWidth="1"/>
  </cols>
  <sheetData>
    <row r="1" spans="1:8" ht="15" customHeight="1">
      <c r="B1" t="s">
        <v>2</v>
      </c>
      <c r="C1" t="s">
        <v>3</v>
      </c>
      <c r="D1" t="s">
        <v>5</v>
      </c>
      <c r="E1" t="s">
        <v>6</v>
      </c>
      <c r="F1" t="s">
        <v>9</v>
      </c>
      <c r="G1" t="s">
        <v>16</v>
      </c>
      <c r="H1" t="s">
        <v>17</v>
      </c>
    </row>
    <row r="2" spans="1:8" ht="48" customHeight="1">
      <c r="A2" t="s">
        <v>7</v>
      </c>
      <c r="B2" t="s">
        <v>15</v>
      </c>
      <c r="F2" s="4" t="s">
        <v>8</v>
      </c>
    </row>
    <row r="3" spans="1:8">
      <c r="A3">
        <v>2009</v>
      </c>
      <c r="B3">
        <v>25</v>
      </c>
      <c r="C3">
        <v>0.45400000000000001</v>
      </c>
      <c r="D3">
        <v>25</v>
      </c>
      <c r="E3" s="2">
        <f>D3/$C$5</f>
        <v>55.066079295154182</v>
      </c>
      <c r="F3" t="s">
        <v>13</v>
      </c>
      <c r="G3">
        <f>E3*$F$4+$F$6*$F$4+$F$8*$F$4+$F$10</f>
        <v>1626.7281057268724</v>
      </c>
      <c r="H3" s="6">
        <f>G3/$F$12</f>
        <v>4.5186891825746454</v>
      </c>
    </row>
    <row r="4" spans="1:8">
      <c r="A4">
        <v>2010</v>
      </c>
      <c r="B4">
        <v>32</v>
      </c>
      <c r="C4" t="s">
        <v>4</v>
      </c>
      <c r="D4">
        <v>32</v>
      </c>
      <c r="E4" s="2">
        <f t="shared" ref="E4:E17" si="0">D4/$C$5</f>
        <v>70.48458149779735</v>
      </c>
      <c r="F4">
        <v>8.9</v>
      </c>
      <c r="G4">
        <f t="shared" ref="G4:G17" si="1">E4*$F$4+$F$6*$F$4+$F$8*$F$4+$F$10</f>
        <v>1763.9527753303964</v>
      </c>
      <c r="H4" s="6">
        <f t="shared" ref="H4:H17" si="2">G4/$F$12</f>
        <v>4.8998688203622125</v>
      </c>
    </row>
    <row r="5" spans="1:8">
      <c r="A5">
        <v>2011</v>
      </c>
      <c r="B5">
        <v>44</v>
      </c>
      <c r="C5">
        <v>0.45400000000000001</v>
      </c>
      <c r="D5">
        <v>44</v>
      </c>
      <c r="E5" s="2">
        <f t="shared" si="0"/>
        <v>96.916299559471369</v>
      </c>
      <c r="F5" t="s">
        <v>10</v>
      </c>
      <c r="G5">
        <f t="shared" si="1"/>
        <v>1999.1950660792954</v>
      </c>
      <c r="H5" s="6">
        <f t="shared" si="2"/>
        <v>5.553319627998043</v>
      </c>
    </row>
    <row r="6" spans="1:8">
      <c r="A6">
        <v>2012</v>
      </c>
      <c r="B6">
        <v>43</v>
      </c>
      <c r="D6">
        <v>43</v>
      </c>
      <c r="E6" s="2">
        <f t="shared" si="0"/>
        <v>94.713656387665196</v>
      </c>
      <c r="F6">
        <v>19.5</v>
      </c>
      <c r="G6">
        <f t="shared" si="1"/>
        <v>1979.5915418502204</v>
      </c>
      <c r="H6" s="6">
        <f t="shared" si="2"/>
        <v>5.4988653940283898</v>
      </c>
    </row>
    <row r="7" spans="1:8">
      <c r="A7">
        <v>2013</v>
      </c>
      <c r="B7">
        <v>32</v>
      </c>
      <c r="D7">
        <v>32</v>
      </c>
      <c r="E7" s="2">
        <f t="shared" si="0"/>
        <v>70.48458149779735</v>
      </c>
      <c r="F7" t="s">
        <v>11</v>
      </c>
      <c r="G7">
        <f t="shared" si="1"/>
        <v>1763.9527753303964</v>
      </c>
      <c r="H7" s="6">
        <f t="shared" si="2"/>
        <v>4.8998688203622125</v>
      </c>
    </row>
    <row r="8" spans="1:8">
      <c r="A8">
        <v>2014</v>
      </c>
      <c r="B8">
        <v>19</v>
      </c>
      <c r="D8">
        <v>19</v>
      </c>
      <c r="E8" s="2">
        <f t="shared" si="0"/>
        <v>41.85022026431718</v>
      </c>
      <c r="F8">
        <v>67.099999999999994</v>
      </c>
      <c r="G8">
        <f t="shared" si="1"/>
        <v>1509.1069603524229</v>
      </c>
      <c r="H8" s="6">
        <f t="shared" si="2"/>
        <v>4.1919637787567305</v>
      </c>
    </row>
    <row r="9" spans="1:8">
      <c r="A9">
        <v>2015</v>
      </c>
      <c r="B9">
        <v>35</v>
      </c>
      <c r="D9">
        <v>35</v>
      </c>
      <c r="E9" s="2">
        <f t="shared" si="0"/>
        <v>77.092511013215855</v>
      </c>
      <c r="F9" t="s">
        <v>14</v>
      </c>
      <c r="G9">
        <f t="shared" si="1"/>
        <v>1822.763348017621</v>
      </c>
      <c r="H9" s="6">
        <f t="shared" si="2"/>
        <v>5.0632315222711695</v>
      </c>
    </row>
    <row r="10" spans="1:8">
      <c r="A10">
        <v>2016</v>
      </c>
      <c r="B10">
        <v>24</v>
      </c>
      <c r="D10">
        <v>24</v>
      </c>
      <c r="E10" s="2">
        <f t="shared" si="0"/>
        <v>52.863436123348016</v>
      </c>
      <c r="F10">
        <v>365.9</v>
      </c>
      <c r="G10">
        <f t="shared" si="1"/>
        <v>1607.1245814977974</v>
      </c>
      <c r="H10" s="6">
        <f t="shared" si="2"/>
        <v>4.464234948604993</v>
      </c>
    </row>
    <row r="11" spans="1:8">
      <c r="A11">
        <v>2017</v>
      </c>
      <c r="B11">
        <v>18</v>
      </c>
      <c r="D11">
        <v>18</v>
      </c>
      <c r="E11" s="2">
        <f t="shared" si="0"/>
        <v>39.647577092511014</v>
      </c>
      <c r="F11" t="s">
        <v>12</v>
      </c>
      <c r="G11">
        <f t="shared" si="1"/>
        <v>1489.5034361233479</v>
      </c>
      <c r="H11" s="6">
        <f t="shared" si="2"/>
        <v>4.1375095447870773</v>
      </c>
    </row>
    <row r="12" spans="1:8">
      <c r="A12">
        <v>2018</v>
      </c>
      <c r="B12">
        <v>19</v>
      </c>
      <c r="D12">
        <v>19</v>
      </c>
      <c r="E12" s="2">
        <f t="shared" si="0"/>
        <v>41.85022026431718</v>
      </c>
      <c r="F12" s="5">
        <v>360</v>
      </c>
      <c r="G12">
        <f t="shared" si="1"/>
        <v>1509.1069603524229</v>
      </c>
      <c r="H12" s="6">
        <f t="shared" si="2"/>
        <v>4.1919637787567305</v>
      </c>
    </row>
    <row r="13" spans="1:8">
      <c r="A13">
        <v>2019</v>
      </c>
      <c r="B13">
        <v>21</v>
      </c>
      <c r="D13">
        <v>21</v>
      </c>
      <c r="E13" s="2">
        <f t="shared" si="0"/>
        <v>46.255506607929512</v>
      </c>
      <c r="G13">
        <f t="shared" si="1"/>
        <v>1548.3140088105729</v>
      </c>
      <c r="H13" s="6">
        <f t="shared" si="2"/>
        <v>4.3008722466960361</v>
      </c>
    </row>
    <row r="14" spans="1:8">
      <c r="A14">
        <v>2020</v>
      </c>
      <c r="B14">
        <v>27</v>
      </c>
      <c r="D14">
        <v>27</v>
      </c>
      <c r="E14" s="2">
        <f t="shared" si="0"/>
        <v>59.471365638766521</v>
      </c>
      <c r="G14">
        <f t="shared" si="1"/>
        <v>1665.9351541850219</v>
      </c>
      <c r="H14" s="6">
        <f t="shared" si="2"/>
        <v>4.62759765051395</v>
      </c>
    </row>
    <row r="15" spans="1:8">
      <c r="A15">
        <v>2021</v>
      </c>
      <c r="B15">
        <v>27</v>
      </c>
      <c r="D15">
        <v>27</v>
      </c>
      <c r="E15" s="2">
        <f t="shared" si="0"/>
        <v>59.471365638766521</v>
      </c>
      <c r="G15">
        <f t="shared" si="1"/>
        <v>1665.9351541850219</v>
      </c>
      <c r="H15" s="6">
        <f t="shared" si="2"/>
        <v>4.62759765051395</v>
      </c>
    </row>
    <row r="16" spans="1:8">
      <c r="A16">
        <v>2022</v>
      </c>
      <c r="B16">
        <v>49</v>
      </c>
      <c r="D16">
        <v>49</v>
      </c>
      <c r="E16" s="2">
        <f t="shared" si="0"/>
        <v>107.92951541850221</v>
      </c>
      <c r="G16">
        <f t="shared" si="1"/>
        <v>2097.2126872246699</v>
      </c>
      <c r="H16" s="6">
        <f t="shared" si="2"/>
        <v>5.8255907978463055</v>
      </c>
    </row>
    <row r="17" spans="1:8">
      <c r="A17">
        <v>2023</v>
      </c>
      <c r="B17">
        <v>50</v>
      </c>
      <c r="D17">
        <v>50</v>
      </c>
      <c r="E17" s="2">
        <f t="shared" si="0"/>
        <v>110.13215859030836</v>
      </c>
      <c r="G17">
        <f t="shared" si="1"/>
        <v>2116.8162114537445</v>
      </c>
      <c r="H17" s="6">
        <f t="shared" si="2"/>
        <v>5.8800450318159569</v>
      </c>
    </row>
    <row r="18" spans="1:8">
      <c r="A18">
        <v>2024</v>
      </c>
    </row>
    <row r="19" spans="1:8">
      <c r="A19">
        <v>2025</v>
      </c>
    </row>
    <row r="20" spans="1:8">
      <c r="A20">
        <v>2026</v>
      </c>
    </row>
    <row r="21" spans="1:8">
      <c r="A21">
        <v>2027</v>
      </c>
    </row>
    <row r="22" spans="1:8">
      <c r="A22">
        <v>2028</v>
      </c>
    </row>
    <row r="23" spans="1:8">
      <c r="A23">
        <v>2029</v>
      </c>
    </row>
    <row r="24" spans="1:8">
      <c r="A24">
        <v>2030</v>
      </c>
    </row>
    <row r="25" spans="1:8">
      <c r="A25">
        <v>2031</v>
      </c>
    </row>
    <row r="26" spans="1:8">
      <c r="A26">
        <v>2032</v>
      </c>
    </row>
    <row r="27" spans="1:8">
      <c r="A27">
        <v>2033</v>
      </c>
    </row>
    <row r="28" spans="1:8">
      <c r="A28">
        <v>2034</v>
      </c>
    </row>
    <row r="29" spans="1:8">
      <c r="A29">
        <v>2035</v>
      </c>
    </row>
    <row r="30" spans="1:8">
      <c r="A30">
        <v>2036</v>
      </c>
    </row>
    <row r="31" spans="1:8">
      <c r="A31">
        <v>2037</v>
      </c>
    </row>
    <row r="32" spans="1:8">
      <c r="A32">
        <v>2038</v>
      </c>
    </row>
    <row r="33" spans="1:1">
      <c r="A33">
        <v>2039</v>
      </c>
    </row>
    <row r="34" spans="1:1">
      <c r="A34">
        <v>2040</v>
      </c>
    </row>
    <row r="35" spans="1:1">
      <c r="A35">
        <v>2041</v>
      </c>
    </row>
    <row r="36" spans="1:1">
      <c r="A36">
        <v>2042</v>
      </c>
    </row>
    <row r="37" spans="1:1">
      <c r="A37">
        <v>2043</v>
      </c>
    </row>
    <row r="38" spans="1:1">
      <c r="A38">
        <v>2044</v>
      </c>
    </row>
    <row r="39" spans="1:1">
      <c r="A39">
        <v>2045</v>
      </c>
    </row>
    <row r="40" spans="1:1">
      <c r="A40">
        <v>2046</v>
      </c>
    </row>
    <row r="41" spans="1:1">
      <c r="A41">
        <v>2047</v>
      </c>
    </row>
    <row r="42" spans="1:1">
      <c r="A42">
        <v>2048</v>
      </c>
    </row>
    <row r="43" spans="1:1">
      <c r="A43">
        <v>2049</v>
      </c>
    </row>
    <row r="44" spans="1:1">
      <c r="A44">
        <v>2050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coal</vt:lpstr>
      <vt:lpstr>gas</vt:lpstr>
      <vt:lpstr>Gas price development</vt:lpstr>
      <vt:lpstr>uranium</vt:lpstr>
      <vt:lpstr>uranium_data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 (tschell)</cp:lastModifiedBy>
  <dcterms:created xsi:type="dcterms:W3CDTF">2015-06-05T18:19:34Z</dcterms:created>
  <dcterms:modified xsi:type="dcterms:W3CDTF">2024-04-23T11:21:30Z</dcterms:modified>
</cp:coreProperties>
</file>