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8EC59A9D-1605-4D47-8685-C7D56F0EF9F8}" xr6:coauthVersionLast="47" xr6:coauthVersionMax="47" xr10:uidLastSave="{00000000-0000-0000-0000-000000000000}"/>
  <bookViews>
    <workbookView xWindow="-108" yWindow="-108" windowWidth="23256" windowHeight="12456" firstSheet="7" activeTab="13" xr2:uid="{0D40A248-FF8F-46CA-B1D1-6E3AD099E80C}"/>
  </bookViews>
  <sheets>
    <sheet name="Damian Lillard" sheetId="4" r:id="rId1"/>
    <sheet name="Stephen Curry" sheetId="1" r:id="rId2"/>
    <sheet name="Klay Thompson" sheetId="3" r:id="rId3"/>
    <sheet name="Duncan Robinson" sheetId="12" r:id="rId4"/>
    <sheet name="Karl-Anthony Towns" sheetId="5" r:id="rId5"/>
    <sheet name="Trae Young" sheetId="2" r:id="rId6"/>
    <sheet name="Myles Turner" sheetId="10" r:id="rId7"/>
    <sheet name="Buddy Hield" sheetId="6" r:id="rId8"/>
    <sheet name="Seth Curry" sheetId="8" r:id="rId9"/>
    <sheet name="Joe Harris" sheetId="15" r:id="rId10"/>
    <sheet name="Davis Bertans" sheetId="9" r:id="rId11"/>
    <sheet name="Luke Kennard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14" l="1"/>
  <c r="Z26" i="14"/>
  <c r="Y26" i="14"/>
  <c r="X26" i="14"/>
  <c r="Q26" i="14"/>
  <c r="AA26" i="13"/>
  <c r="Z26" i="13"/>
  <c r="Y26" i="13"/>
  <c r="X26" i="13"/>
  <c r="Q26" i="13"/>
  <c r="AA24" i="14"/>
  <c r="Z24" i="14"/>
  <c r="Y24" i="14"/>
  <c r="X24" i="14"/>
  <c r="Q24" i="14"/>
  <c r="AA24" i="13"/>
  <c r="Z24" i="13"/>
  <c r="Y24" i="13"/>
  <c r="X24" i="13"/>
  <c r="Q24" i="13"/>
  <c r="AA23" i="14"/>
  <c r="Z23" i="14"/>
  <c r="Y23" i="14"/>
  <c r="X23" i="14"/>
  <c r="AA22" i="14" l="1"/>
  <c r="Z22" i="14"/>
  <c r="Y22" i="14"/>
  <c r="X22" i="14"/>
  <c r="Q22" i="14"/>
  <c r="AA22" i="13"/>
  <c r="Z22" i="13"/>
  <c r="Y22" i="13"/>
  <c r="X22" i="13"/>
  <c r="Q22" i="13"/>
  <c r="AA20" i="14"/>
  <c r="Z20" i="14"/>
  <c r="Y20" i="14"/>
  <c r="X20" i="14"/>
  <c r="Q20" i="14"/>
  <c r="AA20" i="13"/>
  <c r="Z20" i="13"/>
  <c r="Y20" i="13"/>
  <c r="X20" i="13"/>
  <c r="Q20" i="13"/>
  <c r="AA17" i="14"/>
  <c r="Z17" i="14"/>
  <c r="Y17" i="14"/>
  <c r="X17" i="14"/>
  <c r="Q17" i="14"/>
  <c r="AA17" i="13"/>
  <c r="Z17" i="13"/>
  <c r="Y17" i="13"/>
  <c r="X17" i="13"/>
  <c r="Q17" i="13"/>
  <c r="AA15" i="14"/>
  <c r="Z15" i="14"/>
  <c r="Y15" i="14"/>
  <c r="X15" i="14"/>
  <c r="Q15" i="14"/>
  <c r="AA15" i="13"/>
  <c r="Z15" i="13"/>
  <c r="Y15" i="13"/>
  <c r="X15" i="13"/>
  <c r="Q15" i="13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W8" i="1"/>
  <c r="X8" i="1"/>
  <c r="Y8" i="1"/>
  <c r="Q9" i="1"/>
  <c r="R9" i="1"/>
  <c r="W9" i="1"/>
  <c r="X9" i="1"/>
  <c r="Y9" i="1"/>
  <c r="Q10" i="1"/>
  <c r="R10" i="1"/>
  <c r="W10" i="1"/>
  <c r="X10" i="1"/>
  <c r="Y10" i="1"/>
  <c r="Q11" i="1"/>
  <c r="R11" i="1"/>
  <c r="W11" i="1"/>
  <c r="X11" i="1"/>
  <c r="Y11" i="1"/>
  <c r="AA13" i="14" l="1"/>
  <c r="Z13" i="14"/>
  <c r="Y13" i="14"/>
  <c r="X13" i="14"/>
  <c r="Q13" i="14"/>
  <c r="AA13" i="13"/>
  <c r="Z13" i="13"/>
  <c r="Y13" i="13"/>
  <c r="X13" i="13"/>
  <c r="Q13" i="13"/>
  <c r="AA12" i="14" l="1"/>
  <c r="Z12" i="14"/>
  <c r="Y12" i="14"/>
  <c r="X12" i="14"/>
  <c r="Q12" i="14"/>
  <c r="AA12" i="13"/>
  <c r="Z12" i="13"/>
  <c r="Y12" i="13"/>
  <c r="X12" i="13"/>
  <c r="Q12" i="13"/>
  <c r="AA10" i="14"/>
  <c r="Z10" i="14"/>
  <c r="Y10" i="14"/>
  <c r="X10" i="14"/>
  <c r="Q10" i="14"/>
  <c r="AA10" i="13"/>
  <c r="Z10" i="13"/>
  <c r="Y10" i="13"/>
  <c r="X10" i="13"/>
  <c r="Q10" i="13"/>
  <c r="AA8" i="14"/>
  <c r="Z8" i="14"/>
  <c r="Y8" i="14"/>
  <c r="X8" i="14"/>
  <c r="Q8" i="14"/>
  <c r="AA8" i="13"/>
  <c r="Z8" i="13"/>
  <c r="Y8" i="13"/>
  <c r="X8" i="13"/>
  <c r="Q8" i="13"/>
  <c r="AA6" i="14"/>
  <c r="Z6" i="14"/>
  <c r="Y6" i="14"/>
  <c r="X6" i="14"/>
  <c r="Q6" i="14"/>
  <c r="AA6" i="13"/>
  <c r="Z6" i="13"/>
  <c r="Y6" i="13"/>
  <c r="X6" i="13"/>
  <c r="Q6" i="13"/>
  <c r="AA4" i="14"/>
  <c r="Z4" i="14"/>
  <c r="Y4" i="14"/>
  <c r="X4" i="14"/>
  <c r="Q4" i="14"/>
  <c r="AA4" i="13"/>
  <c r="Z4" i="13"/>
  <c r="Y4" i="13"/>
  <c r="X4" i="13"/>
  <c r="Q4" i="13"/>
  <c r="AA3" i="14" l="1"/>
  <c r="Z3" i="14"/>
  <c r="Y3" i="14"/>
  <c r="X3" i="14"/>
  <c r="Q3" i="14"/>
  <c r="AA3" i="13"/>
  <c r="Z3" i="13"/>
  <c r="Y3" i="13"/>
  <c r="X3" i="13"/>
  <c r="Q3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5" i="14"/>
  <c r="Z25" i="14"/>
  <c r="Y25" i="14"/>
  <c r="X25" i="14"/>
  <c r="Q25" i="14"/>
  <c r="Q23" i="14"/>
  <c r="AA21" i="14"/>
  <c r="Z21" i="14"/>
  <c r="Y21" i="14"/>
  <c r="X21" i="14"/>
  <c r="Q21" i="14"/>
  <c r="AA19" i="14"/>
  <c r="Z19" i="14"/>
  <c r="Y19" i="14"/>
  <c r="X19" i="14"/>
  <c r="Q19" i="14"/>
  <c r="AA18" i="14"/>
  <c r="Z18" i="14"/>
  <c r="Y18" i="14"/>
  <c r="X18" i="14"/>
  <c r="Q18" i="14"/>
  <c r="AA16" i="14"/>
  <c r="Z16" i="14"/>
  <c r="Y16" i="14"/>
  <c r="X16" i="14"/>
  <c r="Q16" i="14"/>
  <c r="AA14" i="14"/>
  <c r="Z14" i="14"/>
  <c r="Y14" i="14"/>
  <c r="X14" i="14"/>
  <c r="Q14" i="14"/>
  <c r="AA11" i="14"/>
  <c r="Z11" i="14"/>
  <c r="Y11" i="14"/>
  <c r="X11" i="14"/>
  <c r="Q11" i="14"/>
  <c r="AA9" i="14"/>
  <c r="Z9" i="14"/>
  <c r="Y9" i="14"/>
  <c r="X9" i="14"/>
  <c r="Q9" i="14"/>
  <c r="AA7" i="14"/>
  <c r="Z7" i="14"/>
  <c r="Y7" i="14"/>
  <c r="X7" i="14"/>
  <c r="Q7" i="14"/>
  <c r="AA5" i="14"/>
  <c r="Z5" i="14"/>
  <c r="Y5" i="14"/>
  <c r="X5" i="14"/>
  <c r="Q5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Y27" i="11"/>
  <c r="X27" i="11"/>
  <c r="W27" i="11"/>
  <c r="Y26" i="11"/>
  <c r="X26" i="11"/>
  <c r="W26" i="11"/>
  <c r="Y25" i="11"/>
  <c r="X25" i="11"/>
  <c r="W25" i="11"/>
  <c r="R25" i="11"/>
  <c r="Q25" i="11"/>
  <c r="Y24" i="11"/>
  <c r="X24" i="11"/>
  <c r="W24" i="11"/>
  <c r="R24" i="11"/>
  <c r="Q24" i="11"/>
  <c r="Y23" i="11"/>
  <c r="X23" i="11"/>
  <c r="W23" i="11"/>
  <c r="R23" i="11"/>
  <c r="Q23" i="11"/>
  <c r="Y22" i="11"/>
  <c r="X22" i="11"/>
  <c r="W22" i="11"/>
  <c r="R22" i="11"/>
  <c r="Q22" i="11"/>
  <c r="Y21" i="11"/>
  <c r="X21" i="11"/>
  <c r="W21" i="11"/>
  <c r="R21" i="11"/>
  <c r="Q21" i="11"/>
  <c r="Y20" i="11"/>
  <c r="X20" i="11"/>
  <c r="W20" i="11"/>
  <c r="Q20" i="11"/>
  <c r="Y19" i="11"/>
  <c r="X19" i="11"/>
  <c r="W19" i="11"/>
  <c r="Y18" i="11"/>
  <c r="X18" i="11"/>
  <c r="W18" i="11"/>
  <c r="Y17" i="11"/>
  <c r="X17" i="11"/>
  <c r="W17" i="11"/>
  <c r="Y16" i="11"/>
  <c r="X16" i="11"/>
  <c r="W16" i="11"/>
  <c r="R16" i="11"/>
  <c r="Q16" i="11"/>
  <c r="Y15" i="11"/>
  <c r="X15" i="11"/>
  <c r="W15" i="11"/>
  <c r="Y14" i="11"/>
  <c r="X14" i="11"/>
  <c r="W14" i="11"/>
  <c r="Y13" i="11"/>
  <c r="X13" i="11"/>
  <c r="W13" i="11"/>
  <c r="R13" i="11"/>
  <c r="Q13" i="11"/>
  <c r="Y12" i="11"/>
  <c r="X12" i="11"/>
  <c r="W12" i="11"/>
  <c r="Y11" i="11"/>
  <c r="X11" i="11"/>
  <c r="W11" i="11"/>
  <c r="Y10" i="11"/>
  <c r="X10" i="11"/>
  <c r="W10" i="11"/>
  <c r="Y9" i="11"/>
  <c r="X9" i="11"/>
  <c r="W9" i="11"/>
  <c r="R9" i="11"/>
  <c r="Q9" i="11"/>
  <c r="Y8" i="11"/>
  <c r="X8" i="11"/>
  <c r="W8" i="11"/>
  <c r="R8" i="11"/>
  <c r="Q8" i="11"/>
  <c r="Y7" i="11"/>
  <c r="X7" i="11"/>
  <c r="W7" i="11"/>
  <c r="R7" i="11"/>
  <c r="Q7" i="11"/>
  <c r="Y6" i="11"/>
  <c r="X6" i="11"/>
  <c r="W6" i="11"/>
  <c r="R6" i="11"/>
  <c r="Q6" i="11"/>
  <c r="Y5" i="11"/>
  <c r="X5" i="11"/>
  <c r="W5" i="11"/>
  <c r="R5" i="11"/>
  <c r="Q5" i="11"/>
  <c r="Y4" i="11"/>
  <c r="X4" i="11"/>
  <c r="W4" i="11"/>
  <c r="Y3" i="11"/>
  <c r="X3" i="11"/>
  <c r="W3" i="11"/>
  <c r="R3" i="11"/>
  <c r="Q3" i="11"/>
  <c r="Y2" i="11"/>
  <c r="X2" i="11"/>
  <c r="W2" i="11"/>
  <c r="R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R28" i="9"/>
  <c r="Q28" i="9"/>
  <c r="Y27" i="9"/>
  <c r="X27" i="9"/>
  <c r="W27" i="9"/>
  <c r="R27" i="9"/>
  <c r="Q27" i="9"/>
  <c r="Y26" i="9"/>
  <c r="X26" i="9"/>
  <c r="W26" i="9"/>
  <c r="S26" i="9"/>
  <c r="Q26" i="9"/>
  <c r="Y25" i="9"/>
  <c r="X25" i="9"/>
  <c r="W25" i="9"/>
  <c r="Q25" i="9"/>
  <c r="Y24" i="9"/>
  <c r="X24" i="9"/>
  <c r="W24" i="9"/>
  <c r="Y23" i="9"/>
  <c r="X23" i="9"/>
  <c r="W23" i="9"/>
  <c r="R23" i="9"/>
  <c r="Q23" i="9"/>
  <c r="Y22" i="9"/>
  <c r="X22" i="9"/>
  <c r="W22" i="9"/>
  <c r="Y21" i="9"/>
  <c r="X21" i="9"/>
  <c r="W21" i="9"/>
  <c r="R21" i="9"/>
  <c r="Q21" i="9"/>
  <c r="Y20" i="9"/>
  <c r="X20" i="9"/>
  <c r="W20" i="9"/>
  <c r="R20" i="9"/>
  <c r="Q20" i="9"/>
  <c r="Y19" i="9"/>
  <c r="X19" i="9"/>
  <c r="W19" i="9"/>
  <c r="R19" i="9"/>
  <c r="Q19" i="9"/>
  <c r="Y18" i="9"/>
  <c r="X18" i="9"/>
  <c r="W18" i="9"/>
  <c r="Y17" i="9"/>
  <c r="X17" i="9"/>
  <c r="W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R14" i="9"/>
  <c r="Q14" i="9"/>
  <c r="Y13" i="9"/>
  <c r="X13" i="9"/>
  <c r="W13" i="9"/>
  <c r="R13" i="9"/>
  <c r="Q13" i="9"/>
  <c r="Y12" i="9"/>
  <c r="X12" i="9"/>
  <c r="W12" i="9"/>
  <c r="Y11" i="9"/>
  <c r="X11" i="9"/>
  <c r="W11" i="9"/>
  <c r="R11" i="9"/>
  <c r="Q11" i="9"/>
  <c r="Y10" i="9"/>
  <c r="X10" i="9"/>
  <c r="W10" i="9"/>
  <c r="Y9" i="9"/>
  <c r="X9" i="9"/>
  <c r="W9" i="9"/>
  <c r="R9" i="9"/>
  <c r="Q9" i="9"/>
  <c r="Y8" i="9"/>
  <c r="X8" i="9"/>
  <c r="W8" i="9"/>
  <c r="R8" i="9"/>
  <c r="Q8" i="9"/>
  <c r="Y7" i="9"/>
  <c r="X7" i="9"/>
  <c r="W7" i="9"/>
  <c r="R7" i="9"/>
  <c r="Q7" i="9"/>
  <c r="Y6" i="9"/>
  <c r="X6" i="9"/>
  <c r="W6" i="9"/>
  <c r="Y5" i="9"/>
  <c r="X5" i="9"/>
  <c r="W5" i="9"/>
  <c r="R5" i="9"/>
  <c r="Q5" i="9"/>
  <c r="Y4" i="9"/>
  <c r="X4" i="9"/>
  <c r="W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Q28" i="8"/>
  <c r="Y27" i="8"/>
  <c r="X27" i="8"/>
  <c r="W27" i="8"/>
  <c r="R27" i="8"/>
  <c r="Q27" i="8"/>
  <c r="Y26" i="8"/>
  <c r="X26" i="8"/>
  <c r="W26" i="8"/>
  <c r="R26" i="8"/>
  <c r="Q26" i="8"/>
  <c r="Y25" i="8"/>
  <c r="X25" i="8"/>
  <c r="W25" i="8"/>
  <c r="S25" i="8"/>
  <c r="R25" i="8"/>
  <c r="Q25" i="8"/>
  <c r="Y24" i="8"/>
  <c r="X24" i="8"/>
  <c r="W24" i="8"/>
  <c r="Y23" i="8"/>
  <c r="X23" i="8"/>
  <c r="W23" i="8"/>
  <c r="R23" i="8"/>
  <c r="Q23" i="8"/>
  <c r="Y22" i="8"/>
  <c r="X22" i="8"/>
  <c r="W22" i="8"/>
  <c r="R22" i="8"/>
  <c r="Q22" i="8"/>
  <c r="Y21" i="8"/>
  <c r="X21" i="8"/>
  <c r="W21" i="8"/>
  <c r="R21" i="8"/>
  <c r="Q21" i="8"/>
  <c r="Y20" i="8"/>
  <c r="X20" i="8"/>
  <c r="W20" i="8"/>
  <c r="R20" i="8"/>
  <c r="Q20" i="8"/>
  <c r="Y19" i="8"/>
  <c r="X19" i="8"/>
  <c r="W19" i="8"/>
  <c r="R19" i="8"/>
  <c r="Q19" i="8"/>
  <c r="Y18" i="8"/>
  <c r="X18" i="8"/>
  <c r="W18" i="8"/>
  <c r="R18" i="8"/>
  <c r="Q18" i="8"/>
  <c r="Y17" i="8"/>
  <c r="X17" i="8"/>
  <c r="W17" i="8"/>
  <c r="R17" i="8"/>
  <c r="Q17" i="8"/>
  <c r="Y16" i="8"/>
  <c r="X16" i="8"/>
  <c r="W16" i="8"/>
  <c r="S16" i="8"/>
  <c r="R16" i="8"/>
  <c r="Q16" i="8"/>
  <c r="Y15" i="8"/>
  <c r="X15" i="8"/>
  <c r="W15" i="8"/>
  <c r="S15" i="8"/>
  <c r="R15" i="8"/>
  <c r="Q15" i="8"/>
  <c r="Y14" i="8"/>
  <c r="X14" i="8"/>
  <c r="W14" i="8"/>
  <c r="Y13" i="8"/>
  <c r="X13" i="8"/>
  <c r="W13" i="8"/>
  <c r="R13" i="8"/>
  <c r="Q13" i="8"/>
  <c r="Y12" i="8"/>
  <c r="X12" i="8"/>
  <c r="W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R9" i="8"/>
  <c r="Q9" i="8"/>
  <c r="Y8" i="8"/>
  <c r="X8" i="8"/>
  <c r="W8" i="8"/>
  <c r="R8" i="8"/>
  <c r="Q8" i="8"/>
  <c r="Y7" i="8"/>
  <c r="X7" i="8"/>
  <c r="W7" i="8"/>
  <c r="Q7" i="8"/>
  <c r="Y6" i="8"/>
  <c r="X6" i="8"/>
  <c r="W6" i="8"/>
  <c r="S6" i="8"/>
  <c r="R6" i="8"/>
  <c r="Q6" i="8"/>
  <c r="Y5" i="8"/>
  <c r="X5" i="8"/>
  <c r="W5" i="8"/>
  <c r="Q5" i="8"/>
  <c r="Y4" i="8"/>
  <c r="X4" i="8"/>
  <c r="W4" i="8"/>
  <c r="R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R28" i="12"/>
  <c r="Q28" i="12"/>
  <c r="Y27" i="12"/>
  <c r="X27" i="12"/>
  <c r="W27" i="12"/>
  <c r="S27" i="12"/>
  <c r="R27" i="12"/>
  <c r="Q27" i="12"/>
  <c r="Y26" i="12"/>
  <c r="X26" i="12"/>
  <c r="W26" i="12"/>
  <c r="R26" i="12"/>
  <c r="Q26" i="12"/>
  <c r="Y25" i="12"/>
  <c r="X25" i="12"/>
  <c r="W25" i="12"/>
  <c r="R25" i="12"/>
  <c r="Q25" i="12"/>
  <c r="Y24" i="12"/>
  <c r="X24" i="12"/>
  <c r="W24" i="12"/>
  <c r="R24" i="12"/>
  <c r="Q24" i="12"/>
  <c r="Y23" i="12"/>
  <c r="X23" i="12"/>
  <c r="W23" i="12"/>
  <c r="S23" i="12"/>
  <c r="R23" i="12"/>
  <c r="Q23" i="12"/>
  <c r="Y22" i="12"/>
  <c r="X22" i="12"/>
  <c r="W22" i="12"/>
  <c r="R22" i="12"/>
  <c r="Q22" i="12"/>
  <c r="Y21" i="12"/>
  <c r="X21" i="12"/>
  <c r="W21" i="12"/>
  <c r="R21" i="12"/>
  <c r="Q21" i="12"/>
  <c r="Y20" i="12"/>
  <c r="X20" i="12"/>
  <c r="W20" i="12"/>
  <c r="R20" i="12"/>
  <c r="Q20" i="12"/>
  <c r="Y19" i="12"/>
  <c r="X19" i="12"/>
  <c r="W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Q16" i="12"/>
  <c r="Y15" i="12"/>
  <c r="X15" i="12"/>
  <c r="W15" i="12"/>
  <c r="S15" i="12"/>
  <c r="R15" i="12"/>
  <c r="Q15" i="12"/>
  <c r="Y14" i="12"/>
  <c r="X14" i="12"/>
  <c r="W14" i="12"/>
  <c r="R14" i="12"/>
  <c r="Q14" i="12"/>
  <c r="Y13" i="12"/>
  <c r="X13" i="12"/>
  <c r="W13" i="12"/>
  <c r="R13" i="12"/>
  <c r="Q13" i="12"/>
  <c r="Y12" i="12"/>
  <c r="X12" i="12"/>
  <c r="W12" i="12"/>
  <c r="R12" i="12"/>
  <c r="Q12" i="12"/>
  <c r="Y11" i="12"/>
  <c r="X11" i="12"/>
  <c r="W11" i="12"/>
  <c r="R11" i="12"/>
  <c r="Q11" i="12"/>
  <c r="Y10" i="12"/>
  <c r="X10" i="12"/>
  <c r="W10" i="12"/>
  <c r="R10" i="12"/>
  <c r="Q10" i="12"/>
  <c r="Y9" i="12"/>
  <c r="X9" i="12"/>
  <c r="W9" i="12"/>
  <c r="S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R6" i="12"/>
  <c r="Q6" i="12"/>
  <c r="Y5" i="12"/>
  <c r="X5" i="12"/>
  <c r="W5" i="12"/>
  <c r="R5" i="12"/>
  <c r="Q5" i="12"/>
  <c r="Y4" i="12"/>
  <c r="X4" i="12"/>
  <c r="W4" i="12"/>
  <c r="R4" i="12"/>
  <c r="Q4" i="12"/>
  <c r="Y3" i="12"/>
  <c r="X3" i="12"/>
  <c r="W3" i="12"/>
  <c r="R3" i="12"/>
  <c r="Q3" i="12"/>
  <c r="Y2" i="12"/>
  <c r="X2" i="12"/>
  <c r="W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Y27" i="15"/>
  <c r="X27" i="15"/>
  <c r="W27" i="15"/>
  <c r="Y26" i="15"/>
  <c r="X26" i="15"/>
  <c r="W26" i="15"/>
  <c r="R26" i="15"/>
  <c r="Q26" i="15"/>
  <c r="Y25" i="15"/>
  <c r="X25" i="15"/>
  <c r="W25" i="15"/>
  <c r="R25" i="15"/>
  <c r="Q25" i="15"/>
  <c r="Y24" i="15"/>
  <c r="X24" i="15"/>
  <c r="W24" i="15"/>
  <c r="R24" i="15"/>
  <c r="Q24" i="15"/>
  <c r="Y23" i="15"/>
  <c r="X23" i="15"/>
  <c r="W23" i="15"/>
  <c r="R23" i="15"/>
  <c r="Q23" i="15"/>
  <c r="Y22" i="15"/>
  <c r="X22" i="15"/>
  <c r="W22" i="15"/>
  <c r="R22" i="15"/>
  <c r="Q22" i="15"/>
  <c r="Y21" i="15"/>
  <c r="X21" i="15"/>
  <c r="W21" i="15"/>
  <c r="R21" i="15"/>
  <c r="Q21" i="15"/>
  <c r="Y20" i="15"/>
  <c r="X20" i="15"/>
  <c r="W20" i="15"/>
  <c r="R20" i="15"/>
  <c r="Q20" i="15"/>
  <c r="Y19" i="15"/>
  <c r="X19" i="15"/>
  <c r="W19" i="15"/>
  <c r="R19" i="15"/>
  <c r="Q19" i="15"/>
  <c r="Y18" i="15"/>
  <c r="X18" i="15"/>
  <c r="W18" i="15"/>
  <c r="R18" i="15"/>
  <c r="Q18" i="15"/>
  <c r="Y17" i="15"/>
  <c r="X17" i="15"/>
  <c r="W17" i="15"/>
  <c r="Q17" i="15"/>
  <c r="Y16" i="15"/>
  <c r="X16" i="15"/>
  <c r="W16" i="15"/>
  <c r="R16" i="15"/>
  <c r="Q16" i="15"/>
  <c r="Y15" i="15"/>
  <c r="X15" i="15"/>
  <c r="W15" i="15"/>
  <c r="Y14" i="15"/>
  <c r="X14" i="15"/>
  <c r="W14" i="15"/>
  <c r="R14" i="15"/>
  <c r="Q14" i="15"/>
  <c r="Y13" i="15"/>
  <c r="X13" i="15"/>
  <c r="W13" i="15"/>
  <c r="R13" i="15"/>
  <c r="Q13" i="15"/>
  <c r="Y12" i="15"/>
  <c r="X12" i="15"/>
  <c r="W12" i="15"/>
  <c r="R12" i="15"/>
  <c r="Q12" i="15"/>
  <c r="Y11" i="15"/>
  <c r="X11" i="15"/>
  <c r="W11" i="15"/>
  <c r="R11" i="15"/>
  <c r="Q11" i="15"/>
  <c r="Y10" i="15"/>
  <c r="X10" i="15"/>
  <c r="W10" i="15"/>
  <c r="R10" i="15"/>
  <c r="Q10" i="15"/>
  <c r="Y9" i="15"/>
  <c r="X9" i="15"/>
  <c r="W9" i="15"/>
  <c r="R9" i="15"/>
  <c r="Q9" i="15"/>
  <c r="Y8" i="15"/>
  <c r="X8" i="15"/>
  <c r="W8" i="15"/>
  <c r="Y7" i="15"/>
  <c r="X7" i="15"/>
  <c r="W7" i="15"/>
  <c r="R7" i="15"/>
  <c r="Q7" i="15"/>
  <c r="Y6" i="15"/>
  <c r="X6" i="15"/>
  <c r="W6" i="15"/>
  <c r="R6" i="15"/>
  <c r="Q6" i="15"/>
  <c r="Y5" i="15"/>
  <c r="X5" i="15"/>
  <c r="W5" i="15"/>
  <c r="Q5" i="15"/>
  <c r="Y4" i="15"/>
  <c r="X4" i="15"/>
  <c r="W4" i="15"/>
  <c r="R4" i="15"/>
  <c r="Q4" i="15"/>
  <c r="Y3" i="15"/>
  <c r="X3" i="15"/>
  <c r="W3" i="15"/>
  <c r="R3" i="15"/>
  <c r="Q3" i="15"/>
  <c r="Y2" i="15"/>
  <c r="X2" i="15"/>
  <c r="W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R28" i="6"/>
  <c r="Q28" i="6"/>
  <c r="Y27" i="6"/>
  <c r="X27" i="6"/>
  <c r="W27" i="6"/>
  <c r="R27" i="6"/>
  <c r="Q27" i="6"/>
  <c r="Y26" i="6"/>
  <c r="X26" i="6"/>
  <c r="W26" i="6"/>
  <c r="R26" i="6"/>
  <c r="Q26" i="6"/>
  <c r="Y25" i="6"/>
  <c r="X25" i="6"/>
  <c r="W25" i="6"/>
  <c r="R25" i="6"/>
  <c r="Q25" i="6"/>
  <c r="Y24" i="6"/>
  <c r="X24" i="6"/>
  <c r="W24" i="6"/>
  <c r="R24" i="6"/>
  <c r="Q24" i="6"/>
  <c r="Y23" i="6"/>
  <c r="X23" i="6"/>
  <c r="W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R20" i="6"/>
  <c r="Q20" i="6"/>
  <c r="Y19" i="6"/>
  <c r="X19" i="6"/>
  <c r="W19" i="6"/>
  <c r="S19" i="6"/>
  <c r="R19" i="6"/>
  <c r="Q19" i="6"/>
  <c r="Y18" i="6"/>
  <c r="X18" i="6"/>
  <c r="W18" i="6"/>
  <c r="R18" i="6"/>
  <c r="Q18" i="6"/>
  <c r="Y17" i="6"/>
  <c r="X17" i="6"/>
  <c r="W17" i="6"/>
  <c r="R17" i="6"/>
  <c r="Q17" i="6"/>
  <c r="Y16" i="6"/>
  <c r="X16" i="6"/>
  <c r="W16" i="6"/>
  <c r="R16" i="6"/>
  <c r="Q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S13" i="6"/>
  <c r="R13" i="6"/>
  <c r="Q13" i="6"/>
  <c r="Y12" i="6"/>
  <c r="X12" i="6"/>
  <c r="W12" i="6"/>
  <c r="R12" i="6"/>
  <c r="Q12" i="6"/>
  <c r="Y11" i="6"/>
  <c r="X11" i="6"/>
  <c r="W11" i="6"/>
  <c r="R11" i="6"/>
  <c r="Q11" i="6"/>
  <c r="Y10" i="6"/>
  <c r="X10" i="6"/>
  <c r="W10" i="6"/>
  <c r="R10" i="6"/>
  <c r="Q10" i="6"/>
  <c r="Y9" i="6"/>
  <c r="X9" i="6"/>
  <c r="W9" i="6"/>
  <c r="R9" i="6"/>
  <c r="Q9" i="6"/>
  <c r="Y8" i="6"/>
  <c r="X8" i="6"/>
  <c r="W8" i="6"/>
  <c r="R8" i="6"/>
  <c r="Q8" i="6"/>
  <c r="Y7" i="6"/>
  <c r="X7" i="6"/>
  <c r="W7" i="6"/>
  <c r="R7" i="6"/>
  <c r="Q7" i="6"/>
  <c r="Y6" i="6"/>
  <c r="X6" i="6"/>
  <c r="W6" i="6"/>
  <c r="R6" i="6"/>
  <c r="Q6" i="6"/>
  <c r="Y5" i="6"/>
  <c r="X5" i="6"/>
  <c r="W5" i="6"/>
  <c r="S5" i="6"/>
  <c r="R5" i="6"/>
  <c r="Q5" i="6"/>
  <c r="Y4" i="6"/>
  <c r="X4" i="6"/>
  <c r="W4" i="6"/>
  <c r="R4" i="6"/>
  <c r="Q4" i="6"/>
  <c r="Y3" i="6"/>
  <c r="X3" i="6"/>
  <c r="W3" i="6"/>
  <c r="S3" i="6"/>
  <c r="R3" i="6"/>
  <c r="Q3" i="6"/>
  <c r="Y2" i="6"/>
  <c r="X2" i="6"/>
  <c r="W2" i="6"/>
  <c r="S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R27" i="2"/>
  <c r="Q27" i="2"/>
  <c r="Y26" i="2"/>
  <c r="X26" i="2"/>
  <c r="W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R21" i="2"/>
  <c r="Q21" i="2"/>
  <c r="Y20" i="2"/>
  <c r="X20" i="2"/>
  <c r="W20" i="2"/>
  <c r="R20" i="2"/>
  <c r="Q20" i="2"/>
  <c r="Y19" i="2"/>
  <c r="X19" i="2"/>
  <c r="W19" i="2"/>
  <c r="S19" i="2"/>
  <c r="R19" i="2"/>
  <c r="Q19" i="2"/>
  <c r="Y18" i="2"/>
  <c r="X18" i="2"/>
  <c r="W18" i="2"/>
  <c r="S18" i="2"/>
  <c r="R18" i="2"/>
  <c r="Q18" i="2"/>
  <c r="Y17" i="2"/>
  <c r="X17" i="2"/>
  <c r="W17" i="2"/>
  <c r="S17" i="2"/>
  <c r="R17" i="2"/>
  <c r="Q17" i="2"/>
  <c r="Y16" i="2"/>
  <c r="X16" i="2"/>
  <c r="W16" i="2"/>
  <c r="R16" i="2"/>
  <c r="Q16" i="2"/>
  <c r="Y15" i="2"/>
  <c r="X15" i="2"/>
  <c r="W15" i="2"/>
  <c r="R15" i="2"/>
  <c r="Q15" i="2"/>
  <c r="Y14" i="2"/>
  <c r="X14" i="2"/>
  <c r="W14" i="2"/>
  <c r="R14" i="2"/>
  <c r="Q14" i="2"/>
  <c r="Y13" i="2"/>
  <c r="X13" i="2"/>
  <c r="W13" i="2"/>
  <c r="S13" i="2"/>
  <c r="R13" i="2"/>
  <c r="Q13" i="2"/>
  <c r="Y12" i="2"/>
  <c r="X12" i="2"/>
  <c r="W12" i="2"/>
  <c r="S12" i="2"/>
  <c r="R12" i="2"/>
  <c r="Q12" i="2"/>
  <c r="Y11" i="2"/>
  <c r="X11" i="2"/>
  <c r="W11" i="2"/>
  <c r="R11" i="2"/>
  <c r="Q11" i="2"/>
  <c r="Y10" i="2"/>
  <c r="X10" i="2"/>
  <c r="W10" i="2"/>
  <c r="S10" i="2"/>
  <c r="R10" i="2"/>
  <c r="Q10" i="2"/>
  <c r="Y9" i="2"/>
  <c r="X9" i="2"/>
  <c r="W9" i="2"/>
  <c r="R9" i="2"/>
  <c r="Q9" i="2"/>
  <c r="Y8" i="2"/>
  <c r="X8" i="2"/>
  <c r="W8" i="2"/>
  <c r="R8" i="2"/>
  <c r="Q8" i="2"/>
  <c r="Y7" i="2"/>
  <c r="X7" i="2"/>
  <c r="W7" i="2"/>
  <c r="R7" i="2"/>
  <c r="Q7" i="2"/>
  <c r="Y6" i="2"/>
  <c r="X6" i="2"/>
  <c r="W6" i="2"/>
  <c r="R6" i="2"/>
  <c r="Q6" i="2"/>
  <c r="Y5" i="2"/>
  <c r="X5" i="2"/>
  <c r="W5" i="2"/>
  <c r="S5" i="2"/>
  <c r="R5" i="2"/>
  <c r="Q5" i="2"/>
  <c r="Y4" i="2"/>
  <c r="X4" i="2"/>
  <c r="W4" i="2"/>
  <c r="R4" i="2"/>
  <c r="Q4" i="2"/>
  <c r="Y3" i="2"/>
  <c r="X3" i="2"/>
  <c r="W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R16" i="5"/>
  <c r="Q16" i="5"/>
  <c r="Y15" i="5"/>
  <c r="X15" i="5"/>
  <c r="W15" i="5"/>
  <c r="S15" i="5"/>
  <c r="R15" i="5"/>
  <c r="Q15" i="5"/>
  <c r="Y14" i="5"/>
  <c r="X14" i="5"/>
  <c r="W14" i="5"/>
  <c r="R14" i="5"/>
  <c r="Q14" i="5"/>
  <c r="Y13" i="5"/>
  <c r="X13" i="5"/>
  <c r="W13" i="5"/>
  <c r="R13" i="5"/>
  <c r="Q13" i="5"/>
  <c r="Y12" i="5"/>
  <c r="X12" i="5"/>
  <c r="W12" i="5"/>
  <c r="R12" i="5"/>
  <c r="Q12" i="5"/>
  <c r="Y11" i="5"/>
  <c r="X11" i="5"/>
  <c r="W11" i="5"/>
  <c r="S11" i="5"/>
  <c r="R11" i="5"/>
  <c r="Q11" i="5"/>
  <c r="Y10" i="5"/>
  <c r="X10" i="5"/>
  <c r="W10" i="5"/>
  <c r="S10" i="5"/>
  <c r="R10" i="5"/>
  <c r="Q10" i="5"/>
  <c r="Y9" i="5"/>
  <c r="X9" i="5"/>
  <c r="W9" i="5"/>
  <c r="S9" i="5"/>
  <c r="R9" i="5"/>
  <c r="Q9" i="5"/>
  <c r="Y8" i="5"/>
  <c r="X8" i="5"/>
  <c r="W8" i="5"/>
  <c r="Q8" i="5"/>
  <c r="Y7" i="5"/>
  <c r="X7" i="5"/>
  <c r="W7" i="5"/>
  <c r="S7" i="5"/>
  <c r="R7" i="5"/>
  <c r="Q7" i="5"/>
  <c r="Y6" i="5"/>
  <c r="X6" i="5"/>
  <c r="W6" i="5"/>
  <c r="S6" i="5"/>
  <c r="R6" i="5"/>
  <c r="Q6" i="5"/>
  <c r="Y5" i="5"/>
  <c r="X5" i="5"/>
  <c r="W5" i="5"/>
  <c r="S5" i="5"/>
  <c r="Q5" i="5"/>
  <c r="Y4" i="5"/>
  <c r="X4" i="5"/>
  <c r="W4" i="5"/>
  <c r="R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R23" i="4"/>
  <c r="Q23" i="4"/>
  <c r="Y22" i="4"/>
  <c r="X22" i="4"/>
  <c r="W22" i="4"/>
  <c r="R22" i="4"/>
  <c r="Q22" i="4"/>
  <c r="Y21" i="4"/>
  <c r="X21" i="4"/>
  <c r="W21" i="4"/>
  <c r="S21" i="4"/>
  <c r="R21" i="4"/>
  <c r="Q21" i="4"/>
  <c r="Y20" i="4"/>
  <c r="X20" i="4"/>
  <c r="W20" i="4"/>
  <c r="R20" i="4"/>
  <c r="Q20" i="4"/>
  <c r="Y19" i="4"/>
  <c r="X19" i="4"/>
  <c r="W19" i="4"/>
  <c r="R19" i="4"/>
  <c r="Q19" i="4"/>
  <c r="Y18" i="4"/>
  <c r="X18" i="4"/>
  <c r="W18" i="4"/>
  <c r="R18" i="4"/>
  <c r="Q18" i="4"/>
  <c r="Y17" i="4"/>
  <c r="X17" i="4"/>
  <c r="W17" i="4"/>
  <c r="R17" i="4"/>
  <c r="Q17" i="4"/>
  <c r="Y16" i="4"/>
  <c r="X16" i="4"/>
  <c r="W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Y6" i="4"/>
  <c r="X6" i="4"/>
  <c r="W6" i="4"/>
  <c r="R6" i="4"/>
  <c r="Q6" i="4"/>
  <c r="Y5" i="4"/>
  <c r="X5" i="4"/>
  <c r="W5" i="4"/>
  <c r="R5" i="4"/>
  <c r="Q5" i="4"/>
  <c r="Y4" i="4"/>
  <c r="X4" i="4"/>
  <c r="W4" i="4"/>
  <c r="R4" i="4"/>
  <c r="Q4" i="4"/>
  <c r="Y3" i="4"/>
  <c r="X3" i="4"/>
  <c r="W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R28" i="3"/>
  <c r="Q28" i="3"/>
  <c r="Y27" i="3"/>
  <c r="X27" i="3"/>
  <c r="W27" i="3"/>
  <c r="R27" i="3"/>
  <c r="Q27" i="3"/>
  <c r="Y26" i="3"/>
  <c r="X26" i="3"/>
  <c r="W26" i="3"/>
  <c r="R26" i="3"/>
  <c r="Q26" i="3"/>
  <c r="Y25" i="3"/>
  <c r="X25" i="3"/>
  <c r="W25" i="3"/>
  <c r="S25" i="3"/>
  <c r="R25" i="3"/>
  <c r="Q25" i="3"/>
  <c r="Y24" i="3"/>
  <c r="X24" i="3"/>
  <c r="W24" i="3"/>
  <c r="R24" i="3"/>
  <c r="Q24" i="3"/>
  <c r="Y23" i="3"/>
  <c r="X23" i="3"/>
  <c r="W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R20" i="3"/>
  <c r="Q20" i="3"/>
  <c r="Y19" i="3"/>
  <c r="X19" i="3"/>
  <c r="W19" i="3"/>
  <c r="R19" i="3"/>
  <c r="Q19" i="3"/>
  <c r="Y18" i="3"/>
  <c r="X18" i="3"/>
  <c r="W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R15" i="3"/>
  <c r="Q15" i="3"/>
  <c r="Y14" i="3"/>
  <c r="X14" i="3"/>
  <c r="W14" i="3"/>
  <c r="R14" i="3"/>
  <c r="Q14" i="3"/>
  <c r="Y13" i="3"/>
  <c r="X13" i="3"/>
  <c r="W13" i="3"/>
  <c r="R13" i="3"/>
  <c r="Q13" i="3"/>
  <c r="Y12" i="3"/>
  <c r="X12" i="3"/>
  <c r="W12" i="3"/>
  <c r="R12" i="3"/>
  <c r="Q12" i="3"/>
  <c r="Y11" i="3"/>
  <c r="X11" i="3"/>
  <c r="W11" i="3"/>
  <c r="R11" i="3"/>
  <c r="Q11" i="3"/>
  <c r="Y10" i="3"/>
  <c r="X10" i="3"/>
  <c r="W10" i="3"/>
  <c r="R10" i="3"/>
  <c r="Q10" i="3"/>
  <c r="Y9" i="3"/>
  <c r="X9" i="3"/>
  <c r="W9" i="3"/>
  <c r="R9" i="3"/>
  <c r="Q9" i="3"/>
  <c r="Y8" i="3"/>
  <c r="X8" i="3"/>
  <c r="W8" i="3"/>
  <c r="R8" i="3"/>
  <c r="Q8" i="3"/>
  <c r="Y7" i="3"/>
  <c r="X7" i="3"/>
  <c r="W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R4" i="3"/>
  <c r="Q4" i="3"/>
  <c r="Y3" i="3"/>
  <c r="X3" i="3"/>
  <c r="W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R27" i="10"/>
  <c r="Q27" i="10"/>
  <c r="Y26" i="10"/>
  <c r="X26" i="10"/>
  <c r="W26" i="10"/>
  <c r="R26" i="10"/>
  <c r="Q26" i="10"/>
  <c r="Y25" i="10"/>
  <c r="X25" i="10"/>
  <c r="W25" i="10"/>
  <c r="Q25" i="10"/>
  <c r="Y24" i="10"/>
  <c r="X24" i="10"/>
  <c r="W24" i="10"/>
  <c r="R24" i="10"/>
  <c r="Q24" i="10"/>
  <c r="Y23" i="10"/>
  <c r="X23" i="10"/>
  <c r="W23" i="10"/>
  <c r="Q23" i="10"/>
  <c r="Y22" i="10"/>
  <c r="X22" i="10"/>
  <c r="W22" i="10"/>
  <c r="S22" i="10"/>
  <c r="R22" i="10"/>
  <c r="Q22" i="10"/>
  <c r="Y21" i="10"/>
  <c r="X21" i="10"/>
  <c r="W21" i="10"/>
  <c r="R21" i="10"/>
  <c r="Q21" i="10"/>
  <c r="Y20" i="10"/>
  <c r="X20" i="10"/>
  <c r="W20" i="10"/>
  <c r="R20" i="10"/>
  <c r="Q20" i="10"/>
  <c r="Y19" i="10"/>
  <c r="X19" i="10"/>
  <c r="W19" i="10"/>
  <c r="R19" i="10"/>
  <c r="Q19" i="10"/>
  <c r="Y18" i="10"/>
  <c r="X18" i="10"/>
  <c r="W18" i="10"/>
  <c r="S18" i="10"/>
  <c r="Q18" i="10"/>
  <c r="Y17" i="10"/>
  <c r="X17" i="10"/>
  <c r="W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S14" i="10"/>
  <c r="Q14" i="10"/>
  <c r="Y13" i="10"/>
  <c r="X13" i="10"/>
  <c r="W13" i="10"/>
  <c r="S13" i="10"/>
  <c r="R13" i="10"/>
  <c r="Q13" i="10"/>
  <c r="Y12" i="10"/>
  <c r="X12" i="10"/>
  <c r="W12" i="10"/>
  <c r="Q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S9" i="10"/>
  <c r="R9" i="10"/>
  <c r="Q9" i="10"/>
  <c r="Y8" i="10"/>
  <c r="X8" i="10"/>
  <c r="W8" i="10"/>
  <c r="S8" i="10"/>
  <c r="R8" i="10"/>
  <c r="Q8" i="10"/>
  <c r="Y7" i="10"/>
  <c r="X7" i="10"/>
  <c r="W7" i="10"/>
  <c r="Q7" i="10"/>
  <c r="Y6" i="10"/>
  <c r="X6" i="10"/>
  <c r="W6" i="10"/>
  <c r="S6" i="10"/>
  <c r="R6" i="10"/>
  <c r="Q6" i="10"/>
  <c r="Y5" i="10"/>
  <c r="X5" i="10"/>
  <c r="W5" i="10"/>
  <c r="R5" i="10"/>
  <c r="Q5" i="10"/>
  <c r="Y4" i="10"/>
  <c r="X4" i="10"/>
  <c r="W4" i="10"/>
  <c r="S4" i="10"/>
  <c r="R4" i="10"/>
  <c r="Q4" i="10"/>
  <c r="Y3" i="10"/>
  <c r="X3" i="10"/>
  <c r="W3" i="10"/>
  <c r="S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19" i="1"/>
  <c r="S44" i="1"/>
  <c r="S18" i="1"/>
  <c r="S17" i="1"/>
  <c r="S13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S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W20" i="1"/>
  <c r="X20" i="1"/>
  <c r="Y20" i="1"/>
  <c r="Q21" i="1"/>
  <c r="R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Y47" i="15"/>
  <c r="X47" i="15"/>
  <c r="Y47" i="8"/>
  <c r="X47" i="8"/>
  <c r="Y47" i="6"/>
  <c r="X47" i="6"/>
  <c r="Y47" i="10"/>
  <c r="X47" i="10"/>
  <c r="Y47" i="2"/>
  <c r="X47" i="2"/>
  <c r="X47" i="5"/>
  <c r="Y47" i="5"/>
  <c r="X47" i="12"/>
  <c r="Y47" i="12"/>
  <c r="Y47" i="3"/>
  <c r="X47" i="3"/>
  <c r="X47" i="4"/>
  <c r="Y47" i="4"/>
  <c r="Q49" i="14"/>
  <c r="AA49" i="14"/>
  <c r="B54" i="13" s="1"/>
  <c r="W47" i="11"/>
  <c r="W47" i="9"/>
  <c r="W47" i="15"/>
  <c r="W47" i="8"/>
  <c r="W47" i="6"/>
  <c r="W47" i="10"/>
  <c r="W47" i="2"/>
  <c r="W47" i="5"/>
  <c r="W47" i="12"/>
  <c r="W47" i="3"/>
  <c r="W47" i="4"/>
  <c r="X49" i="11"/>
  <c r="X49" i="9"/>
  <c r="X49" i="15"/>
  <c r="X49" i="6"/>
  <c r="X49" i="10"/>
  <c r="X49" i="2"/>
  <c r="X49" i="5"/>
  <c r="X49" i="12"/>
  <c r="X49" i="3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5" i="13"/>
  <c r="X25" i="13"/>
  <c r="Y25" i="13"/>
  <c r="Z25" i="13"/>
  <c r="AA25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5" i="13"/>
  <c r="X5" i="13"/>
  <c r="Y5" i="13"/>
  <c r="Z5" i="13"/>
  <c r="AA5" i="13"/>
  <c r="Q7" i="13"/>
  <c r="X7" i="13"/>
  <c r="Y7" i="13"/>
  <c r="Z7" i="13"/>
  <c r="AA7" i="13"/>
  <c r="Q9" i="13"/>
  <c r="X9" i="13"/>
  <c r="Y9" i="13"/>
  <c r="Z9" i="13"/>
  <c r="AA9" i="13"/>
  <c r="Q11" i="13"/>
  <c r="X11" i="13"/>
  <c r="Y11" i="13"/>
  <c r="Z11" i="13"/>
  <c r="AA11" i="13"/>
  <c r="Q14" i="13"/>
  <c r="X14" i="13"/>
  <c r="Y14" i="13"/>
  <c r="Z14" i="13"/>
  <c r="AA14" i="13"/>
  <c r="Q16" i="13"/>
  <c r="X16" i="13"/>
  <c r="Y16" i="13"/>
  <c r="Z16" i="13"/>
  <c r="AA16" i="13"/>
  <c r="Q18" i="13"/>
  <c r="X18" i="13"/>
  <c r="Y18" i="13"/>
  <c r="Z18" i="13"/>
  <c r="AA18" i="13"/>
  <c r="Q19" i="13"/>
  <c r="X19" i="13"/>
  <c r="Y19" i="13"/>
  <c r="Z19" i="13"/>
  <c r="AA19" i="13"/>
  <c r="Q21" i="13"/>
  <c r="X21" i="13"/>
  <c r="Y21" i="13"/>
  <c r="Z21" i="13"/>
  <c r="AA21" i="13"/>
  <c r="Q47" i="13" l="1"/>
  <c r="AA47" i="13"/>
  <c r="AA49" i="13"/>
  <c r="Q49" i="13"/>
  <c r="B51" i="13" l="1"/>
  <c r="B52" i="13"/>
</calcChain>
</file>

<file path=xl/sharedStrings.xml><?xml version="1.0" encoding="utf-8"?>
<sst xmlns="http://schemas.openxmlformats.org/spreadsheetml/2006/main" count="1073" uniqueCount="72">
  <si>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</si>
  <si>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</si>
  <si>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</si>
  <si>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</si>
  <si>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</si>
  <si>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</si>
  <si>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</si>
  <si>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</si>
  <si>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</si>
  <si>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</si>
  <si>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</si>
  <si>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</si>
  <si>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</si>
  <si>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</si>
  <si>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</si>
  <si>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</si>
  <si>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</si>
  <si>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</si>
  <si>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</si>
  <si>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</si>
  <si>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</si>
  <si>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</si>
  <si>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</si>
  <si>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</si>
  <si>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</si>
  <si>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</si>
  <si>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</si>
  <si>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</si>
  <si>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</si>
  <si>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</si>
  <si>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</si>
  <si>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</si>
  <si>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</si>
  <si>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</si>
  <si>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</si>
  <si>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</si>
  <si>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</si>
  <si>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</si>
  <si>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</si>
  <si>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</si>
  <si>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</si>
  <si>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</si>
  <si>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</si>
  <si>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</si>
  <si>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INJ</t>
  </si>
  <si>
    <t>-</t>
  </si>
  <si>
    <t>vs EUR</t>
  </si>
  <si>
    <t>vs RKS</t>
  </si>
  <si>
    <t>@ AFR</t>
  </si>
  <si>
    <t>vs OLD</t>
  </si>
  <si>
    <t>@ USA</t>
  </si>
  <si>
    <t>vs SPA</t>
  </si>
  <si>
    <t>@ 6TH</t>
  </si>
  <si>
    <t>vs CAN</t>
  </si>
  <si>
    <t>@ DNK</t>
  </si>
  <si>
    <t>vs IMP</t>
  </si>
  <si>
    <t>vs CHI</t>
  </si>
  <si>
    <t>@ DEF</t>
  </si>
  <si>
    <t>vs OCE</t>
  </si>
  <si>
    <t>@ FRA</t>
  </si>
  <si>
    <t>VS INJ</t>
  </si>
  <si>
    <t>@ EUR</t>
  </si>
  <si>
    <t>@ RKS</t>
  </si>
  <si>
    <t>vs AFR</t>
  </si>
  <si>
    <t>@ OLD</t>
  </si>
  <si>
    <t>vs USA</t>
  </si>
  <si>
    <t>@ SPA</t>
  </si>
  <si>
    <t>vs 6TH</t>
  </si>
  <si>
    <t>@ CAN</t>
  </si>
  <si>
    <t>vs DNK</t>
  </si>
  <si>
    <t>@ IMP</t>
  </si>
  <si>
    <t>@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</si>
</sst>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19</v>
      </c>
      <c r="C2">
        <v>0</v>
      </c>
      <c r="D2">
        <v>2</v>
      </c>
      <c r="E2">
        <v>0</v>
      </c>
      <c r="F2">
        <v>1</v>
      </c>
      <c r="G2">
        <v>2</v>
      </c>
      <c r="H2">
        <v>8</v>
      </c>
      <c r="I2">
        <v>16</v>
      </c>
      <c r="J2">
        <v>3</v>
      </c>
      <c r="K2">
        <v>9</v>
      </c>
      <c r="L2">
        <v>0</v>
      </c>
      <c r="M2">
        <v>0</v>
      </c>
      <c r="N2">
        <v>0</v>
      </c>
      <c r="O2">
        <v>1</v>
      </c>
      <c r="P2">
        <v>-11</v>
      </c>
      <c r="Q2" s="2">
        <f t="shared" ref="Q2:Q46" si="0">H2/I2</f>
        <v>0.5</v>
      </c>
      <c r="R2" s="2">
        <f t="shared" ref="R2:R46" si="1">J2/K2</f>
        <v>0.33333333333333331</v>
      </c>
      <c r="S2" s="6" t="s">
        <v>45</v>
      </c>
      <c r="T2">
        <v>26</v>
      </c>
      <c r="U2">
        <v>24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20.281307692307696</v>
      </c>
      <c r="X2" s="4">
        <f t="shared" ref="X2:X46" si="3">B2+(C2*1.2)+(D2*1.5)+(E2*3)+(F2*3)-G2</f>
        <v>23</v>
      </c>
      <c r="Y2" s="4">
        <f t="shared" ref="Y2:Y46" si="4">B2+0.4*H2-0.7*I2-0.4*(M2-L2)+0.7*N2+0.3*(C2-N2)+F2+D2*0.7+0.7*E2-0.4*O2-G2</f>
        <v>11</v>
      </c>
      <c r="Z2">
        <v>0</v>
      </c>
    </row>
    <row r="3" spans="1:26" x14ac:dyDescent="0.3">
      <c r="A3" s="1" t="s">
        <v>46</v>
      </c>
      <c r="B3">
        <v>4</v>
      </c>
      <c r="C3">
        <v>1</v>
      </c>
      <c r="D3">
        <v>3</v>
      </c>
      <c r="E3">
        <v>2</v>
      </c>
      <c r="F3">
        <v>0</v>
      </c>
      <c r="G3">
        <v>0</v>
      </c>
      <c r="H3">
        <v>2</v>
      </c>
      <c r="I3">
        <v>4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-18</v>
      </c>
      <c r="Q3" s="2">
        <f t="shared" si="0"/>
        <v>0.5</v>
      </c>
      <c r="R3" s="2">
        <f t="shared" si="1"/>
        <v>0</v>
      </c>
      <c r="S3" s="6" t="s">
        <v>45</v>
      </c>
      <c r="T3">
        <v>24</v>
      </c>
      <c r="U3">
        <v>11</v>
      </c>
      <c r="V3">
        <v>1</v>
      </c>
      <c r="W3" s="3">
        <f t="shared" si="2"/>
        <v>12.106583333333333</v>
      </c>
      <c r="X3" s="4">
        <f t="shared" si="3"/>
        <v>15.7</v>
      </c>
      <c r="Y3" s="4">
        <f t="shared" si="4"/>
        <v>5.7999999999999989</v>
      </c>
      <c r="Z3">
        <v>0</v>
      </c>
    </row>
    <row r="4" spans="1:26" x14ac:dyDescent="0.3">
      <c r="A4" s="1" t="s">
        <v>47</v>
      </c>
      <c r="B4">
        <v>25</v>
      </c>
      <c r="C4">
        <v>1</v>
      </c>
      <c r="D4">
        <v>4</v>
      </c>
      <c r="E4">
        <v>0</v>
      </c>
      <c r="F4">
        <v>0</v>
      </c>
      <c r="G4">
        <v>3</v>
      </c>
      <c r="H4">
        <v>10</v>
      </c>
      <c r="I4">
        <v>15</v>
      </c>
      <c r="J4">
        <v>5</v>
      </c>
      <c r="K4">
        <v>6</v>
      </c>
      <c r="L4">
        <v>0</v>
      </c>
      <c r="M4">
        <v>0</v>
      </c>
      <c r="N4">
        <v>0</v>
      </c>
      <c r="O4">
        <v>1</v>
      </c>
      <c r="P4">
        <v>-26</v>
      </c>
      <c r="Q4" s="2">
        <f t="shared" si="0"/>
        <v>0.66666666666666663</v>
      </c>
      <c r="R4" s="2">
        <f t="shared" si="1"/>
        <v>0.83333333333333337</v>
      </c>
      <c r="S4" s="6" t="s">
        <v>45</v>
      </c>
      <c r="T4">
        <v>35</v>
      </c>
      <c r="U4">
        <v>36</v>
      </c>
      <c r="V4">
        <v>0</v>
      </c>
      <c r="W4" s="3">
        <f t="shared" si="2"/>
        <v>25.613857142857139</v>
      </c>
      <c r="X4" s="4">
        <f t="shared" si="3"/>
        <v>29.200000000000003</v>
      </c>
      <c r="Y4" s="4">
        <f t="shared" si="4"/>
        <v>18.200000000000003</v>
      </c>
      <c r="Z4">
        <v>0</v>
      </c>
    </row>
    <row r="5" spans="1:26" x14ac:dyDescent="0.3">
      <c r="A5" s="1" t="s">
        <v>48</v>
      </c>
      <c r="B5">
        <v>2</v>
      </c>
      <c r="C5">
        <v>0</v>
      </c>
      <c r="D5">
        <v>4</v>
      </c>
      <c r="E5">
        <v>0</v>
      </c>
      <c r="F5">
        <v>0</v>
      </c>
      <c r="G5">
        <v>1</v>
      </c>
      <c r="H5">
        <v>1</v>
      </c>
      <c r="I5">
        <v>6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-9</v>
      </c>
      <c r="Q5" s="2">
        <f t="shared" si="0"/>
        <v>0.16666666666666666</v>
      </c>
      <c r="R5" s="2">
        <f t="shared" si="1"/>
        <v>0</v>
      </c>
      <c r="S5" s="6" t="s">
        <v>45</v>
      </c>
      <c r="T5">
        <v>24</v>
      </c>
      <c r="U5">
        <v>11</v>
      </c>
      <c r="V5">
        <v>0</v>
      </c>
      <c r="W5" s="3">
        <f t="shared" si="2"/>
        <v>-1.0512083333333331</v>
      </c>
      <c r="X5" s="4">
        <f t="shared" si="3"/>
        <v>7</v>
      </c>
      <c r="Y5" s="4">
        <f t="shared" si="4"/>
        <v>0</v>
      </c>
      <c r="Z5">
        <v>0</v>
      </c>
    </row>
    <row r="6" spans="1:26" x14ac:dyDescent="0.3">
      <c r="A6" s="1" t="s">
        <v>49</v>
      </c>
      <c r="B6">
        <v>26</v>
      </c>
      <c r="C6">
        <v>4</v>
      </c>
      <c r="D6">
        <v>3</v>
      </c>
      <c r="E6">
        <v>1</v>
      </c>
      <c r="F6">
        <v>0</v>
      </c>
      <c r="G6">
        <v>0</v>
      </c>
      <c r="H6">
        <v>11</v>
      </c>
      <c r="I6">
        <v>16</v>
      </c>
      <c r="J6">
        <v>4</v>
      </c>
      <c r="K6">
        <v>7</v>
      </c>
      <c r="L6">
        <v>0</v>
      </c>
      <c r="M6">
        <v>0</v>
      </c>
      <c r="N6">
        <v>1</v>
      </c>
      <c r="O6">
        <v>0</v>
      </c>
      <c r="P6">
        <v>23</v>
      </c>
      <c r="Q6" s="2">
        <f t="shared" si="0"/>
        <v>0.6875</v>
      </c>
      <c r="R6" s="2">
        <f t="shared" si="1"/>
        <v>0.5714285714285714</v>
      </c>
      <c r="S6" s="6" t="s">
        <v>45</v>
      </c>
      <c r="T6">
        <v>29</v>
      </c>
      <c r="U6">
        <v>35</v>
      </c>
      <c r="V6">
        <v>1</v>
      </c>
      <c r="W6" s="3">
        <f t="shared" si="2"/>
        <v>40.78</v>
      </c>
      <c r="X6" s="4">
        <f t="shared" si="3"/>
        <v>38.299999999999997</v>
      </c>
      <c r="Y6" s="4">
        <f t="shared" si="4"/>
        <v>23.599999999999998</v>
      </c>
      <c r="Z6">
        <v>0</v>
      </c>
    </row>
    <row r="7" spans="1:26" x14ac:dyDescent="0.3">
      <c r="A7" s="1" t="s">
        <v>50</v>
      </c>
      <c r="B7">
        <v>13</v>
      </c>
      <c r="C7">
        <v>1</v>
      </c>
      <c r="D7">
        <v>2</v>
      </c>
      <c r="E7">
        <v>0</v>
      </c>
      <c r="F7">
        <v>1</v>
      </c>
      <c r="G7">
        <v>1</v>
      </c>
      <c r="H7">
        <v>4</v>
      </c>
      <c r="I7">
        <v>10</v>
      </c>
      <c r="J7">
        <v>3</v>
      </c>
      <c r="K7">
        <v>5</v>
      </c>
      <c r="L7">
        <v>2</v>
      </c>
      <c r="M7">
        <v>2</v>
      </c>
      <c r="N7">
        <v>0</v>
      </c>
      <c r="O7">
        <v>2</v>
      </c>
      <c r="P7">
        <v>1</v>
      </c>
      <c r="Q7" s="2">
        <f t="shared" si="0"/>
        <v>0.4</v>
      </c>
      <c r="R7" s="2">
        <f t="shared" si="1"/>
        <v>0.6</v>
      </c>
      <c r="S7" s="2">
        <f t="shared" ref="S7:S46" si="5">L7/M7</f>
        <v>1</v>
      </c>
      <c r="T7">
        <v>28</v>
      </c>
      <c r="U7">
        <v>18</v>
      </c>
      <c r="V7">
        <v>0</v>
      </c>
      <c r="W7" s="3">
        <f t="shared" si="2"/>
        <v>14.541928571428576</v>
      </c>
      <c r="X7" s="4">
        <f t="shared" si="3"/>
        <v>19.2</v>
      </c>
      <c r="Y7" s="4">
        <f t="shared" si="4"/>
        <v>8.4999999999999982</v>
      </c>
      <c r="Z7">
        <v>0</v>
      </c>
    </row>
    <row r="8" spans="1:26" x14ac:dyDescent="0.3">
      <c r="A8" t="s">
        <v>51</v>
      </c>
      <c r="B8">
        <v>23</v>
      </c>
      <c r="C8">
        <v>1</v>
      </c>
      <c r="D8">
        <v>5</v>
      </c>
      <c r="E8">
        <v>0</v>
      </c>
      <c r="F8">
        <v>0</v>
      </c>
      <c r="G8">
        <v>2</v>
      </c>
      <c r="H8">
        <v>7</v>
      </c>
      <c r="I8">
        <v>8</v>
      </c>
      <c r="J8">
        <v>3</v>
      </c>
      <c r="K8">
        <v>3</v>
      </c>
      <c r="L8">
        <v>6</v>
      </c>
      <c r="M8">
        <v>6</v>
      </c>
      <c r="N8">
        <v>0</v>
      </c>
      <c r="O8">
        <v>0</v>
      </c>
      <c r="P8">
        <v>11</v>
      </c>
      <c r="Q8" s="2">
        <f t="shared" si="0"/>
        <v>0.875</v>
      </c>
      <c r="R8" s="2">
        <f t="shared" si="1"/>
        <v>1</v>
      </c>
      <c r="S8" s="2">
        <f t="shared" si="5"/>
        <v>1</v>
      </c>
      <c r="T8">
        <v>24</v>
      </c>
      <c r="U8">
        <v>37</v>
      </c>
      <c r="V8">
        <v>0</v>
      </c>
      <c r="W8" s="3">
        <f t="shared" si="2"/>
        <v>44.950791666666667</v>
      </c>
      <c r="X8" s="4">
        <f t="shared" si="3"/>
        <v>29.7</v>
      </c>
      <c r="Y8" s="4">
        <f t="shared" si="4"/>
        <v>22.000000000000004</v>
      </c>
      <c r="Z8">
        <v>0</v>
      </c>
    </row>
    <row r="9" spans="1:26" x14ac:dyDescent="0.3">
      <c r="A9" s="1" t="s">
        <v>52</v>
      </c>
      <c r="B9">
        <v>8</v>
      </c>
      <c r="C9">
        <v>0</v>
      </c>
      <c r="D9">
        <v>4</v>
      </c>
      <c r="E9">
        <v>0</v>
      </c>
      <c r="F9">
        <v>0</v>
      </c>
      <c r="G9">
        <v>3</v>
      </c>
      <c r="H9">
        <v>3</v>
      </c>
      <c r="I9">
        <v>6</v>
      </c>
      <c r="J9">
        <v>0</v>
      </c>
      <c r="K9">
        <v>2</v>
      </c>
      <c r="L9">
        <v>2</v>
      </c>
      <c r="M9">
        <v>2</v>
      </c>
      <c r="N9">
        <v>0</v>
      </c>
      <c r="O9">
        <v>1</v>
      </c>
      <c r="P9">
        <v>-2</v>
      </c>
      <c r="Q9" s="2">
        <f t="shared" si="0"/>
        <v>0.5</v>
      </c>
      <c r="R9" s="2">
        <f t="shared" si="1"/>
        <v>0</v>
      </c>
      <c r="S9" s="2">
        <f t="shared" si="5"/>
        <v>1</v>
      </c>
      <c r="T9">
        <v>24</v>
      </c>
      <c r="U9">
        <v>19</v>
      </c>
      <c r="V9">
        <v>0</v>
      </c>
      <c r="W9" s="3">
        <f t="shared" si="2"/>
        <v>8.0705416666666689</v>
      </c>
      <c r="X9" s="4">
        <f t="shared" si="3"/>
        <v>11</v>
      </c>
      <c r="Y9" s="4">
        <f t="shared" si="4"/>
        <v>4.3999999999999995</v>
      </c>
      <c r="Z9">
        <v>0</v>
      </c>
    </row>
    <row r="10" spans="1:26" x14ac:dyDescent="0.3">
      <c r="A10" s="1" t="s">
        <v>53</v>
      </c>
      <c r="B10">
        <v>8</v>
      </c>
      <c r="C10">
        <v>3</v>
      </c>
      <c r="D10">
        <v>1</v>
      </c>
      <c r="E10">
        <v>0</v>
      </c>
      <c r="F10">
        <v>0</v>
      </c>
      <c r="G10">
        <v>1</v>
      </c>
      <c r="H10">
        <v>3</v>
      </c>
      <c r="I10">
        <v>8</v>
      </c>
      <c r="J10">
        <v>1</v>
      </c>
      <c r="K10">
        <v>3</v>
      </c>
      <c r="L10">
        <v>1</v>
      </c>
      <c r="M10">
        <v>2</v>
      </c>
      <c r="N10">
        <v>0</v>
      </c>
      <c r="O10">
        <v>1</v>
      </c>
      <c r="P10">
        <v>0</v>
      </c>
      <c r="Q10" s="2">
        <f t="shared" si="0"/>
        <v>0.375</v>
      </c>
      <c r="R10" s="2">
        <f t="shared" si="1"/>
        <v>0.33333333333333331</v>
      </c>
      <c r="S10" s="2">
        <f t="shared" si="5"/>
        <v>0.5</v>
      </c>
      <c r="T10">
        <v>26</v>
      </c>
      <c r="U10">
        <v>11</v>
      </c>
      <c r="V10">
        <v>0</v>
      </c>
      <c r="W10" s="3">
        <f t="shared" si="2"/>
        <v>5.6930000000000014</v>
      </c>
      <c r="X10" s="4">
        <f t="shared" si="3"/>
        <v>12.1</v>
      </c>
      <c r="Y10" s="4">
        <f t="shared" si="4"/>
        <v>3.3999999999999995</v>
      </c>
      <c r="Z10">
        <v>0</v>
      </c>
    </row>
    <row r="11" spans="1:26" x14ac:dyDescent="0.3">
      <c r="A11" s="1" t="s">
        <v>54</v>
      </c>
      <c r="B11">
        <v>12</v>
      </c>
      <c r="C11">
        <v>2</v>
      </c>
      <c r="D11">
        <v>5</v>
      </c>
      <c r="E11">
        <v>1</v>
      </c>
      <c r="F11">
        <v>0</v>
      </c>
      <c r="G11">
        <v>1</v>
      </c>
      <c r="H11">
        <v>4</v>
      </c>
      <c r="I11">
        <v>10</v>
      </c>
      <c r="J11">
        <v>4</v>
      </c>
      <c r="K11">
        <v>8</v>
      </c>
      <c r="L11">
        <v>0</v>
      </c>
      <c r="M11">
        <v>0</v>
      </c>
      <c r="N11">
        <v>0</v>
      </c>
      <c r="O11">
        <v>4</v>
      </c>
      <c r="P11">
        <v>-3</v>
      </c>
      <c r="Q11" s="2">
        <f t="shared" si="0"/>
        <v>0.4</v>
      </c>
      <c r="R11" s="2">
        <f t="shared" si="1"/>
        <v>0.5</v>
      </c>
      <c r="S11" s="6" t="s">
        <v>45</v>
      </c>
      <c r="T11">
        <v>26</v>
      </c>
      <c r="U11">
        <v>25</v>
      </c>
      <c r="V11">
        <v>0</v>
      </c>
      <c r="W11" s="3">
        <f t="shared" si="2"/>
        <v>16.727846153846151</v>
      </c>
      <c r="X11" s="4">
        <f t="shared" si="3"/>
        <v>23.9</v>
      </c>
      <c r="Y11" s="4">
        <f t="shared" si="4"/>
        <v>8.7999999999999989</v>
      </c>
      <c r="Z11">
        <v>0</v>
      </c>
    </row>
    <row r="12" spans="1:26" x14ac:dyDescent="0.3">
      <c r="A12" s="1" t="s">
        <v>55</v>
      </c>
      <c r="B12">
        <v>20</v>
      </c>
      <c r="C12">
        <v>2</v>
      </c>
      <c r="D12">
        <v>3</v>
      </c>
      <c r="E12">
        <v>0</v>
      </c>
      <c r="F12">
        <v>0</v>
      </c>
      <c r="G12">
        <v>0</v>
      </c>
      <c r="H12">
        <v>9</v>
      </c>
      <c r="I12">
        <v>16</v>
      </c>
      <c r="J12">
        <v>1</v>
      </c>
      <c r="K12">
        <v>7</v>
      </c>
      <c r="L12">
        <v>1</v>
      </c>
      <c r="M12">
        <v>1</v>
      </c>
      <c r="N12">
        <v>0</v>
      </c>
      <c r="O12">
        <v>1</v>
      </c>
      <c r="P12">
        <v>0</v>
      </c>
      <c r="Q12" s="2">
        <f t="shared" si="0"/>
        <v>0.5625</v>
      </c>
      <c r="R12" s="2">
        <f t="shared" si="1"/>
        <v>0.14285714285714285</v>
      </c>
      <c r="S12" s="2">
        <f t="shared" si="5"/>
        <v>1</v>
      </c>
      <c r="T12">
        <v>25</v>
      </c>
      <c r="U12">
        <v>27</v>
      </c>
      <c r="V12">
        <v>0</v>
      </c>
      <c r="W12" s="3">
        <f t="shared" si="2"/>
        <v>28.549319999999998</v>
      </c>
      <c r="X12" s="4">
        <f t="shared" si="3"/>
        <v>26.9</v>
      </c>
      <c r="Y12" s="4">
        <f t="shared" si="4"/>
        <v>14.700000000000001</v>
      </c>
      <c r="Z12">
        <v>0</v>
      </c>
    </row>
    <row r="13" spans="1:26" x14ac:dyDescent="0.3">
      <c r="A13" t="s">
        <v>56</v>
      </c>
      <c r="B13">
        <v>27</v>
      </c>
      <c r="C13">
        <v>3</v>
      </c>
      <c r="D13">
        <v>2</v>
      </c>
      <c r="E13">
        <v>1</v>
      </c>
      <c r="F13">
        <v>0</v>
      </c>
      <c r="G13">
        <v>1</v>
      </c>
      <c r="H13">
        <v>9</v>
      </c>
      <c r="I13">
        <v>10</v>
      </c>
      <c r="J13">
        <v>6</v>
      </c>
      <c r="K13">
        <v>7</v>
      </c>
      <c r="L13">
        <v>3</v>
      </c>
      <c r="M13">
        <v>3</v>
      </c>
      <c r="N13">
        <v>0</v>
      </c>
      <c r="O13">
        <v>0</v>
      </c>
      <c r="P13">
        <v>17</v>
      </c>
      <c r="Q13" s="2">
        <f t="shared" si="0"/>
        <v>0.9</v>
      </c>
      <c r="R13" s="2">
        <f t="shared" si="1"/>
        <v>0.8571428571428571</v>
      </c>
      <c r="S13" s="2">
        <f t="shared" si="5"/>
        <v>1</v>
      </c>
      <c r="T13">
        <v>30</v>
      </c>
      <c r="U13">
        <v>33</v>
      </c>
      <c r="V13">
        <v>1</v>
      </c>
      <c r="W13" s="3">
        <f t="shared" si="2"/>
        <v>42.794833333333344</v>
      </c>
      <c r="X13" s="4">
        <f t="shared" si="3"/>
        <v>35.6</v>
      </c>
      <c r="Y13" s="4">
        <f t="shared" si="4"/>
        <v>25.599999999999998</v>
      </c>
      <c r="Z13">
        <v>0</v>
      </c>
    </row>
    <row r="14" spans="1:26" x14ac:dyDescent="0.3">
      <c r="A14" s="1" t="s">
        <v>57</v>
      </c>
      <c r="B14">
        <v>7</v>
      </c>
      <c r="C14">
        <v>2</v>
      </c>
      <c r="D14">
        <v>7</v>
      </c>
      <c r="E14">
        <v>0</v>
      </c>
      <c r="F14">
        <v>3</v>
      </c>
      <c r="G14">
        <v>0</v>
      </c>
      <c r="H14">
        <v>3</v>
      </c>
      <c r="I14">
        <v>5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25</v>
      </c>
      <c r="Q14" s="2">
        <f t="shared" si="0"/>
        <v>0.6</v>
      </c>
      <c r="R14" s="2">
        <f t="shared" si="1"/>
        <v>1</v>
      </c>
      <c r="S14" s="6" t="s">
        <v>45</v>
      </c>
      <c r="T14">
        <v>22</v>
      </c>
      <c r="U14">
        <v>26</v>
      </c>
      <c r="V14">
        <v>0</v>
      </c>
      <c r="W14" s="3">
        <f t="shared" si="2"/>
        <v>29.444409090909094</v>
      </c>
      <c r="X14" s="4">
        <f t="shared" si="3"/>
        <v>28.9</v>
      </c>
      <c r="Y14" s="4">
        <f t="shared" si="4"/>
        <v>12.799999999999999</v>
      </c>
      <c r="Z14">
        <v>0</v>
      </c>
    </row>
    <row r="15" spans="1:26" x14ac:dyDescent="0.3">
      <c r="A15" t="s">
        <v>58</v>
      </c>
      <c r="B15">
        <v>25</v>
      </c>
      <c r="C15">
        <v>2</v>
      </c>
      <c r="D15">
        <v>2</v>
      </c>
      <c r="E15">
        <v>0</v>
      </c>
      <c r="F15">
        <v>0</v>
      </c>
      <c r="G15">
        <v>2</v>
      </c>
      <c r="H15">
        <v>9</v>
      </c>
      <c r="I15">
        <v>14</v>
      </c>
      <c r="J15">
        <v>7</v>
      </c>
      <c r="K15">
        <v>12</v>
      </c>
      <c r="L15">
        <v>0</v>
      </c>
      <c r="M15">
        <v>0</v>
      </c>
      <c r="N15">
        <v>0</v>
      </c>
      <c r="O15">
        <v>0</v>
      </c>
      <c r="P15">
        <v>1</v>
      </c>
      <c r="Q15" s="2">
        <f t="shared" si="0"/>
        <v>0.6428571428571429</v>
      </c>
      <c r="R15" s="2">
        <f t="shared" si="1"/>
        <v>0.58333333333333337</v>
      </c>
      <c r="S15" s="6" t="s">
        <v>45</v>
      </c>
      <c r="T15">
        <v>24</v>
      </c>
      <c r="U15">
        <v>30</v>
      </c>
      <c r="V15">
        <v>0</v>
      </c>
      <c r="W15" s="3">
        <f t="shared" si="2"/>
        <v>38.771374999999999</v>
      </c>
      <c r="X15" s="4">
        <f t="shared" si="3"/>
        <v>28.4</v>
      </c>
      <c r="Y15" s="4">
        <f t="shared" si="4"/>
        <v>18.800000000000004</v>
      </c>
      <c r="Z15">
        <v>0</v>
      </c>
    </row>
    <row r="16" spans="1:26" x14ac:dyDescent="0.3">
      <c r="A16" s="1" t="s">
        <v>59</v>
      </c>
      <c r="B16">
        <v>17</v>
      </c>
      <c r="C16">
        <v>1</v>
      </c>
      <c r="D16">
        <v>4</v>
      </c>
      <c r="E16">
        <v>1</v>
      </c>
      <c r="F16">
        <v>0</v>
      </c>
      <c r="G16">
        <v>1</v>
      </c>
      <c r="H16">
        <v>7</v>
      </c>
      <c r="I16">
        <v>9</v>
      </c>
      <c r="J16">
        <v>3</v>
      </c>
      <c r="K16">
        <v>5</v>
      </c>
      <c r="L16">
        <v>0</v>
      </c>
      <c r="M16">
        <v>0</v>
      </c>
      <c r="N16">
        <v>0</v>
      </c>
      <c r="O16">
        <v>0</v>
      </c>
      <c r="P16">
        <v>16</v>
      </c>
      <c r="Q16" s="2">
        <f t="shared" si="0"/>
        <v>0.77777777777777779</v>
      </c>
      <c r="R16" s="2">
        <f t="shared" si="1"/>
        <v>0.6</v>
      </c>
      <c r="S16" s="6" t="s">
        <v>45</v>
      </c>
      <c r="T16">
        <v>26</v>
      </c>
      <c r="U16">
        <v>25</v>
      </c>
      <c r="V16">
        <v>1</v>
      </c>
      <c r="W16" s="3">
        <f t="shared" si="2"/>
        <v>31.421884615384609</v>
      </c>
      <c r="X16" s="4">
        <f t="shared" si="3"/>
        <v>26.2</v>
      </c>
      <c r="Y16" s="4">
        <f t="shared" si="4"/>
        <v>16.3</v>
      </c>
      <c r="Z16">
        <v>0</v>
      </c>
    </row>
    <row r="17" spans="1:26" x14ac:dyDescent="0.3">
      <c r="A17" s="1" t="s">
        <v>60</v>
      </c>
      <c r="B17">
        <v>34</v>
      </c>
      <c r="C17">
        <v>4</v>
      </c>
      <c r="D17">
        <v>4</v>
      </c>
      <c r="E17">
        <v>0</v>
      </c>
      <c r="F17">
        <v>3</v>
      </c>
      <c r="G17">
        <v>3</v>
      </c>
      <c r="H17">
        <v>14</v>
      </c>
      <c r="I17">
        <v>26</v>
      </c>
      <c r="J17">
        <v>6</v>
      </c>
      <c r="K17">
        <v>15</v>
      </c>
      <c r="L17">
        <v>0</v>
      </c>
      <c r="M17">
        <v>0</v>
      </c>
      <c r="N17">
        <v>0</v>
      </c>
      <c r="O17">
        <v>2</v>
      </c>
      <c r="P17">
        <v>2</v>
      </c>
      <c r="Q17" s="2">
        <f t="shared" si="0"/>
        <v>0.53846153846153844</v>
      </c>
      <c r="R17" s="2">
        <f t="shared" si="1"/>
        <v>0.4</v>
      </c>
      <c r="S17" s="6" t="s">
        <v>45</v>
      </c>
      <c r="T17">
        <v>44</v>
      </c>
      <c r="U17">
        <v>45</v>
      </c>
      <c r="V17">
        <v>0</v>
      </c>
      <c r="W17" s="3">
        <f t="shared" si="2"/>
        <v>27.413409090909092</v>
      </c>
      <c r="X17" s="4">
        <f t="shared" si="3"/>
        <v>50.8</v>
      </c>
      <c r="Y17" s="4">
        <f t="shared" si="4"/>
        <v>24.6</v>
      </c>
      <c r="Z17">
        <v>0</v>
      </c>
    </row>
    <row r="18" spans="1:26" x14ac:dyDescent="0.3">
      <c r="A18" s="1" t="s">
        <v>61</v>
      </c>
      <c r="B18">
        <v>12</v>
      </c>
      <c r="C18">
        <v>2</v>
      </c>
      <c r="D18">
        <v>1</v>
      </c>
      <c r="E18">
        <v>0</v>
      </c>
      <c r="F18">
        <v>1</v>
      </c>
      <c r="G18">
        <v>1</v>
      </c>
      <c r="H18">
        <v>4</v>
      </c>
      <c r="I18">
        <v>9</v>
      </c>
      <c r="J18">
        <v>4</v>
      </c>
      <c r="K18">
        <v>6</v>
      </c>
      <c r="L18">
        <v>0</v>
      </c>
      <c r="M18">
        <v>0</v>
      </c>
      <c r="N18">
        <v>0</v>
      </c>
      <c r="O18">
        <v>0</v>
      </c>
      <c r="P18">
        <v>-6</v>
      </c>
      <c r="Q18" s="2">
        <f t="shared" si="0"/>
        <v>0.44444444444444442</v>
      </c>
      <c r="R18" s="2">
        <f t="shared" si="1"/>
        <v>0.66666666666666663</v>
      </c>
      <c r="S18" s="6" t="s">
        <v>45</v>
      </c>
      <c r="T18">
        <v>28</v>
      </c>
      <c r="U18">
        <v>14</v>
      </c>
      <c r="V18">
        <v>0</v>
      </c>
      <c r="W18" s="3">
        <f t="shared" si="2"/>
        <v>14.957464285714284</v>
      </c>
      <c r="X18" s="4">
        <f t="shared" si="3"/>
        <v>17.899999999999999</v>
      </c>
      <c r="Y18" s="4">
        <f t="shared" si="4"/>
        <v>8.5999999999999979</v>
      </c>
      <c r="Z18">
        <v>0</v>
      </c>
    </row>
    <row r="19" spans="1:26" x14ac:dyDescent="0.3">
      <c r="A19" s="1" t="s">
        <v>62</v>
      </c>
      <c r="B19">
        <v>14</v>
      </c>
      <c r="C19">
        <v>3</v>
      </c>
      <c r="D19">
        <v>3</v>
      </c>
      <c r="E19">
        <v>0</v>
      </c>
      <c r="F19">
        <v>0</v>
      </c>
      <c r="G19">
        <v>3</v>
      </c>
      <c r="H19">
        <v>6</v>
      </c>
      <c r="I19">
        <v>17</v>
      </c>
      <c r="J19">
        <v>2</v>
      </c>
      <c r="K19">
        <v>8</v>
      </c>
      <c r="L19">
        <v>0</v>
      </c>
      <c r="M19">
        <v>0</v>
      </c>
      <c r="N19">
        <v>1</v>
      </c>
      <c r="O19">
        <v>0</v>
      </c>
      <c r="P19">
        <v>-17</v>
      </c>
      <c r="Q19" s="2">
        <f t="shared" si="0"/>
        <v>0.35294117647058826</v>
      </c>
      <c r="R19" s="2">
        <f t="shared" si="1"/>
        <v>0.25</v>
      </c>
      <c r="S19" s="6" t="s">
        <v>45</v>
      </c>
      <c r="T19">
        <v>30</v>
      </c>
      <c r="U19">
        <v>23</v>
      </c>
      <c r="V19">
        <v>0</v>
      </c>
      <c r="W19" s="3">
        <f t="shared" si="2"/>
        <v>6.6275999999999984</v>
      </c>
      <c r="X19" s="4">
        <f t="shared" si="3"/>
        <v>19.100000000000001</v>
      </c>
      <c r="Y19" s="4">
        <f t="shared" si="4"/>
        <v>4.8999999999999995</v>
      </c>
      <c r="Z19">
        <v>0</v>
      </c>
    </row>
    <row r="20" spans="1:26" x14ac:dyDescent="0.3">
      <c r="A20" t="s">
        <v>63</v>
      </c>
      <c r="B20">
        <v>12</v>
      </c>
      <c r="C20">
        <v>3</v>
      </c>
      <c r="D20">
        <v>5</v>
      </c>
      <c r="E20">
        <v>0</v>
      </c>
      <c r="F20">
        <v>0</v>
      </c>
      <c r="G20">
        <v>0</v>
      </c>
      <c r="H20">
        <v>5</v>
      </c>
      <c r="I20">
        <v>10</v>
      </c>
      <c r="J20">
        <v>2</v>
      </c>
      <c r="K20">
        <v>4</v>
      </c>
      <c r="L20">
        <v>0</v>
      </c>
      <c r="M20">
        <v>0</v>
      </c>
      <c r="N20">
        <v>0</v>
      </c>
      <c r="O20">
        <v>0</v>
      </c>
      <c r="P20">
        <v>-14</v>
      </c>
      <c r="Q20" s="2">
        <f t="shared" si="0"/>
        <v>0.5</v>
      </c>
      <c r="R20" s="2">
        <f t="shared" si="1"/>
        <v>0.5</v>
      </c>
      <c r="S20" s="6" t="s">
        <v>45</v>
      </c>
      <c r="T20">
        <v>25</v>
      </c>
      <c r="U20">
        <v>24</v>
      </c>
      <c r="V20">
        <v>0</v>
      </c>
      <c r="W20" s="3">
        <f t="shared" si="2"/>
        <v>22.184799999999996</v>
      </c>
      <c r="X20" s="4">
        <f t="shared" si="3"/>
        <v>23.1</v>
      </c>
      <c r="Y20" s="4">
        <f t="shared" si="4"/>
        <v>11.4</v>
      </c>
      <c r="Z20">
        <v>0</v>
      </c>
    </row>
    <row r="21" spans="1:26" x14ac:dyDescent="0.3">
      <c r="A21" s="1" t="s">
        <v>64</v>
      </c>
      <c r="B21">
        <v>14</v>
      </c>
      <c r="C21">
        <v>1</v>
      </c>
      <c r="D21">
        <v>3</v>
      </c>
      <c r="E21">
        <v>1</v>
      </c>
      <c r="F21">
        <v>1</v>
      </c>
      <c r="G21">
        <v>0</v>
      </c>
      <c r="H21">
        <v>5</v>
      </c>
      <c r="I21">
        <v>10</v>
      </c>
      <c r="J21">
        <v>3</v>
      </c>
      <c r="K21">
        <v>6</v>
      </c>
      <c r="L21">
        <v>1</v>
      </c>
      <c r="M21">
        <v>1</v>
      </c>
      <c r="N21">
        <v>1</v>
      </c>
      <c r="O21">
        <v>1</v>
      </c>
      <c r="P21">
        <v>5</v>
      </c>
      <c r="Q21" s="2">
        <f t="shared" si="0"/>
        <v>0.5</v>
      </c>
      <c r="R21" s="2">
        <f t="shared" si="1"/>
        <v>0.5</v>
      </c>
      <c r="S21" s="2">
        <f t="shared" si="5"/>
        <v>1</v>
      </c>
      <c r="T21">
        <v>28</v>
      </c>
      <c r="U21">
        <v>21</v>
      </c>
      <c r="V21">
        <v>0</v>
      </c>
      <c r="W21" s="3">
        <f t="shared" si="2"/>
        <v>23.387499999999996</v>
      </c>
      <c r="X21" s="4">
        <f t="shared" si="3"/>
        <v>25.7</v>
      </c>
      <c r="Y21" s="4">
        <f t="shared" si="4"/>
        <v>13.099999999999998</v>
      </c>
      <c r="Z21">
        <v>0</v>
      </c>
    </row>
    <row r="22" spans="1:26" x14ac:dyDescent="0.3">
      <c r="A22" s="1" t="s">
        <v>65</v>
      </c>
      <c r="B22">
        <v>8</v>
      </c>
      <c r="C22">
        <v>2</v>
      </c>
      <c r="D22">
        <v>3</v>
      </c>
      <c r="E22">
        <v>0</v>
      </c>
      <c r="F22">
        <v>1</v>
      </c>
      <c r="G22">
        <v>0</v>
      </c>
      <c r="H22">
        <v>3</v>
      </c>
      <c r="I22">
        <v>4</v>
      </c>
      <c r="J22">
        <v>2</v>
      </c>
      <c r="K22">
        <v>2</v>
      </c>
      <c r="L22">
        <v>0</v>
      </c>
      <c r="M22">
        <v>0</v>
      </c>
      <c r="N22">
        <v>0</v>
      </c>
      <c r="O22">
        <v>1</v>
      </c>
      <c r="P22">
        <v>11</v>
      </c>
      <c r="Q22" s="2">
        <f t="shared" si="0"/>
        <v>0.75</v>
      </c>
      <c r="R22" s="2">
        <f t="shared" si="1"/>
        <v>1</v>
      </c>
      <c r="S22" s="6" t="s">
        <v>45</v>
      </c>
      <c r="T22">
        <v>23</v>
      </c>
      <c r="U22">
        <v>16</v>
      </c>
      <c r="V22">
        <v>0</v>
      </c>
      <c r="W22" s="3">
        <f t="shared" si="2"/>
        <v>21.400956521739133</v>
      </c>
      <c r="X22" s="4">
        <f t="shared" si="3"/>
        <v>17.899999999999999</v>
      </c>
      <c r="Y22" s="4">
        <f t="shared" si="4"/>
        <v>9.6999999999999975</v>
      </c>
      <c r="Z22">
        <v>0</v>
      </c>
    </row>
    <row r="23" spans="1:26" x14ac:dyDescent="0.3">
      <c r="A23" s="1" t="s">
        <v>66</v>
      </c>
      <c r="B23">
        <v>9</v>
      </c>
      <c r="C23">
        <v>1</v>
      </c>
      <c r="D23">
        <v>2</v>
      </c>
      <c r="E23">
        <v>0</v>
      </c>
      <c r="F23">
        <v>0</v>
      </c>
      <c r="G23">
        <v>2</v>
      </c>
      <c r="H23">
        <v>4</v>
      </c>
      <c r="I23">
        <v>12</v>
      </c>
      <c r="J23">
        <v>1</v>
      </c>
      <c r="K23">
        <v>6</v>
      </c>
      <c r="L23">
        <v>0</v>
      </c>
      <c r="M23">
        <v>0</v>
      </c>
      <c r="N23">
        <v>0</v>
      </c>
      <c r="O23">
        <v>1</v>
      </c>
      <c r="P23">
        <v>-9</v>
      </c>
      <c r="Q23" s="2">
        <f t="shared" si="0"/>
        <v>0.33333333333333331</v>
      </c>
      <c r="R23" s="2">
        <f t="shared" si="1"/>
        <v>0.16666666666666666</v>
      </c>
      <c r="S23" s="6" t="s">
        <v>45</v>
      </c>
      <c r="T23">
        <v>29</v>
      </c>
      <c r="U23">
        <v>13</v>
      </c>
      <c r="V23">
        <v>0</v>
      </c>
      <c r="W23" s="3">
        <f t="shared" si="2"/>
        <v>1.4127586206896556</v>
      </c>
      <c r="X23" s="4">
        <f t="shared" si="3"/>
        <v>11.2</v>
      </c>
      <c r="Y23" s="4">
        <f t="shared" si="4"/>
        <v>1.5000000000000009</v>
      </c>
      <c r="Z23">
        <v>0</v>
      </c>
    </row>
    <row r="24" spans="1:26" x14ac:dyDescent="0.3">
      <c r="A24" s="1" t="s">
        <v>67</v>
      </c>
      <c r="B24">
        <v>29</v>
      </c>
      <c r="C24">
        <v>3</v>
      </c>
      <c r="D24">
        <v>6</v>
      </c>
      <c r="E24">
        <v>1</v>
      </c>
      <c r="F24">
        <v>1</v>
      </c>
      <c r="G24">
        <v>2</v>
      </c>
      <c r="H24">
        <v>9</v>
      </c>
      <c r="I24">
        <v>15</v>
      </c>
      <c r="J24">
        <v>4</v>
      </c>
      <c r="K24">
        <v>8</v>
      </c>
      <c r="L24">
        <v>7</v>
      </c>
      <c r="M24">
        <v>7</v>
      </c>
      <c r="N24">
        <v>0</v>
      </c>
      <c r="O24">
        <v>2</v>
      </c>
      <c r="P24">
        <v>-2</v>
      </c>
      <c r="Q24" s="2">
        <f t="shared" si="0"/>
        <v>0.6</v>
      </c>
      <c r="R24" s="2">
        <f t="shared" si="1"/>
        <v>0.5</v>
      </c>
      <c r="S24" s="2">
        <f t="shared" si="5"/>
        <v>1</v>
      </c>
      <c r="T24">
        <v>29</v>
      </c>
      <c r="U24">
        <v>44</v>
      </c>
      <c r="V24">
        <v>0</v>
      </c>
      <c r="W24" s="3">
        <f t="shared" si="2"/>
        <v>44.004172413793114</v>
      </c>
      <c r="X24" s="4">
        <f t="shared" si="3"/>
        <v>45.6</v>
      </c>
      <c r="Y24" s="4">
        <f t="shared" si="4"/>
        <v>26.099999999999998</v>
      </c>
      <c r="Z24">
        <v>0</v>
      </c>
    </row>
    <row r="25" spans="1:26" x14ac:dyDescent="0.3">
      <c r="A25" s="1" t="s">
        <v>68</v>
      </c>
      <c r="B25">
        <v>37</v>
      </c>
      <c r="C25">
        <v>4</v>
      </c>
      <c r="D25">
        <v>2</v>
      </c>
      <c r="E25">
        <v>1</v>
      </c>
      <c r="F25">
        <v>2</v>
      </c>
      <c r="G25">
        <v>2</v>
      </c>
      <c r="H25">
        <v>15</v>
      </c>
      <c r="I25">
        <v>27</v>
      </c>
      <c r="J25">
        <v>6</v>
      </c>
      <c r="K25">
        <v>14</v>
      </c>
      <c r="L25">
        <v>1</v>
      </c>
      <c r="M25">
        <v>1</v>
      </c>
      <c r="N25">
        <v>1</v>
      </c>
      <c r="O25">
        <v>0</v>
      </c>
      <c r="P25">
        <v>3</v>
      </c>
      <c r="Q25" s="2">
        <f t="shared" si="0"/>
        <v>0.55555555555555558</v>
      </c>
      <c r="R25" s="2">
        <f t="shared" si="1"/>
        <v>0.42857142857142855</v>
      </c>
      <c r="S25" s="2">
        <f t="shared" si="5"/>
        <v>1</v>
      </c>
      <c r="T25">
        <v>36</v>
      </c>
      <c r="U25">
        <v>41</v>
      </c>
      <c r="V25">
        <v>2</v>
      </c>
      <c r="W25" s="3">
        <f t="shared" si="2"/>
        <v>37.989222222222224</v>
      </c>
      <c r="X25" s="4">
        <f t="shared" si="3"/>
        <v>51.8</v>
      </c>
      <c r="Y25" s="4">
        <f t="shared" si="4"/>
        <v>27.799999999999997</v>
      </c>
      <c r="Z25">
        <v>0</v>
      </c>
    </row>
    <row r="26" spans="1:26" x14ac:dyDescent="0.3">
      <c r="A26" s="1" t="s">
        <v>69</v>
      </c>
      <c r="B26">
        <v>26</v>
      </c>
      <c r="C26">
        <v>3</v>
      </c>
      <c r="D26">
        <v>5</v>
      </c>
      <c r="E26">
        <v>0</v>
      </c>
      <c r="F26">
        <v>2</v>
      </c>
      <c r="G26">
        <v>1</v>
      </c>
      <c r="H26">
        <v>9</v>
      </c>
      <c r="I26">
        <v>15</v>
      </c>
      <c r="J26">
        <v>3</v>
      </c>
      <c r="K26">
        <v>4</v>
      </c>
      <c r="L26">
        <v>5</v>
      </c>
      <c r="M26">
        <v>5</v>
      </c>
      <c r="N26">
        <v>1</v>
      </c>
      <c r="O26">
        <v>2</v>
      </c>
      <c r="P26">
        <v>13</v>
      </c>
      <c r="Q26" s="2">
        <f t="shared" si="0"/>
        <v>0.6</v>
      </c>
      <c r="R26" s="2">
        <f t="shared" si="1"/>
        <v>0.75</v>
      </c>
      <c r="S26" s="2">
        <f t="shared" si="5"/>
        <v>1</v>
      </c>
      <c r="T26">
        <v>38</v>
      </c>
      <c r="U26">
        <v>40</v>
      </c>
      <c r="V26">
        <v>0</v>
      </c>
      <c r="W26" s="3">
        <f t="shared" si="2"/>
        <v>31.291684210526313</v>
      </c>
      <c r="X26" s="4">
        <f t="shared" si="3"/>
        <v>42.1</v>
      </c>
      <c r="Y26" s="4">
        <f t="shared" si="4"/>
        <v>24.1</v>
      </c>
      <c r="Z26">
        <v>0</v>
      </c>
    </row>
    <row r="27" spans="1:26" x14ac:dyDescent="0.3">
      <c r="A27" s="1" t="s">
        <v>70</v>
      </c>
      <c r="B27">
        <v>11</v>
      </c>
      <c r="C27">
        <v>0</v>
      </c>
      <c r="D27">
        <v>3</v>
      </c>
      <c r="E27">
        <v>0</v>
      </c>
      <c r="F27">
        <v>0</v>
      </c>
      <c r="G27">
        <v>2</v>
      </c>
      <c r="H27">
        <v>4</v>
      </c>
      <c r="I27">
        <v>9</v>
      </c>
      <c r="J27">
        <v>1</v>
      </c>
      <c r="K27">
        <v>4</v>
      </c>
      <c r="L27">
        <v>2</v>
      </c>
      <c r="M27">
        <v>2</v>
      </c>
      <c r="N27">
        <v>0</v>
      </c>
      <c r="O27">
        <v>1</v>
      </c>
      <c r="P27">
        <v>-18</v>
      </c>
      <c r="Q27" s="2">
        <f t="shared" si="0"/>
        <v>0.44444444444444442</v>
      </c>
      <c r="R27" s="2">
        <f t="shared" si="1"/>
        <v>0.25</v>
      </c>
      <c r="S27" s="2">
        <f t="shared" si="5"/>
        <v>1</v>
      </c>
      <c r="T27">
        <v>23</v>
      </c>
      <c r="U27">
        <v>19</v>
      </c>
      <c r="V27">
        <v>0</v>
      </c>
      <c r="W27" s="3">
        <f t="shared" si="2"/>
        <v>11.834782608695651</v>
      </c>
      <c r="X27" s="4">
        <f t="shared" si="3"/>
        <v>13.5</v>
      </c>
      <c r="Y27" s="4">
        <f t="shared" si="4"/>
        <v>5.9999999999999982</v>
      </c>
      <c r="Z27">
        <v>0</v>
      </c>
    </row>
    <row r="28" spans="1:26" x14ac:dyDescent="0.3">
      <c r="A28" s="1" t="s">
        <v>71</v>
      </c>
      <c r="B28">
        <v>5</v>
      </c>
      <c r="C28">
        <v>6</v>
      </c>
      <c r="D28">
        <v>4</v>
      </c>
      <c r="E28">
        <v>0</v>
      </c>
      <c r="F28">
        <v>0</v>
      </c>
      <c r="G28">
        <v>0</v>
      </c>
      <c r="H28">
        <v>2</v>
      </c>
      <c r="I28">
        <v>10</v>
      </c>
      <c r="J28">
        <v>1</v>
      </c>
      <c r="K28">
        <v>5</v>
      </c>
      <c r="L28">
        <v>0</v>
      </c>
      <c r="M28">
        <v>0</v>
      </c>
      <c r="N28">
        <v>0</v>
      </c>
      <c r="O28">
        <v>1</v>
      </c>
      <c r="P28">
        <v>1</v>
      </c>
      <c r="Q28" s="2">
        <f t="shared" si="0"/>
        <v>0.2</v>
      </c>
      <c r="R28" s="2">
        <f t="shared" si="1"/>
        <v>0.2</v>
      </c>
      <c r="S28" s="6" t="s">
        <v>45</v>
      </c>
      <c r="T28">
        <v>34</v>
      </c>
      <c r="U28">
        <v>15</v>
      </c>
      <c r="V28">
        <v>0</v>
      </c>
      <c r="W28" s="3">
        <f t="shared" si="2"/>
        <v>3.5245000000000006</v>
      </c>
      <c r="X28" s="4">
        <f t="shared" si="3"/>
        <v>18.2</v>
      </c>
      <c r="Y28" s="4">
        <f t="shared" si="4"/>
        <v>2.9999999999999996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16.555555555555557</v>
      </c>
      <c r="C47" s="4">
        <f t="shared" ref="C47:P47" si="6">AVERAGE(C2:C46)</f>
        <v>2.0370370370370372</v>
      </c>
      <c r="D47" s="4">
        <f t="shared" si="6"/>
        <v>3.4074074074074074</v>
      </c>
      <c r="E47" s="4">
        <f t="shared" si="6"/>
        <v>0.33333333333333331</v>
      </c>
      <c r="F47" s="4">
        <f t="shared" si="6"/>
        <v>0.59259259259259256</v>
      </c>
      <c r="G47" s="4">
        <f t="shared" si="6"/>
        <v>1.2592592592592593</v>
      </c>
      <c r="H47" s="4">
        <f t="shared" si="6"/>
        <v>6.2962962962962967</v>
      </c>
      <c r="I47" s="4">
        <f t="shared" si="6"/>
        <v>11.74074074074074</v>
      </c>
      <c r="J47" s="4">
        <f t="shared" si="6"/>
        <v>2.8148148148148149</v>
      </c>
      <c r="K47" s="4">
        <f t="shared" si="6"/>
        <v>6</v>
      </c>
      <c r="L47" s="4">
        <f t="shared" si="6"/>
        <v>1.1481481481481481</v>
      </c>
      <c r="M47" s="4">
        <f t="shared" si="6"/>
        <v>1.1851851851851851</v>
      </c>
      <c r="N47" s="4">
        <f t="shared" si="6"/>
        <v>0.18518518518518517</v>
      </c>
      <c r="O47" s="4">
        <f t="shared" si="6"/>
        <v>0.85185185185185186</v>
      </c>
      <c r="P47" s="4">
        <f t="shared" si="6"/>
        <v>-0.22222222222222221</v>
      </c>
      <c r="Q47" s="2">
        <f>SUM(H2:H46)/SUM(I2:I46)</f>
        <v>0.5362776025236593</v>
      </c>
      <c r="R47" s="2">
        <f>SUM(J2:J46)/SUM(K2:K46)</f>
        <v>0.46913580246913578</v>
      </c>
      <c r="S47" s="2">
        <f>SUM(L2:L46)/SUM(M2:M46)</f>
        <v>0.96875</v>
      </c>
      <c r="T47" s="4">
        <f t="shared" ref="T47:V47" si="7">AVERAGE(T2:T46)</f>
        <v>28.148148148148149</v>
      </c>
      <c r="U47" s="4">
        <f t="shared" si="7"/>
        <v>25.296296296296298</v>
      </c>
      <c r="V47" s="4">
        <f t="shared" si="7"/>
        <v>0.22222222222222221</v>
      </c>
      <c r="W47" s="3">
        <f>((H49*85.91) +(F49*53.897)+(J49*51.757)+(L49*46.845)+(E49*39.19)+(N49*39.19)+(D49*34.677)+((C49-N49)*14.707)-(O49*17.174)-((M49-L49)*20.091)-((I49-H49)*39.19)-(G49*53.897))/T49</f>
        <v>22.787568421052626</v>
      </c>
      <c r="X47" s="4">
        <f t="shared" ref="X47" si="8">B47+(C47*1.2)+(D47*1.5)+(E47*3)+(F47*3)-G47</f>
        <v>25.62962962962963</v>
      </c>
      <c r="Y47" s="4">
        <f t="shared" ref="Y47" si="9">B47+0.4*H47-0.7*I47-0.4*(M47-L47)+0.7*N47+0.3*(C47-N47)+F47+D47*0.7+0.7*E47-0.4*O47-G47</f>
        <v>13.137037037037038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447</v>
      </c>
      <c r="C49">
        <f t="shared" ref="C49:P49" si="10">SUM(C2:C46)</f>
        <v>55</v>
      </c>
      <c r="D49">
        <f t="shared" si="10"/>
        <v>92</v>
      </c>
      <c r="E49">
        <f t="shared" si="10"/>
        <v>9</v>
      </c>
      <c r="F49">
        <f t="shared" si="10"/>
        <v>16</v>
      </c>
      <c r="G49">
        <f t="shared" si="10"/>
        <v>34</v>
      </c>
      <c r="H49">
        <f t="shared" si="10"/>
        <v>170</v>
      </c>
      <c r="I49">
        <f t="shared" si="10"/>
        <v>317</v>
      </c>
      <c r="J49">
        <f t="shared" si="10"/>
        <v>76</v>
      </c>
      <c r="K49">
        <f t="shared" si="10"/>
        <v>162</v>
      </c>
      <c r="L49">
        <f t="shared" si="10"/>
        <v>31</v>
      </c>
      <c r="M49">
        <f t="shared" si="10"/>
        <v>32</v>
      </c>
      <c r="N49">
        <f t="shared" si="10"/>
        <v>5</v>
      </c>
      <c r="O49">
        <f t="shared" si="10"/>
        <v>23</v>
      </c>
      <c r="P49">
        <f t="shared" si="10"/>
        <v>-6</v>
      </c>
      <c r="T49">
        <f>SUM(T2:T46)</f>
        <v>760</v>
      </c>
      <c r="U49">
        <f>SUM(U2:U46)</f>
        <v>683</v>
      </c>
      <c r="V49">
        <f>SUM(V2:V46)</f>
        <v>6</v>
      </c>
      <c r="X49" s="4">
        <f>SUM(X2:X46)</f>
        <v>692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V28" sqref="V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10</v>
      </c>
      <c r="Q2" s="6" t="s">
        <v>45</v>
      </c>
      <c r="R2" s="6" t="s">
        <v>45</v>
      </c>
      <c r="S2" s="6" t="s">
        <v>45</v>
      </c>
      <c r="T2">
        <v>6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-0.41116666666666646</v>
      </c>
      <c r="X2" s="4">
        <f t="shared" ref="X2:X46" si="1">B2+(C2*1.2)+(D2*1.5)+(E2*3)+(F2*3)-G2</f>
        <v>1.2</v>
      </c>
      <c r="Y2" s="4">
        <f t="shared" ref="Y2:Y46" si="2">B2+0.4*H2-0.7*I2-0.4*(M2-L2)+0.7*N2+0.3*(C2-N2)+F2+D2*0.7+0.7*E2-0.4*O2-G2</f>
        <v>-0.10000000000000003</v>
      </c>
      <c r="Z2">
        <v>0</v>
      </c>
    </row>
    <row r="3" spans="1:26" x14ac:dyDescent="0.3">
      <c r="A3" s="1" t="str">
        <f>'Damian Lillard'!A3</f>
        <v>vs EUR</v>
      </c>
      <c r="B3">
        <v>3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-6</v>
      </c>
      <c r="Q3" s="2">
        <f t="shared" ref="Q3:Q46" si="3">H3/I3</f>
        <v>1</v>
      </c>
      <c r="R3" s="2">
        <f t="shared" ref="R3:R46" si="4">J3/K3</f>
        <v>1</v>
      </c>
      <c r="S3" s="6" t="s">
        <v>45</v>
      </c>
      <c r="T3">
        <v>7</v>
      </c>
      <c r="U3">
        <v>5</v>
      </c>
      <c r="V3">
        <v>0</v>
      </c>
      <c r="W3" s="3">
        <f t="shared" si="0"/>
        <v>22.167142857142856</v>
      </c>
      <c r="X3" s="4">
        <f t="shared" si="1"/>
        <v>4.5</v>
      </c>
      <c r="Y3" s="4">
        <f t="shared" si="2"/>
        <v>3.0000000000000004</v>
      </c>
      <c r="Z3">
        <v>0</v>
      </c>
    </row>
    <row r="4" spans="1:26" x14ac:dyDescent="0.3">
      <c r="A4" s="1" t="str">
        <f>'Damian Lillard'!A4</f>
        <v>vs RKS</v>
      </c>
      <c r="B4">
        <v>3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-5</v>
      </c>
      <c r="Q4" s="2">
        <f t="shared" si="3"/>
        <v>0.5</v>
      </c>
      <c r="R4" s="2">
        <f t="shared" si="4"/>
        <v>1</v>
      </c>
      <c r="S4" s="6" t="s">
        <v>45</v>
      </c>
      <c r="T4">
        <v>8</v>
      </c>
      <c r="U4">
        <v>5</v>
      </c>
      <c r="V4">
        <v>0</v>
      </c>
      <c r="W4" s="3">
        <f t="shared" si="0"/>
        <v>18.482624999999999</v>
      </c>
      <c r="X4" s="4">
        <f t="shared" si="1"/>
        <v>5.7</v>
      </c>
      <c r="Y4" s="4">
        <f t="shared" si="2"/>
        <v>3</v>
      </c>
      <c r="Z4">
        <v>0</v>
      </c>
    </row>
    <row r="5" spans="1:26" x14ac:dyDescent="0.3">
      <c r="A5" s="1" t="str">
        <f>'Damian Lillard'!A5</f>
        <v>@ AFR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14</v>
      </c>
      <c r="Q5" s="2">
        <f t="shared" si="3"/>
        <v>1</v>
      </c>
      <c r="R5" s="6" t="s">
        <v>45</v>
      </c>
      <c r="S5" s="6" t="s">
        <v>45</v>
      </c>
      <c r="T5">
        <v>5</v>
      </c>
      <c r="U5">
        <v>7</v>
      </c>
      <c r="V5">
        <v>0</v>
      </c>
      <c r="W5" s="3">
        <f t="shared" si="0"/>
        <v>31.052800000000001</v>
      </c>
      <c r="X5" s="4">
        <f t="shared" si="1"/>
        <v>5</v>
      </c>
      <c r="Y5" s="4">
        <f t="shared" si="2"/>
        <v>3.0999999999999996</v>
      </c>
      <c r="Z5">
        <v>0</v>
      </c>
    </row>
    <row r="6" spans="1:26" x14ac:dyDescent="0.3">
      <c r="A6" s="1" t="str">
        <f>'Damian Lillard'!A6</f>
        <v>vs OLD</v>
      </c>
      <c r="B6">
        <v>3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3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 s="2">
        <f t="shared" si="3"/>
        <v>0.33333333333333331</v>
      </c>
      <c r="R6" s="2">
        <f t="shared" si="4"/>
        <v>1</v>
      </c>
      <c r="S6" s="6" t="s">
        <v>45</v>
      </c>
      <c r="T6">
        <v>5</v>
      </c>
      <c r="U6">
        <v>5</v>
      </c>
      <c r="V6">
        <v>0</v>
      </c>
      <c r="W6" s="3">
        <f t="shared" si="0"/>
        <v>21.734199999999998</v>
      </c>
      <c r="X6" s="4">
        <f t="shared" si="1"/>
        <v>5.7</v>
      </c>
      <c r="Y6" s="4">
        <f t="shared" si="2"/>
        <v>2.3000000000000003</v>
      </c>
      <c r="Z6">
        <v>0</v>
      </c>
    </row>
    <row r="7" spans="1:26" x14ac:dyDescent="0.3">
      <c r="A7" s="1" t="str">
        <f>'Damian Lillard'!A7</f>
        <v>@ USA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3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3"/>
        <v>0.33333333333333331</v>
      </c>
      <c r="R7" s="2">
        <f t="shared" si="4"/>
        <v>0.33333333333333331</v>
      </c>
      <c r="S7" s="6" t="s">
        <v>45</v>
      </c>
      <c r="T7">
        <v>9</v>
      </c>
      <c r="U7">
        <v>3</v>
      </c>
      <c r="V7">
        <v>0</v>
      </c>
      <c r="W7" s="3">
        <f t="shared" si="0"/>
        <v>6.5874444444444453</v>
      </c>
      <c r="X7" s="4">
        <f t="shared" si="1"/>
        <v>3</v>
      </c>
      <c r="Y7" s="4">
        <f t="shared" si="2"/>
        <v>1.3000000000000003</v>
      </c>
      <c r="Z7">
        <v>0</v>
      </c>
    </row>
    <row r="8" spans="1:26" x14ac:dyDescent="0.3">
      <c r="A8" s="1" t="str">
        <f>'Damian Lillard'!A8</f>
        <v>vs SPA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6" t="s">
        <v>45</v>
      </c>
      <c r="R8" s="6" t="s">
        <v>45</v>
      </c>
      <c r="S8" s="6" t="s">
        <v>45</v>
      </c>
      <c r="T8">
        <v>7</v>
      </c>
      <c r="U8">
        <v>3</v>
      </c>
      <c r="V8">
        <v>0</v>
      </c>
      <c r="W8" s="3">
        <f t="shared" si="0"/>
        <v>7.0548571428571432</v>
      </c>
      <c r="X8" s="4">
        <f t="shared" si="1"/>
        <v>2.7</v>
      </c>
      <c r="Y8" s="4">
        <f t="shared" si="2"/>
        <v>1</v>
      </c>
      <c r="Z8">
        <v>0</v>
      </c>
    </row>
    <row r="9" spans="1:26" x14ac:dyDescent="0.3">
      <c r="A9" s="1" t="str">
        <f>'Damian Lillard'!A9</f>
        <v>@ 6TH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-4</v>
      </c>
      <c r="Q9" s="2">
        <f t="shared" si="3"/>
        <v>0</v>
      </c>
      <c r="R9" s="2">
        <f t="shared" si="4"/>
        <v>0</v>
      </c>
      <c r="S9" s="6" t="s">
        <v>45</v>
      </c>
      <c r="T9">
        <v>5</v>
      </c>
      <c r="U9">
        <v>0</v>
      </c>
      <c r="V9">
        <v>0</v>
      </c>
      <c r="W9" s="3">
        <f t="shared" si="0"/>
        <v>-4.8965999999999994</v>
      </c>
      <c r="X9" s="4">
        <f t="shared" si="1"/>
        <v>1.2</v>
      </c>
      <c r="Y9" s="4">
        <f t="shared" si="2"/>
        <v>-0.39999999999999997</v>
      </c>
      <c r="Z9">
        <v>0</v>
      </c>
    </row>
    <row r="10" spans="1:26" x14ac:dyDescent="0.3">
      <c r="A10" s="1" t="str">
        <f>'Damian Lillard'!A10</f>
        <v>vs CAN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2</v>
      </c>
      <c r="Q10" s="2">
        <f t="shared" si="3"/>
        <v>0.33333333333333331</v>
      </c>
      <c r="R10" s="2">
        <f t="shared" si="4"/>
        <v>0</v>
      </c>
      <c r="S10" s="6" t="s">
        <v>45</v>
      </c>
      <c r="T10">
        <v>7</v>
      </c>
      <c r="U10">
        <v>2</v>
      </c>
      <c r="V10">
        <v>0</v>
      </c>
      <c r="W10" s="3">
        <f t="shared" si="0"/>
        <v>5.2777142857142865</v>
      </c>
      <c r="X10" s="4">
        <f t="shared" si="1"/>
        <v>4.4000000000000004</v>
      </c>
      <c r="Y10" s="4">
        <f t="shared" si="2"/>
        <v>0.90000000000000024</v>
      </c>
      <c r="Z10">
        <v>0</v>
      </c>
    </row>
    <row r="11" spans="1:26" x14ac:dyDescent="0.3">
      <c r="A11" s="1" t="str">
        <f>'Damian Lillard'!A11</f>
        <v>@ DNK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1</v>
      </c>
      <c r="I11">
        <v>4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3"/>
        <v>0.25</v>
      </c>
      <c r="R11" s="2">
        <f t="shared" si="4"/>
        <v>0</v>
      </c>
      <c r="S11" s="6" t="s">
        <v>45</v>
      </c>
      <c r="T11">
        <v>5</v>
      </c>
      <c r="U11">
        <v>2</v>
      </c>
      <c r="V11">
        <v>0</v>
      </c>
      <c r="W11" s="3">
        <f t="shared" si="0"/>
        <v>-0.44919999999999904</v>
      </c>
      <c r="X11" s="4">
        <f t="shared" si="1"/>
        <v>4.4000000000000004</v>
      </c>
      <c r="Y11" s="4">
        <f t="shared" si="2"/>
        <v>0.20000000000000007</v>
      </c>
      <c r="Z11">
        <v>0</v>
      </c>
    </row>
    <row r="12" spans="1:26" x14ac:dyDescent="0.3">
      <c r="A12" s="1" t="str">
        <f>'Damian Lillard'!A12</f>
        <v>vs IMP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5</v>
      </c>
      <c r="J12">
        <v>3</v>
      </c>
      <c r="K12">
        <v>4</v>
      </c>
      <c r="L12">
        <v>0</v>
      </c>
      <c r="M12">
        <v>0</v>
      </c>
      <c r="N12">
        <v>0</v>
      </c>
      <c r="O12">
        <v>1</v>
      </c>
      <c r="P12">
        <v>-2</v>
      </c>
      <c r="Q12" s="2">
        <f t="shared" si="3"/>
        <v>0.8</v>
      </c>
      <c r="R12" s="2">
        <f t="shared" si="4"/>
        <v>0.75</v>
      </c>
      <c r="S12" s="6" t="s">
        <v>45</v>
      </c>
      <c r="T12">
        <v>7</v>
      </c>
      <c r="U12">
        <v>11</v>
      </c>
      <c r="V12">
        <v>0</v>
      </c>
      <c r="W12" s="3">
        <f t="shared" si="0"/>
        <v>63.220999999999997</v>
      </c>
      <c r="X12" s="4">
        <f t="shared" si="1"/>
        <v>11</v>
      </c>
      <c r="Y12" s="4">
        <f t="shared" si="2"/>
        <v>8.6999999999999993</v>
      </c>
      <c r="Z12">
        <v>0</v>
      </c>
    </row>
    <row r="13" spans="1:26" x14ac:dyDescent="0.3">
      <c r="A13" s="1" t="str">
        <f>'Damian Lillard'!A13</f>
        <v>vs CHI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3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-5</v>
      </c>
      <c r="Q13" s="2">
        <f t="shared" si="3"/>
        <v>0.66666666666666663</v>
      </c>
      <c r="R13" s="2">
        <f t="shared" si="4"/>
        <v>0.66666666666666663</v>
      </c>
      <c r="S13" s="6" t="s">
        <v>45</v>
      </c>
      <c r="T13">
        <v>7</v>
      </c>
      <c r="U13">
        <v>6</v>
      </c>
      <c r="V13">
        <v>0</v>
      </c>
      <c r="W13" s="3">
        <f t="shared" si="0"/>
        <v>33.734857142857145</v>
      </c>
      <c r="X13" s="4">
        <f t="shared" si="1"/>
        <v>6</v>
      </c>
      <c r="Y13" s="4">
        <f t="shared" si="2"/>
        <v>4.7</v>
      </c>
      <c r="Z13">
        <v>0</v>
      </c>
    </row>
    <row r="14" spans="1:26" x14ac:dyDescent="0.3">
      <c r="A14" s="1" t="str">
        <f>'Damian Lillard'!A14</f>
        <v>@ DEF</v>
      </c>
      <c r="B14">
        <v>0</v>
      </c>
      <c r="C14">
        <v>2</v>
      </c>
      <c r="D14">
        <v>0</v>
      </c>
      <c r="E14">
        <v>1</v>
      </c>
      <c r="F14">
        <v>0</v>
      </c>
      <c r="G14">
        <v>0</v>
      </c>
      <c r="H14">
        <v>0</v>
      </c>
      <c r="I14">
        <v>4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-4</v>
      </c>
      <c r="Q14" s="2">
        <f t="shared" si="3"/>
        <v>0</v>
      </c>
      <c r="R14" s="2">
        <f t="shared" si="4"/>
        <v>0</v>
      </c>
      <c r="S14" s="6" t="s">
        <v>45</v>
      </c>
      <c r="T14">
        <v>8</v>
      </c>
      <c r="U14">
        <v>0</v>
      </c>
      <c r="V14">
        <v>0</v>
      </c>
      <c r="W14" s="3">
        <f t="shared" si="0"/>
        <v>-11.019499999999999</v>
      </c>
      <c r="X14" s="4">
        <f t="shared" si="1"/>
        <v>5.4</v>
      </c>
      <c r="Y14" s="4">
        <f t="shared" si="2"/>
        <v>-1.4999999999999998</v>
      </c>
      <c r="Z14">
        <v>0</v>
      </c>
    </row>
    <row r="15" spans="1:26" x14ac:dyDescent="0.3">
      <c r="A15" s="1" t="str">
        <f>'Damian Lillard'!A15</f>
        <v>vs OCE</v>
      </c>
      <c r="B15">
        <v>0</v>
      </c>
      <c r="C15">
        <v>3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-6</v>
      </c>
      <c r="Q15" s="6" t="s">
        <v>45</v>
      </c>
      <c r="R15" s="6" t="s">
        <v>45</v>
      </c>
      <c r="S15" s="6" t="s">
        <v>45</v>
      </c>
      <c r="T15">
        <v>6</v>
      </c>
      <c r="U15">
        <v>0</v>
      </c>
      <c r="V15">
        <v>0</v>
      </c>
      <c r="W15" s="3">
        <f t="shared" si="0"/>
        <v>-1.6293333333333326</v>
      </c>
      <c r="X15" s="4">
        <f t="shared" si="1"/>
        <v>2.5999999999999996</v>
      </c>
      <c r="Y15" s="4">
        <f t="shared" si="2"/>
        <v>-0.10000000000000009</v>
      </c>
      <c r="Z15">
        <v>0</v>
      </c>
    </row>
    <row r="16" spans="1:26" x14ac:dyDescent="0.3">
      <c r="A16" s="1" t="str">
        <f>'Damian Lillard'!A16</f>
        <v>@ FRA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-10</v>
      </c>
      <c r="Q16" s="2">
        <f t="shared" si="3"/>
        <v>0</v>
      </c>
      <c r="R16" s="2">
        <f t="shared" si="4"/>
        <v>0</v>
      </c>
      <c r="S16" s="6" t="s">
        <v>45</v>
      </c>
      <c r="T16">
        <v>9</v>
      </c>
      <c r="U16">
        <v>2</v>
      </c>
      <c r="V16">
        <v>0</v>
      </c>
      <c r="W16" s="3">
        <f t="shared" si="0"/>
        <v>-0.77555555555555522</v>
      </c>
      <c r="X16" s="4">
        <f t="shared" si="1"/>
        <v>2.7</v>
      </c>
      <c r="Y16" s="4">
        <f t="shared" si="2"/>
        <v>-0.10000000000000003</v>
      </c>
      <c r="Z16">
        <v>0</v>
      </c>
    </row>
    <row r="17" spans="1:26" x14ac:dyDescent="0.3">
      <c r="A17" s="1" t="str">
        <f>'Damian Lillard'!A17</f>
        <v>VS INJ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 s="2">
        <f t="shared" si="3"/>
        <v>1</v>
      </c>
      <c r="R17" s="6" t="s">
        <v>45</v>
      </c>
      <c r="S17" s="6" t="s">
        <v>45</v>
      </c>
      <c r="T17">
        <v>4</v>
      </c>
      <c r="U17">
        <v>2</v>
      </c>
      <c r="V17">
        <v>0</v>
      </c>
      <c r="W17" s="3">
        <f t="shared" si="0"/>
        <v>21.477499999999999</v>
      </c>
      <c r="X17" s="4">
        <f t="shared" si="1"/>
        <v>2</v>
      </c>
      <c r="Y17" s="4">
        <f t="shared" si="2"/>
        <v>1.7</v>
      </c>
      <c r="Z17">
        <v>0</v>
      </c>
    </row>
    <row r="18" spans="1:26" x14ac:dyDescent="0.3">
      <c r="A18" s="1" t="str">
        <f>'Damian Lillard'!A18</f>
        <v>@ EUR</v>
      </c>
      <c r="B18">
        <v>8</v>
      </c>
      <c r="C18">
        <v>0</v>
      </c>
      <c r="D18">
        <v>0</v>
      </c>
      <c r="E18">
        <v>0</v>
      </c>
      <c r="F18">
        <v>0</v>
      </c>
      <c r="G18">
        <v>1</v>
      </c>
      <c r="H18">
        <v>3</v>
      </c>
      <c r="I18">
        <v>6</v>
      </c>
      <c r="J18">
        <v>2</v>
      </c>
      <c r="K18">
        <v>5</v>
      </c>
      <c r="L18">
        <v>0</v>
      </c>
      <c r="M18">
        <v>0</v>
      </c>
      <c r="N18">
        <v>0</v>
      </c>
      <c r="O18">
        <v>0</v>
      </c>
      <c r="P18">
        <v>-3</v>
      </c>
      <c r="Q18" s="2">
        <f t="shared" si="3"/>
        <v>0.5</v>
      </c>
      <c r="R18" s="2">
        <f t="shared" si="4"/>
        <v>0.4</v>
      </c>
      <c r="S18" s="6" t="s">
        <v>45</v>
      </c>
      <c r="T18">
        <v>9</v>
      </c>
      <c r="U18">
        <v>8</v>
      </c>
      <c r="V18">
        <v>0</v>
      </c>
      <c r="W18" s="3">
        <f t="shared" si="0"/>
        <v>21.086333333333339</v>
      </c>
      <c r="X18" s="4">
        <f t="shared" si="1"/>
        <v>7</v>
      </c>
      <c r="Y18" s="4">
        <f t="shared" si="2"/>
        <v>4</v>
      </c>
      <c r="Z18">
        <v>0</v>
      </c>
    </row>
    <row r="19" spans="1:26" x14ac:dyDescent="0.3">
      <c r="A19" s="1" t="str">
        <f>'Damian Lillard'!A19</f>
        <v>@ RKS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2</v>
      </c>
      <c r="Q19" s="2">
        <f t="shared" si="3"/>
        <v>0</v>
      </c>
      <c r="R19" s="2">
        <f t="shared" si="4"/>
        <v>0</v>
      </c>
      <c r="S19" s="6" t="s">
        <v>45</v>
      </c>
      <c r="T19">
        <v>5</v>
      </c>
      <c r="U19">
        <v>2</v>
      </c>
      <c r="V19">
        <v>0</v>
      </c>
      <c r="W19" s="3">
        <f t="shared" si="0"/>
        <v>-11.681999999999999</v>
      </c>
      <c r="X19" s="4">
        <f t="shared" si="1"/>
        <v>0.5</v>
      </c>
      <c r="Y19" s="4">
        <f t="shared" si="2"/>
        <v>-1</v>
      </c>
      <c r="Z19">
        <v>0</v>
      </c>
    </row>
    <row r="20" spans="1:26" x14ac:dyDescent="0.3">
      <c r="A20" s="1" t="str">
        <f>'Damian Lillard'!A20</f>
        <v>vs AFR</v>
      </c>
      <c r="B20">
        <v>3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2</v>
      </c>
      <c r="J20">
        <v>1</v>
      </c>
      <c r="K20">
        <v>2</v>
      </c>
      <c r="L20">
        <v>0</v>
      </c>
      <c r="M20">
        <v>0</v>
      </c>
      <c r="N20">
        <v>0</v>
      </c>
      <c r="O20">
        <v>0</v>
      </c>
      <c r="P20">
        <v>2</v>
      </c>
      <c r="Q20" s="2">
        <f t="shared" si="3"/>
        <v>0.5</v>
      </c>
      <c r="R20" s="2">
        <f t="shared" si="4"/>
        <v>0.5</v>
      </c>
      <c r="S20" s="6" t="s">
        <v>45</v>
      </c>
      <c r="T20">
        <v>7</v>
      </c>
      <c r="U20">
        <v>3</v>
      </c>
      <c r="V20">
        <v>0</v>
      </c>
      <c r="W20" s="3">
        <f t="shared" si="0"/>
        <v>16.169142857142855</v>
      </c>
      <c r="X20" s="4">
        <f t="shared" si="1"/>
        <v>4.2</v>
      </c>
      <c r="Y20" s="4">
        <f t="shared" si="2"/>
        <v>2.2999999999999998</v>
      </c>
      <c r="Z20">
        <v>0</v>
      </c>
    </row>
    <row r="21" spans="1:26" x14ac:dyDescent="0.3">
      <c r="A21" s="1" t="str">
        <f>'Damian Lillard'!A21</f>
        <v>@ OLD</v>
      </c>
      <c r="B21">
        <v>0</v>
      </c>
      <c r="C21">
        <v>2</v>
      </c>
      <c r="D21">
        <v>2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-3</v>
      </c>
      <c r="Q21" s="2">
        <f t="shared" si="3"/>
        <v>0</v>
      </c>
      <c r="R21" s="2">
        <f t="shared" si="4"/>
        <v>0</v>
      </c>
      <c r="S21" s="6" t="s">
        <v>45</v>
      </c>
      <c r="T21">
        <v>8</v>
      </c>
      <c r="U21">
        <v>5</v>
      </c>
      <c r="V21">
        <v>0</v>
      </c>
      <c r="W21" s="3">
        <f t="shared" si="0"/>
        <v>0.71012500000000056</v>
      </c>
      <c r="X21" s="4">
        <f t="shared" si="1"/>
        <v>4.4000000000000004</v>
      </c>
      <c r="Y21" s="4">
        <f t="shared" si="2"/>
        <v>0.29999999999999982</v>
      </c>
      <c r="Z21">
        <v>0</v>
      </c>
    </row>
    <row r="22" spans="1:26" x14ac:dyDescent="0.3">
      <c r="A22" s="1" t="str">
        <f>'Damian Lillard'!A22</f>
        <v>vs USA</v>
      </c>
      <c r="B22">
        <v>3</v>
      </c>
      <c r="C22">
        <v>0</v>
      </c>
      <c r="D22">
        <v>2</v>
      </c>
      <c r="E22">
        <v>0</v>
      </c>
      <c r="F22">
        <v>0</v>
      </c>
      <c r="G22">
        <v>0</v>
      </c>
      <c r="H22">
        <v>1</v>
      </c>
      <c r="I22">
        <v>3</v>
      </c>
      <c r="J22">
        <v>1</v>
      </c>
      <c r="K22">
        <v>2</v>
      </c>
      <c r="L22">
        <v>0</v>
      </c>
      <c r="M22">
        <v>0</v>
      </c>
      <c r="N22">
        <v>0</v>
      </c>
      <c r="O22">
        <v>0</v>
      </c>
      <c r="P22">
        <v>-5</v>
      </c>
      <c r="Q22" s="2">
        <f t="shared" si="3"/>
        <v>0.33333333333333331</v>
      </c>
      <c r="R22" s="2">
        <f t="shared" si="4"/>
        <v>0.5</v>
      </c>
      <c r="S22" s="6" t="s">
        <v>45</v>
      </c>
      <c r="T22">
        <v>7</v>
      </c>
      <c r="U22">
        <v>7</v>
      </c>
      <c r="V22">
        <v>0</v>
      </c>
      <c r="W22" s="3">
        <f t="shared" si="0"/>
        <v>18.377285714285716</v>
      </c>
      <c r="X22" s="4">
        <f t="shared" si="1"/>
        <v>6</v>
      </c>
      <c r="Y22" s="4">
        <f t="shared" si="2"/>
        <v>2.7</v>
      </c>
      <c r="Z22">
        <v>0</v>
      </c>
    </row>
    <row r="23" spans="1:26" x14ac:dyDescent="0.3">
      <c r="A23" s="1" t="str">
        <f>'Damian Lillard'!A23</f>
        <v>@ SPA</v>
      </c>
      <c r="B23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4</v>
      </c>
      <c r="Q23" s="2">
        <f t="shared" si="3"/>
        <v>1</v>
      </c>
      <c r="R23" s="2">
        <f t="shared" si="4"/>
        <v>1</v>
      </c>
      <c r="S23" s="6" t="s">
        <v>45</v>
      </c>
      <c r="T23">
        <v>6</v>
      </c>
      <c r="U23">
        <v>5</v>
      </c>
      <c r="V23">
        <v>0</v>
      </c>
      <c r="W23" s="3">
        <f t="shared" si="0"/>
        <v>37.262833333333333</v>
      </c>
      <c r="X23" s="4">
        <f t="shared" si="1"/>
        <v>5</v>
      </c>
      <c r="Y23" s="4">
        <f t="shared" si="2"/>
        <v>4.4000000000000004</v>
      </c>
      <c r="Z23">
        <v>0</v>
      </c>
    </row>
    <row r="24" spans="1:26" x14ac:dyDescent="0.3">
      <c r="A24" s="1" t="str">
        <f>'Damian Lillard'!A24</f>
        <v>vs 6TH</v>
      </c>
      <c r="B24">
        <v>5</v>
      </c>
      <c r="C24">
        <v>1</v>
      </c>
      <c r="D24">
        <v>0</v>
      </c>
      <c r="E24">
        <v>0</v>
      </c>
      <c r="F24">
        <v>0</v>
      </c>
      <c r="G24">
        <v>2</v>
      </c>
      <c r="H24">
        <v>2</v>
      </c>
      <c r="I24">
        <v>2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-2</v>
      </c>
      <c r="Q24" s="2">
        <f t="shared" si="3"/>
        <v>1</v>
      </c>
      <c r="R24" s="2">
        <f t="shared" si="4"/>
        <v>1</v>
      </c>
      <c r="S24" s="6" t="s">
        <v>45</v>
      </c>
      <c r="T24">
        <v>5</v>
      </c>
      <c r="U24">
        <v>5</v>
      </c>
      <c r="V24">
        <v>0</v>
      </c>
      <c r="W24" s="3">
        <f t="shared" si="0"/>
        <v>26.098000000000003</v>
      </c>
      <c r="X24" s="4">
        <f t="shared" si="1"/>
        <v>4.2</v>
      </c>
      <c r="Y24" s="4">
        <f t="shared" si="2"/>
        <v>2.7</v>
      </c>
      <c r="Z24">
        <v>0</v>
      </c>
    </row>
    <row r="25" spans="1:26" x14ac:dyDescent="0.3">
      <c r="A25" s="1" t="str">
        <f>'Damian Lillard'!A25</f>
        <v>@ CAN</v>
      </c>
      <c r="B25">
        <v>8</v>
      </c>
      <c r="C25">
        <v>2</v>
      </c>
      <c r="D25">
        <v>1</v>
      </c>
      <c r="E25">
        <v>1</v>
      </c>
      <c r="F25">
        <v>0</v>
      </c>
      <c r="G25">
        <v>0</v>
      </c>
      <c r="H25">
        <v>3</v>
      </c>
      <c r="I25">
        <v>4</v>
      </c>
      <c r="J25">
        <v>2</v>
      </c>
      <c r="K25">
        <v>3</v>
      </c>
      <c r="L25">
        <v>0</v>
      </c>
      <c r="M25">
        <v>0</v>
      </c>
      <c r="N25">
        <v>0</v>
      </c>
      <c r="O25">
        <v>1</v>
      </c>
      <c r="P25">
        <v>-3</v>
      </c>
      <c r="Q25" s="2">
        <f t="shared" si="3"/>
        <v>0.75</v>
      </c>
      <c r="R25" s="2">
        <f t="shared" si="4"/>
        <v>0.66666666666666663</v>
      </c>
      <c r="S25" s="6" t="s">
        <v>45</v>
      </c>
      <c r="T25">
        <v>9</v>
      </c>
      <c r="U25">
        <v>10</v>
      </c>
      <c r="V25">
        <v>0</v>
      </c>
      <c r="W25" s="3">
        <f t="shared" si="0"/>
        <v>45.351222222222226</v>
      </c>
      <c r="X25" s="4">
        <f t="shared" si="1"/>
        <v>14.9</v>
      </c>
      <c r="Y25" s="4">
        <f t="shared" si="2"/>
        <v>7.9999999999999982</v>
      </c>
      <c r="Z25">
        <v>0</v>
      </c>
    </row>
    <row r="26" spans="1:26" x14ac:dyDescent="0.3">
      <c r="A26" s="1" t="str">
        <f>'Damian Lillard'!A26</f>
        <v>vs DNK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-4</v>
      </c>
      <c r="Q26" s="2">
        <f t="shared" si="3"/>
        <v>0</v>
      </c>
      <c r="R26" s="2">
        <f t="shared" si="4"/>
        <v>0</v>
      </c>
      <c r="S26" s="6" t="s">
        <v>45</v>
      </c>
      <c r="T26">
        <v>7</v>
      </c>
      <c r="U26">
        <v>0</v>
      </c>
      <c r="V26">
        <v>0</v>
      </c>
      <c r="W26" s="3">
        <f t="shared" si="0"/>
        <v>-6.9951428571428567</v>
      </c>
      <c r="X26" s="4">
        <f t="shared" si="1"/>
        <v>2.4</v>
      </c>
      <c r="Y26" s="4">
        <f t="shared" si="2"/>
        <v>-0.79999999999999993</v>
      </c>
      <c r="Z26">
        <v>0</v>
      </c>
    </row>
    <row r="27" spans="1:26" x14ac:dyDescent="0.3">
      <c r="A27" s="1" t="str">
        <f>'Damian Lillard'!A27</f>
        <v>@ IMP</v>
      </c>
      <c r="B27">
        <v>0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</v>
      </c>
      <c r="Q27" s="6" t="s">
        <v>45</v>
      </c>
      <c r="R27" s="6" t="s">
        <v>45</v>
      </c>
      <c r="S27" s="6" t="s">
        <v>45</v>
      </c>
      <c r="T27">
        <v>5</v>
      </c>
      <c r="U27">
        <v>6</v>
      </c>
      <c r="V27">
        <v>0</v>
      </c>
      <c r="W27" s="3">
        <f t="shared" si="0"/>
        <v>13.870799999999999</v>
      </c>
      <c r="X27" s="4">
        <f t="shared" si="1"/>
        <v>3</v>
      </c>
      <c r="Y27" s="4">
        <f t="shared" si="2"/>
        <v>1.4</v>
      </c>
      <c r="Z27">
        <v>0</v>
      </c>
    </row>
    <row r="28" spans="1:26" x14ac:dyDescent="0.3">
      <c r="A28" s="1" t="str">
        <f>'Damian Lillard'!A28</f>
        <v>@ CHI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7</v>
      </c>
      <c r="Q28" s="6" t="s">
        <v>45</v>
      </c>
      <c r="R28" s="6" t="s">
        <v>45</v>
      </c>
      <c r="S28" s="6" t="s">
        <v>45</v>
      </c>
      <c r="T28">
        <v>7</v>
      </c>
      <c r="U28">
        <v>0</v>
      </c>
      <c r="V28">
        <v>0</v>
      </c>
      <c r="W28" s="3">
        <f t="shared" si="0"/>
        <v>0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ref="S28:S46" si="5">L29/M29</f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2.5555555555555554</v>
      </c>
      <c r="C47" s="4">
        <f t="shared" ref="C47:P47" si="6">AVERAGE(C2:C46)</f>
        <v>0.85185185185185186</v>
      </c>
      <c r="D47" s="4">
        <f t="shared" si="6"/>
        <v>0.55555555555555558</v>
      </c>
      <c r="E47" s="4">
        <f t="shared" si="6"/>
        <v>7.407407407407407E-2</v>
      </c>
      <c r="F47" s="4">
        <f t="shared" si="6"/>
        <v>0</v>
      </c>
      <c r="G47" s="4">
        <f t="shared" si="6"/>
        <v>0.22222222222222221</v>
      </c>
      <c r="H47" s="4">
        <f t="shared" si="6"/>
        <v>0.96296296296296291</v>
      </c>
      <c r="I47" s="4">
        <f t="shared" si="6"/>
        <v>2.0370370370370372</v>
      </c>
      <c r="J47" s="4">
        <f t="shared" si="6"/>
        <v>0.62962962962962965</v>
      </c>
      <c r="K47" s="4">
        <f t="shared" si="6"/>
        <v>1.4444444444444444</v>
      </c>
      <c r="L47" s="4">
        <f t="shared" si="6"/>
        <v>0</v>
      </c>
      <c r="M47" s="4">
        <f t="shared" si="6"/>
        <v>0</v>
      </c>
      <c r="N47" s="4">
        <f t="shared" si="6"/>
        <v>0</v>
      </c>
      <c r="O47" s="4">
        <f t="shared" si="6"/>
        <v>0.18518518518518517</v>
      </c>
      <c r="P47" s="4">
        <f t="shared" si="6"/>
        <v>-0.59259259259259256</v>
      </c>
      <c r="Q47" s="2">
        <f>SUM(H2:H46)/SUM(I2:I46)</f>
        <v>0.47272727272727272</v>
      </c>
      <c r="R47" s="2">
        <f>SUM(J2:J46)/SUM(K2:K46)</f>
        <v>0.4358974358974359</v>
      </c>
      <c r="S47" s="2" t="e">
        <f>SUM(L2:L46)/SUM(M2:M46)</f>
        <v>#DIV/0!</v>
      </c>
      <c r="T47" s="4">
        <f t="shared" ref="T47:V47" si="7">AVERAGE(T2:T46)</f>
        <v>6.666666666666667</v>
      </c>
      <c r="U47" s="4">
        <f t="shared" si="7"/>
        <v>3.8518518518518516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13.914238888888887</v>
      </c>
      <c r="X47" s="4">
        <f t="shared" ref="X47" si="8">B47+(C47*1.2)+(D47*1.5)+(E47*3)+(F47*3)-G47</f>
        <v>4.4111111111111105</v>
      </c>
      <c r="Y47" s="4">
        <f t="shared" ref="Y47" si="9">B47+0.4*H47-0.7*I47-0.4*(M47-L47)+0.7*N47+0.3*(C47-N47)+F47+D47*0.7+0.7*E47-0.4*O47-G47</f>
        <v>1.9148148148148145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69</v>
      </c>
      <c r="C49">
        <f t="shared" ref="C49:P49" si="10">SUM(C2:C46)</f>
        <v>23</v>
      </c>
      <c r="D49">
        <f t="shared" si="10"/>
        <v>15</v>
      </c>
      <c r="E49">
        <f t="shared" si="10"/>
        <v>2</v>
      </c>
      <c r="F49">
        <f t="shared" si="10"/>
        <v>0</v>
      </c>
      <c r="G49">
        <f t="shared" si="10"/>
        <v>6</v>
      </c>
      <c r="H49">
        <f t="shared" si="10"/>
        <v>26</v>
      </c>
      <c r="I49">
        <f t="shared" si="10"/>
        <v>55</v>
      </c>
      <c r="J49">
        <f t="shared" si="10"/>
        <v>17</v>
      </c>
      <c r="K49">
        <f t="shared" si="10"/>
        <v>39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5</v>
      </c>
      <c r="P49">
        <f t="shared" si="10"/>
        <v>-16</v>
      </c>
      <c r="T49">
        <f>SUM(T2:T46)</f>
        <v>180</v>
      </c>
      <c r="U49">
        <f>SUM(U2:U46)</f>
        <v>104</v>
      </c>
      <c r="V49">
        <f>SUM(V2:V46)</f>
        <v>0</v>
      </c>
      <c r="X49" s="4">
        <f>SUM(X2:X46)</f>
        <v>119.10000000000002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3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2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7</v>
      </c>
      <c r="Q2" s="2">
        <f t="shared" ref="Q2:Q46" si="0">H2/I2</f>
        <v>0.5</v>
      </c>
      <c r="R2" s="2">
        <f t="shared" ref="R2:R46" si="1">J2/K2</f>
        <v>0.5</v>
      </c>
      <c r="S2" s="6" t="s">
        <v>45</v>
      </c>
      <c r="T2">
        <v>6</v>
      </c>
      <c r="U2">
        <v>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33.626333333333328</v>
      </c>
      <c r="X2" s="4">
        <f t="shared" ref="X2:X46" si="3">B2+(C2*1.2)+(D2*1.5)+(E2*3)+(F2*3)-G2</f>
        <v>8.6999999999999993</v>
      </c>
      <c r="Y2" s="4">
        <f t="shared" ref="Y2:Y46" si="4">B2+0.4*H2-0.7*I2-0.4*(M2-L2)+0.7*N2+0.3*(C2-N2)+F2+D2*0.7+0.7*E2-0.4*O2-G2</f>
        <v>4</v>
      </c>
      <c r="Z2">
        <v>0</v>
      </c>
    </row>
    <row r="3" spans="1:26" x14ac:dyDescent="0.3">
      <c r="A3" s="1" t="str">
        <f>'Damian Lillard'!A3</f>
        <v>vs EUR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3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-4</v>
      </c>
      <c r="Q3" s="2">
        <f t="shared" si="0"/>
        <v>0.66666666666666663</v>
      </c>
      <c r="R3" s="2">
        <f t="shared" si="1"/>
        <v>1</v>
      </c>
      <c r="S3" s="6" t="s">
        <v>45</v>
      </c>
      <c r="T3">
        <v>6</v>
      </c>
      <c r="U3">
        <v>6</v>
      </c>
      <c r="V3">
        <v>0</v>
      </c>
      <c r="W3" s="3">
        <f t="shared" si="2"/>
        <v>39.357333333333337</v>
      </c>
      <c r="X3" s="4">
        <f t="shared" si="3"/>
        <v>6</v>
      </c>
      <c r="Y3" s="4">
        <f t="shared" si="4"/>
        <v>4.7</v>
      </c>
      <c r="Z3">
        <v>0</v>
      </c>
    </row>
    <row r="4" spans="1:26" x14ac:dyDescent="0.3">
      <c r="A4" s="1" t="str">
        <f>'Damian Lillard'!A4</f>
        <v>vs RKS</v>
      </c>
      <c r="B4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2</v>
      </c>
      <c r="L4">
        <v>0</v>
      </c>
      <c r="M4">
        <v>0</v>
      </c>
      <c r="N4">
        <v>0</v>
      </c>
      <c r="O4">
        <v>0</v>
      </c>
      <c r="P4">
        <v>1</v>
      </c>
      <c r="Q4" s="2">
        <f t="shared" si="0"/>
        <v>0.5</v>
      </c>
      <c r="R4" s="2">
        <f t="shared" si="1"/>
        <v>0.5</v>
      </c>
      <c r="S4" s="6" t="s">
        <v>45</v>
      </c>
      <c r="T4">
        <v>6</v>
      </c>
      <c r="U4">
        <v>3</v>
      </c>
      <c r="V4">
        <v>0</v>
      </c>
      <c r="W4" s="3">
        <f t="shared" si="2"/>
        <v>18.864000000000001</v>
      </c>
      <c r="X4" s="4">
        <f t="shared" si="3"/>
        <v>4.2</v>
      </c>
      <c r="Y4" s="4">
        <f t="shared" si="4"/>
        <v>2.2999999999999998</v>
      </c>
      <c r="Z4">
        <v>0</v>
      </c>
    </row>
    <row r="5" spans="1:26" x14ac:dyDescent="0.3">
      <c r="A5" s="1" t="str">
        <f>'Damian Lillard'!A5</f>
        <v>@ AFR</v>
      </c>
      <c r="B5">
        <v>5</v>
      </c>
      <c r="C5">
        <v>1</v>
      </c>
      <c r="D5">
        <v>1</v>
      </c>
      <c r="E5">
        <v>0</v>
      </c>
      <c r="F5">
        <v>0</v>
      </c>
      <c r="G5">
        <v>0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9</v>
      </c>
      <c r="Q5" s="2">
        <f t="shared" si="0"/>
        <v>1</v>
      </c>
      <c r="R5" s="2">
        <f t="shared" si="1"/>
        <v>1</v>
      </c>
      <c r="S5" s="6" t="s">
        <v>45</v>
      </c>
      <c r="T5">
        <v>7</v>
      </c>
      <c r="U5">
        <v>7</v>
      </c>
      <c r="V5">
        <v>0</v>
      </c>
      <c r="W5" s="3">
        <f t="shared" si="2"/>
        <v>38.994428571428571</v>
      </c>
      <c r="X5" s="4">
        <f t="shared" si="3"/>
        <v>7.7</v>
      </c>
      <c r="Y5" s="4">
        <f t="shared" si="4"/>
        <v>5.4</v>
      </c>
      <c r="Z5">
        <v>0</v>
      </c>
    </row>
    <row r="6" spans="1:26" x14ac:dyDescent="0.3">
      <c r="A6" s="1" t="str">
        <f>'Damian Lillard'!A6</f>
        <v>vs OLD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-3</v>
      </c>
      <c r="Q6" s="6" t="s">
        <v>45</v>
      </c>
      <c r="R6" s="6" t="s">
        <v>45</v>
      </c>
      <c r="S6" s="6" t="s">
        <v>45</v>
      </c>
      <c r="T6">
        <v>7</v>
      </c>
      <c r="U6">
        <v>4</v>
      </c>
      <c r="V6">
        <v>0</v>
      </c>
      <c r="W6" s="3">
        <f t="shared" si="2"/>
        <v>9.9077142857142864</v>
      </c>
      <c r="X6" s="4">
        <f t="shared" si="3"/>
        <v>3</v>
      </c>
      <c r="Y6" s="4">
        <f t="shared" si="4"/>
        <v>1.4</v>
      </c>
      <c r="Z6">
        <v>0</v>
      </c>
    </row>
    <row r="7" spans="1:26" x14ac:dyDescent="0.3">
      <c r="A7" s="1" t="str">
        <f>'Damian Lillard'!A7</f>
        <v>@ USA</v>
      </c>
      <c r="B7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5</v>
      </c>
      <c r="J7">
        <v>2</v>
      </c>
      <c r="K7">
        <v>4</v>
      </c>
      <c r="L7">
        <v>0</v>
      </c>
      <c r="M7">
        <v>0</v>
      </c>
      <c r="N7">
        <v>0</v>
      </c>
      <c r="O7">
        <v>1</v>
      </c>
      <c r="P7">
        <v>-9</v>
      </c>
      <c r="Q7" s="2">
        <f t="shared" si="0"/>
        <v>0.6</v>
      </c>
      <c r="R7" s="2">
        <f t="shared" si="1"/>
        <v>0.5</v>
      </c>
      <c r="S7" s="6" t="s">
        <v>45</v>
      </c>
      <c r="T7">
        <v>7</v>
      </c>
      <c r="U7">
        <v>8</v>
      </c>
      <c r="V7">
        <v>0</v>
      </c>
      <c r="W7" s="3">
        <f t="shared" si="2"/>
        <v>37.955714285714294</v>
      </c>
      <c r="X7" s="4">
        <f t="shared" si="3"/>
        <v>8</v>
      </c>
      <c r="Y7" s="4">
        <f t="shared" si="4"/>
        <v>5.2999999999999989</v>
      </c>
      <c r="Z7">
        <v>0</v>
      </c>
    </row>
    <row r="8" spans="1:26" x14ac:dyDescent="0.3">
      <c r="A8" s="1" t="str">
        <f>'Damian Lillard'!A8</f>
        <v>vs SPA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2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v>-5</v>
      </c>
      <c r="Q8" s="2">
        <f t="shared" si="0"/>
        <v>1</v>
      </c>
      <c r="R8" s="2">
        <f t="shared" si="1"/>
        <v>1</v>
      </c>
      <c r="S8" s="6" t="s">
        <v>45</v>
      </c>
      <c r="T8">
        <v>8</v>
      </c>
      <c r="U8">
        <v>6</v>
      </c>
      <c r="V8">
        <v>0</v>
      </c>
      <c r="W8" s="3">
        <f t="shared" si="2"/>
        <v>34.41675</v>
      </c>
      <c r="X8" s="4">
        <f t="shared" si="3"/>
        <v>6</v>
      </c>
      <c r="Y8" s="4">
        <f t="shared" si="4"/>
        <v>5.4</v>
      </c>
      <c r="Z8">
        <v>0</v>
      </c>
    </row>
    <row r="9" spans="1:26" x14ac:dyDescent="0.3">
      <c r="A9" s="1" t="str">
        <f>'Damian Lillard'!A9</f>
        <v>@ 6TH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1</v>
      </c>
      <c r="K9">
        <v>2</v>
      </c>
      <c r="L9">
        <v>0</v>
      </c>
      <c r="M9">
        <v>0</v>
      </c>
      <c r="N9">
        <v>0</v>
      </c>
      <c r="O9">
        <v>0</v>
      </c>
      <c r="P9">
        <v>-7</v>
      </c>
      <c r="Q9" s="2">
        <f t="shared" si="0"/>
        <v>0.33333333333333331</v>
      </c>
      <c r="R9" s="2">
        <f t="shared" si="1"/>
        <v>0.5</v>
      </c>
      <c r="S9" s="6" t="s">
        <v>45</v>
      </c>
      <c r="T9">
        <v>8</v>
      </c>
      <c r="U9">
        <v>3</v>
      </c>
      <c r="V9">
        <v>0</v>
      </c>
      <c r="W9" s="3">
        <f t="shared" si="2"/>
        <v>7.4108750000000008</v>
      </c>
      <c r="X9" s="4">
        <f t="shared" si="3"/>
        <v>3</v>
      </c>
      <c r="Y9" s="4">
        <f t="shared" si="4"/>
        <v>1.3000000000000003</v>
      </c>
      <c r="Z9">
        <v>0</v>
      </c>
    </row>
    <row r="10" spans="1:26" x14ac:dyDescent="0.3">
      <c r="A10" s="1" t="str">
        <f>'Damian Lillard'!A10</f>
        <v>vs CAN</v>
      </c>
      <c r="B10">
        <v>0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</v>
      </c>
      <c r="Q10" s="6" t="s">
        <v>45</v>
      </c>
      <c r="R10" s="6" t="s">
        <v>45</v>
      </c>
      <c r="S10" s="6" t="s">
        <v>45</v>
      </c>
      <c r="T10">
        <v>7</v>
      </c>
      <c r="U10">
        <v>0</v>
      </c>
      <c r="V10">
        <v>0</v>
      </c>
      <c r="W10" s="3">
        <f t="shared" si="2"/>
        <v>13.298142857142855</v>
      </c>
      <c r="X10" s="4">
        <f t="shared" si="3"/>
        <v>7.2</v>
      </c>
      <c r="Y10" s="4">
        <f t="shared" si="4"/>
        <v>1.7</v>
      </c>
      <c r="Z10">
        <v>0</v>
      </c>
    </row>
    <row r="11" spans="1:26" x14ac:dyDescent="0.3">
      <c r="A11" s="1" t="str">
        <f>'Damian Lillard'!A11</f>
        <v>@ DNK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2</v>
      </c>
      <c r="P11">
        <v>-4</v>
      </c>
      <c r="Q11" s="2">
        <f t="shared" si="0"/>
        <v>0</v>
      </c>
      <c r="R11" s="2">
        <f t="shared" si="1"/>
        <v>0</v>
      </c>
      <c r="S11" s="6" t="s">
        <v>45</v>
      </c>
      <c r="T11">
        <v>7</v>
      </c>
      <c r="U11">
        <v>3</v>
      </c>
      <c r="V11">
        <v>0</v>
      </c>
      <c r="W11" s="3">
        <f t="shared" si="2"/>
        <v>-5.5515714285714282</v>
      </c>
      <c r="X11" s="4">
        <f t="shared" si="3"/>
        <v>1.5</v>
      </c>
      <c r="Y11" s="4">
        <f t="shared" si="4"/>
        <v>-0.8</v>
      </c>
      <c r="Z11">
        <v>0</v>
      </c>
    </row>
    <row r="12" spans="1:26" x14ac:dyDescent="0.3">
      <c r="A12" s="1" t="str">
        <f>'Damian Lillard'!A12</f>
        <v>vs IMP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-7</v>
      </c>
      <c r="Q12" s="6" t="s">
        <v>45</v>
      </c>
      <c r="R12" s="6" t="s">
        <v>45</v>
      </c>
      <c r="S12" s="6" t="s">
        <v>45</v>
      </c>
      <c r="T12">
        <v>7</v>
      </c>
      <c r="U12">
        <v>0</v>
      </c>
      <c r="V12">
        <v>0</v>
      </c>
      <c r="W12" s="3">
        <f t="shared" si="2"/>
        <v>2.101</v>
      </c>
      <c r="X12" s="4">
        <f t="shared" si="3"/>
        <v>1.2</v>
      </c>
      <c r="Y12" s="4">
        <f t="shared" si="4"/>
        <v>0.3</v>
      </c>
      <c r="Z12">
        <v>0</v>
      </c>
    </row>
    <row r="13" spans="1:26" x14ac:dyDescent="0.3">
      <c r="A13" s="1" t="str">
        <f>'Damian Lillard'!A13</f>
        <v>vs CHI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2</v>
      </c>
      <c r="L13">
        <v>0</v>
      </c>
      <c r="M13">
        <v>0</v>
      </c>
      <c r="N13">
        <v>0</v>
      </c>
      <c r="O13">
        <v>0</v>
      </c>
      <c r="P13">
        <v>-2</v>
      </c>
      <c r="Q13" s="2">
        <f t="shared" si="0"/>
        <v>0.5</v>
      </c>
      <c r="R13" s="2">
        <f t="shared" si="1"/>
        <v>0.5</v>
      </c>
      <c r="S13" s="6" t="s">
        <v>45</v>
      </c>
      <c r="T13">
        <v>7</v>
      </c>
      <c r="U13">
        <v>3</v>
      </c>
      <c r="V13">
        <v>0</v>
      </c>
      <c r="W13" s="3">
        <f t="shared" si="2"/>
        <v>14.068142857142858</v>
      </c>
      <c r="X13" s="4">
        <f t="shared" si="3"/>
        <v>3</v>
      </c>
      <c r="Y13" s="4">
        <f t="shared" si="4"/>
        <v>2</v>
      </c>
      <c r="Z13">
        <v>0</v>
      </c>
    </row>
    <row r="14" spans="1:26" x14ac:dyDescent="0.3">
      <c r="A14" s="1" t="str">
        <f>'Damian Lillard'!A14</f>
        <v>@ DEF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-9</v>
      </c>
      <c r="Q14" s="2">
        <f t="shared" si="0"/>
        <v>0</v>
      </c>
      <c r="R14" s="2">
        <f t="shared" si="1"/>
        <v>0</v>
      </c>
      <c r="S14" s="6" t="s">
        <v>45</v>
      </c>
      <c r="T14">
        <v>7</v>
      </c>
      <c r="U14">
        <v>3</v>
      </c>
      <c r="V14">
        <v>0</v>
      </c>
      <c r="W14" s="3">
        <f t="shared" si="2"/>
        <v>1.4562857142857146</v>
      </c>
      <c r="X14" s="4">
        <f t="shared" si="3"/>
        <v>2.7</v>
      </c>
      <c r="Y14" s="4">
        <f t="shared" si="4"/>
        <v>0.3</v>
      </c>
      <c r="Z14">
        <v>0</v>
      </c>
    </row>
    <row r="15" spans="1:26" x14ac:dyDescent="0.3">
      <c r="A15" s="1" t="str">
        <f>'Damian Lillard'!A15</f>
        <v>vs OCE</v>
      </c>
      <c r="B15">
        <v>3</v>
      </c>
      <c r="C15">
        <v>2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2</v>
      </c>
      <c r="Q15" s="2">
        <f t="shared" si="0"/>
        <v>1</v>
      </c>
      <c r="R15" s="2">
        <f t="shared" si="1"/>
        <v>1</v>
      </c>
      <c r="S15" s="6" t="s">
        <v>45</v>
      </c>
      <c r="T15">
        <v>6</v>
      </c>
      <c r="U15">
        <v>3</v>
      </c>
      <c r="V15">
        <v>0</v>
      </c>
      <c r="W15" s="3">
        <f t="shared" si="2"/>
        <v>27.846833333333336</v>
      </c>
      <c r="X15" s="4">
        <f t="shared" si="3"/>
        <v>5.4</v>
      </c>
      <c r="Y15" s="4">
        <f t="shared" si="4"/>
        <v>3.3000000000000003</v>
      </c>
      <c r="Z15">
        <v>0</v>
      </c>
    </row>
    <row r="16" spans="1:26" x14ac:dyDescent="0.3">
      <c r="A16" s="1" t="str">
        <f>'Damian Lillard'!A16</f>
        <v>@ FRA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-5</v>
      </c>
      <c r="Q16" s="2">
        <f t="shared" si="0"/>
        <v>0</v>
      </c>
      <c r="R16" s="2">
        <f t="shared" si="1"/>
        <v>0</v>
      </c>
      <c r="S16" s="6" t="s">
        <v>45</v>
      </c>
      <c r="T16">
        <v>9</v>
      </c>
      <c r="U16">
        <v>0</v>
      </c>
      <c r="V16">
        <v>0</v>
      </c>
      <c r="W16" s="3">
        <f t="shared" si="2"/>
        <v>-2.720333333333333</v>
      </c>
      <c r="X16" s="4">
        <f t="shared" si="3"/>
        <v>1.2</v>
      </c>
      <c r="Y16" s="4">
        <f t="shared" si="4"/>
        <v>-0.39999999999999997</v>
      </c>
      <c r="Z16">
        <v>0</v>
      </c>
    </row>
    <row r="17" spans="1:26" x14ac:dyDescent="0.3">
      <c r="A17" s="1" t="str">
        <f>'Damian Lillard'!A17</f>
        <v>VS INJ</v>
      </c>
      <c r="B17">
        <v>6</v>
      </c>
      <c r="C17">
        <v>1</v>
      </c>
      <c r="D17">
        <v>0</v>
      </c>
      <c r="E17">
        <v>0</v>
      </c>
      <c r="F17">
        <v>0</v>
      </c>
      <c r="G17">
        <v>0</v>
      </c>
      <c r="H17">
        <v>2</v>
      </c>
      <c r="I17">
        <v>2</v>
      </c>
      <c r="J17">
        <v>2</v>
      </c>
      <c r="K17">
        <v>2</v>
      </c>
      <c r="L17">
        <v>0</v>
      </c>
      <c r="M17">
        <v>0</v>
      </c>
      <c r="N17">
        <v>0</v>
      </c>
      <c r="O17">
        <v>0</v>
      </c>
      <c r="P17">
        <v>5</v>
      </c>
      <c r="Q17" s="2">
        <f t="shared" si="0"/>
        <v>1</v>
      </c>
      <c r="R17" s="2">
        <f t="shared" si="1"/>
        <v>1</v>
      </c>
      <c r="S17" s="6" t="s">
        <v>45</v>
      </c>
      <c r="T17">
        <v>6</v>
      </c>
      <c r="U17">
        <v>6</v>
      </c>
      <c r="V17">
        <v>0</v>
      </c>
      <c r="W17" s="3">
        <f t="shared" si="2"/>
        <v>48.340166666666669</v>
      </c>
      <c r="X17" s="4">
        <f t="shared" si="3"/>
        <v>7.2</v>
      </c>
      <c r="Y17" s="4">
        <f t="shared" si="4"/>
        <v>5.7</v>
      </c>
      <c r="Z17">
        <v>0</v>
      </c>
    </row>
    <row r="18" spans="1:26" x14ac:dyDescent="0.3">
      <c r="A18" s="1" t="str">
        <f>'Damian Lillard'!A18</f>
        <v>@ EUR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-9</v>
      </c>
      <c r="Q18" s="6" t="s">
        <v>45</v>
      </c>
      <c r="R18" s="6" t="s">
        <v>45</v>
      </c>
      <c r="S18" s="6" t="s">
        <v>45</v>
      </c>
      <c r="T18">
        <v>8</v>
      </c>
      <c r="U18">
        <v>0</v>
      </c>
      <c r="V18">
        <v>0</v>
      </c>
      <c r="W18" s="3">
        <f t="shared" si="2"/>
        <v>-0.30837499999999984</v>
      </c>
      <c r="X18" s="4">
        <f t="shared" si="3"/>
        <v>1.2</v>
      </c>
      <c r="Y18" s="4">
        <f t="shared" si="4"/>
        <v>-0.10000000000000003</v>
      </c>
      <c r="Z18">
        <v>0</v>
      </c>
    </row>
    <row r="19" spans="1:26" x14ac:dyDescent="0.3">
      <c r="A19" s="1" t="str">
        <f>'Damian Lillard'!A19</f>
        <v>@ RKS</v>
      </c>
      <c r="B19">
        <v>3</v>
      </c>
      <c r="C19">
        <v>1</v>
      </c>
      <c r="D19">
        <v>2</v>
      </c>
      <c r="E19">
        <v>0</v>
      </c>
      <c r="F19">
        <v>1</v>
      </c>
      <c r="G19">
        <v>1</v>
      </c>
      <c r="H19">
        <v>1</v>
      </c>
      <c r="I19">
        <v>2</v>
      </c>
      <c r="J19">
        <v>1</v>
      </c>
      <c r="K19">
        <v>2</v>
      </c>
      <c r="L19">
        <v>0</v>
      </c>
      <c r="M19">
        <v>0</v>
      </c>
      <c r="N19">
        <v>0</v>
      </c>
      <c r="O19">
        <v>1</v>
      </c>
      <c r="P19">
        <v>6</v>
      </c>
      <c r="Q19" s="2">
        <f t="shared" si="0"/>
        <v>0.5</v>
      </c>
      <c r="R19" s="2">
        <f t="shared" si="1"/>
        <v>0.5</v>
      </c>
      <c r="S19" s="6" t="s">
        <v>45</v>
      </c>
      <c r="T19">
        <v>8</v>
      </c>
      <c r="U19">
        <v>9</v>
      </c>
      <c r="V19">
        <v>0</v>
      </c>
      <c r="W19" s="3">
        <f t="shared" si="2"/>
        <v>20.670500000000004</v>
      </c>
      <c r="X19" s="4">
        <f t="shared" si="3"/>
        <v>9.1999999999999993</v>
      </c>
      <c r="Y19" s="4">
        <f t="shared" si="4"/>
        <v>3.2999999999999989</v>
      </c>
      <c r="Z19">
        <v>0</v>
      </c>
    </row>
    <row r="20" spans="1:26" x14ac:dyDescent="0.3">
      <c r="A20" s="1" t="str">
        <f>'Damian Lillard'!A20</f>
        <v>vs AFR</v>
      </c>
      <c r="B20">
        <v>5</v>
      </c>
      <c r="C20">
        <v>3</v>
      </c>
      <c r="D20">
        <v>0</v>
      </c>
      <c r="E20">
        <v>0</v>
      </c>
      <c r="F20">
        <v>0</v>
      </c>
      <c r="G20">
        <v>0</v>
      </c>
      <c r="H20">
        <v>2</v>
      </c>
      <c r="I20">
        <v>5</v>
      </c>
      <c r="J20">
        <v>1</v>
      </c>
      <c r="K20">
        <v>4</v>
      </c>
      <c r="L20">
        <v>0</v>
      </c>
      <c r="M20">
        <v>0</v>
      </c>
      <c r="N20">
        <v>1</v>
      </c>
      <c r="O20">
        <v>0</v>
      </c>
      <c r="P20">
        <v>2</v>
      </c>
      <c r="Q20" s="2">
        <f t="shared" si="0"/>
        <v>0.4</v>
      </c>
      <c r="R20" s="2">
        <f t="shared" si="1"/>
        <v>0.25</v>
      </c>
      <c r="S20" s="6" t="s">
        <v>45</v>
      </c>
      <c r="T20">
        <v>8</v>
      </c>
      <c r="U20">
        <v>5</v>
      </c>
      <c r="V20">
        <v>0</v>
      </c>
      <c r="W20" s="3">
        <f t="shared" si="2"/>
        <v>21.826374999999999</v>
      </c>
      <c r="X20" s="4">
        <f t="shared" si="3"/>
        <v>8.6</v>
      </c>
      <c r="Y20" s="4">
        <f t="shared" si="4"/>
        <v>3.6</v>
      </c>
      <c r="Z20">
        <v>0</v>
      </c>
    </row>
    <row r="21" spans="1:26" x14ac:dyDescent="0.3">
      <c r="A21" s="1" t="str">
        <f>'Damian Lillard'!A21</f>
        <v>@ OLD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 s="2">
        <f t="shared" si="0"/>
        <v>0</v>
      </c>
      <c r="R21" s="2">
        <f t="shared" si="1"/>
        <v>0</v>
      </c>
      <c r="S21" s="6" t="s">
        <v>45</v>
      </c>
      <c r="T21">
        <v>6</v>
      </c>
      <c r="U21">
        <v>3</v>
      </c>
      <c r="V21">
        <v>0</v>
      </c>
      <c r="W21" s="3">
        <f t="shared" si="2"/>
        <v>-0.75216666666666632</v>
      </c>
      <c r="X21" s="4">
        <f t="shared" si="3"/>
        <v>1.5</v>
      </c>
      <c r="Y21" s="4">
        <f t="shared" si="4"/>
        <v>0</v>
      </c>
      <c r="Z21">
        <v>0</v>
      </c>
    </row>
    <row r="22" spans="1:26" x14ac:dyDescent="0.3">
      <c r="A22" s="1" t="str">
        <f>'Damian Lillard'!A22</f>
        <v>vs USA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-9</v>
      </c>
      <c r="Q22" s="6" t="s">
        <v>45</v>
      </c>
      <c r="R22" s="6" t="s">
        <v>45</v>
      </c>
      <c r="S22" s="6" t="s">
        <v>45</v>
      </c>
      <c r="T22">
        <v>6</v>
      </c>
      <c r="U22">
        <v>0</v>
      </c>
      <c r="V22">
        <v>0</v>
      </c>
      <c r="W22" s="3">
        <f t="shared" si="2"/>
        <v>-2.8623333333333334</v>
      </c>
      <c r="X22" s="4">
        <f t="shared" si="3"/>
        <v>2</v>
      </c>
      <c r="Y22" s="4">
        <f t="shared" si="4"/>
        <v>-0.4</v>
      </c>
      <c r="Z22">
        <v>0</v>
      </c>
    </row>
    <row r="23" spans="1:26" x14ac:dyDescent="0.3">
      <c r="A23" s="1" t="str">
        <f>'Damian Lillard'!A23</f>
        <v>@ SPA</v>
      </c>
      <c r="B23">
        <v>5</v>
      </c>
      <c r="C23">
        <v>1</v>
      </c>
      <c r="D23">
        <v>1</v>
      </c>
      <c r="E23">
        <v>0</v>
      </c>
      <c r="F23">
        <v>0</v>
      </c>
      <c r="G23">
        <v>0</v>
      </c>
      <c r="H23">
        <v>2</v>
      </c>
      <c r="I23">
        <v>4</v>
      </c>
      <c r="J23">
        <v>1</v>
      </c>
      <c r="K23">
        <v>2</v>
      </c>
      <c r="L23">
        <v>0</v>
      </c>
      <c r="M23">
        <v>0</v>
      </c>
      <c r="N23">
        <v>0</v>
      </c>
      <c r="O23">
        <v>2</v>
      </c>
      <c r="P23">
        <v>7</v>
      </c>
      <c r="Q23" s="2">
        <f t="shared" si="0"/>
        <v>0.5</v>
      </c>
      <c r="R23" s="2">
        <f t="shared" si="1"/>
        <v>0.5</v>
      </c>
      <c r="S23" s="6" t="s">
        <v>45</v>
      </c>
      <c r="T23">
        <v>9</v>
      </c>
      <c r="U23">
        <v>8</v>
      </c>
      <c r="V23">
        <v>0</v>
      </c>
      <c r="W23" s="3">
        <f t="shared" si="2"/>
        <v>17.803666666666668</v>
      </c>
      <c r="X23" s="4">
        <f t="shared" si="3"/>
        <v>7.7</v>
      </c>
      <c r="Y23" s="4">
        <f t="shared" si="4"/>
        <v>3.2</v>
      </c>
      <c r="Z23">
        <v>0</v>
      </c>
    </row>
    <row r="24" spans="1:26" x14ac:dyDescent="0.3">
      <c r="A24" s="1" t="str">
        <f>'Damian Lillard'!A24</f>
        <v>vs 6TH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 s="6" t="s">
        <v>45</v>
      </c>
      <c r="R24" s="6" t="s">
        <v>45</v>
      </c>
      <c r="S24" s="6" t="s">
        <v>45</v>
      </c>
      <c r="T24">
        <v>7</v>
      </c>
      <c r="U24">
        <v>0</v>
      </c>
      <c r="V24">
        <v>0</v>
      </c>
      <c r="W24" s="3">
        <f t="shared" si="2"/>
        <v>7.6995714285714287</v>
      </c>
      <c r="X24" s="4">
        <f t="shared" si="3"/>
        <v>4.2</v>
      </c>
      <c r="Y24" s="4">
        <f t="shared" si="4"/>
        <v>1</v>
      </c>
      <c r="Z24">
        <v>0</v>
      </c>
    </row>
    <row r="25" spans="1:26" x14ac:dyDescent="0.3">
      <c r="A25" s="1" t="str">
        <f>'Damian Lillard'!A25</f>
        <v>@ CAN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H25">
        <v>2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-1</v>
      </c>
      <c r="Q25" s="2">
        <f t="shared" si="0"/>
        <v>1</v>
      </c>
      <c r="R25" s="6" t="s">
        <v>45</v>
      </c>
      <c r="S25" s="6" t="s">
        <v>45</v>
      </c>
      <c r="T25">
        <v>6</v>
      </c>
      <c r="U25">
        <v>6</v>
      </c>
      <c r="V25">
        <v>0</v>
      </c>
      <c r="W25" s="3">
        <f t="shared" si="2"/>
        <v>34.416166666666662</v>
      </c>
      <c r="X25" s="4">
        <f t="shared" si="3"/>
        <v>5.5</v>
      </c>
      <c r="Y25" s="4">
        <f t="shared" si="4"/>
        <v>4.0999999999999996</v>
      </c>
      <c r="Z25">
        <v>0</v>
      </c>
    </row>
    <row r="26" spans="1:26" x14ac:dyDescent="0.3">
      <c r="A26" s="1" t="str">
        <f>'Damian Lillard'!A26</f>
        <v>vs DNK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-9</v>
      </c>
      <c r="Q26" s="2">
        <f t="shared" si="0"/>
        <v>0.5</v>
      </c>
      <c r="R26" s="6" t="s">
        <v>45</v>
      </c>
      <c r="S26" s="2">
        <f t="shared" ref="S26:S46" si="5">L26/M26</f>
        <v>1</v>
      </c>
      <c r="T26">
        <v>8</v>
      </c>
      <c r="U26">
        <v>3</v>
      </c>
      <c r="V26">
        <v>0</v>
      </c>
      <c r="W26" s="3">
        <f t="shared" si="2"/>
        <v>11.695625</v>
      </c>
      <c r="X26" s="4">
        <f t="shared" si="3"/>
        <v>3</v>
      </c>
      <c r="Y26" s="4">
        <f t="shared" si="4"/>
        <v>2</v>
      </c>
      <c r="Z26">
        <v>0</v>
      </c>
    </row>
    <row r="27" spans="1:26" x14ac:dyDescent="0.3">
      <c r="A27" s="1" t="str">
        <f>'Damian Lillard'!A27</f>
        <v>@ IMP</v>
      </c>
      <c r="B27">
        <v>6</v>
      </c>
      <c r="C27">
        <v>2</v>
      </c>
      <c r="D27">
        <v>0</v>
      </c>
      <c r="E27">
        <v>0</v>
      </c>
      <c r="F27">
        <v>0</v>
      </c>
      <c r="G27">
        <v>0</v>
      </c>
      <c r="H27">
        <v>2</v>
      </c>
      <c r="I27">
        <v>4</v>
      </c>
      <c r="J27">
        <v>2</v>
      </c>
      <c r="K27">
        <v>4</v>
      </c>
      <c r="L27">
        <v>0</v>
      </c>
      <c r="M27">
        <v>0</v>
      </c>
      <c r="N27">
        <v>0</v>
      </c>
      <c r="O27">
        <v>1</v>
      </c>
      <c r="P27">
        <v>-6</v>
      </c>
      <c r="Q27" s="2">
        <f t="shared" si="0"/>
        <v>0.5</v>
      </c>
      <c r="R27" s="2">
        <f t="shared" si="1"/>
        <v>0.5</v>
      </c>
      <c r="S27" s="6" t="s">
        <v>45</v>
      </c>
      <c r="T27">
        <v>11</v>
      </c>
      <c r="U27">
        <v>6</v>
      </c>
      <c r="V27">
        <v>0</v>
      </c>
      <c r="W27" s="3">
        <f t="shared" si="2"/>
        <v>19.017636363636367</v>
      </c>
      <c r="X27" s="4">
        <f t="shared" si="3"/>
        <v>8.4</v>
      </c>
      <c r="Y27" s="4">
        <f t="shared" si="4"/>
        <v>4.1999999999999993</v>
      </c>
      <c r="Z27">
        <v>0</v>
      </c>
    </row>
    <row r="28" spans="1:26" x14ac:dyDescent="0.3">
      <c r="A28" s="1" t="str">
        <f>'Damian Lillard'!A28</f>
        <v>@ CHI</v>
      </c>
      <c r="B28">
        <v>2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3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 s="2">
        <f t="shared" si="0"/>
        <v>0.33333333333333331</v>
      </c>
      <c r="R28" s="2">
        <f t="shared" si="1"/>
        <v>0</v>
      </c>
      <c r="S28" s="6" t="s">
        <v>45</v>
      </c>
      <c r="T28">
        <v>7</v>
      </c>
      <c r="U28">
        <v>5</v>
      </c>
      <c r="V28">
        <v>0</v>
      </c>
      <c r="W28" s="3">
        <f t="shared" si="2"/>
        <v>8.130571428571427</v>
      </c>
      <c r="X28" s="4">
        <f t="shared" si="3"/>
        <v>4.7</v>
      </c>
      <c r="Y28" s="4">
        <f t="shared" si="4"/>
        <v>1.3000000000000003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2.7407407407407409</v>
      </c>
      <c r="C47" s="4">
        <f t="shared" ref="C47:P47" si="6">AVERAGE(C2:C46)</f>
        <v>0.7407407407407407</v>
      </c>
      <c r="D47" s="4">
        <f t="shared" si="6"/>
        <v>0.44444444444444442</v>
      </c>
      <c r="E47" s="4">
        <f t="shared" si="6"/>
        <v>0.1111111111111111</v>
      </c>
      <c r="F47" s="4">
        <f t="shared" si="6"/>
        <v>0.1111111111111111</v>
      </c>
      <c r="G47" s="4">
        <f t="shared" si="6"/>
        <v>7.407407407407407E-2</v>
      </c>
      <c r="H47" s="4">
        <f t="shared" si="6"/>
        <v>1</v>
      </c>
      <c r="I47" s="4">
        <f t="shared" si="6"/>
        <v>1.8518518518518519</v>
      </c>
      <c r="J47" s="4">
        <f t="shared" si="6"/>
        <v>0.70370370370370372</v>
      </c>
      <c r="K47" s="4">
        <f t="shared" si="6"/>
        <v>1.4074074074074074</v>
      </c>
      <c r="L47" s="4">
        <f t="shared" si="6"/>
        <v>3.7037037037037035E-2</v>
      </c>
      <c r="M47" s="4">
        <f t="shared" si="6"/>
        <v>3.7037037037037035E-2</v>
      </c>
      <c r="N47" s="4">
        <f t="shared" si="6"/>
        <v>3.7037037037037035E-2</v>
      </c>
      <c r="O47" s="4">
        <f t="shared" si="6"/>
        <v>0.33333333333333331</v>
      </c>
      <c r="P47" s="4">
        <f t="shared" si="6"/>
        <v>-1.8888888888888888</v>
      </c>
      <c r="Q47" s="2">
        <f>SUM(H2:H46)/SUM(I2:I46)</f>
        <v>0.54</v>
      </c>
      <c r="R47" s="2">
        <f>SUM(J2:J46)/SUM(K2:K46)</f>
        <v>0.5</v>
      </c>
      <c r="S47" s="2">
        <f>SUM(L2:L46)/SUM(M2:M46)</f>
        <v>1</v>
      </c>
      <c r="T47" s="4">
        <f t="shared" ref="T47:V47" si="7">AVERAGE(T2:T46)</f>
        <v>7.2222222222222223</v>
      </c>
      <c r="U47" s="4">
        <f t="shared" si="7"/>
        <v>3.925925925925926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16.410646153846155</v>
      </c>
      <c r="X47" s="4">
        <f t="shared" ref="X47" si="8">B47+(C47*1.2)+(D47*1.5)+(E47*3)+(F47*3)-G47</f>
        <v>4.8888888888888884</v>
      </c>
      <c r="Y47" s="4">
        <f t="shared" ref="Y47" si="9">B47+0.4*H47-0.7*I47-0.4*(M47-L47)+0.7*N47+0.3*(C47-N47)+F47+D47*0.7+0.7*E47-0.4*O47-G47</f>
        <v>2.3740740740740742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74</v>
      </c>
      <c r="C49">
        <f t="shared" ref="C49:P49" si="10">SUM(C2:C46)</f>
        <v>20</v>
      </c>
      <c r="D49">
        <f t="shared" si="10"/>
        <v>12</v>
      </c>
      <c r="E49">
        <f t="shared" si="10"/>
        <v>3</v>
      </c>
      <c r="F49">
        <f t="shared" si="10"/>
        <v>3</v>
      </c>
      <c r="G49">
        <f t="shared" si="10"/>
        <v>2</v>
      </c>
      <c r="H49">
        <f t="shared" si="10"/>
        <v>27</v>
      </c>
      <c r="I49">
        <f t="shared" si="10"/>
        <v>50</v>
      </c>
      <c r="J49">
        <f t="shared" si="10"/>
        <v>19</v>
      </c>
      <c r="K49">
        <f t="shared" si="10"/>
        <v>38</v>
      </c>
      <c r="L49">
        <f t="shared" si="10"/>
        <v>1</v>
      </c>
      <c r="M49">
        <f t="shared" si="10"/>
        <v>1</v>
      </c>
      <c r="N49">
        <f t="shared" si="10"/>
        <v>1</v>
      </c>
      <c r="O49">
        <f t="shared" si="10"/>
        <v>9</v>
      </c>
      <c r="P49">
        <f t="shared" si="10"/>
        <v>-51</v>
      </c>
      <c r="T49">
        <f>SUM(T2:T46)</f>
        <v>195</v>
      </c>
      <c r="U49">
        <f>SUM(U2:U46)</f>
        <v>106</v>
      </c>
      <c r="V49">
        <f>SUM(V2:V46)</f>
        <v>0</v>
      </c>
      <c r="X49" s="4">
        <f>SUM(X2:X46)</f>
        <v>132.00000000000003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3</v>
      </c>
      <c r="U2">
        <v>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-13.063333333333333</v>
      </c>
      <c r="X2" s="4">
        <f t="shared" ref="X2:X46" si="3">B2+(C2*1.2)+(D2*1.5)+(E2*3)+(F2*3)-G2</f>
        <v>0</v>
      </c>
      <c r="Y2" s="4">
        <f t="shared" ref="Y2:Y46" si="4">B2+0.4*H2-0.7*I2-0.4*(M2-L2)+0.7*N2+0.3*(C2-N2)+F2+D2*0.7+0.7*E2-0.4*O2-G2</f>
        <v>-0.7</v>
      </c>
      <c r="Z2">
        <v>0</v>
      </c>
    </row>
    <row r="3" spans="1:26" x14ac:dyDescent="0.3">
      <c r="A3" s="1" t="str">
        <f>'Damian Lillard'!A3</f>
        <v>vs EUR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3</v>
      </c>
      <c r="Q3" s="2">
        <f t="shared" si="0"/>
        <v>0</v>
      </c>
      <c r="R3" s="2">
        <f t="shared" si="1"/>
        <v>0</v>
      </c>
      <c r="S3" s="6" t="s">
        <v>45</v>
      </c>
      <c r="T3">
        <v>4</v>
      </c>
      <c r="U3">
        <v>2</v>
      </c>
      <c r="V3">
        <v>0</v>
      </c>
      <c r="W3" s="3">
        <f t="shared" si="2"/>
        <v>-1.1282499999999995</v>
      </c>
      <c r="X3" s="4">
        <f t="shared" si="3"/>
        <v>1.5</v>
      </c>
      <c r="Y3" s="4">
        <f t="shared" si="4"/>
        <v>0</v>
      </c>
      <c r="Z3">
        <v>0</v>
      </c>
    </row>
    <row r="4" spans="1:26" x14ac:dyDescent="0.3">
      <c r="A4" s="1" t="str">
        <f>'Damian Lillard'!A4</f>
        <v>vs RKS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-2</v>
      </c>
      <c r="Q4" s="6" t="s">
        <v>45</v>
      </c>
      <c r="R4" s="6" t="s">
        <v>45</v>
      </c>
      <c r="S4" s="6" t="s">
        <v>45</v>
      </c>
      <c r="T4">
        <v>3</v>
      </c>
      <c r="U4">
        <v>3</v>
      </c>
      <c r="V4">
        <v>0</v>
      </c>
      <c r="W4" s="3">
        <f t="shared" si="2"/>
        <v>11.558999999999999</v>
      </c>
      <c r="X4" s="4">
        <f t="shared" si="3"/>
        <v>1.5</v>
      </c>
      <c r="Y4" s="4">
        <f t="shared" si="4"/>
        <v>0.7</v>
      </c>
      <c r="Z4">
        <v>0</v>
      </c>
    </row>
    <row r="5" spans="1:26" x14ac:dyDescent="0.3">
      <c r="A5" s="1" t="str">
        <f>'Damian Lillard'!A5</f>
        <v>@ AFR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2</v>
      </c>
      <c r="L5">
        <v>0</v>
      </c>
      <c r="M5">
        <v>0</v>
      </c>
      <c r="N5">
        <v>0</v>
      </c>
      <c r="O5">
        <v>1</v>
      </c>
      <c r="P5">
        <v>-2</v>
      </c>
      <c r="Q5" s="2">
        <f t="shared" si="0"/>
        <v>0</v>
      </c>
      <c r="R5" s="2">
        <f t="shared" si="1"/>
        <v>0</v>
      </c>
      <c r="S5" s="6" t="s">
        <v>45</v>
      </c>
      <c r="T5">
        <v>3</v>
      </c>
      <c r="U5">
        <v>0</v>
      </c>
      <c r="V5">
        <v>0</v>
      </c>
      <c r="W5" s="3">
        <f t="shared" si="2"/>
        <v>-31.851333333333333</v>
      </c>
      <c r="X5" s="4">
        <f t="shared" si="3"/>
        <v>0</v>
      </c>
      <c r="Y5" s="4">
        <f t="shared" si="4"/>
        <v>-1.7999999999999998</v>
      </c>
      <c r="Z5">
        <v>0</v>
      </c>
    </row>
    <row r="6" spans="1:26" x14ac:dyDescent="0.3">
      <c r="A6" s="1" t="str">
        <f>'Damian Lillard'!A6</f>
        <v>vs OLD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 s="2">
        <f t="shared" si="0"/>
        <v>0</v>
      </c>
      <c r="R6" s="2">
        <f t="shared" si="1"/>
        <v>0</v>
      </c>
      <c r="S6" s="6" t="s">
        <v>45</v>
      </c>
      <c r="T6">
        <v>3</v>
      </c>
      <c r="U6">
        <v>0</v>
      </c>
      <c r="V6">
        <v>0</v>
      </c>
      <c r="W6" s="3">
        <f t="shared" si="2"/>
        <v>-8.1609999999999996</v>
      </c>
      <c r="X6" s="4">
        <f t="shared" si="3"/>
        <v>3</v>
      </c>
      <c r="Y6" s="4">
        <f t="shared" si="4"/>
        <v>-0.39999999999999991</v>
      </c>
      <c r="Z6">
        <v>0</v>
      </c>
    </row>
    <row r="7" spans="1:26" x14ac:dyDescent="0.3">
      <c r="A7" s="1" t="str">
        <f>'Damian Lillard'!A7</f>
        <v>@ USA</v>
      </c>
      <c r="B7">
        <v>3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1</v>
      </c>
      <c r="R7" s="2">
        <f t="shared" si="1"/>
        <v>1</v>
      </c>
      <c r="S7" s="6" t="s">
        <v>45</v>
      </c>
      <c r="T7">
        <v>4</v>
      </c>
      <c r="U7">
        <v>3</v>
      </c>
      <c r="V7">
        <v>0</v>
      </c>
      <c r="W7" s="3">
        <f t="shared" si="2"/>
        <v>44.21425</v>
      </c>
      <c r="X7" s="4">
        <f t="shared" si="3"/>
        <v>6</v>
      </c>
      <c r="Y7" s="4">
        <f t="shared" si="4"/>
        <v>3.4000000000000004</v>
      </c>
      <c r="Z7">
        <v>0</v>
      </c>
    </row>
    <row r="8" spans="1:26" x14ac:dyDescent="0.3">
      <c r="A8" s="1" t="str">
        <f>'Damian Lillard'!A8</f>
        <v>vs SPA</v>
      </c>
      <c r="B8">
        <v>3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P8">
        <v>7</v>
      </c>
      <c r="Q8" s="2">
        <f t="shared" si="0"/>
        <v>0.5</v>
      </c>
      <c r="R8" s="2">
        <f t="shared" si="1"/>
        <v>0.5</v>
      </c>
      <c r="S8" s="6" t="s">
        <v>45</v>
      </c>
      <c r="T8">
        <v>4</v>
      </c>
      <c r="U8">
        <v>8</v>
      </c>
      <c r="V8">
        <v>0</v>
      </c>
      <c r="W8" s="3">
        <f t="shared" si="2"/>
        <v>28.295999999999999</v>
      </c>
      <c r="X8" s="4">
        <f t="shared" si="3"/>
        <v>4.2</v>
      </c>
      <c r="Y8" s="4">
        <f t="shared" si="4"/>
        <v>2.2999999999999998</v>
      </c>
      <c r="Z8">
        <v>0</v>
      </c>
    </row>
    <row r="9" spans="1:26" x14ac:dyDescent="0.3">
      <c r="A9" s="1" t="str">
        <f>'Damian Lillard'!A9</f>
        <v>@ 6TH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 s="2">
        <f t="shared" si="0"/>
        <v>0</v>
      </c>
      <c r="R9" s="2">
        <f t="shared" si="1"/>
        <v>0</v>
      </c>
      <c r="S9" s="6" t="s">
        <v>45</v>
      </c>
      <c r="T9">
        <v>1</v>
      </c>
      <c r="U9">
        <v>0</v>
      </c>
      <c r="V9">
        <v>0</v>
      </c>
      <c r="W9" s="3">
        <f t="shared" si="2"/>
        <v>-39.19</v>
      </c>
      <c r="X9" s="4">
        <f t="shared" si="3"/>
        <v>0</v>
      </c>
      <c r="Y9" s="4">
        <f t="shared" si="4"/>
        <v>-0.7</v>
      </c>
      <c r="Z9">
        <v>0</v>
      </c>
    </row>
    <row r="10" spans="1:26" x14ac:dyDescent="0.3">
      <c r="A10" s="1" t="str">
        <f>'Damian Lillard'!A10</f>
        <v>vs CAN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</v>
      </c>
      <c r="Q10" s="6" t="s">
        <v>45</v>
      </c>
      <c r="R10" s="6" t="s">
        <v>45</v>
      </c>
      <c r="S10" s="6" t="s">
        <v>45</v>
      </c>
      <c r="T10">
        <v>3</v>
      </c>
      <c r="U10">
        <v>0</v>
      </c>
      <c r="V10">
        <v>0</v>
      </c>
      <c r="W10" s="3">
        <f t="shared" si="2"/>
        <v>4.9023333333333339</v>
      </c>
      <c r="X10" s="4">
        <f t="shared" si="3"/>
        <v>1.2</v>
      </c>
      <c r="Y10" s="4">
        <f t="shared" si="4"/>
        <v>0.3</v>
      </c>
      <c r="Z10">
        <v>0</v>
      </c>
    </row>
    <row r="11" spans="1:26" x14ac:dyDescent="0.3">
      <c r="A11" s="1" t="str">
        <f>'Damian Lillard'!A11</f>
        <v>@ DNK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</v>
      </c>
      <c r="Q11" s="6" t="s">
        <v>45</v>
      </c>
      <c r="R11" s="6" t="s">
        <v>45</v>
      </c>
      <c r="S11" s="6" t="s">
        <v>45</v>
      </c>
      <c r="T11">
        <v>5</v>
      </c>
      <c r="U11">
        <v>0</v>
      </c>
      <c r="V11">
        <v>0</v>
      </c>
      <c r="W11" s="3">
        <f t="shared" si="2"/>
        <v>0</v>
      </c>
      <c r="X11" s="4">
        <f t="shared" si="3"/>
        <v>0</v>
      </c>
      <c r="Y11" s="4">
        <f t="shared" si="4"/>
        <v>0</v>
      </c>
      <c r="Z11">
        <v>0</v>
      </c>
    </row>
    <row r="12" spans="1:26" x14ac:dyDescent="0.3">
      <c r="A12" s="1" t="str">
        <f>'Damian Lillard'!A12</f>
        <v>vs IMP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-1</v>
      </c>
      <c r="Q12" s="6" t="s">
        <v>45</v>
      </c>
      <c r="R12" s="6" t="s">
        <v>45</v>
      </c>
      <c r="S12" s="6" t="s">
        <v>45</v>
      </c>
      <c r="T12">
        <v>3</v>
      </c>
      <c r="U12">
        <v>0</v>
      </c>
      <c r="V12">
        <v>0</v>
      </c>
      <c r="W12" s="3">
        <f t="shared" si="2"/>
        <v>-23.690333333333331</v>
      </c>
      <c r="X12" s="4">
        <f t="shared" si="3"/>
        <v>-1</v>
      </c>
      <c r="Y12" s="4">
        <f t="shared" si="4"/>
        <v>-1.4</v>
      </c>
      <c r="Z12">
        <v>0</v>
      </c>
    </row>
    <row r="13" spans="1:26" x14ac:dyDescent="0.3">
      <c r="A13" s="1" t="str">
        <f>'Damian Lillard'!A13</f>
        <v>vs CHI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-1</v>
      </c>
      <c r="Q13" s="2">
        <f t="shared" si="0"/>
        <v>0</v>
      </c>
      <c r="R13" s="2">
        <f t="shared" si="1"/>
        <v>0</v>
      </c>
      <c r="S13" s="6" t="s">
        <v>45</v>
      </c>
      <c r="T13">
        <v>3</v>
      </c>
      <c r="U13">
        <v>5</v>
      </c>
      <c r="V13">
        <v>0</v>
      </c>
      <c r="W13" s="3">
        <f t="shared" si="2"/>
        <v>14.957000000000003</v>
      </c>
      <c r="X13" s="4">
        <f t="shared" si="3"/>
        <v>4.2</v>
      </c>
      <c r="Y13" s="4">
        <f t="shared" si="4"/>
        <v>1</v>
      </c>
      <c r="Z13">
        <v>0</v>
      </c>
    </row>
    <row r="14" spans="1:26" x14ac:dyDescent="0.3">
      <c r="A14" s="1" t="str">
        <f>'Damian Lillard'!A14</f>
        <v>@ DEF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-2</v>
      </c>
      <c r="Q14" s="6" t="s">
        <v>45</v>
      </c>
      <c r="R14" s="6" t="s">
        <v>45</v>
      </c>
      <c r="S14" s="6" t="s">
        <v>45</v>
      </c>
      <c r="T14">
        <v>3</v>
      </c>
      <c r="U14">
        <v>0</v>
      </c>
      <c r="V14">
        <v>0</v>
      </c>
      <c r="W14" s="3">
        <f t="shared" si="2"/>
        <v>0</v>
      </c>
      <c r="X14" s="4">
        <f t="shared" si="3"/>
        <v>0</v>
      </c>
      <c r="Y14" s="4">
        <f t="shared" si="4"/>
        <v>0</v>
      </c>
      <c r="Z14">
        <v>0</v>
      </c>
    </row>
    <row r="15" spans="1:26" x14ac:dyDescent="0.3">
      <c r="A15" s="1" t="str">
        <f>'Damian Lillard'!A15</f>
        <v>vs OCE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-5</v>
      </c>
      <c r="Q15" s="6" t="s">
        <v>45</v>
      </c>
      <c r="R15" s="6" t="s">
        <v>45</v>
      </c>
      <c r="S15" s="6" t="s">
        <v>45</v>
      </c>
      <c r="T15">
        <v>4</v>
      </c>
      <c r="U15">
        <v>0</v>
      </c>
      <c r="V15">
        <v>0</v>
      </c>
      <c r="W15" s="3">
        <f t="shared" si="2"/>
        <v>-13.47425</v>
      </c>
      <c r="X15" s="4">
        <f t="shared" si="3"/>
        <v>-1</v>
      </c>
      <c r="Y15" s="4">
        <f t="shared" si="4"/>
        <v>-1</v>
      </c>
      <c r="Z15">
        <v>0</v>
      </c>
    </row>
    <row r="16" spans="1:26" x14ac:dyDescent="0.3">
      <c r="A16" s="1" t="str">
        <f>'Damian Lillard'!A16</f>
        <v>@ FRA</v>
      </c>
      <c r="B16">
        <v>3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 s="2">
        <f t="shared" si="0"/>
        <v>1</v>
      </c>
      <c r="R16" s="2">
        <f t="shared" si="1"/>
        <v>1</v>
      </c>
      <c r="S16" s="6" t="s">
        <v>45</v>
      </c>
      <c r="T16">
        <v>4</v>
      </c>
      <c r="U16">
        <v>3</v>
      </c>
      <c r="V16">
        <v>0</v>
      </c>
      <c r="W16" s="3">
        <f t="shared" si="2"/>
        <v>20.942500000000003</v>
      </c>
      <c r="X16" s="4">
        <f t="shared" si="3"/>
        <v>2</v>
      </c>
      <c r="Y16" s="4">
        <f t="shared" si="4"/>
        <v>1.7000000000000002</v>
      </c>
      <c r="Z16">
        <v>0</v>
      </c>
    </row>
    <row r="17" spans="1:26" x14ac:dyDescent="0.3">
      <c r="A17" s="1" t="str">
        <f>'Damian Lillard'!A17</f>
        <v>VS INJ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-6</v>
      </c>
      <c r="Q17" s="6" t="s">
        <v>45</v>
      </c>
      <c r="R17" s="6" t="s">
        <v>45</v>
      </c>
      <c r="S17" s="6" t="s">
        <v>45</v>
      </c>
      <c r="T17">
        <v>2</v>
      </c>
      <c r="U17">
        <v>0</v>
      </c>
      <c r="V17">
        <v>0</v>
      </c>
      <c r="W17" s="3">
        <f t="shared" si="2"/>
        <v>-8.5869999999999997</v>
      </c>
      <c r="X17" s="4">
        <f t="shared" si="3"/>
        <v>0</v>
      </c>
      <c r="Y17" s="4">
        <f t="shared" si="4"/>
        <v>-0.4</v>
      </c>
      <c r="Z17">
        <v>0</v>
      </c>
    </row>
    <row r="18" spans="1:26" x14ac:dyDescent="0.3">
      <c r="A18" s="1" t="str">
        <f>'Damian Lillard'!A18</f>
        <v>@ EUR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 s="6" t="s">
        <v>45</v>
      </c>
      <c r="R18" s="6" t="s">
        <v>45</v>
      </c>
      <c r="S18" s="6" t="s">
        <v>45</v>
      </c>
      <c r="T18">
        <v>4</v>
      </c>
      <c r="U18">
        <v>0</v>
      </c>
      <c r="V18">
        <v>0</v>
      </c>
      <c r="W18" s="3">
        <f t="shared" si="2"/>
        <v>0</v>
      </c>
      <c r="X18" s="4">
        <f t="shared" si="3"/>
        <v>0</v>
      </c>
      <c r="Y18" s="4">
        <f t="shared" si="4"/>
        <v>0</v>
      </c>
      <c r="Z18">
        <v>0</v>
      </c>
    </row>
    <row r="19" spans="1:26" x14ac:dyDescent="0.3">
      <c r="A19" s="1" t="str">
        <f>'Damian Lillard'!A19</f>
        <v>@ RKS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6" t="s">
        <v>45</v>
      </c>
      <c r="R19" s="6" t="s">
        <v>45</v>
      </c>
      <c r="S19" s="6" t="s">
        <v>45</v>
      </c>
      <c r="T19">
        <v>4</v>
      </c>
      <c r="U19">
        <v>0</v>
      </c>
      <c r="V19">
        <v>0</v>
      </c>
      <c r="W19" s="3">
        <f t="shared" si="2"/>
        <v>0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 t="str">
        <f>'Damian Lillard'!A20</f>
        <v>vs AFR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-1</v>
      </c>
      <c r="Q20" s="2">
        <f t="shared" si="0"/>
        <v>0</v>
      </c>
      <c r="R20" s="6" t="s">
        <v>45</v>
      </c>
      <c r="S20" s="6" t="s">
        <v>45</v>
      </c>
      <c r="T20">
        <v>3</v>
      </c>
      <c r="U20">
        <v>3</v>
      </c>
      <c r="V20">
        <v>0</v>
      </c>
      <c r="W20" s="3">
        <f t="shared" si="2"/>
        <v>-1.5043333333333326</v>
      </c>
      <c r="X20" s="4">
        <f t="shared" si="3"/>
        <v>1.5</v>
      </c>
      <c r="Y20" s="4">
        <f t="shared" si="4"/>
        <v>0</v>
      </c>
      <c r="Z20">
        <v>0</v>
      </c>
    </row>
    <row r="21" spans="1:26" x14ac:dyDescent="0.3">
      <c r="A21" s="1" t="str">
        <f>'Damian Lillard'!A21</f>
        <v>@ OLD</v>
      </c>
      <c r="B21">
        <v>3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-2</v>
      </c>
      <c r="Q21" s="2">
        <f t="shared" si="0"/>
        <v>1</v>
      </c>
      <c r="R21" s="2">
        <f t="shared" si="1"/>
        <v>1</v>
      </c>
      <c r="S21" s="6" t="s">
        <v>45</v>
      </c>
      <c r="T21">
        <v>5</v>
      </c>
      <c r="U21">
        <v>6</v>
      </c>
      <c r="V21">
        <v>0</v>
      </c>
      <c r="W21" s="3">
        <f t="shared" si="2"/>
        <v>38.872</v>
      </c>
      <c r="X21" s="4">
        <f t="shared" si="3"/>
        <v>5.7</v>
      </c>
      <c r="Y21" s="4">
        <f t="shared" si="4"/>
        <v>3.7000000000000006</v>
      </c>
      <c r="Z21">
        <v>0</v>
      </c>
    </row>
    <row r="22" spans="1:26" x14ac:dyDescent="0.3">
      <c r="A22" s="1" t="str">
        <f>'Damian Lillard'!A22</f>
        <v>vs USA</v>
      </c>
      <c r="B22">
        <v>3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 s="2">
        <f t="shared" si="0"/>
        <v>1</v>
      </c>
      <c r="R22" s="2">
        <f t="shared" si="1"/>
        <v>1</v>
      </c>
      <c r="S22" s="6" t="s">
        <v>45</v>
      </c>
      <c r="T22">
        <v>6</v>
      </c>
      <c r="U22">
        <v>3</v>
      </c>
      <c r="V22">
        <v>0</v>
      </c>
      <c r="W22" s="3">
        <f t="shared" si="2"/>
        <v>25.395666666666667</v>
      </c>
      <c r="X22" s="4">
        <f t="shared" si="3"/>
        <v>4.2</v>
      </c>
      <c r="Y22" s="4">
        <f t="shared" si="4"/>
        <v>3</v>
      </c>
      <c r="Z22">
        <v>0</v>
      </c>
    </row>
    <row r="23" spans="1:26" x14ac:dyDescent="0.3">
      <c r="A23" s="1" t="str">
        <f>'Damian Lillard'!A23</f>
        <v>@ SPA</v>
      </c>
      <c r="B23">
        <v>3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3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1</v>
      </c>
      <c r="Q23" s="2">
        <f t="shared" si="0"/>
        <v>0.33333333333333331</v>
      </c>
      <c r="R23" s="2">
        <f t="shared" si="1"/>
        <v>0.5</v>
      </c>
      <c r="S23" s="6" t="s">
        <v>45</v>
      </c>
      <c r="T23">
        <v>4</v>
      </c>
      <c r="U23">
        <v>3</v>
      </c>
      <c r="V23">
        <v>0</v>
      </c>
      <c r="W23" s="3">
        <f t="shared" si="2"/>
        <v>18.4985</v>
      </c>
      <c r="X23" s="4">
        <f t="shared" si="3"/>
        <v>4.2</v>
      </c>
      <c r="Y23" s="4">
        <f t="shared" si="4"/>
        <v>1.6000000000000003</v>
      </c>
      <c r="Z23">
        <v>0</v>
      </c>
    </row>
    <row r="24" spans="1:26" x14ac:dyDescent="0.3">
      <c r="A24" s="1" t="str">
        <f>'Damian Lillard'!A24</f>
        <v>vs 6TH</v>
      </c>
      <c r="B24">
        <v>2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4</v>
      </c>
      <c r="Q24" s="2">
        <f t="shared" si="0"/>
        <v>0.33333333333333331</v>
      </c>
      <c r="R24" s="2">
        <f t="shared" si="1"/>
        <v>0</v>
      </c>
      <c r="S24" s="6" t="s">
        <v>45</v>
      </c>
      <c r="T24">
        <v>6</v>
      </c>
      <c r="U24">
        <v>2</v>
      </c>
      <c r="V24">
        <v>0</v>
      </c>
      <c r="W24" s="3">
        <f t="shared" si="2"/>
        <v>10.237833333333333</v>
      </c>
      <c r="X24" s="4">
        <f t="shared" si="3"/>
        <v>5</v>
      </c>
      <c r="Y24" s="4">
        <f t="shared" si="4"/>
        <v>1.3000000000000003</v>
      </c>
      <c r="Z24">
        <v>0</v>
      </c>
    </row>
    <row r="25" spans="1:26" x14ac:dyDescent="0.3">
      <c r="A25" s="1" t="str">
        <f>'Damian Lillard'!A25</f>
        <v>@ CAN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-2</v>
      </c>
      <c r="Q25" s="2">
        <f t="shared" si="0"/>
        <v>1</v>
      </c>
      <c r="R25" s="2">
        <f t="shared" si="1"/>
        <v>1</v>
      </c>
      <c r="S25" s="6" t="s">
        <v>45</v>
      </c>
      <c r="T25">
        <v>3</v>
      </c>
      <c r="U25">
        <v>3</v>
      </c>
      <c r="V25">
        <v>0</v>
      </c>
      <c r="W25" s="3">
        <f t="shared" si="2"/>
        <v>45.889000000000003</v>
      </c>
      <c r="X25" s="4">
        <f t="shared" si="3"/>
        <v>3</v>
      </c>
      <c r="Y25" s="4">
        <f t="shared" si="4"/>
        <v>2.7</v>
      </c>
      <c r="Z25">
        <v>0</v>
      </c>
    </row>
    <row r="26" spans="1:26" x14ac:dyDescent="0.3">
      <c r="A26" s="1" t="str">
        <f>'Damian Lillard'!A26</f>
        <v>vs DNK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-7</v>
      </c>
      <c r="Q26" s="6" t="s">
        <v>45</v>
      </c>
      <c r="R26" s="6" t="s">
        <v>45</v>
      </c>
      <c r="S26" s="6" t="s">
        <v>45</v>
      </c>
      <c r="T26">
        <v>3</v>
      </c>
      <c r="U26">
        <v>0</v>
      </c>
      <c r="V26">
        <v>0</v>
      </c>
      <c r="W26" s="3">
        <f t="shared" si="2"/>
        <v>0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 t="str">
        <f>'Damian Lillard'!A27</f>
        <v>@ IMP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6" t="s">
        <v>45</v>
      </c>
      <c r="R27" s="6" t="s">
        <v>45</v>
      </c>
      <c r="S27" s="6" t="s">
        <v>45</v>
      </c>
      <c r="T27">
        <v>3</v>
      </c>
      <c r="U27">
        <v>0</v>
      </c>
      <c r="V27">
        <v>0</v>
      </c>
      <c r="W27" s="3">
        <f t="shared" si="2"/>
        <v>0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 t="str">
        <f>'Damian Lillard'!A28</f>
        <v>@ CHI</v>
      </c>
      <c r="B28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2</v>
      </c>
      <c r="N28">
        <v>0</v>
      </c>
      <c r="O28">
        <v>0</v>
      </c>
      <c r="P28">
        <v>3</v>
      </c>
      <c r="Q28" s="6" t="s">
        <v>45</v>
      </c>
      <c r="R28" s="6" t="s">
        <v>45</v>
      </c>
      <c r="S28" s="2">
        <f t="shared" ref="S28:S46" si="5">L28/M28</f>
        <v>1</v>
      </c>
      <c r="T28">
        <v>3</v>
      </c>
      <c r="U28">
        <v>5</v>
      </c>
      <c r="V28">
        <v>0</v>
      </c>
      <c r="W28" s="3">
        <f t="shared" si="2"/>
        <v>42.788999999999994</v>
      </c>
      <c r="X28" s="4">
        <f t="shared" si="3"/>
        <v>3.5</v>
      </c>
      <c r="Y28" s="4">
        <f t="shared" si="4"/>
        <v>2.7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0.92592592592592593</v>
      </c>
      <c r="C47" s="4">
        <f t="shared" ref="C47:P47" si="6">AVERAGE(C2:C46)</f>
        <v>0.22222222222222221</v>
      </c>
      <c r="D47" s="4">
        <f t="shared" si="6"/>
        <v>0.25925925925925924</v>
      </c>
      <c r="E47" s="4">
        <f t="shared" si="6"/>
        <v>3.7037037037037035E-2</v>
      </c>
      <c r="F47" s="4">
        <f t="shared" si="6"/>
        <v>7.407407407407407E-2</v>
      </c>
      <c r="G47" s="4">
        <f t="shared" si="6"/>
        <v>0.1111111111111111</v>
      </c>
      <c r="H47" s="4">
        <f t="shared" si="6"/>
        <v>0.29629629629629628</v>
      </c>
      <c r="I47" s="4">
        <f t="shared" si="6"/>
        <v>0.81481481481481477</v>
      </c>
      <c r="J47" s="4">
        <f t="shared" si="6"/>
        <v>0.25925925925925924</v>
      </c>
      <c r="K47" s="4">
        <f t="shared" si="6"/>
        <v>0.62962962962962965</v>
      </c>
      <c r="L47" s="4">
        <f t="shared" si="6"/>
        <v>7.407407407407407E-2</v>
      </c>
      <c r="M47" s="4">
        <f t="shared" si="6"/>
        <v>7.407407407407407E-2</v>
      </c>
      <c r="N47" s="4">
        <f t="shared" si="6"/>
        <v>3.7037037037037035E-2</v>
      </c>
      <c r="O47" s="4">
        <f t="shared" si="6"/>
        <v>0.14814814814814814</v>
      </c>
      <c r="P47" s="4">
        <f t="shared" si="6"/>
        <v>-0.59259259259259256</v>
      </c>
      <c r="Q47" s="2">
        <f>SUM(H2:H46)/SUM(I2:I46)</f>
        <v>0.36363636363636365</v>
      </c>
      <c r="R47" s="2">
        <f>SUM(J2:J46)/SUM(K2:K46)</f>
        <v>0.41176470588235292</v>
      </c>
      <c r="S47" s="2">
        <f>SUM(L2:L46)/SUM(M2:M46)</f>
        <v>1</v>
      </c>
      <c r="T47" s="4">
        <f t="shared" ref="T47:V47" si="7">AVERAGE(T2:T46)</f>
        <v>3.5555555555555554</v>
      </c>
      <c r="U47" s="4">
        <f t="shared" si="7"/>
        <v>1.8148148148148149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9.0278125000000031</v>
      </c>
      <c r="X47" s="4">
        <f t="shared" ref="X47" si="8">B47+(C47*1.2)+(D47*1.5)+(E47*3)+(F47*3)-G47</f>
        <v>1.8037037037037038</v>
      </c>
      <c r="Y47" s="4">
        <f t="shared" ref="Y47" si="9">B47+0.4*H47-0.7*I47-0.4*(M47-L47)+0.7*N47+0.3*(C47-N47)+F47+D47*0.7+0.7*E47-0.4*O47-G47</f>
        <v>0.66666666666666674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25</v>
      </c>
      <c r="C49">
        <f t="shared" ref="C49:P49" si="10">SUM(C2:C46)</f>
        <v>6</v>
      </c>
      <c r="D49">
        <f t="shared" si="10"/>
        <v>7</v>
      </c>
      <c r="E49">
        <f t="shared" si="10"/>
        <v>1</v>
      </c>
      <c r="F49">
        <f t="shared" si="10"/>
        <v>2</v>
      </c>
      <c r="G49">
        <f t="shared" si="10"/>
        <v>3</v>
      </c>
      <c r="H49">
        <f t="shared" si="10"/>
        <v>8</v>
      </c>
      <c r="I49">
        <f t="shared" si="10"/>
        <v>22</v>
      </c>
      <c r="J49">
        <f t="shared" si="10"/>
        <v>7</v>
      </c>
      <c r="K49">
        <f t="shared" si="10"/>
        <v>17</v>
      </c>
      <c r="L49">
        <f t="shared" si="10"/>
        <v>2</v>
      </c>
      <c r="M49">
        <f t="shared" si="10"/>
        <v>2</v>
      </c>
      <c r="N49">
        <f t="shared" si="10"/>
        <v>1</v>
      </c>
      <c r="O49">
        <f t="shared" si="10"/>
        <v>4</v>
      </c>
      <c r="P49">
        <f t="shared" si="10"/>
        <v>-16</v>
      </c>
      <c r="T49">
        <f>SUM(T2:T46)</f>
        <v>96</v>
      </c>
      <c r="U49">
        <f>SUM(U2:U46)</f>
        <v>49</v>
      </c>
      <c r="V49">
        <f>SUM(V2:V46)</f>
        <v>0</v>
      </c>
      <c r="X49" s="4">
        <f>SUM(X2:X46)</f>
        <v>48.7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A5" workbookViewId="0">
      <selection activeCell="R29" sqref="R2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'Damian Lillard'!A2</f>
        <v>@ INJ</v>
      </c>
      <c r="B2">
        <v>126</v>
      </c>
      <c r="C2">
        <v>47</v>
      </c>
      <c r="D2">
        <v>99</v>
      </c>
      <c r="E2">
        <v>26</v>
      </c>
      <c r="F2">
        <v>59</v>
      </c>
      <c r="G2">
        <v>6</v>
      </c>
      <c r="H2">
        <v>6</v>
      </c>
      <c r="I2">
        <v>2</v>
      </c>
      <c r="J2">
        <v>11</v>
      </c>
      <c r="K2">
        <v>16</v>
      </c>
      <c r="L2">
        <v>6</v>
      </c>
      <c r="M2">
        <v>38</v>
      </c>
      <c r="N2">
        <v>26</v>
      </c>
      <c r="O2">
        <v>8</v>
      </c>
      <c r="P2">
        <v>27</v>
      </c>
      <c r="Q2">
        <f t="shared" ref="Q2:Q46" si="0">O2+P2</f>
        <v>35</v>
      </c>
      <c r="R2">
        <v>6</v>
      </c>
      <c r="S2">
        <v>6</v>
      </c>
      <c r="T2">
        <v>3</v>
      </c>
      <c r="U2">
        <v>9</v>
      </c>
      <c r="V2">
        <v>14</v>
      </c>
      <c r="W2" s="5">
        <v>0.93377314814814805</v>
      </c>
      <c r="X2" s="2">
        <f t="shared" ref="X2:X46" si="1">C2/D2</f>
        <v>0.47474747474747475</v>
      </c>
      <c r="Y2" s="2">
        <f t="shared" ref="Y2:Y46" si="2" xml:space="preserve"> E2/F2</f>
        <v>0.44067796610169491</v>
      </c>
      <c r="Z2" s="2">
        <f t="shared" ref="Z2:Z46" si="3">G2/H2</f>
        <v>1</v>
      </c>
      <c r="AA2" s="4">
        <f t="shared" ref="AA2:AA46" si="4">0.96*((D2)+(T2)+0.44*(H2)-(O2))</f>
        <v>92.7744</v>
      </c>
    </row>
    <row r="3" spans="1:27" x14ac:dyDescent="0.3">
      <c r="A3" s="1" t="str">
        <f>'Damian Lillard'!A3</f>
        <v>vs EUR</v>
      </c>
      <c r="B3">
        <v>123</v>
      </c>
      <c r="C3">
        <v>49</v>
      </c>
      <c r="D3">
        <v>90</v>
      </c>
      <c r="E3">
        <v>18</v>
      </c>
      <c r="F3">
        <v>45</v>
      </c>
      <c r="G3">
        <v>7</v>
      </c>
      <c r="H3">
        <v>8</v>
      </c>
      <c r="I3">
        <v>7</v>
      </c>
      <c r="J3">
        <v>16</v>
      </c>
      <c r="K3">
        <v>36</v>
      </c>
      <c r="L3">
        <v>11</v>
      </c>
      <c r="M3">
        <v>50</v>
      </c>
      <c r="N3">
        <v>32</v>
      </c>
      <c r="O3">
        <v>7</v>
      </c>
      <c r="P3">
        <v>25</v>
      </c>
      <c r="Q3">
        <f>O3+P3</f>
        <v>32</v>
      </c>
      <c r="R3">
        <v>7</v>
      </c>
      <c r="S3">
        <v>5</v>
      </c>
      <c r="T3">
        <v>4</v>
      </c>
      <c r="U3">
        <v>14</v>
      </c>
      <c r="V3">
        <v>12</v>
      </c>
      <c r="W3" s="5">
        <v>0.93218749999999995</v>
      </c>
      <c r="X3" s="2">
        <f t="shared" si="1"/>
        <v>0.5444444444444444</v>
      </c>
      <c r="Y3" s="2">
        <f t="shared" si="2"/>
        <v>0.4</v>
      </c>
      <c r="Z3" s="2">
        <f t="shared" si="3"/>
        <v>0.875</v>
      </c>
      <c r="AA3" s="4">
        <f t="shared" si="4"/>
        <v>86.899199999999993</v>
      </c>
    </row>
    <row r="4" spans="1:27" x14ac:dyDescent="0.3">
      <c r="A4" s="1" t="str">
        <f>'Damian Lillard'!A4</f>
        <v>vs RKS</v>
      </c>
      <c r="B4">
        <v>104</v>
      </c>
      <c r="C4">
        <v>39</v>
      </c>
      <c r="D4">
        <v>84</v>
      </c>
      <c r="E4">
        <v>22</v>
      </c>
      <c r="F4">
        <v>46</v>
      </c>
      <c r="G4">
        <v>4</v>
      </c>
      <c r="H4">
        <v>4</v>
      </c>
      <c r="I4">
        <v>2</v>
      </c>
      <c r="J4">
        <v>2</v>
      </c>
      <c r="K4">
        <v>6</v>
      </c>
      <c r="L4">
        <v>5</v>
      </c>
      <c r="M4">
        <v>40</v>
      </c>
      <c r="N4">
        <v>27</v>
      </c>
      <c r="O4">
        <v>1</v>
      </c>
      <c r="P4">
        <v>26</v>
      </c>
      <c r="Q4">
        <f t="shared" ref="Q4" si="5">O4+P4</f>
        <v>27</v>
      </c>
      <c r="R4">
        <v>4</v>
      </c>
      <c r="S4">
        <v>3</v>
      </c>
      <c r="T4">
        <v>10</v>
      </c>
      <c r="U4">
        <v>13</v>
      </c>
      <c r="V4">
        <v>12</v>
      </c>
      <c r="W4" s="5">
        <v>0.93311342592592583</v>
      </c>
      <c r="X4" s="2">
        <f t="shared" si="1"/>
        <v>0.4642857142857143</v>
      </c>
      <c r="Y4" s="2">
        <f t="shared" si="2"/>
        <v>0.47826086956521741</v>
      </c>
      <c r="Z4" s="2">
        <f t="shared" si="3"/>
        <v>1</v>
      </c>
      <c r="AA4" s="4">
        <f t="shared" si="4"/>
        <v>90.9696</v>
      </c>
    </row>
    <row r="5" spans="1:27" x14ac:dyDescent="0.3">
      <c r="A5" s="1" t="str">
        <f>'Damian Lillard'!A5</f>
        <v>@ AFR</v>
      </c>
      <c r="B5">
        <v>109</v>
      </c>
      <c r="C5">
        <v>40</v>
      </c>
      <c r="D5">
        <v>80</v>
      </c>
      <c r="E5">
        <v>18</v>
      </c>
      <c r="F5">
        <v>39</v>
      </c>
      <c r="G5">
        <v>11</v>
      </c>
      <c r="H5">
        <v>12</v>
      </c>
      <c r="I5">
        <v>2</v>
      </c>
      <c r="J5">
        <v>12</v>
      </c>
      <c r="K5">
        <v>12</v>
      </c>
      <c r="L5">
        <v>2</v>
      </c>
      <c r="M5">
        <v>48</v>
      </c>
      <c r="N5">
        <v>25</v>
      </c>
      <c r="O5">
        <v>4</v>
      </c>
      <c r="P5">
        <v>19</v>
      </c>
      <c r="Q5">
        <f t="shared" si="0"/>
        <v>23</v>
      </c>
      <c r="R5">
        <v>6</v>
      </c>
      <c r="S5">
        <v>1</v>
      </c>
      <c r="T5">
        <v>10</v>
      </c>
      <c r="U5">
        <v>17</v>
      </c>
      <c r="V5">
        <v>13</v>
      </c>
      <c r="W5" s="5">
        <v>0.93303240740740734</v>
      </c>
      <c r="X5" s="2">
        <f t="shared" si="1"/>
        <v>0.5</v>
      </c>
      <c r="Y5" s="2">
        <f t="shared" si="2"/>
        <v>0.46153846153846156</v>
      </c>
      <c r="Z5" s="2">
        <f t="shared" si="3"/>
        <v>0.91666666666666663</v>
      </c>
      <c r="AA5" s="4">
        <f t="shared" si="4"/>
        <v>87.628799999999998</v>
      </c>
    </row>
    <row r="6" spans="1:27" x14ac:dyDescent="0.3">
      <c r="A6" s="1" t="str">
        <f>'Damian Lillard'!A6</f>
        <v>vs OLD</v>
      </c>
      <c r="B6">
        <v>135</v>
      </c>
      <c r="C6">
        <v>52</v>
      </c>
      <c r="D6">
        <v>89</v>
      </c>
      <c r="E6">
        <v>21</v>
      </c>
      <c r="F6">
        <v>39</v>
      </c>
      <c r="G6">
        <v>10</v>
      </c>
      <c r="H6">
        <v>10</v>
      </c>
      <c r="I6">
        <v>3</v>
      </c>
      <c r="J6">
        <v>16</v>
      </c>
      <c r="K6">
        <v>40</v>
      </c>
      <c r="L6">
        <v>6</v>
      </c>
      <c r="M6">
        <v>44</v>
      </c>
      <c r="N6">
        <v>31</v>
      </c>
      <c r="O6">
        <v>9</v>
      </c>
      <c r="P6">
        <v>30</v>
      </c>
      <c r="Q6">
        <f t="shared" si="0"/>
        <v>39</v>
      </c>
      <c r="R6">
        <v>6</v>
      </c>
      <c r="S6">
        <v>4</v>
      </c>
      <c r="T6">
        <v>5</v>
      </c>
      <c r="U6">
        <v>13</v>
      </c>
      <c r="V6">
        <v>11</v>
      </c>
      <c r="W6" s="5">
        <v>0.93328703703703697</v>
      </c>
      <c r="X6" s="2">
        <f t="shared" si="1"/>
        <v>0.5842696629213483</v>
      </c>
      <c r="Y6" s="2">
        <f t="shared" si="2"/>
        <v>0.53846153846153844</v>
      </c>
      <c r="Z6" s="2">
        <f t="shared" si="3"/>
        <v>1</v>
      </c>
      <c r="AA6" s="4">
        <f t="shared" si="4"/>
        <v>85.823999999999998</v>
      </c>
    </row>
    <row r="7" spans="1:27" x14ac:dyDescent="0.3">
      <c r="A7" s="1" t="str">
        <f>'Damian Lillard'!A7</f>
        <v>@ USA</v>
      </c>
      <c r="B7">
        <v>100</v>
      </c>
      <c r="C7">
        <v>37</v>
      </c>
      <c r="D7">
        <v>80</v>
      </c>
      <c r="E7">
        <v>19</v>
      </c>
      <c r="F7">
        <v>44</v>
      </c>
      <c r="G7">
        <v>7</v>
      </c>
      <c r="H7">
        <v>7</v>
      </c>
      <c r="I7">
        <v>2</v>
      </c>
      <c r="J7">
        <v>9</v>
      </c>
      <c r="K7">
        <v>18</v>
      </c>
      <c r="L7">
        <v>5</v>
      </c>
      <c r="M7">
        <v>36</v>
      </c>
      <c r="N7">
        <v>27</v>
      </c>
      <c r="O7">
        <v>5</v>
      </c>
      <c r="P7">
        <v>20</v>
      </c>
      <c r="Q7">
        <f t="shared" si="0"/>
        <v>25</v>
      </c>
      <c r="R7">
        <v>8</v>
      </c>
      <c r="S7">
        <v>5</v>
      </c>
      <c r="T7">
        <v>12</v>
      </c>
      <c r="U7">
        <v>16</v>
      </c>
      <c r="V7">
        <v>11</v>
      </c>
      <c r="W7" s="5">
        <v>0.93299768518518522</v>
      </c>
      <c r="X7" s="2">
        <f t="shared" si="1"/>
        <v>0.46250000000000002</v>
      </c>
      <c r="Y7" s="2">
        <f t="shared" si="2"/>
        <v>0.43181818181818182</v>
      </c>
      <c r="Z7" s="2">
        <f t="shared" si="3"/>
        <v>1</v>
      </c>
      <c r="AA7" s="4">
        <f t="shared" si="4"/>
        <v>86.476799999999997</v>
      </c>
    </row>
    <row r="8" spans="1:27" x14ac:dyDescent="0.3">
      <c r="A8" s="1" t="str">
        <f>'Damian Lillard'!A8</f>
        <v>vs SPA</v>
      </c>
      <c r="B8">
        <v>117</v>
      </c>
      <c r="C8">
        <v>44</v>
      </c>
      <c r="D8">
        <v>76</v>
      </c>
      <c r="E8">
        <v>23</v>
      </c>
      <c r="F8">
        <v>41</v>
      </c>
      <c r="G8">
        <v>6</v>
      </c>
      <c r="H8">
        <v>8</v>
      </c>
      <c r="I8">
        <v>2</v>
      </c>
      <c r="J8">
        <v>7</v>
      </c>
      <c r="K8">
        <v>16</v>
      </c>
      <c r="L8">
        <v>4</v>
      </c>
      <c r="M8">
        <v>38</v>
      </c>
      <c r="N8">
        <v>34</v>
      </c>
      <c r="O8">
        <v>3</v>
      </c>
      <c r="P8">
        <v>29</v>
      </c>
      <c r="Q8">
        <f t="shared" si="0"/>
        <v>32</v>
      </c>
      <c r="R8">
        <v>4</v>
      </c>
      <c r="S8">
        <v>3</v>
      </c>
      <c r="T8">
        <v>6</v>
      </c>
      <c r="U8">
        <v>6</v>
      </c>
      <c r="V8">
        <v>4</v>
      </c>
      <c r="W8" s="5">
        <v>0.93269675925925932</v>
      </c>
      <c r="X8" s="2">
        <f t="shared" si="1"/>
        <v>0.57894736842105265</v>
      </c>
      <c r="Y8" s="2">
        <f t="shared" si="2"/>
        <v>0.56097560975609762</v>
      </c>
      <c r="Z8" s="2">
        <f t="shared" si="3"/>
        <v>0.75</v>
      </c>
      <c r="AA8" s="4">
        <f t="shared" si="4"/>
        <v>79.219199999999987</v>
      </c>
    </row>
    <row r="9" spans="1:27" x14ac:dyDescent="0.3">
      <c r="A9" s="1" t="str">
        <f>'Damian Lillard'!A9</f>
        <v>@ 6TH</v>
      </c>
      <c r="B9">
        <v>119</v>
      </c>
      <c r="C9">
        <v>45</v>
      </c>
      <c r="D9">
        <v>78</v>
      </c>
      <c r="E9">
        <v>22</v>
      </c>
      <c r="F9">
        <v>46</v>
      </c>
      <c r="G9">
        <v>7</v>
      </c>
      <c r="H9">
        <v>7</v>
      </c>
      <c r="I9">
        <v>4</v>
      </c>
      <c r="J9">
        <v>9</v>
      </c>
      <c r="K9">
        <v>28</v>
      </c>
      <c r="L9">
        <v>7</v>
      </c>
      <c r="M9">
        <v>37</v>
      </c>
      <c r="N9">
        <v>30</v>
      </c>
      <c r="O9">
        <v>3</v>
      </c>
      <c r="P9">
        <v>34</v>
      </c>
      <c r="Q9">
        <f t="shared" si="0"/>
        <v>37</v>
      </c>
      <c r="R9">
        <v>2</v>
      </c>
      <c r="S9">
        <v>5</v>
      </c>
      <c r="T9">
        <v>8</v>
      </c>
      <c r="U9">
        <v>5</v>
      </c>
      <c r="V9">
        <v>8</v>
      </c>
      <c r="W9" s="5">
        <v>0.93303240740740734</v>
      </c>
      <c r="X9" s="2">
        <f t="shared" si="1"/>
        <v>0.57692307692307687</v>
      </c>
      <c r="Y9" s="2">
        <f t="shared" si="2"/>
        <v>0.47826086956521741</v>
      </c>
      <c r="Z9" s="2">
        <f t="shared" si="3"/>
        <v>1</v>
      </c>
      <c r="AA9" s="4">
        <f t="shared" si="4"/>
        <v>82.636799999999994</v>
      </c>
    </row>
    <row r="10" spans="1:27" x14ac:dyDescent="0.3">
      <c r="A10" s="1" t="str">
        <f>'Damian Lillard'!A10</f>
        <v>vs CAN</v>
      </c>
      <c r="B10">
        <v>103</v>
      </c>
      <c r="C10">
        <v>39</v>
      </c>
      <c r="D10">
        <v>82</v>
      </c>
      <c r="E10">
        <v>20</v>
      </c>
      <c r="F10">
        <v>44</v>
      </c>
      <c r="G10">
        <v>5</v>
      </c>
      <c r="H10">
        <v>6</v>
      </c>
      <c r="I10">
        <v>1</v>
      </c>
      <c r="J10">
        <v>6</v>
      </c>
      <c r="K10">
        <v>12</v>
      </c>
      <c r="L10">
        <v>9</v>
      </c>
      <c r="M10">
        <v>34</v>
      </c>
      <c r="N10">
        <v>20</v>
      </c>
      <c r="O10">
        <v>7</v>
      </c>
      <c r="P10">
        <v>33</v>
      </c>
      <c r="Q10">
        <f t="shared" si="0"/>
        <v>40</v>
      </c>
      <c r="R10">
        <v>3</v>
      </c>
      <c r="S10">
        <v>5</v>
      </c>
      <c r="T10">
        <v>7</v>
      </c>
      <c r="U10">
        <v>3</v>
      </c>
      <c r="V10">
        <v>17</v>
      </c>
      <c r="W10" s="5">
        <v>0.93180555555555555</v>
      </c>
      <c r="X10" s="2">
        <f t="shared" si="1"/>
        <v>0.47560975609756095</v>
      </c>
      <c r="Y10" s="2">
        <f t="shared" si="2"/>
        <v>0.45454545454545453</v>
      </c>
      <c r="Z10" s="2">
        <f t="shared" si="3"/>
        <v>0.83333333333333337</v>
      </c>
      <c r="AA10" s="4">
        <f t="shared" si="4"/>
        <v>81.254400000000004</v>
      </c>
    </row>
    <row r="11" spans="1:27" x14ac:dyDescent="0.3">
      <c r="A11" s="1" t="str">
        <f>'Damian Lillard'!A11</f>
        <v>@ DNK</v>
      </c>
      <c r="B11">
        <v>144</v>
      </c>
      <c r="C11">
        <v>54</v>
      </c>
      <c r="D11">
        <v>106</v>
      </c>
      <c r="E11">
        <v>34</v>
      </c>
      <c r="F11">
        <v>72</v>
      </c>
      <c r="G11">
        <v>2</v>
      </c>
      <c r="H11">
        <v>3</v>
      </c>
      <c r="I11">
        <v>5</v>
      </c>
      <c r="J11">
        <v>8</v>
      </c>
      <c r="K11">
        <v>24</v>
      </c>
      <c r="L11">
        <v>11</v>
      </c>
      <c r="M11">
        <v>49</v>
      </c>
      <c r="N11">
        <v>33</v>
      </c>
      <c r="O11">
        <v>8</v>
      </c>
      <c r="P11">
        <v>27</v>
      </c>
      <c r="Q11">
        <f t="shared" si="0"/>
        <v>35</v>
      </c>
      <c r="R11">
        <v>8</v>
      </c>
      <c r="S11">
        <v>4</v>
      </c>
      <c r="T11">
        <v>11</v>
      </c>
      <c r="U11">
        <v>13</v>
      </c>
      <c r="V11">
        <v>16</v>
      </c>
      <c r="W11" s="5">
        <v>0.93435185185185177</v>
      </c>
      <c r="X11" s="2">
        <f t="shared" si="1"/>
        <v>0.50943396226415094</v>
      </c>
      <c r="Y11" s="2">
        <f t="shared" si="2"/>
        <v>0.47222222222222221</v>
      </c>
      <c r="Z11" s="2">
        <f t="shared" si="3"/>
        <v>0.66666666666666663</v>
      </c>
      <c r="AA11" s="4">
        <f t="shared" si="4"/>
        <v>105.90719999999999</v>
      </c>
    </row>
    <row r="12" spans="1:27" x14ac:dyDescent="0.3">
      <c r="A12" s="1" t="str">
        <f>'Damian Lillard'!A12</f>
        <v>vs IMP</v>
      </c>
      <c r="B12">
        <v>109</v>
      </c>
      <c r="C12">
        <v>45</v>
      </c>
      <c r="D12">
        <v>88</v>
      </c>
      <c r="E12">
        <v>14</v>
      </c>
      <c r="F12">
        <v>36</v>
      </c>
      <c r="G12">
        <v>5</v>
      </c>
      <c r="H12">
        <v>5</v>
      </c>
      <c r="I12">
        <v>5</v>
      </c>
      <c r="J12">
        <v>10</v>
      </c>
      <c r="K12">
        <v>22</v>
      </c>
      <c r="L12">
        <v>10</v>
      </c>
      <c r="M12">
        <v>39</v>
      </c>
      <c r="N12">
        <v>29</v>
      </c>
      <c r="O12">
        <v>9</v>
      </c>
      <c r="P12">
        <v>25</v>
      </c>
      <c r="Q12">
        <f t="shared" si="0"/>
        <v>34</v>
      </c>
      <c r="R12">
        <v>4</v>
      </c>
      <c r="S12">
        <v>3</v>
      </c>
      <c r="T12">
        <v>7</v>
      </c>
      <c r="U12">
        <v>14</v>
      </c>
      <c r="V12">
        <v>9</v>
      </c>
      <c r="W12" s="5">
        <v>0.9334027777777778</v>
      </c>
      <c r="X12" s="2">
        <f t="shared" si="1"/>
        <v>0.51136363636363635</v>
      </c>
      <c r="Y12" s="2">
        <f t="shared" si="2"/>
        <v>0.3888888888888889</v>
      </c>
      <c r="Z12" s="2">
        <f t="shared" si="3"/>
        <v>1</v>
      </c>
      <c r="AA12" s="4">
        <f t="shared" si="4"/>
        <v>84.671999999999997</v>
      </c>
    </row>
    <row r="13" spans="1:27" x14ac:dyDescent="0.3">
      <c r="A13" s="1" t="str">
        <f>'Damian Lillard'!A13</f>
        <v>vs CHI</v>
      </c>
      <c r="B13">
        <v>109</v>
      </c>
      <c r="C13">
        <v>39</v>
      </c>
      <c r="D13">
        <v>76</v>
      </c>
      <c r="E13">
        <v>22</v>
      </c>
      <c r="F13">
        <v>42</v>
      </c>
      <c r="G13">
        <v>9</v>
      </c>
      <c r="H13">
        <v>9</v>
      </c>
      <c r="I13">
        <v>2</v>
      </c>
      <c r="J13">
        <v>6</v>
      </c>
      <c r="K13">
        <v>16</v>
      </c>
      <c r="L13">
        <v>2</v>
      </c>
      <c r="M13">
        <v>37</v>
      </c>
      <c r="N13">
        <v>23</v>
      </c>
      <c r="O13">
        <v>2</v>
      </c>
      <c r="P13">
        <v>31</v>
      </c>
      <c r="Q13">
        <f t="shared" si="0"/>
        <v>33</v>
      </c>
      <c r="R13">
        <v>3</v>
      </c>
      <c r="S13">
        <v>5</v>
      </c>
      <c r="T13">
        <v>5</v>
      </c>
      <c r="U13">
        <v>4</v>
      </c>
      <c r="V13">
        <v>9</v>
      </c>
      <c r="W13" s="5">
        <v>0.9320949074074073</v>
      </c>
      <c r="X13" s="2">
        <f t="shared" si="1"/>
        <v>0.51315789473684215</v>
      </c>
      <c r="Y13" s="2">
        <f t="shared" si="2"/>
        <v>0.52380952380952384</v>
      </c>
      <c r="Z13" s="2">
        <f t="shared" si="3"/>
        <v>1</v>
      </c>
      <c r="AA13" s="4">
        <f t="shared" si="4"/>
        <v>79.641599999999997</v>
      </c>
    </row>
    <row r="14" spans="1:27" x14ac:dyDescent="0.3">
      <c r="A14" s="1" t="str">
        <f>'Damian Lillard'!A14</f>
        <v>@ DEF</v>
      </c>
      <c r="B14">
        <v>114</v>
      </c>
      <c r="C14">
        <v>42</v>
      </c>
      <c r="D14">
        <v>82</v>
      </c>
      <c r="E14">
        <v>23</v>
      </c>
      <c r="F14">
        <v>39</v>
      </c>
      <c r="G14">
        <v>7</v>
      </c>
      <c r="H14">
        <v>8</v>
      </c>
      <c r="I14">
        <v>1</v>
      </c>
      <c r="J14">
        <v>18</v>
      </c>
      <c r="K14">
        <v>26</v>
      </c>
      <c r="L14">
        <v>5</v>
      </c>
      <c r="M14">
        <v>16</v>
      </c>
      <c r="N14">
        <v>24</v>
      </c>
      <c r="O14">
        <v>4</v>
      </c>
      <c r="P14">
        <v>31</v>
      </c>
      <c r="Q14">
        <f t="shared" si="0"/>
        <v>35</v>
      </c>
      <c r="R14">
        <v>5</v>
      </c>
      <c r="S14">
        <v>9</v>
      </c>
      <c r="T14">
        <v>8</v>
      </c>
      <c r="U14">
        <v>15</v>
      </c>
      <c r="V14">
        <v>10</v>
      </c>
      <c r="W14" s="5">
        <v>0.93244212962962969</v>
      </c>
      <c r="X14" s="2">
        <f t="shared" si="1"/>
        <v>0.51219512195121952</v>
      </c>
      <c r="Y14" s="2">
        <f t="shared" si="2"/>
        <v>0.58974358974358976</v>
      </c>
      <c r="Z14" s="2">
        <f t="shared" si="3"/>
        <v>0.875</v>
      </c>
      <c r="AA14" s="4">
        <f t="shared" si="4"/>
        <v>85.9392</v>
      </c>
    </row>
    <row r="15" spans="1:27" x14ac:dyDescent="0.3">
      <c r="A15" s="1" t="str">
        <f>'Damian Lillard'!A15</f>
        <v>vs OCE</v>
      </c>
      <c r="B15">
        <v>128</v>
      </c>
      <c r="C15">
        <v>46</v>
      </c>
      <c r="D15">
        <v>87</v>
      </c>
      <c r="E15">
        <v>25</v>
      </c>
      <c r="F15">
        <v>51</v>
      </c>
      <c r="G15">
        <v>11</v>
      </c>
      <c r="H15">
        <v>11</v>
      </c>
      <c r="I15">
        <v>4</v>
      </c>
      <c r="J15">
        <v>13</v>
      </c>
      <c r="K15">
        <v>18</v>
      </c>
      <c r="L15">
        <v>14</v>
      </c>
      <c r="M15">
        <v>42</v>
      </c>
      <c r="N15">
        <v>28</v>
      </c>
      <c r="O15">
        <v>9</v>
      </c>
      <c r="P15">
        <v>28</v>
      </c>
      <c r="Q15">
        <f t="shared" si="0"/>
        <v>37</v>
      </c>
      <c r="R15">
        <v>8</v>
      </c>
      <c r="S15">
        <v>4</v>
      </c>
      <c r="T15">
        <v>15</v>
      </c>
      <c r="U15">
        <v>11</v>
      </c>
      <c r="V15">
        <v>9</v>
      </c>
      <c r="W15" s="5">
        <v>0.93239583333333331</v>
      </c>
      <c r="X15" s="2">
        <f t="shared" si="1"/>
        <v>0.52873563218390807</v>
      </c>
      <c r="Y15" s="2">
        <f t="shared" si="2"/>
        <v>0.49019607843137253</v>
      </c>
      <c r="Z15" s="2">
        <f t="shared" si="3"/>
        <v>1</v>
      </c>
      <c r="AA15" s="4">
        <f t="shared" si="4"/>
        <v>93.926400000000001</v>
      </c>
    </row>
    <row r="16" spans="1:27" x14ac:dyDescent="0.3">
      <c r="A16" s="1" t="str">
        <f>'Damian Lillard'!A16</f>
        <v>@ FRA</v>
      </c>
      <c r="B16">
        <v>127</v>
      </c>
      <c r="C16">
        <v>47</v>
      </c>
      <c r="D16">
        <v>86</v>
      </c>
      <c r="E16">
        <v>25</v>
      </c>
      <c r="F16">
        <v>50</v>
      </c>
      <c r="G16">
        <v>8</v>
      </c>
      <c r="H16">
        <v>9</v>
      </c>
      <c r="I16">
        <v>4</v>
      </c>
      <c r="J16">
        <v>16</v>
      </c>
      <c r="K16">
        <v>32</v>
      </c>
      <c r="L16">
        <v>12</v>
      </c>
      <c r="M16">
        <v>31</v>
      </c>
      <c r="N16">
        <v>24</v>
      </c>
      <c r="O16">
        <v>5</v>
      </c>
      <c r="P16">
        <v>30</v>
      </c>
      <c r="Q16">
        <f t="shared" si="0"/>
        <v>35</v>
      </c>
      <c r="R16">
        <v>7</v>
      </c>
      <c r="S16">
        <v>3</v>
      </c>
      <c r="T16">
        <v>9</v>
      </c>
      <c r="U16">
        <v>21</v>
      </c>
      <c r="V16">
        <v>8</v>
      </c>
      <c r="W16" s="5">
        <v>0.9307523148148148</v>
      </c>
      <c r="X16" s="2">
        <f t="shared" si="1"/>
        <v>0.54651162790697672</v>
      </c>
      <c r="Y16" s="2">
        <f t="shared" si="2"/>
        <v>0.5</v>
      </c>
      <c r="Z16" s="2">
        <f t="shared" si="3"/>
        <v>0.88888888888888884</v>
      </c>
      <c r="AA16" s="4">
        <f t="shared" si="4"/>
        <v>90.201599999999985</v>
      </c>
    </row>
    <row r="17" spans="1:27" x14ac:dyDescent="0.3">
      <c r="A17" s="1" t="str">
        <f>'Damian Lillard'!A17</f>
        <v>VS INJ</v>
      </c>
      <c r="B17">
        <v>154</v>
      </c>
      <c r="C17">
        <v>59</v>
      </c>
      <c r="D17">
        <v>111</v>
      </c>
      <c r="E17">
        <v>29</v>
      </c>
      <c r="F17">
        <v>58</v>
      </c>
      <c r="G17">
        <v>7</v>
      </c>
      <c r="H17">
        <v>8</v>
      </c>
      <c r="I17">
        <v>4</v>
      </c>
      <c r="J17">
        <v>13</v>
      </c>
      <c r="K17">
        <v>30</v>
      </c>
      <c r="L17">
        <v>10</v>
      </c>
      <c r="M17">
        <v>39</v>
      </c>
      <c r="N17">
        <v>35</v>
      </c>
      <c r="O17">
        <v>8</v>
      </c>
      <c r="P17">
        <v>29</v>
      </c>
      <c r="Q17">
        <f t="shared" si="0"/>
        <v>37</v>
      </c>
      <c r="R17">
        <v>8</v>
      </c>
      <c r="S17">
        <v>4</v>
      </c>
      <c r="T17">
        <v>12</v>
      </c>
      <c r="U17">
        <v>14</v>
      </c>
      <c r="V17">
        <v>13</v>
      </c>
      <c r="W17" s="5">
        <v>0.93803240740740745</v>
      </c>
      <c r="X17" s="2">
        <f t="shared" si="1"/>
        <v>0.53153153153153154</v>
      </c>
      <c r="Y17" s="2">
        <f t="shared" si="2"/>
        <v>0.5</v>
      </c>
      <c r="Z17" s="2">
        <f t="shared" si="3"/>
        <v>0.875</v>
      </c>
      <c r="AA17" s="4">
        <f t="shared" si="4"/>
        <v>113.77919999999999</v>
      </c>
    </row>
    <row r="18" spans="1:27" x14ac:dyDescent="0.3">
      <c r="A18" s="1" t="str">
        <f>'Damian Lillard'!A18</f>
        <v>@ EUR</v>
      </c>
      <c r="B18">
        <v>104</v>
      </c>
      <c r="C18">
        <v>38</v>
      </c>
      <c r="D18">
        <v>84</v>
      </c>
      <c r="E18">
        <v>21</v>
      </c>
      <c r="F18">
        <v>44</v>
      </c>
      <c r="G18">
        <v>7</v>
      </c>
      <c r="H18">
        <v>7</v>
      </c>
      <c r="I18">
        <v>0</v>
      </c>
      <c r="J18">
        <v>5</v>
      </c>
      <c r="K18">
        <v>8</v>
      </c>
      <c r="L18">
        <v>5</v>
      </c>
      <c r="M18">
        <v>49</v>
      </c>
      <c r="N18">
        <v>26</v>
      </c>
      <c r="O18">
        <v>5</v>
      </c>
      <c r="P18">
        <v>24</v>
      </c>
      <c r="Q18">
        <f t="shared" si="0"/>
        <v>29</v>
      </c>
      <c r="R18">
        <v>5</v>
      </c>
      <c r="S18">
        <v>2</v>
      </c>
      <c r="T18">
        <v>6</v>
      </c>
      <c r="U18">
        <v>7</v>
      </c>
      <c r="V18">
        <v>7</v>
      </c>
      <c r="W18" s="5">
        <v>0.93369212962962966</v>
      </c>
      <c r="X18" s="2">
        <f t="shared" si="1"/>
        <v>0.45238095238095238</v>
      </c>
      <c r="Y18" s="2">
        <f t="shared" si="2"/>
        <v>0.47727272727272729</v>
      </c>
      <c r="Z18" s="2">
        <f t="shared" si="3"/>
        <v>1</v>
      </c>
      <c r="AA18" s="4">
        <f t="shared" si="4"/>
        <v>84.556799999999996</v>
      </c>
    </row>
    <row r="19" spans="1:27" x14ac:dyDescent="0.3">
      <c r="A19" s="1" t="str">
        <f>'Damian Lillard'!A19</f>
        <v>@ RKS</v>
      </c>
      <c r="B19">
        <v>119</v>
      </c>
      <c r="C19">
        <v>44</v>
      </c>
      <c r="D19">
        <v>81</v>
      </c>
      <c r="E19">
        <v>21</v>
      </c>
      <c r="F19">
        <v>43</v>
      </c>
      <c r="G19">
        <v>10</v>
      </c>
      <c r="H19">
        <v>10</v>
      </c>
      <c r="I19">
        <v>2</v>
      </c>
      <c r="J19">
        <v>5</v>
      </c>
      <c r="K19">
        <v>14</v>
      </c>
      <c r="L19">
        <v>5</v>
      </c>
      <c r="M19">
        <v>38</v>
      </c>
      <c r="N19">
        <v>25</v>
      </c>
      <c r="O19">
        <v>7</v>
      </c>
      <c r="P19">
        <v>24</v>
      </c>
      <c r="Q19">
        <f t="shared" si="0"/>
        <v>31</v>
      </c>
      <c r="R19">
        <v>6</v>
      </c>
      <c r="S19">
        <v>1</v>
      </c>
      <c r="T19">
        <v>12</v>
      </c>
      <c r="U19">
        <v>14</v>
      </c>
      <c r="V19">
        <v>7</v>
      </c>
      <c r="W19" s="5">
        <v>0.93309027777777775</v>
      </c>
      <c r="X19" s="2">
        <f t="shared" si="1"/>
        <v>0.54320987654320985</v>
      </c>
      <c r="Y19" s="2">
        <f t="shared" si="2"/>
        <v>0.48837209302325579</v>
      </c>
      <c r="Z19" s="2">
        <f t="shared" si="3"/>
        <v>1</v>
      </c>
      <c r="AA19" s="4">
        <f t="shared" si="4"/>
        <v>86.784000000000006</v>
      </c>
    </row>
    <row r="20" spans="1:27" x14ac:dyDescent="0.3">
      <c r="A20" s="1" t="str">
        <f>'Damian Lillard'!A20</f>
        <v>vs AFR</v>
      </c>
      <c r="B20">
        <v>106</v>
      </c>
      <c r="C20">
        <v>43</v>
      </c>
      <c r="D20">
        <v>81</v>
      </c>
      <c r="E20">
        <v>19</v>
      </c>
      <c r="F20">
        <v>38</v>
      </c>
      <c r="G20">
        <v>1</v>
      </c>
      <c r="H20">
        <v>2</v>
      </c>
      <c r="I20">
        <v>2</v>
      </c>
      <c r="J20">
        <v>3</v>
      </c>
      <c r="K20">
        <v>26</v>
      </c>
      <c r="L20">
        <v>6</v>
      </c>
      <c r="M20">
        <v>46</v>
      </c>
      <c r="N20">
        <v>26</v>
      </c>
      <c r="O20">
        <v>4</v>
      </c>
      <c r="P20">
        <v>24</v>
      </c>
      <c r="Q20">
        <f t="shared" si="0"/>
        <v>28</v>
      </c>
      <c r="R20">
        <v>4</v>
      </c>
      <c r="S20">
        <v>1</v>
      </c>
      <c r="T20">
        <v>9</v>
      </c>
      <c r="U20">
        <v>16</v>
      </c>
      <c r="V20">
        <v>12</v>
      </c>
      <c r="W20" s="5">
        <v>0.93298611111111107</v>
      </c>
      <c r="X20" s="2">
        <f t="shared" si="1"/>
        <v>0.53086419753086422</v>
      </c>
      <c r="Y20" s="2">
        <f t="shared" si="2"/>
        <v>0.5</v>
      </c>
      <c r="Z20" s="2">
        <f t="shared" si="3"/>
        <v>0.5</v>
      </c>
      <c r="AA20" s="4">
        <f t="shared" si="4"/>
        <v>83.404799999999994</v>
      </c>
    </row>
    <row r="21" spans="1:27" x14ac:dyDescent="0.3">
      <c r="A21" s="1" t="str">
        <f>'Damian Lillard'!A21</f>
        <v>@ OLD</v>
      </c>
      <c r="B21">
        <v>118</v>
      </c>
      <c r="C21">
        <v>44</v>
      </c>
      <c r="D21">
        <v>87</v>
      </c>
      <c r="E21">
        <v>21</v>
      </c>
      <c r="F21">
        <v>40</v>
      </c>
      <c r="G21">
        <v>9</v>
      </c>
      <c r="H21">
        <v>9</v>
      </c>
      <c r="I21">
        <v>1</v>
      </c>
      <c r="J21">
        <v>11</v>
      </c>
      <c r="K21">
        <v>22</v>
      </c>
      <c r="L21">
        <v>8</v>
      </c>
      <c r="M21">
        <v>31</v>
      </c>
      <c r="N21">
        <v>26</v>
      </c>
      <c r="O21">
        <v>9</v>
      </c>
      <c r="P21">
        <v>27</v>
      </c>
      <c r="Q21">
        <f t="shared" si="0"/>
        <v>36</v>
      </c>
      <c r="R21">
        <v>4</v>
      </c>
      <c r="S21">
        <v>2</v>
      </c>
      <c r="T21">
        <v>7</v>
      </c>
      <c r="U21">
        <v>8</v>
      </c>
      <c r="V21">
        <v>12</v>
      </c>
      <c r="W21" s="5">
        <v>0.93281250000000004</v>
      </c>
      <c r="X21" s="2">
        <f t="shared" si="1"/>
        <v>0.50574712643678166</v>
      </c>
      <c r="Y21" s="2">
        <f t="shared" si="2"/>
        <v>0.52500000000000002</v>
      </c>
      <c r="Z21" s="2">
        <f t="shared" si="3"/>
        <v>1</v>
      </c>
      <c r="AA21" s="4">
        <f t="shared" si="4"/>
        <v>85.401599999999988</v>
      </c>
    </row>
    <row r="22" spans="1:27" x14ac:dyDescent="0.3">
      <c r="A22" s="1" t="str">
        <f>'Damian Lillard'!A22</f>
        <v>vs USA</v>
      </c>
      <c r="B22">
        <v>104</v>
      </c>
      <c r="C22">
        <v>38</v>
      </c>
      <c r="D22">
        <v>85</v>
      </c>
      <c r="E22">
        <v>20</v>
      </c>
      <c r="F22">
        <v>47</v>
      </c>
      <c r="G22">
        <v>8</v>
      </c>
      <c r="H22">
        <v>11</v>
      </c>
      <c r="I22">
        <v>2</v>
      </c>
      <c r="J22">
        <v>4</v>
      </c>
      <c r="K22">
        <v>22</v>
      </c>
      <c r="L22">
        <v>7</v>
      </c>
      <c r="M22">
        <v>37</v>
      </c>
      <c r="N22">
        <v>25</v>
      </c>
      <c r="O22">
        <v>9</v>
      </c>
      <c r="P22">
        <v>22</v>
      </c>
      <c r="Q22">
        <f t="shared" si="0"/>
        <v>31</v>
      </c>
      <c r="R22">
        <v>12</v>
      </c>
      <c r="S22">
        <v>11</v>
      </c>
      <c r="T22">
        <v>12</v>
      </c>
      <c r="U22">
        <v>20</v>
      </c>
      <c r="V22">
        <v>13</v>
      </c>
      <c r="W22" s="5">
        <v>0.93247685185185181</v>
      </c>
      <c r="X22" s="2">
        <f t="shared" si="1"/>
        <v>0.44705882352941179</v>
      </c>
      <c r="Y22" s="2">
        <f t="shared" si="2"/>
        <v>0.42553191489361702</v>
      </c>
      <c r="Z22" s="2">
        <f t="shared" si="3"/>
        <v>0.72727272727272729</v>
      </c>
      <c r="AA22" s="4">
        <f t="shared" si="4"/>
        <v>89.126400000000004</v>
      </c>
    </row>
    <row r="23" spans="1:27" x14ac:dyDescent="0.3">
      <c r="A23" s="1" t="str">
        <f>'Damian Lillard'!A23</f>
        <v>@ SPA</v>
      </c>
      <c r="B23">
        <v>110</v>
      </c>
      <c r="C23">
        <v>42</v>
      </c>
      <c r="D23">
        <v>88</v>
      </c>
      <c r="E23">
        <v>18</v>
      </c>
      <c r="F23">
        <v>45</v>
      </c>
      <c r="G23">
        <v>8</v>
      </c>
      <c r="H23">
        <v>9</v>
      </c>
      <c r="I23">
        <v>3</v>
      </c>
      <c r="J23">
        <v>8</v>
      </c>
      <c r="K23">
        <v>20</v>
      </c>
      <c r="L23">
        <v>15</v>
      </c>
      <c r="M23">
        <v>46</v>
      </c>
      <c r="N23">
        <v>27</v>
      </c>
      <c r="O23">
        <v>13</v>
      </c>
      <c r="P23">
        <v>28</v>
      </c>
      <c r="Q23">
        <f t="shared" si="0"/>
        <v>41</v>
      </c>
      <c r="R23">
        <v>4</v>
      </c>
      <c r="S23">
        <v>4</v>
      </c>
      <c r="T23">
        <v>7</v>
      </c>
      <c r="U23">
        <v>9</v>
      </c>
      <c r="V23">
        <v>7</v>
      </c>
      <c r="W23" s="5">
        <v>0.93278935185185186</v>
      </c>
      <c r="X23" s="2">
        <f t="shared" si="1"/>
        <v>0.47727272727272729</v>
      </c>
      <c r="Y23" s="2">
        <f t="shared" si="2"/>
        <v>0.4</v>
      </c>
      <c r="Z23" s="2">
        <f t="shared" si="3"/>
        <v>0.88888888888888884</v>
      </c>
      <c r="AA23" s="4">
        <f t="shared" si="4"/>
        <v>82.521599999999992</v>
      </c>
    </row>
    <row r="24" spans="1:27" x14ac:dyDescent="0.3">
      <c r="A24" s="1" t="str">
        <f>'Damian Lillard'!A24</f>
        <v>vs 6TH</v>
      </c>
      <c r="B24">
        <v>136</v>
      </c>
      <c r="C24">
        <v>51</v>
      </c>
      <c r="D24">
        <v>101</v>
      </c>
      <c r="E24">
        <v>23</v>
      </c>
      <c r="F24">
        <v>60</v>
      </c>
      <c r="G24">
        <v>11</v>
      </c>
      <c r="H24">
        <v>11</v>
      </c>
      <c r="I24">
        <v>7</v>
      </c>
      <c r="J24">
        <v>23</v>
      </c>
      <c r="K24">
        <v>36</v>
      </c>
      <c r="L24">
        <v>11</v>
      </c>
      <c r="M24">
        <v>27</v>
      </c>
      <c r="N24">
        <v>29</v>
      </c>
      <c r="O24">
        <v>8</v>
      </c>
      <c r="P24">
        <v>38</v>
      </c>
      <c r="Q24">
        <f t="shared" si="0"/>
        <v>46</v>
      </c>
      <c r="R24">
        <v>9</v>
      </c>
      <c r="S24">
        <v>6</v>
      </c>
      <c r="T24">
        <v>18</v>
      </c>
      <c r="U24">
        <v>23</v>
      </c>
      <c r="V24">
        <v>12</v>
      </c>
      <c r="W24" s="5">
        <v>0.93151620370370369</v>
      </c>
      <c r="X24" s="2">
        <f t="shared" si="1"/>
        <v>0.50495049504950495</v>
      </c>
      <c r="Y24" s="2">
        <f t="shared" si="2"/>
        <v>0.38333333333333336</v>
      </c>
      <c r="Z24" s="2">
        <f t="shared" si="3"/>
        <v>1</v>
      </c>
      <c r="AA24" s="4">
        <f t="shared" si="4"/>
        <v>111.2064</v>
      </c>
    </row>
    <row r="25" spans="1:27" x14ac:dyDescent="0.3">
      <c r="A25" s="1" t="str">
        <f>'Damian Lillard'!A25</f>
        <v>@ CAN</v>
      </c>
      <c r="B25">
        <v>178</v>
      </c>
      <c r="C25">
        <v>67</v>
      </c>
      <c r="D25">
        <v>130</v>
      </c>
      <c r="E25">
        <v>34</v>
      </c>
      <c r="F25">
        <v>73</v>
      </c>
      <c r="G25">
        <v>10</v>
      </c>
      <c r="H25">
        <v>15</v>
      </c>
      <c r="I25">
        <v>4</v>
      </c>
      <c r="J25">
        <v>12</v>
      </c>
      <c r="K25">
        <v>38</v>
      </c>
      <c r="L25">
        <v>17</v>
      </c>
      <c r="M25">
        <v>47</v>
      </c>
      <c r="N25">
        <v>36</v>
      </c>
      <c r="O25">
        <v>14</v>
      </c>
      <c r="P25">
        <v>38</v>
      </c>
      <c r="Q25">
        <f t="shared" si="0"/>
        <v>52</v>
      </c>
      <c r="R25">
        <v>10</v>
      </c>
      <c r="S25">
        <v>6</v>
      </c>
      <c r="T25">
        <v>10</v>
      </c>
      <c r="U25">
        <v>19</v>
      </c>
      <c r="V25">
        <v>22</v>
      </c>
      <c r="W25" s="5">
        <v>0.93682870370370375</v>
      </c>
      <c r="X25" s="2">
        <f t="shared" si="1"/>
        <v>0.51538461538461533</v>
      </c>
      <c r="Y25" s="2">
        <f t="shared" si="2"/>
        <v>0.46575342465753422</v>
      </c>
      <c r="Z25" s="2">
        <f t="shared" si="3"/>
        <v>0.66666666666666663</v>
      </c>
      <c r="AA25" s="4">
        <f t="shared" si="4"/>
        <v>127.29599999999999</v>
      </c>
    </row>
    <row r="26" spans="1:27" x14ac:dyDescent="0.3">
      <c r="A26" s="1" t="str">
        <f>'Damian Lillard'!A26</f>
        <v>vs DNK</v>
      </c>
      <c r="B26">
        <v>156</v>
      </c>
      <c r="C26">
        <v>58</v>
      </c>
      <c r="D26">
        <v>116</v>
      </c>
      <c r="E26">
        <v>31</v>
      </c>
      <c r="F26">
        <v>66</v>
      </c>
      <c r="G26">
        <v>9</v>
      </c>
      <c r="H26">
        <v>9</v>
      </c>
      <c r="I26">
        <v>7</v>
      </c>
      <c r="J26">
        <v>4</v>
      </c>
      <c r="K26">
        <v>36</v>
      </c>
      <c r="L26">
        <v>11</v>
      </c>
      <c r="M26">
        <v>42</v>
      </c>
      <c r="N26">
        <v>38</v>
      </c>
      <c r="O26">
        <v>10</v>
      </c>
      <c r="P26">
        <v>28</v>
      </c>
      <c r="Q26">
        <f t="shared" si="0"/>
        <v>38</v>
      </c>
      <c r="R26">
        <v>10</v>
      </c>
      <c r="S26">
        <v>4</v>
      </c>
      <c r="T26">
        <v>10</v>
      </c>
      <c r="U26">
        <v>29</v>
      </c>
      <c r="V26">
        <v>15</v>
      </c>
      <c r="W26" s="5">
        <v>0.93700231481481477</v>
      </c>
      <c r="X26" s="2">
        <f t="shared" si="1"/>
        <v>0.5</v>
      </c>
      <c r="Y26" s="2">
        <f t="shared" si="2"/>
        <v>0.46969696969696972</v>
      </c>
      <c r="Z26" s="2">
        <f t="shared" si="3"/>
        <v>1</v>
      </c>
      <c r="AA26" s="4">
        <f t="shared" si="4"/>
        <v>115.16160000000001</v>
      </c>
    </row>
    <row r="27" spans="1:27" x14ac:dyDescent="0.3">
      <c r="A27" s="1" t="str">
        <f>'Damian Lillard'!A27</f>
        <v>@ IMP</v>
      </c>
      <c r="B27">
        <v>121</v>
      </c>
      <c r="C27">
        <v>45</v>
      </c>
      <c r="D27">
        <v>87</v>
      </c>
      <c r="E27">
        <v>23</v>
      </c>
      <c r="F27">
        <v>45</v>
      </c>
      <c r="G27">
        <v>8</v>
      </c>
      <c r="H27">
        <v>8</v>
      </c>
      <c r="I27">
        <v>4</v>
      </c>
      <c r="J27">
        <v>8</v>
      </c>
      <c r="K27">
        <v>24</v>
      </c>
      <c r="L27">
        <v>7</v>
      </c>
      <c r="M27">
        <v>47</v>
      </c>
      <c r="N27">
        <v>26</v>
      </c>
      <c r="O27">
        <v>6</v>
      </c>
      <c r="P27">
        <v>30</v>
      </c>
      <c r="Q27">
        <f t="shared" si="0"/>
        <v>36</v>
      </c>
      <c r="R27">
        <v>2</v>
      </c>
      <c r="S27">
        <v>3</v>
      </c>
      <c r="T27">
        <v>4</v>
      </c>
      <c r="U27">
        <v>6</v>
      </c>
      <c r="V27">
        <v>9</v>
      </c>
      <c r="W27" s="5">
        <v>0.93376157407407412</v>
      </c>
      <c r="X27" s="2">
        <f t="shared" si="1"/>
        <v>0.51724137931034486</v>
      </c>
      <c r="Y27" s="2">
        <f t="shared" si="2"/>
        <v>0.51111111111111107</v>
      </c>
      <c r="Z27" s="2">
        <f t="shared" si="3"/>
        <v>1</v>
      </c>
      <c r="AA27" s="4">
        <f t="shared" si="4"/>
        <v>84.979199999999992</v>
      </c>
    </row>
    <row r="28" spans="1:27" x14ac:dyDescent="0.3">
      <c r="A28" s="1" t="str">
        <f>'Damian Lillard'!A28</f>
        <v>@ CHI</v>
      </c>
      <c r="B28">
        <v>120</v>
      </c>
      <c r="C28">
        <v>43</v>
      </c>
      <c r="D28">
        <v>94</v>
      </c>
      <c r="E28">
        <v>24</v>
      </c>
      <c r="F28">
        <v>54</v>
      </c>
      <c r="G28">
        <v>10</v>
      </c>
      <c r="H28">
        <v>12</v>
      </c>
      <c r="I28">
        <v>4</v>
      </c>
      <c r="J28">
        <v>16</v>
      </c>
      <c r="K28">
        <v>18</v>
      </c>
      <c r="L28">
        <v>2</v>
      </c>
      <c r="M28">
        <v>36</v>
      </c>
      <c r="N28">
        <v>23</v>
      </c>
      <c r="O28">
        <v>5</v>
      </c>
      <c r="P28">
        <v>33</v>
      </c>
      <c r="Q28">
        <f t="shared" si="0"/>
        <v>38</v>
      </c>
      <c r="R28">
        <v>12</v>
      </c>
      <c r="S28">
        <v>4</v>
      </c>
      <c r="T28">
        <v>10</v>
      </c>
      <c r="U28">
        <v>20</v>
      </c>
      <c r="V28">
        <v>13</v>
      </c>
      <c r="W28" s="5">
        <v>0.93297453703703703</v>
      </c>
      <c r="X28" s="2">
        <f t="shared" si="1"/>
        <v>0.45744680851063829</v>
      </c>
      <c r="Y28" s="2">
        <f t="shared" si="2"/>
        <v>0.44444444444444442</v>
      </c>
      <c r="Z28" s="2">
        <f t="shared" si="3"/>
        <v>0.83333333333333337</v>
      </c>
      <c r="AA28" s="4">
        <f t="shared" si="4"/>
        <v>100.1088</v>
      </c>
    </row>
    <row r="29" spans="1:27" x14ac:dyDescent="0.3">
      <c r="A29" s="1">
        <f>'Damian Lillard'!A29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'Damian Lillard'!A30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'Damian Lillard'!A31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'Damian Lillard'!A32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'Damian Lillard'!A33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'Damian Lillard'!A34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'Damian Lillard'!A35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'Damian Lillard'!A36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'Damian Lillard'!A37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'Damian Lillard'!A38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'Damian Lillard'!A39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'Damian Lillard'!A40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'Damian Lillard'!A41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'Damian Lillard'!A42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'Damian Lillard'!A43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'Damian Lillard'!A44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'Damian Lillard'!A45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'Damian Lillard'!A46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121.96296296296296</v>
      </c>
      <c r="C47" s="4">
        <f t="shared" ref="C47:I47" si="6">AVERAGE(C2:C46)</f>
        <v>45.814814814814817</v>
      </c>
      <c r="D47" s="4">
        <f t="shared" si="6"/>
        <v>89.925925925925924</v>
      </c>
      <c r="E47" s="4">
        <f t="shared" si="6"/>
        <v>22.814814814814813</v>
      </c>
      <c r="F47" s="4">
        <f t="shared" si="6"/>
        <v>48.370370370370374</v>
      </c>
      <c r="G47" s="4">
        <f t="shared" si="6"/>
        <v>7.5185185185185182</v>
      </c>
      <c r="H47" s="4">
        <f t="shared" si="6"/>
        <v>8.2962962962962958</v>
      </c>
      <c r="I47" s="4">
        <f t="shared" si="6"/>
        <v>3.1851851851851851</v>
      </c>
      <c r="J47" s="4">
        <f t="shared" ref="J47:W47" si="7">AVERAGE(J2:J46)</f>
        <v>10.037037037037036</v>
      </c>
      <c r="K47" s="4">
        <f t="shared" si="7"/>
        <v>22.814814814814813</v>
      </c>
      <c r="L47" s="4">
        <f t="shared" si="7"/>
        <v>7.8888888888888893</v>
      </c>
      <c r="M47" s="4">
        <f t="shared" si="7"/>
        <v>39.407407407407405</v>
      </c>
      <c r="N47" s="4">
        <f t="shared" si="7"/>
        <v>27.962962962962962</v>
      </c>
      <c r="O47" s="4">
        <f t="shared" si="7"/>
        <v>6.7407407407407405</v>
      </c>
      <c r="P47" s="4">
        <f t="shared" si="7"/>
        <v>28.148148148148149</v>
      </c>
      <c r="Q47" s="4">
        <f t="shared" si="7"/>
        <v>20.933333333333334</v>
      </c>
      <c r="R47" s="4">
        <f t="shared" si="7"/>
        <v>6.1851851851851851</v>
      </c>
      <c r="S47" s="4">
        <f t="shared" si="7"/>
        <v>4.1851851851851851</v>
      </c>
      <c r="T47" s="4">
        <f t="shared" si="7"/>
        <v>8.7777777777777786</v>
      </c>
      <c r="U47" s="4">
        <f t="shared" si="7"/>
        <v>13.296296296296296</v>
      </c>
      <c r="V47" s="4">
        <f t="shared" si="7"/>
        <v>11.296296296296296</v>
      </c>
      <c r="W47" s="5">
        <f t="shared" si="7"/>
        <v>0.93330847050754451</v>
      </c>
      <c r="X47" s="2">
        <f>SUM(C2:C46)/SUM(D2:D46)</f>
        <v>0.50947281713344317</v>
      </c>
      <c r="Y47" s="2">
        <f>SUM(E2:E46)/SUM(F2:F46)</f>
        <v>0.47166921898928027</v>
      </c>
      <c r="Z47" s="2">
        <f>SUM(G2:G46)/SUM(H2:H46)</f>
        <v>0.90625</v>
      </c>
      <c r="AA47" s="4">
        <f>AVERAGE(AA2:AA46)</f>
        <v>55.073279999999997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3293</v>
      </c>
      <c r="C49">
        <f t="shared" ref="C49:I49" si="8">SUM(C2:C46)</f>
        <v>1237</v>
      </c>
      <c r="D49">
        <f t="shared" si="8"/>
        <v>2428</v>
      </c>
      <c r="E49">
        <f t="shared" si="8"/>
        <v>616</v>
      </c>
      <c r="F49">
        <f t="shared" si="8"/>
        <v>1306</v>
      </c>
      <c r="G49">
        <f t="shared" si="8"/>
        <v>203</v>
      </c>
      <c r="H49">
        <f t="shared" si="8"/>
        <v>224</v>
      </c>
      <c r="I49">
        <f t="shared" si="8"/>
        <v>86</v>
      </c>
      <c r="J49">
        <f t="shared" ref="J49:V49" si="9">SUM(J2:J46)</f>
        <v>271</v>
      </c>
      <c r="K49">
        <f t="shared" si="9"/>
        <v>616</v>
      </c>
      <c r="L49">
        <f t="shared" si="9"/>
        <v>213</v>
      </c>
      <c r="M49">
        <f t="shared" si="9"/>
        <v>1064</v>
      </c>
      <c r="N49">
        <f t="shared" si="9"/>
        <v>755</v>
      </c>
      <c r="O49">
        <f t="shared" si="9"/>
        <v>182</v>
      </c>
      <c r="P49">
        <f t="shared" si="9"/>
        <v>760</v>
      </c>
      <c r="Q49">
        <f t="shared" si="9"/>
        <v>942</v>
      </c>
      <c r="R49">
        <f t="shared" si="9"/>
        <v>167</v>
      </c>
      <c r="S49">
        <f t="shared" si="9"/>
        <v>113</v>
      </c>
      <c r="T49">
        <f t="shared" si="9"/>
        <v>237</v>
      </c>
      <c r="U49">
        <f t="shared" si="9"/>
        <v>359</v>
      </c>
      <c r="V49">
        <f t="shared" si="9"/>
        <v>305</v>
      </c>
      <c r="AA49" s="4">
        <f>SUM(AA2:AA46)</f>
        <v>2478.2975999999999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1.3287346927180981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132.8734692718098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1.3657411001226498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136.57411001226498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-85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A5" workbookViewId="0">
      <selection activeCell="B29" sqref="B2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'Damian Lillard'!A2</f>
        <v>@ INJ</v>
      </c>
      <c r="B2">
        <v>131</v>
      </c>
      <c r="C2">
        <v>51</v>
      </c>
      <c r="D2">
        <v>90</v>
      </c>
      <c r="E2">
        <v>12</v>
      </c>
      <c r="F2">
        <v>23</v>
      </c>
      <c r="G2">
        <v>17</v>
      </c>
      <c r="H2">
        <v>20</v>
      </c>
      <c r="I2">
        <v>8</v>
      </c>
      <c r="J2">
        <v>12</v>
      </c>
      <c r="K2">
        <v>48</v>
      </c>
      <c r="L2">
        <v>10</v>
      </c>
      <c r="M2">
        <v>28</v>
      </c>
      <c r="N2">
        <v>36</v>
      </c>
      <c r="O2">
        <v>11</v>
      </c>
      <c r="P2">
        <v>42</v>
      </c>
      <c r="Q2">
        <f t="shared" ref="Q2:Q46" si="0">O2+P2</f>
        <v>53</v>
      </c>
      <c r="R2">
        <v>2</v>
      </c>
      <c r="S2">
        <v>5</v>
      </c>
      <c r="T2">
        <v>10</v>
      </c>
      <c r="U2">
        <v>10</v>
      </c>
      <c r="V2">
        <v>6</v>
      </c>
      <c r="W2" s="5">
        <v>0.9328819444444445</v>
      </c>
      <c r="X2" s="2">
        <f t="shared" ref="X2:X46" si="1">C2/D2</f>
        <v>0.56666666666666665</v>
      </c>
      <c r="Y2" s="2">
        <f t="shared" ref="Y2:Y46" si="2" xml:space="preserve"> E2/F2</f>
        <v>0.52173913043478259</v>
      </c>
      <c r="Z2" s="2">
        <f t="shared" ref="Z2:Z46" si="3">G2/H2</f>
        <v>0.85</v>
      </c>
      <c r="AA2" s="4">
        <f t="shared" ref="AA2:AA46" si="4">0.96*((D2)+(T2)+0.44*(H2)-(O2))</f>
        <v>93.887999999999991</v>
      </c>
    </row>
    <row r="3" spans="1:27" x14ac:dyDescent="0.3">
      <c r="A3" s="1" t="str">
        <f>'Damian Lillard'!A3</f>
        <v>vs EUR</v>
      </c>
      <c r="B3">
        <v>134</v>
      </c>
      <c r="C3">
        <v>52</v>
      </c>
      <c r="D3">
        <v>90</v>
      </c>
      <c r="E3">
        <v>20</v>
      </c>
      <c r="F3">
        <v>42</v>
      </c>
      <c r="G3">
        <v>10</v>
      </c>
      <c r="H3">
        <v>12</v>
      </c>
      <c r="I3">
        <v>7</v>
      </c>
      <c r="J3">
        <v>8</v>
      </c>
      <c r="K3">
        <v>52</v>
      </c>
      <c r="L3">
        <v>25</v>
      </c>
      <c r="M3">
        <v>23</v>
      </c>
      <c r="N3">
        <v>30</v>
      </c>
      <c r="O3">
        <v>14</v>
      </c>
      <c r="P3">
        <v>33</v>
      </c>
      <c r="Q3">
        <f>O3+P3</f>
        <v>47</v>
      </c>
      <c r="R3">
        <v>1</v>
      </c>
      <c r="S3">
        <v>3</v>
      </c>
      <c r="T3">
        <v>9</v>
      </c>
      <c r="U3">
        <v>4</v>
      </c>
      <c r="V3">
        <v>5</v>
      </c>
      <c r="W3" s="5">
        <v>0.9344675925925926</v>
      </c>
      <c r="X3" s="2">
        <f t="shared" si="1"/>
        <v>0.57777777777777772</v>
      </c>
      <c r="Y3" s="2">
        <f t="shared" si="2"/>
        <v>0.47619047619047616</v>
      </c>
      <c r="Z3" s="2">
        <f t="shared" si="3"/>
        <v>0.83333333333333337</v>
      </c>
      <c r="AA3" s="4">
        <f t="shared" si="4"/>
        <v>86.668800000000005</v>
      </c>
    </row>
    <row r="4" spans="1:27" x14ac:dyDescent="0.3">
      <c r="A4" s="1" t="str">
        <f>'Damian Lillard'!A4</f>
        <v>vs RKS</v>
      </c>
      <c r="B4">
        <v>129</v>
      </c>
      <c r="C4">
        <v>52</v>
      </c>
      <c r="D4">
        <v>85</v>
      </c>
      <c r="E4">
        <v>9</v>
      </c>
      <c r="F4">
        <v>16</v>
      </c>
      <c r="G4">
        <v>16</v>
      </c>
      <c r="H4">
        <v>16</v>
      </c>
      <c r="I4">
        <v>4</v>
      </c>
      <c r="J4">
        <v>12</v>
      </c>
      <c r="K4">
        <v>62</v>
      </c>
      <c r="L4">
        <v>2</v>
      </c>
      <c r="M4">
        <v>23</v>
      </c>
      <c r="N4">
        <v>27</v>
      </c>
      <c r="O4">
        <v>5</v>
      </c>
      <c r="P4">
        <v>40</v>
      </c>
      <c r="Q4">
        <f t="shared" ref="Q4" si="5">O4+P4</f>
        <v>45</v>
      </c>
      <c r="R4">
        <v>5</v>
      </c>
      <c r="S4">
        <v>5</v>
      </c>
      <c r="T4">
        <v>9</v>
      </c>
      <c r="U4">
        <v>12</v>
      </c>
      <c r="V4">
        <v>3</v>
      </c>
      <c r="W4" s="5">
        <v>0.93354166666666671</v>
      </c>
      <c r="X4" s="2">
        <f t="shared" si="1"/>
        <v>0.61176470588235299</v>
      </c>
      <c r="Y4" s="2">
        <f t="shared" si="2"/>
        <v>0.5625</v>
      </c>
      <c r="Z4" s="2">
        <f t="shared" si="3"/>
        <v>1</v>
      </c>
      <c r="AA4" s="4">
        <f t="shared" si="4"/>
        <v>92.198400000000007</v>
      </c>
    </row>
    <row r="5" spans="1:27" x14ac:dyDescent="0.3">
      <c r="A5" s="1" t="str">
        <f>'Damian Lillard'!A5</f>
        <v>@ AFR</v>
      </c>
      <c r="B5">
        <v>133</v>
      </c>
      <c r="C5">
        <v>53</v>
      </c>
      <c r="D5">
        <v>83</v>
      </c>
      <c r="E5">
        <v>13</v>
      </c>
      <c r="F5">
        <v>25</v>
      </c>
      <c r="G5">
        <v>14</v>
      </c>
      <c r="H5">
        <v>17</v>
      </c>
      <c r="I5">
        <v>8</v>
      </c>
      <c r="J5">
        <v>12</v>
      </c>
      <c r="K5">
        <v>52</v>
      </c>
      <c r="L5">
        <v>9</v>
      </c>
      <c r="M5">
        <v>30</v>
      </c>
      <c r="N5">
        <v>29</v>
      </c>
      <c r="O5">
        <v>10</v>
      </c>
      <c r="P5">
        <v>34</v>
      </c>
      <c r="Q5">
        <f t="shared" si="0"/>
        <v>44</v>
      </c>
      <c r="R5">
        <v>7</v>
      </c>
      <c r="S5">
        <v>6</v>
      </c>
      <c r="T5">
        <v>12</v>
      </c>
      <c r="U5">
        <v>17</v>
      </c>
      <c r="V5">
        <v>7</v>
      </c>
      <c r="W5" s="5">
        <v>0.93362268518518521</v>
      </c>
      <c r="X5" s="2">
        <f t="shared" si="1"/>
        <v>0.63855421686746983</v>
      </c>
      <c r="Y5" s="2">
        <f t="shared" si="2"/>
        <v>0.52</v>
      </c>
      <c r="Z5" s="2">
        <f t="shared" si="3"/>
        <v>0.82352941176470584</v>
      </c>
      <c r="AA5" s="4">
        <f t="shared" si="4"/>
        <v>88.780799999999999</v>
      </c>
    </row>
    <row r="6" spans="1:27" x14ac:dyDescent="0.3">
      <c r="A6" s="1" t="str">
        <f>'Damian Lillard'!A6</f>
        <v>vs OLD</v>
      </c>
      <c r="B6">
        <v>107</v>
      </c>
      <c r="C6">
        <v>43</v>
      </c>
      <c r="D6">
        <v>81</v>
      </c>
      <c r="E6">
        <v>10</v>
      </c>
      <c r="F6">
        <v>25</v>
      </c>
      <c r="G6">
        <v>11</v>
      </c>
      <c r="H6">
        <v>16</v>
      </c>
      <c r="I6">
        <v>9</v>
      </c>
      <c r="J6">
        <v>10</v>
      </c>
      <c r="K6">
        <v>54</v>
      </c>
      <c r="L6">
        <v>8</v>
      </c>
      <c r="M6">
        <v>25</v>
      </c>
      <c r="N6">
        <v>19</v>
      </c>
      <c r="O6">
        <v>8</v>
      </c>
      <c r="P6">
        <v>24</v>
      </c>
      <c r="Q6">
        <f t="shared" si="0"/>
        <v>32</v>
      </c>
      <c r="R6">
        <v>4</v>
      </c>
      <c r="S6">
        <v>3</v>
      </c>
      <c r="T6">
        <v>8</v>
      </c>
      <c r="U6">
        <v>10</v>
      </c>
      <c r="V6">
        <v>7</v>
      </c>
      <c r="W6" s="5">
        <v>0.93336805555555558</v>
      </c>
      <c r="X6" s="2">
        <f t="shared" si="1"/>
        <v>0.53086419753086422</v>
      </c>
      <c r="Y6" s="2">
        <f t="shared" si="2"/>
        <v>0.4</v>
      </c>
      <c r="Z6" s="2">
        <f t="shared" si="3"/>
        <v>0.6875</v>
      </c>
      <c r="AA6" s="4">
        <f t="shared" si="4"/>
        <v>84.5184</v>
      </c>
    </row>
    <row r="7" spans="1:27" x14ac:dyDescent="0.3">
      <c r="A7" s="1" t="str">
        <f>'Damian Lillard'!A7</f>
        <v>@ USA</v>
      </c>
      <c r="B7">
        <v>118</v>
      </c>
      <c r="C7">
        <v>50</v>
      </c>
      <c r="D7">
        <v>82</v>
      </c>
      <c r="E7">
        <v>10</v>
      </c>
      <c r="F7">
        <v>15</v>
      </c>
      <c r="G7">
        <v>8</v>
      </c>
      <c r="H7">
        <v>12</v>
      </c>
      <c r="I7">
        <v>10</v>
      </c>
      <c r="J7">
        <v>14</v>
      </c>
      <c r="K7">
        <v>64</v>
      </c>
      <c r="L7">
        <v>10</v>
      </c>
      <c r="M7">
        <v>62</v>
      </c>
      <c r="N7">
        <v>23</v>
      </c>
      <c r="O7">
        <v>10</v>
      </c>
      <c r="P7">
        <v>35</v>
      </c>
      <c r="Q7">
        <f t="shared" si="0"/>
        <v>45</v>
      </c>
      <c r="R7">
        <v>9</v>
      </c>
      <c r="S7">
        <v>6</v>
      </c>
      <c r="T7">
        <v>13</v>
      </c>
      <c r="U7">
        <v>17</v>
      </c>
      <c r="V7">
        <v>6</v>
      </c>
      <c r="W7" s="5">
        <v>0.93366898148148147</v>
      </c>
      <c r="X7" s="2">
        <f t="shared" si="1"/>
        <v>0.6097560975609756</v>
      </c>
      <c r="Y7" s="2">
        <f t="shared" si="2"/>
        <v>0.66666666666666663</v>
      </c>
      <c r="Z7" s="2">
        <f t="shared" si="3"/>
        <v>0.66666666666666663</v>
      </c>
      <c r="AA7" s="4">
        <f t="shared" si="4"/>
        <v>86.668800000000005</v>
      </c>
    </row>
    <row r="8" spans="1:27" x14ac:dyDescent="0.3">
      <c r="A8" s="1" t="str">
        <f>'Damian Lillard'!A8</f>
        <v>vs SPA</v>
      </c>
      <c r="B8">
        <v>100</v>
      </c>
      <c r="C8">
        <v>44</v>
      </c>
      <c r="D8">
        <v>80</v>
      </c>
      <c r="E8">
        <v>9</v>
      </c>
      <c r="F8">
        <v>23</v>
      </c>
      <c r="G8">
        <v>3</v>
      </c>
      <c r="H8">
        <v>6</v>
      </c>
      <c r="I8">
        <v>4</v>
      </c>
      <c r="J8">
        <v>0</v>
      </c>
      <c r="K8">
        <v>52</v>
      </c>
      <c r="L8">
        <v>11</v>
      </c>
      <c r="M8">
        <v>24</v>
      </c>
      <c r="N8">
        <v>23</v>
      </c>
      <c r="O8">
        <v>7</v>
      </c>
      <c r="P8">
        <v>28</v>
      </c>
      <c r="Q8">
        <f t="shared" si="0"/>
        <v>35</v>
      </c>
      <c r="R8">
        <v>4</v>
      </c>
      <c r="S8">
        <v>5</v>
      </c>
      <c r="T8">
        <v>8</v>
      </c>
      <c r="U8">
        <v>10</v>
      </c>
      <c r="V8">
        <v>5</v>
      </c>
      <c r="W8" s="5">
        <v>0.93395833333333333</v>
      </c>
      <c r="X8" s="2">
        <f t="shared" si="1"/>
        <v>0.55000000000000004</v>
      </c>
      <c r="Y8" s="2">
        <f t="shared" si="2"/>
        <v>0.39130434782608697</v>
      </c>
      <c r="Z8" s="2">
        <f t="shared" si="3"/>
        <v>0.5</v>
      </c>
      <c r="AA8" s="4">
        <f t="shared" si="4"/>
        <v>80.294399999999996</v>
      </c>
    </row>
    <row r="9" spans="1:27" x14ac:dyDescent="0.3">
      <c r="A9" s="1" t="str">
        <f>'Damian Lillard'!A9</f>
        <v>@ 6TH</v>
      </c>
      <c r="B9">
        <v>111</v>
      </c>
      <c r="C9">
        <v>45</v>
      </c>
      <c r="D9">
        <v>84</v>
      </c>
      <c r="E9">
        <v>13</v>
      </c>
      <c r="F9">
        <v>30</v>
      </c>
      <c r="G9">
        <v>8</v>
      </c>
      <c r="H9">
        <v>11</v>
      </c>
      <c r="I9">
        <v>7</v>
      </c>
      <c r="J9">
        <v>2</v>
      </c>
      <c r="K9">
        <v>50</v>
      </c>
      <c r="L9">
        <v>4</v>
      </c>
      <c r="M9">
        <v>32</v>
      </c>
      <c r="N9">
        <v>25</v>
      </c>
      <c r="O9">
        <v>7</v>
      </c>
      <c r="P9">
        <v>26</v>
      </c>
      <c r="Q9">
        <f t="shared" si="0"/>
        <v>33</v>
      </c>
      <c r="R9">
        <v>5</v>
      </c>
      <c r="S9">
        <v>0</v>
      </c>
      <c r="T9">
        <v>4</v>
      </c>
      <c r="U9">
        <v>7</v>
      </c>
      <c r="V9">
        <v>4</v>
      </c>
      <c r="W9" s="5">
        <v>0.93362268518518521</v>
      </c>
      <c r="X9" s="2">
        <f t="shared" si="1"/>
        <v>0.5357142857142857</v>
      </c>
      <c r="Y9" s="2">
        <f t="shared" si="2"/>
        <v>0.43333333333333335</v>
      </c>
      <c r="Z9" s="2">
        <f t="shared" si="3"/>
        <v>0.72727272727272729</v>
      </c>
      <c r="AA9" s="4">
        <f t="shared" si="4"/>
        <v>82.406400000000005</v>
      </c>
    </row>
    <row r="10" spans="1:27" x14ac:dyDescent="0.3">
      <c r="A10" s="1" t="str">
        <f>'Damian Lillard'!A10</f>
        <v>vs CAN</v>
      </c>
      <c r="B10">
        <v>111</v>
      </c>
      <c r="C10">
        <v>42</v>
      </c>
      <c r="D10">
        <v>75</v>
      </c>
      <c r="E10">
        <v>10</v>
      </c>
      <c r="F10">
        <v>19</v>
      </c>
      <c r="G10">
        <v>17</v>
      </c>
      <c r="H10">
        <v>22</v>
      </c>
      <c r="I10">
        <v>0</v>
      </c>
      <c r="J10">
        <v>3</v>
      </c>
      <c r="K10">
        <v>42</v>
      </c>
      <c r="L10">
        <v>2</v>
      </c>
      <c r="M10">
        <v>24</v>
      </c>
      <c r="N10">
        <v>23</v>
      </c>
      <c r="O10">
        <v>1</v>
      </c>
      <c r="P10">
        <v>36</v>
      </c>
      <c r="Q10">
        <f t="shared" si="0"/>
        <v>37</v>
      </c>
      <c r="R10">
        <v>3</v>
      </c>
      <c r="S10">
        <v>7</v>
      </c>
      <c r="T10">
        <v>3</v>
      </c>
      <c r="U10">
        <v>6</v>
      </c>
      <c r="V10">
        <v>6</v>
      </c>
      <c r="W10" s="5">
        <v>0.93486111111111114</v>
      </c>
      <c r="X10" s="2">
        <f t="shared" si="1"/>
        <v>0.56000000000000005</v>
      </c>
      <c r="Y10" s="2">
        <f t="shared" si="2"/>
        <v>0.52631578947368418</v>
      </c>
      <c r="Z10" s="2">
        <f t="shared" si="3"/>
        <v>0.77272727272727271</v>
      </c>
      <c r="AA10" s="4">
        <f t="shared" si="4"/>
        <v>83.212800000000001</v>
      </c>
    </row>
    <row r="11" spans="1:27" x14ac:dyDescent="0.3">
      <c r="A11" s="1" t="str">
        <f>'Damian Lillard'!A11</f>
        <v>@ DNK</v>
      </c>
      <c r="B11">
        <v>147</v>
      </c>
      <c r="C11">
        <v>58</v>
      </c>
      <c r="D11">
        <v>93</v>
      </c>
      <c r="E11">
        <v>12</v>
      </c>
      <c r="F11">
        <v>28</v>
      </c>
      <c r="G11">
        <v>19</v>
      </c>
      <c r="H11">
        <v>23</v>
      </c>
      <c r="I11">
        <v>22</v>
      </c>
      <c r="J11">
        <v>6</v>
      </c>
      <c r="K11">
        <v>74</v>
      </c>
      <c r="L11">
        <v>9</v>
      </c>
      <c r="M11">
        <v>34</v>
      </c>
      <c r="N11">
        <v>38</v>
      </c>
      <c r="O11">
        <v>11</v>
      </c>
      <c r="P11">
        <v>40</v>
      </c>
      <c r="Q11">
        <f t="shared" si="0"/>
        <v>51</v>
      </c>
      <c r="R11">
        <v>7</v>
      </c>
      <c r="S11">
        <v>7</v>
      </c>
      <c r="T11">
        <v>17</v>
      </c>
      <c r="U11">
        <v>21</v>
      </c>
      <c r="V11">
        <v>2</v>
      </c>
      <c r="W11" s="5">
        <v>0.93577546296296299</v>
      </c>
      <c r="X11" s="2">
        <f t="shared" si="1"/>
        <v>0.62365591397849462</v>
      </c>
      <c r="Y11" s="2">
        <f t="shared" si="2"/>
        <v>0.42857142857142855</v>
      </c>
      <c r="Z11" s="2">
        <f t="shared" si="3"/>
        <v>0.82608695652173914</v>
      </c>
      <c r="AA11" s="4">
        <f t="shared" si="4"/>
        <v>104.7552</v>
      </c>
    </row>
    <row r="12" spans="1:27" x14ac:dyDescent="0.3">
      <c r="A12" s="1" t="str">
        <f>'Damian Lillard'!A12</f>
        <v>vs IMP</v>
      </c>
      <c r="B12">
        <v>126</v>
      </c>
      <c r="C12">
        <v>49</v>
      </c>
      <c r="D12">
        <v>80</v>
      </c>
      <c r="E12">
        <v>17</v>
      </c>
      <c r="F12">
        <v>32</v>
      </c>
      <c r="G12">
        <v>11</v>
      </c>
      <c r="H12">
        <v>12</v>
      </c>
      <c r="I12">
        <v>6</v>
      </c>
      <c r="J12">
        <v>9</v>
      </c>
      <c r="K12">
        <v>44</v>
      </c>
      <c r="L12">
        <v>14</v>
      </c>
      <c r="M12">
        <v>42</v>
      </c>
      <c r="N12">
        <v>26</v>
      </c>
      <c r="O12">
        <v>6</v>
      </c>
      <c r="P12">
        <v>29</v>
      </c>
      <c r="Q12">
        <f t="shared" si="0"/>
        <v>35</v>
      </c>
      <c r="R12">
        <v>3</v>
      </c>
      <c r="S12">
        <v>6</v>
      </c>
      <c r="T12">
        <v>7</v>
      </c>
      <c r="U12">
        <v>8</v>
      </c>
      <c r="V12">
        <v>4</v>
      </c>
      <c r="W12" s="5">
        <v>0.93325231481481474</v>
      </c>
      <c r="X12" s="2">
        <f t="shared" si="1"/>
        <v>0.61250000000000004</v>
      </c>
      <c r="Y12" s="2">
        <f t="shared" si="2"/>
        <v>0.53125</v>
      </c>
      <c r="Z12" s="2">
        <f t="shared" si="3"/>
        <v>0.91666666666666663</v>
      </c>
      <c r="AA12" s="4">
        <f t="shared" si="4"/>
        <v>82.828800000000001</v>
      </c>
    </row>
    <row r="13" spans="1:27" x14ac:dyDescent="0.3">
      <c r="A13" s="1" t="str">
        <f>'Damian Lillard'!A13</f>
        <v>vs CHI</v>
      </c>
      <c r="B13">
        <v>98</v>
      </c>
      <c r="C13">
        <v>37</v>
      </c>
      <c r="D13">
        <v>82</v>
      </c>
      <c r="E13">
        <v>10</v>
      </c>
      <c r="F13">
        <v>31</v>
      </c>
      <c r="G13">
        <v>14</v>
      </c>
      <c r="H13">
        <v>15</v>
      </c>
      <c r="I13">
        <v>2</v>
      </c>
      <c r="J13">
        <v>6</v>
      </c>
      <c r="K13">
        <v>30</v>
      </c>
      <c r="L13">
        <v>4</v>
      </c>
      <c r="M13">
        <v>21</v>
      </c>
      <c r="N13">
        <v>19</v>
      </c>
      <c r="O13">
        <v>10</v>
      </c>
      <c r="P13">
        <v>34</v>
      </c>
      <c r="Q13">
        <f t="shared" si="0"/>
        <v>44</v>
      </c>
      <c r="R13">
        <v>3</v>
      </c>
      <c r="S13">
        <v>3</v>
      </c>
      <c r="T13">
        <v>6</v>
      </c>
      <c r="U13">
        <v>4</v>
      </c>
      <c r="V13">
        <v>7</v>
      </c>
      <c r="W13" s="5">
        <v>0.93456018518518524</v>
      </c>
      <c r="X13" s="2">
        <f t="shared" si="1"/>
        <v>0.45121951219512196</v>
      </c>
      <c r="Y13" s="2">
        <f t="shared" si="2"/>
        <v>0.32258064516129031</v>
      </c>
      <c r="Z13" s="2">
        <f t="shared" si="3"/>
        <v>0.93333333333333335</v>
      </c>
      <c r="AA13" s="4">
        <f t="shared" si="4"/>
        <v>81.215999999999994</v>
      </c>
    </row>
    <row r="14" spans="1:27" x14ac:dyDescent="0.3">
      <c r="A14" s="1" t="str">
        <f>'Damian Lillard'!A14</f>
        <v>@ DEF</v>
      </c>
      <c r="B14">
        <v>107</v>
      </c>
      <c r="C14">
        <v>45</v>
      </c>
      <c r="D14">
        <v>87</v>
      </c>
      <c r="E14">
        <v>9</v>
      </c>
      <c r="F14">
        <v>21</v>
      </c>
      <c r="G14">
        <v>8</v>
      </c>
      <c r="H14">
        <v>14</v>
      </c>
      <c r="I14">
        <v>6</v>
      </c>
      <c r="J14">
        <v>10</v>
      </c>
      <c r="K14">
        <v>54</v>
      </c>
      <c r="L14">
        <v>10</v>
      </c>
      <c r="M14">
        <v>28</v>
      </c>
      <c r="N14">
        <v>20</v>
      </c>
      <c r="O14">
        <v>12</v>
      </c>
      <c r="P14">
        <v>35</v>
      </c>
      <c r="Q14">
        <f t="shared" si="0"/>
        <v>47</v>
      </c>
      <c r="R14">
        <v>7</v>
      </c>
      <c r="S14">
        <v>7</v>
      </c>
      <c r="T14">
        <v>10</v>
      </c>
      <c r="U14">
        <v>13</v>
      </c>
      <c r="V14">
        <v>9</v>
      </c>
      <c r="W14" s="5">
        <v>0.93421296296296286</v>
      </c>
      <c r="X14" s="2">
        <f t="shared" si="1"/>
        <v>0.51724137931034486</v>
      </c>
      <c r="Y14" s="2">
        <f t="shared" si="2"/>
        <v>0.42857142857142855</v>
      </c>
      <c r="Z14" s="2">
        <f t="shared" si="3"/>
        <v>0.5714285714285714</v>
      </c>
      <c r="AA14" s="4">
        <f t="shared" si="4"/>
        <v>87.513599999999997</v>
      </c>
    </row>
    <row r="15" spans="1:27" x14ac:dyDescent="0.3">
      <c r="A15" s="1" t="str">
        <f>'Damian Lillard'!A15</f>
        <v>vs OCE</v>
      </c>
      <c r="B15">
        <v>127</v>
      </c>
      <c r="C15">
        <v>53</v>
      </c>
      <c r="D15">
        <v>90</v>
      </c>
      <c r="E15">
        <v>12</v>
      </c>
      <c r="F15">
        <v>24</v>
      </c>
      <c r="G15">
        <v>9</v>
      </c>
      <c r="H15">
        <v>13</v>
      </c>
      <c r="I15">
        <v>7</v>
      </c>
      <c r="J15">
        <v>21</v>
      </c>
      <c r="K15">
        <v>60</v>
      </c>
      <c r="L15">
        <v>8</v>
      </c>
      <c r="M15">
        <v>32</v>
      </c>
      <c r="N15">
        <v>30</v>
      </c>
      <c r="O15">
        <v>7</v>
      </c>
      <c r="P15">
        <v>29</v>
      </c>
      <c r="Q15">
        <f t="shared" si="0"/>
        <v>36</v>
      </c>
      <c r="R15">
        <v>11</v>
      </c>
      <c r="S15">
        <v>5</v>
      </c>
      <c r="T15">
        <v>11</v>
      </c>
      <c r="U15">
        <v>16</v>
      </c>
      <c r="V15">
        <v>9</v>
      </c>
      <c r="W15" s="5">
        <v>0.93425925925925923</v>
      </c>
      <c r="X15" s="2">
        <f t="shared" si="1"/>
        <v>0.58888888888888891</v>
      </c>
      <c r="Y15" s="2">
        <f t="shared" si="2"/>
        <v>0.5</v>
      </c>
      <c r="Z15" s="2">
        <f t="shared" si="3"/>
        <v>0.69230769230769229</v>
      </c>
      <c r="AA15" s="4">
        <f t="shared" si="4"/>
        <v>95.731200000000001</v>
      </c>
    </row>
    <row r="16" spans="1:27" x14ac:dyDescent="0.3">
      <c r="A16" s="1" t="str">
        <f>'Damian Lillard'!A16</f>
        <v>@ FRA</v>
      </c>
      <c r="B16">
        <v>119</v>
      </c>
      <c r="C16">
        <v>49</v>
      </c>
      <c r="D16">
        <v>90</v>
      </c>
      <c r="E16">
        <v>12</v>
      </c>
      <c r="F16">
        <v>23</v>
      </c>
      <c r="G16">
        <v>9</v>
      </c>
      <c r="H16">
        <v>11</v>
      </c>
      <c r="I16">
        <v>4</v>
      </c>
      <c r="J16">
        <v>11</v>
      </c>
      <c r="K16">
        <v>54</v>
      </c>
      <c r="L16">
        <v>10</v>
      </c>
      <c r="M16">
        <v>38</v>
      </c>
      <c r="N16">
        <v>24</v>
      </c>
      <c r="O16">
        <v>9</v>
      </c>
      <c r="P16">
        <v>30</v>
      </c>
      <c r="Q16">
        <f t="shared" si="0"/>
        <v>39</v>
      </c>
      <c r="R16">
        <v>7</v>
      </c>
      <c r="S16">
        <v>5</v>
      </c>
      <c r="T16">
        <v>10</v>
      </c>
      <c r="U16">
        <v>10</v>
      </c>
      <c r="V16">
        <v>8</v>
      </c>
      <c r="W16" s="5">
        <v>0.93590277777777775</v>
      </c>
      <c r="X16" s="2">
        <f t="shared" si="1"/>
        <v>0.5444444444444444</v>
      </c>
      <c r="Y16" s="2">
        <f t="shared" si="2"/>
        <v>0.52173913043478259</v>
      </c>
      <c r="Z16" s="2">
        <f t="shared" si="3"/>
        <v>0.81818181818181823</v>
      </c>
      <c r="AA16" s="4">
        <f t="shared" si="4"/>
        <v>92.006399999999999</v>
      </c>
    </row>
    <row r="17" spans="1:27" x14ac:dyDescent="0.3">
      <c r="A17" s="1" t="str">
        <f>'Damian Lillard'!A17</f>
        <v>VS INJ</v>
      </c>
      <c r="B17">
        <v>151</v>
      </c>
      <c r="C17">
        <v>62</v>
      </c>
      <c r="D17">
        <v>100</v>
      </c>
      <c r="E17">
        <v>14</v>
      </c>
      <c r="F17">
        <v>28</v>
      </c>
      <c r="G17">
        <v>13</v>
      </c>
      <c r="H17">
        <v>16</v>
      </c>
      <c r="I17">
        <v>11</v>
      </c>
      <c r="J17">
        <v>14</v>
      </c>
      <c r="K17">
        <v>62</v>
      </c>
      <c r="L17">
        <v>6</v>
      </c>
      <c r="M17">
        <v>22</v>
      </c>
      <c r="N17">
        <v>37</v>
      </c>
      <c r="O17">
        <v>6</v>
      </c>
      <c r="P17">
        <v>39</v>
      </c>
      <c r="Q17">
        <f t="shared" si="0"/>
        <v>45</v>
      </c>
      <c r="R17">
        <v>6</v>
      </c>
      <c r="S17">
        <v>7</v>
      </c>
      <c r="T17">
        <v>17</v>
      </c>
      <c r="U17">
        <v>11</v>
      </c>
      <c r="V17">
        <v>7</v>
      </c>
      <c r="W17" s="5">
        <v>0.93556712962962962</v>
      </c>
      <c r="X17" s="2">
        <f t="shared" si="1"/>
        <v>0.62</v>
      </c>
      <c r="Y17" s="2">
        <f t="shared" si="2"/>
        <v>0.5</v>
      </c>
      <c r="Z17" s="2">
        <f t="shared" si="3"/>
        <v>0.8125</v>
      </c>
      <c r="AA17" s="4">
        <f t="shared" si="4"/>
        <v>113.3184</v>
      </c>
    </row>
    <row r="18" spans="1:27" x14ac:dyDescent="0.3">
      <c r="A18" s="1" t="str">
        <f>'Damian Lillard'!A18</f>
        <v>@ EUR</v>
      </c>
      <c r="B18">
        <v>123</v>
      </c>
      <c r="C18">
        <v>49</v>
      </c>
      <c r="D18">
        <v>88</v>
      </c>
      <c r="E18">
        <v>18</v>
      </c>
      <c r="F18">
        <v>41</v>
      </c>
      <c r="G18">
        <v>7</v>
      </c>
      <c r="H18">
        <v>8</v>
      </c>
      <c r="I18">
        <v>2</v>
      </c>
      <c r="J18">
        <v>4</v>
      </c>
      <c r="K18">
        <v>42</v>
      </c>
      <c r="L18">
        <v>15</v>
      </c>
      <c r="M18">
        <v>36</v>
      </c>
      <c r="N18">
        <v>36</v>
      </c>
      <c r="O18">
        <v>12</v>
      </c>
      <c r="P18">
        <v>39</v>
      </c>
      <c r="Q18">
        <f t="shared" si="0"/>
        <v>51</v>
      </c>
      <c r="R18">
        <v>1</v>
      </c>
      <c r="S18">
        <v>7</v>
      </c>
      <c r="T18">
        <v>9</v>
      </c>
      <c r="U18">
        <v>9</v>
      </c>
      <c r="V18">
        <v>7</v>
      </c>
      <c r="W18" s="5">
        <v>0.93297453703703703</v>
      </c>
      <c r="X18" s="2">
        <f t="shared" si="1"/>
        <v>0.55681818181818177</v>
      </c>
      <c r="Y18" s="2">
        <f t="shared" si="2"/>
        <v>0.43902439024390244</v>
      </c>
      <c r="Z18" s="2">
        <f t="shared" si="3"/>
        <v>0.875</v>
      </c>
      <c r="AA18" s="4">
        <f t="shared" si="4"/>
        <v>84.979199999999992</v>
      </c>
    </row>
    <row r="19" spans="1:27" x14ac:dyDescent="0.3">
      <c r="A19" s="1" t="str">
        <f>'Damian Lillard'!A19</f>
        <v>@ RKS</v>
      </c>
      <c r="B19">
        <v>129</v>
      </c>
      <c r="C19">
        <v>54</v>
      </c>
      <c r="D19">
        <v>82</v>
      </c>
      <c r="E19">
        <v>15</v>
      </c>
      <c r="F19">
        <v>26</v>
      </c>
      <c r="G19">
        <v>6</v>
      </c>
      <c r="H19">
        <v>6</v>
      </c>
      <c r="I19">
        <v>9</v>
      </c>
      <c r="J19">
        <v>8</v>
      </c>
      <c r="K19">
        <v>58</v>
      </c>
      <c r="L19">
        <v>6</v>
      </c>
      <c r="M19">
        <v>27</v>
      </c>
      <c r="N19">
        <v>29</v>
      </c>
      <c r="O19">
        <v>3</v>
      </c>
      <c r="P19">
        <v>26</v>
      </c>
      <c r="Q19">
        <f t="shared" si="0"/>
        <v>29</v>
      </c>
      <c r="R19">
        <v>7</v>
      </c>
      <c r="S19">
        <v>7</v>
      </c>
      <c r="T19">
        <v>10</v>
      </c>
      <c r="U19">
        <v>16</v>
      </c>
      <c r="V19">
        <v>8</v>
      </c>
      <c r="W19" s="5">
        <v>0.93356481481481479</v>
      </c>
      <c r="X19" s="2">
        <f t="shared" si="1"/>
        <v>0.65853658536585369</v>
      </c>
      <c r="Y19" s="2">
        <f t="shared" si="2"/>
        <v>0.57692307692307687</v>
      </c>
      <c r="Z19" s="2">
        <f t="shared" si="3"/>
        <v>1</v>
      </c>
      <c r="AA19" s="4">
        <f t="shared" si="4"/>
        <v>87.974400000000003</v>
      </c>
    </row>
    <row r="20" spans="1:27" x14ac:dyDescent="0.3">
      <c r="A20" s="1" t="str">
        <f>'Damian Lillard'!A20</f>
        <v>vs AFR</v>
      </c>
      <c r="B20">
        <v>116</v>
      </c>
      <c r="C20">
        <v>47</v>
      </c>
      <c r="D20">
        <v>80</v>
      </c>
      <c r="E20">
        <v>9</v>
      </c>
      <c r="F20">
        <v>23</v>
      </c>
      <c r="G20">
        <v>13</v>
      </c>
      <c r="H20">
        <v>16</v>
      </c>
      <c r="I20">
        <v>5</v>
      </c>
      <c r="J20">
        <v>14</v>
      </c>
      <c r="K20">
        <v>44</v>
      </c>
      <c r="L20">
        <v>12</v>
      </c>
      <c r="M20">
        <v>21</v>
      </c>
      <c r="N20">
        <v>23</v>
      </c>
      <c r="O20">
        <v>9</v>
      </c>
      <c r="P20">
        <v>32</v>
      </c>
      <c r="Q20">
        <f t="shared" si="0"/>
        <v>41</v>
      </c>
      <c r="R20">
        <v>5</v>
      </c>
      <c r="S20">
        <v>3</v>
      </c>
      <c r="T20">
        <v>9</v>
      </c>
      <c r="U20">
        <v>11</v>
      </c>
      <c r="V20">
        <v>3</v>
      </c>
      <c r="W20" s="5">
        <v>0.93366898148148147</v>
      </c>
      <c r="X20" s="2">
        <f t="shared" si="1"/>
        <v>0.58750000000000002</v>
      </c>
      <c r="Y20" s="2">
        <f t="shared" si="2"/>
        <v>0.39130434782608697</v>
      </c>
      <c r="Z20" s="2">
        <f t="shared" si="3"/>
        <v>0.8125</v>
      </c>
      <c r="AA20" s="4">
        <f t="shared" si="4"/>
        <v>83.558400000000006</v>
      </c>
    </row>
    <row r="21" spans="1:27" x14ac:dyDescent="0.3">
      <c r="A21" s="1" t="str">
        <f>'Damian Lillard'!A21</f>
        <v>@ OLD</v>
      </c>
      <c r="B21">
        <v>122</v>
      </c>
      <c r="C21">
        <v>50</v>
      </c>
      <c r="D21">
        <v>83</v>
      </c>
      <c r="E21">
        <v>9</v>
      </c>
      <c r="F21">
        <v>21</v>
      </c>
      <c r="G21">
        <v>13</v>
      </c>
      <c r="H21">
        <v>17</v>
      </c>
      <c r="I21">
        <v>4</v>
      </c>
      <c r="J21">
        <v>14</v>
      </c>
      <c r="K21">
        <v>60</v>
      </c>
      <c r="L21">
        <v>8</v>
      </c>
      <c r="M21">
        <v>32</v>
      </c>
      <c r="N21">
        <v>26</v>
      </c>
      <c r="O21">
        <v>8</v>
      </c>
      <c r="P21">
        <v>32</v>
      </c>
      <c r="Q21">
        <f t="shared" si="0"/>
        <v>40</v>
      </c>
      <c r="R21">
        <v>2</v>
      </c>
      <c r="S21">
        <v>8</v>
      </c>
      <c r="T21">
        <v>5</v>
      </c>
      <c r="U21">
        <v>6</v>
      </c>
      <c r="V21">
        <v>5</v>
      </c>
      <c r="W21" s="5">
        <v>0.93361111111111106</v>
      </c>
      <c r="X21" s="2">
        <f t="shared" si="1"/>
        <v>0.60240963855421692</v>
      </c>
      <c r="Y21" s="2">
        <f t="shared" si="2"/>
        <v>0.42857142857142855</v>
      </c>
      <c r="Z21" s="2">
        <f t="shared" si="3"/>
        <v>0.76470588235294112</v>
      </c>
      <c r="AA21" s="4">
        <f t="shared" si="4"/>
        <v>83.980800000000002</v>
      </c>
    </row>
    <row r="22" spans="1:27" x14ac:dyDescent="0.3">
      <c r="A22" s="1" t="str">
        <f>'Damian Lillard'!A22</f>
        <v>vs USA</v>
      </c>
      <c r="B22">
        <v>115</v>
      </c>
      <c r="C22">
        <v>42</v>
      </c>
      <c r="D22">
        <v>73</v>
      </c>
      <c r="E22">
        <v>12</v>
      </c>
      <c r="F22">
        <v>20</v>
      </c>
      <c r="G22">
        <v>19</v>
      </c>
      <c r="H22">
        <v>20</v>
      </c>
      <c r="I22">
        <v>4</v>
      </c>
      <c r="J22">
        <v>11</v>
      </c>
      <c r="K22">
        <v>42</v>
      </c>
      <c r="L22">
        <v>6</v>
      </c>
      <c r="M22">
        <v>64</v>
      </c>
      <c r="N22">
        <v>22</v>
      </c>
      <c r="O22">
        <v>7</v>
      </c>
      <c r="P22">
        <v>38</v>
      </c>
      <c r="Q22">
        <f t="shared" si="0"/>
        <v>45</v>
      </c>
      <c r="R22">
        <v>8</v>
      </c>
      <c r="S22">
        <v>9</v>
      </c>
      <c r="T22">
        <v>18</v>
      </c>
      <c r="U22">
        <v>15</v>
      </c>
      <c r="V22">
        <v>10</v>
      </c>
      <c r="W22" s="5">
        <v>0.93417824074074074</v>
      </c>
      <c r="X22" s="2">
        <f t="shared" si="1"/>
        <v>0.57534246575342463</v>
      </c>
      <c r="Y22" s="2">
        <f t="shared" si="2"/>
        <v>0.6</v>
      </c>
      <c r="Z22" s="2">
        <f t="shared" si="3"/>
        <v>0.95</v>
      </c>
      <c r="AA22" s="4">
        <f t="shared" si="4"/>
        <v>89.087999999999994</v>
      </c>
    </row>
    <row r="23" spans="1:27" x14ac:dyDescent="0.3">
      <c r="A23" s="1" t="str">
        <f>'Damian Lillard'!A23</f>
        <v>@ SPA</v>
      </c>
      <c r="B23">
        <v>105</v>
      </c>
      <c r="C23">
        <v>41</v>
      </c>
      <c r="D23">
        <v>80</v>
      </c>
      <c r="E23">
        <v>12</v>
      </c>
      <c r="F23">
        <v>27</v>
      </c>
      <c r="G23">
        <v>11</v>
      </c>
      <c r="H23">
        <v>11</v>
      </c>
      <c r="I23">
        <v>3</v>
      </c>
      <c r="J23">
        <v>4</v>
      </c>
      <c r="K23">
        <v>32</v>
      </c>
      <c r="L23">
        <v>13</v>
      </c>
      <c r="M23">
        <v>42</v>
      </c>
      <c r="N23">
        <v>22</v>
      </c>
      <c r="O23">
        <v>9</v>
      </c>
      <c r="P23">
        <v>30</v>
      </c>
      <c r="Q23">
        <f t="shared" si="0"/>
        <v>39</v>
      </c>
      <c r="R23">
        <v>3</v>
      </c>
      <c r="S23">
        <v>9</v>
      </c>
      <c r="T23">
        <v>9</v>
      </c>
      <c r="U23">
        <v>11</v>
      </c>
      <c r="V23">
        <v>8</v>
      </c>
      <c r="W23" s="5">
        <v>0.93386574074074069</v>
      </c>
      <c r="X23" s="2">
        <f t="shared" si="1"/>
        <v>0.51249999999999996</v>
      </c>
      <c r="Y23" s="2">
        <f t="shared" si="2"/>
        <v>0.44444444444444442</v>
      </c>
      <c r="Z23" s="2">
        <f t="shared" si="3"/>
        <v>1</v>
      </c>
      <c r="AA23" s="4">
        <f t="shared" si="4"/>
        <v>81.446399999999997</v>
      </c>
    </row>
    <row r="24" spans="1:27" x14ac:dyDescent="0.3">
      <c r="A24" s="1" t="str">
        <f>'Damian Lillard'!A24</f>
        <v>vs 6TH</v>
      </c>
      <c r="B24">
        <v>140</v>
      </c>
      <c r="C24">
        <v>48</v>
      </c>
      <c r="D24">
        <v>87</v>
      </c>
      <c r="E24">
        <v>25</v>
      </c>
      <c r="F24">
        <v>53</v>
      </c>
      <c r="G24">
        <v>19</v>
      </c>
      <c r="H24">
        <v>19</v>
      </c>
      <c r="I24">
        <v>1</v>
      </c>
      <c r="J24">
        <v>14</v>
      </c>
      <c r="K24">
        <v>36</v>
      </c>
      <c r="L24">
        <v>6</v>
      </c>
      <c r="M24">
        <v>23</v>
      </c>
      <c r="N24">
        <v>37</v>
      </c>
      <c r="O24">
        <v>6</v>
      </c>
      <c r="P24">
        <v>36</v>
      </c>
      <c r="Q24">
        <f t="shared" si="0"/>
        <v>42</v>
      </c>
      <c r="R24">
        <v>7</v>
      </c>
      <c r="S24">
        <v>6</v>
      </c>
      <c r="T24">
        <v>16</v>
      </c>
      <c r="U24">
        <v>26</v>
      </c>
      <c r="V24">
        <v>8</v>
      </c>
      <c r="W24" s="5">
        <v>0.93513888888888885</v>
      </c>
      <c r="X24" s="2">
        <f t="shared" si="1"/>
        <v>0.55172413793103448</v>
      </c>
      <c r="Y24" s="2">
        <f t="shared" si="2"/>
        <v>0.47169811320754718</v>
      </c>
      <c r="Z24" s="2">
        <f t="shared" si="3"/>
        <v>1</v>
      </c>
      <c r="AA24" s="4">
        <f t="shared" si="4"/>
        <v>101.1456</v>
      </c>
    </row>
    <row r="25" spans="1:27" x14ac:dyDescent="0.3">
      <c r="A25" s="1" t="str">
        <f>'Damian Lillard'!A25</f>
        <v>@ CAN</v>
      </c>
      <c r="B25">
        <v>179</v>
      </c>
      <c r="C25">
        <v>67</v>
      </c>
      <c r="D25">
        <v>111</v>
      </c>
      <c r="E25">
        <v>14</v>
      </c>
      <c r="F25">
        <v>30</v>
      </c>
      <c r="G25">
        <v>31</v>
      </c>
      <c r="H25">
        <v>36</v>
      </c>
      <c r="I25">
        <v>8</v>
      </c>
      <c r="J25">
        <v>23</v>
      </c>
      <c r="K25">
        <v>86</v>
      </c>
      <c r="L25">
        <v>6</v>
      </c>
      <c r="M25">
        <v>30</v>
      </c>
      <c r="N25">
        <v>39</v>
      </c>
      <c r="O25">
        <v>8</v>
      </c>
      <c r="P25">
        <v>52</v>
      </c>
      <c r="Q25">
        <f t="shared" si="0"/>
        <v>60</v>
      </c>
      <c r="R25">
        <v>9</v>
      </c>
      <c r="S25">
        <v>5</v>
      </c>
      <c r="T25">
        <v>12</v>
      </c>
      <c r="U25">
        <v>18</v>
      </c>
      <c r="V25">
        <v>12</v>
      </c>
      <c r="W25" s="5">
        <v>0.93677083333333333</v>
      </c>
      <c r="X25" s="2">
        <f t="shared" si="1"/>
        <v>0.60360360360360366</v>
      </c>
      <c r="Y25" s="2">
        <f t="shared" si="2"/>
        <v>0.46666666666666667</v>
      </c>
      <c r="Z25" s="2">
        <f t="shared" si="3"/>
        <v>0.86111111111111116</v>
      </c>
      <c r="AA25" s="4">
        <f t="shared" si="4"/>
        <v>125.60639999999999</v>
      </c>
    </row>
    <row r="26" spans="1:27" x14ac:dyDescent="0.3">
      <c r="A26" s="1" t="str">
        <f>'Damian Lillard'!A26</f>
        <v>vs DNK</v>
      </c>
      <c r="B26">
        <v>160</v>
      </c>
      <c r="C26">
        <v>64</v>
      </c>
      <c r="D26">
        <v>101</v>
      </c>
      <c r="E26">
        <v>15</v>
      </c>
      <c r="F26">
        <v>31</v>
      </c>
      <c r="G26">
        <v>17</v>
      </c>
      <c r="H26">
        <v>20</v>
      </c>
      <c r="I26">
        <v>22</v>
      </c>
      <c r="J26">
        <v>16</v>
      </c>
      <c r="K26">
        <v>80</v>
      </c>
      <c r="L26">
        <v>10</v>
      </c>
      <c r="M26">
        <v>27</v>
      </c>
      <c r="N26">
        <v>38</v>
      </c>
      <c r="O26">
        <v>8</v>
      </c>
      <c r="P26">
        <v>44</v>
      </c>
      <c r="Q26">
        <f t="shared" si="0"/>
        <v>52</v>
      </c>
      <c r="R26">
        <v>9</v>
      </c>
      <c r="S26">
        <v>10</v>
      </c>
      <c r="T26">
        <v>18</v>
      </c>
      <c r="U26">
        <v>14</v>
      </c>
      <c r="V26">
        <v>8</v>
      </c>
      <c r="W26" s="5">
        <v>0.93659722222222219</v>
      </c>
      <c r="X26" s="2">
        <f t="shared" si="1"/>
        <v>0.63366336633663367</v>
      </c>
      <c r="Y26" s="2">
        <f t="shared" si="2"/>
        <v>0.4838709677419355</v>
      </c>
      <c r="Z26" s="2">
        <f t="shared" si="3"/>
        <v>0.85</v>
      </c>
      <c r="AA26" s="4">
        <f t="shared" si="4"/>
        <v>115.008</v>
      </c>
    </row>
    <row r="27" spans="1:27" x14ac:dyDescent="0.3">
      <c r="A27" s="1" t="str">
        <f>'Damian Lillard'!A27</f>
        <v>@ IMP</v>
      </c>
      <c r="B27">
        <v>124</v>
      </c>
      <c r="C27">
        <v>48</v>
      </c>
      <c r="D27">
        <v>90</v>
      </c>
      <c r="E27">
        <v>16</v>
      </c>
      <c r="F27">
        <v>37</v>
      </c>
      <c r="G27">
        <v>12</v>
      </c>
      <c r="H27">
        <v>15</v>
      </c>
      <c r="I27">
        <v>6</v>
      </c>
      <c r="J27">
        <v>11</v>
      </c>
      <c r="K27">
        <v>52</v>
      </c>
      <c r="L27">
        <v>15</v>
      </c>
      <c r="M27">
        <v>29</v>
      </c>
      <c r="N27">
        <v>25</v>
      </c>
      <c r="O27">
        <v>11</v>
      </c>
      <c r="P27">
        <v>33</v>
      </c>
      <c r="Q27">
        <f t="shared" si="0"/>
        <v>44</v>
      </c>
      <c r="R27">
        <v>4</v>
      </c>
      <c r="S27">
        <v>5</v>
      </c>
      <c r="T27">
        <v>3</v>
      </c>
      <c r="U27">
        <v>6</v>
      </c>
      <c r="V27">
        <v>6</v>
      </c>
      <c r="W27" s="5">
        <v>0.93289351851851854</v>
      </c>
      <c r="X27" s="2">
        <f t="shared" si="1"/>
        <v>0.53333333333333333</v>
      </c>
      <c r="Y27" s="2">
        <f t="shared" si="2"/>
        <v>0.43243243243243246</v>
      </c>
      <c r="Z27" s="2">
        <f t="shared" si="3"/>
        <v>0.8</v>
      </c>
      <c r="AA27" s="4">
        <f t="shared" si="4"/>
        <v>85.055999999999997</v>
      </c>
    </row>
    <row r="28" spans="1:27" x14ac:dyDescent="0.3">
      <c r="A28" s="1" t="str">
        <f>'Damian Lillard'!A28</f>
        <v>@ CHI</v>
      </c>
      <c r="B28">
        <v>116</v>
      </c>
      <c r="C28">
        <v>46</v>
      </c>
      <c r="D28">
        <v>87</v>
      </c>
      <c r="E28">
        <v>9</v>
      </c>
      <c r="F28">
        <v>27</v>
      </c>
      <c r="G28">
        <v>15</v>
      </c>
      <c r="H28">
        <v>22</v>
      </c>
      <c r="I28">
        <v>4</v>
      </c>
      <c r="J28">
        <v>25</v>
      </c>
      <c r="K28">
        <v>52</v>
      </c>
      <c r="L28">
        <v>8</v>
      </c>
      <c r="M28">
        <v>20</v>
      </c>
      <c r="N28">
        <v>25</v>
      </c>
      <c r="O28">
        <v>8</v>
      </c>
      <c r="P28">
        <v>43</v>
      </c>
      <c r="Q28">
        <f t="shared" si="0"/>
        <v>51</v>
      </c>
      <c r="R28">
        <v>6</v>
      </c>
      <c r="S28">
        <v>6</v>
      </c>
      <c r="T28">
        <v>15</v>
      </c>
      <c r="U28">
        <v>9</v>
      </c>
      <c r="V28">
        <v>9</v>
      </c>
      <c r="W28" s="5">
        <v>0.93368055555555551</v>
      </c>
      <c r="X28" s="2">
        <f t="shared" si="1"/>
        <v>0.52873563218390807</v>
      </c>
      <c r="Y28" s="2">
        <f t="shared" si="2"/>
        <v>0.33333333333333331</v>
      </c>
      <c r="Z28" s="2">
        <f t="shared" si="3"/>
        <v>0.68181818181818177</v>
      </c>
      <c r="AA28" s="4">
        <f t="shared" si="4"/>
        <v>99.532800000000009</v>
      </c>
    </row>
    <row r="29" spans="1:27" x14ac:dyDescent="0.3">
      <c r="A29" s="1">
        <f>'Damian Lillard'!A29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'Damian Lillard'!A30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'Damian Lillard'!A31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'Damian Lillard'!A32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'Damian Lillard'!A33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'Damian Lillard'!A34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'Damian Lillard'!A35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'Damian Lillard'!A36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'Damian Lillard'!A37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'Damian Lillard'!A38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'Damian Lillard'!A39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'Damian Lillard'!A40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'Damian Lillard'!A41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'Damian Lillard'!A42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'Damian Lillard'!A43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'Damian Lillard'!A44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'Damian Lillard'!A45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'Damian Lillard'!A46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125.11111111111111</v>
      </c>
      <c r="C47" s="4">
        <f t="shared" ref="C47:W47" si="6">AVERAGE(C2:C46)</f>
        <v>49.666666666666664</v>
      </c>
      <c r="D47" s="4">
        <f t="shared" si="6"/>
        <v>86.444444444444443</v>
      </c>
      <c r="E47" s="4">
        <f t="shared" si="6"/>
        <v>12.814814814814815</v>
      </c>
      <c r="F47" s="4">
        <f t="shared" si="6"/>
        <v>27.444444444444443</v>
      </c>
      <c r="G47" s="4">
        <f t="shared" si="6"/>
        <v>12.962962962962964</v>
      </c>
      <c r="H47" s="4">
        <f t="shared" si="6"/>
        <v>15.777777777777779</v>
      </c>
      <c r="I47" s="4">
        <f t="shared" si="6"/>
        <v>6.7777777777777777</v>
      </c>
      <c r="J47" s="4">
        <f t="shared" si="6"/>
        <v>10.888888888888889</v>
      </c>
      <c r="K47" s="4">
        <f t="shared" si="6"/>
        <v>53.25925925925926</v>
      </c>
      <c r="L47" s="4">
        <f t="shared" si="6"/>
        <v>9.1481481481481488</v>
      </c>
      <c r="M47" s="4">
        <f t="shared" si="6"/>
        <v>31.074074074074073</v>
      </c>
      <c r="N47" s="4">
        <f t="shared" si="6"/>
        <v>27.814814814814813</v>
      </c>
      <c r="O47" s="4">
        <f t="shared" si="6"/>
        <v>8.2592592592592595</v>
      </c>
      <c r="P47" s="4">
        <f t="shared" si="6"/>
        <v>34.777777777777779</v>
      </c>
      <c r="Q47" s="4">
        <f t="shared" si="6"/>
        <v>25.822222222222223</v>
      </c>
      <c r="R47" s="4">
        <f t="shared" si="6"/>
        <v>5.3703703703703702</v>
      </c>
      <c r="S47" s="4">
        <f t="shared" si="6"/>
        <v>5.7407407407407405</v>
      </c>
      <c r="T47" s="4">
        <f t="shared" si="6"/>
        <v>10.296296296296296</v>
      </c>
      <c r="U47" s="4">
        <f t="shared" si="6"/>
        <v>11.74074074074074</v>
      </c>
      <c r="V47" s="4">
        <f t="shared" si="6"/>
        <v>6.6296296296296298</v>
      </c>
      <c r="W47" s="5">
        <f t="shared" si="6"/>
        <v>0.93423954046639246</v>
      </c>
      <c r="X47" s="2">
        <f>SUM(C2:C46)/SUM(D2:D46)</f>
        <v>0.57455012853470433</v>
      </c>
      <c r="Y47" s="2">
        <f>SUM(E2:E46)/SUM(F2:F46)</f>
        <v>0.46693657219973012</v>
      </c>
      <c r="Z47" s="2">
        <f>SUM(G2:G46)/SUM(H2:H46)</f>
        <v>0.82159624413145538</v>
      </c>
      <c r="AA47" s="4">
        <f>AVERAGE(AA2:AA46)</f>
        <v>54.964053333333332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3378</v>
      </c>
      <c r="C49">
        <f t="shared" ref="C49:V49" si="7">SUM(C2:C46)</f>
        <v>1341</v>
      </c>
      <c r="D49">
        <f t="shared" si="7"/>
        <v>2334</v>
      </c>
      <c r="E49">
        <f t="shared" si="7"/>
        <v>346</v>
      </c>
      <c r="F49">
        <f t="shared" si="7"/>
        <v>741</v>
      </c>
      <c r="G49">
        <f t="shared" si="7"/>
        <v>350</v>
      </c>
      <c r="H49">
        <f t="shared" si="7"/>
        <v>426</v>
      </c>
      <c r="I49">
        <f t="shared" si="7"/>
        <v>183</v>
      </c>
      <c r="J49">
        <f t="shared" si="7"/>
        <v>294</v>
      </c>
      <c r="K49">
        <f t="shared" si="7"/>
        <v>1438</v>
      </c>
      <c r="L49">
        <f t="shared" si="7"/>
        <v>247</v>
      </c>
      <c r="M49">
        <f t="shared" si="7"/>
        <v>839</v>
      </c>
      <c r="N49">
        <f t="shared" si="7"/>
        <v>751</v>
      </c>
      <c r="O49">
        <f t="shared" si="7"/>
        <v>223</v>
      </c>
      <c r="P49">
        <f t="shared" si="7"/>
        <v>939</v>
      </c>
      <c r="Q49">
        <f t="shared" si="7"/>
        <v>1162</v>
      </c>
      <c r="R49">
        <f t="shared" si="7"/>
        <v>145</v>
      </c>
      <c r="S49">
        <f t="shared" si="7"/>
        <v>155</v>
      </c>
      <c r="T49">
        <f t="shared" si="7"/>
        <v>278</v>
      </c>
      <c r="U49">
        <f t="shared" si="7"/>
        <v>317</v>
      </c>
      <c r="V49">
        <f t="shared" si="7"/>
        <v>179</v>
      </c>
      <c r="AA49" s="4">
        <f>SUM(AA2:AA46)</f>
        <v>2473.3824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Y28" sqref="Y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28</v>
      </c>
      <c r="C2">
        <v>3</v>
      </c>
      <c r="D2">
        <v>8</v>
      </c>
      <c r="E2">
        <v>1</v>
      </c>
      <c r="F2">
        <v>2</v>
      </c>
      <c r="G2">
        <v>0</v>
      </c>
      <c r="H2">
        <v>10</v>
      </c>
      <c r="I2">
        <v>17</v>
      </c>
      <c r="J2">
        <v>7</v>
      </c>
      <c r="K2">
        <v>11</v>
      </c>
      <c r="L2">
        <v>1</v>
      </c>
      <c r="M2">
        <v>1</v>
      </c>
      <c r="N2">
        <v>0</v>
      </c>
      <c r="O2">
        <v>2</v>
      </c>
      <c r="P2">
        <v>-10</v>
      </c>
      <c r="Q2" s="2">
        <f t="shared" ref="Q2:Q33" si="0">H2/I2</f>
        <v>0.58823529411764708</v>
      </c>
      <c r="R2" s="2">
        <f t="shared" ref="R2:R33" si="1">J2/K2</f>
        <v>0.63636363636363635</v>
      </c>
      <c r="S2" s="2">
        <f>L2/M2</f>
        <v>1</v>
      </c>
      <c r="T2">
        <v>39</v>
      </c>
      <c r="U2">
        <v>49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36.617615384615384</v>
      </c>
      <c r="X2" s="4">
        <f t="shared" ref="X2:X46" si="3">B2+(C2*1.2)+(D2*1.5)+(E2*3)+(F2*3)-G2</f>
        <v>52.6</v>
      </c>
      <c r="Y2" s="4">
        <f t="shared" ref="Y2:Y46" si="4">B2+0.4*H2-0.7*I2-0.4*(M2-L2)+0.7*N2+0.3*(C2-N2)+F2+D2*0.7+0.7*E2-0.4*O2-G2</f>
        <v>28.5</v>
      </c>
      <c r="Z2">
        <v>0</v>
      </c>
    </row>
    <row r="3" spans="1:26" x14ac:dyDescent="0.3">
      <c r="A3" s="1" t="str">
        <f>'Damian Lillard'!A3</f>
        <v>vs EUR</v>
      </c>
      <c r="B3">
        <v>29</v>
      </c>
      <c r="C3">
        <v>4</v>
      </c>
      <c r="D3">
        <v>7</v>
      </c>
      <c r="E3">
        <v>0</v>
      </c>
      <c r="F3">
        <v>2</v>
      </c>
      <c r="G3">
        <v>1</v>
      </c>
      <c r="H3">
        <v>12</v>
      </c>
      <c r="I3">
        <v>27</v>
      </c>
      <c r="J3">
        <v>4</v>
      </c>
      <c r="K3">
        <v>13</v>
      </c>
      <c r="L3">
        <v>1</v>
      </c>
      <c r="M3">
        <v>1</v>
      </c>
      <c r="N3">
        <v>0</v>
      </c>
      <c r="O3">
        <v>0</v>
      </c>
      <c r="P3">
        <v>-11</v>
      </c>
      <c r="Q3" s="2">
        <f t="shared" si="0"/>
        <v>0.44444444444444442</v>
      </c>
      <c r="R3" s="2">
        <f t="shared" si="1"/>
        <v>0.30769230769230771</v>
      </c>
      <c r="S3" s="2">
        <f>L3/M3</f>
        <v>1</v>
      </c>
      <c r="T3">
        <v>36</v>
      </c>
      <c r="U3">
        <v>46</v>
      </c>
      <c r="V3">
        <v>0</v>
      </c>
      <c r="W3" s="3">
        <f t="shared" si="2"/>
        <v>29.233527777777788</v>
      </c>
      <c r="X3" s="4">
        <f t="shared" si="3"/>
        <v>49.3</v>
      </c>
      <c r="Y3" s="4">
        <f t="shared" si="4"/>
        <v>21.999999999999996</v>
      </c>
      <c r="Z3">
        <v>0</v>
      </c>
    </row>
    <row r="4" spans="1:26" x14ac:dyDescent="0.3">
      <c r="A4" s="1" t="str">
        <f>'Damian Lillard'!A4</f>
        <v>vs RKS</v>
      </c>
      <c r="B4">
        <v>20</v>
      </c>
      <c r="C4">
        <v>1</v>
      </c>
      <c r="D4">
        <v>3</v>
      </c>
      <c r="E4">
        <v>0</v>
      </c>
      <c r="F4">
        <v>0</v>
      </c>
      <c r="G4">
        <v>4</v>
      </c>
      <c r="H4">
        <v>7</v>
      </c>
      <c r="I4">
        <v>16</v>
      </c>
      <c r="J4">
        <v>4</v>
      </c>
      <c r="K4">
        <v>7</v>
      </c>
      <c r="L4">
        <v>2</v>
      </c>
      <c r="M4">
        <v>2</v>
      </c>
      <c r="N4">
        <v>0</v>
      </c>
      <c r="O4">
        <v>1</v>
      </c>
      <c r="P4">
        <v>-24</v>
      </c>
      <c r="Q4" s="2">
        <f t="shared" si="0"/>
        <v>0.4375</v>
      </c>
      <c r="R4" s="2">
        <f t="shared" si="1"/>
        <v>0.5714285714285714</v>
      </c>
      <c r="S4" s="2">
        <f>L4/M4</f>
        <v>1</v>
      </c>
      <c r="T4">
        <v>31</v>
      </c>
      <c r="U4">
        <v>28</v>
      </c>
      <c r="V4">
        <v>0</v>
      </c>
      <c r="W4" s="3">
        <f t="shared" si="2"/>
        <v>14.043677419354839</v>
      </c>
      <c r="X4" s="4">
        <f t="shared" si="3"/>
        <v>21.7</v>
      </c>
      <c r="Y4" s="4">
        <f t="shared" si="4"/>
        <v>9.6000000000000014</v>
      </c>
      <c r="Z4">
        <v>0</v>
      </c>
    </row>
    <row r="5" spans="1:26" x14ac:dyDescent="0.3">
      <c r="A5" s="1" t="str">
        <f>'Damian Lillard'!A5</f>
        <v>@ AFR</v>
      </c>
      <c r="B5">
        <v>28</v>
      </c>
      <c r="C5">
        <v>0</v>
      </c>
      <c r="D5">
        <v>5</v>
      </c>
      <c r="E5">
        <v>0</v>
      </c>
      <c r="F5">
        <v>2</v>
      </c>
      <c r="G5">
        <v>1</v>
      </c>
      <c r="H5">
        <v>12</v>
      </c>
      <c r="I5">
        <v>24</v>
      </c>
      <c r="J5">
        <v>4</v>
      </c>
      <c r="K5">
        <v>10</v>
      </c>
      <c r="L5">
        <v>0</v>
      </c>
      <c r="M5">
        <v>0</v>
      </c>
      <c r="N5">
        <v>0</v>
      </c>
      <c r="O5">
        <v>5</v>
      </c>
      <c r="P5">
        <v>-28</v>
      </c>
      <c r="Q5" s="2">
        <f t="shared" si="0"/>
        <v>0.5</v>
      </c>
      <c r="R5" s="2">
        <f t="shared" si="1"/>
        <v>0.4</v>
      </c>
      <c r="S5" s="6" t="s">
        <v>45</v>
      </c>
      <c r="T5">
        <v>37</v>
      </c>
      <c r="U5">
        <v>42</v>
      </c>
      <c r="V5">
        <v>0</v>
      </c>
      <c r="W5" s="3">
        <f t="shared" si="2"/>
        <v>24.56972972972973</v>
      </c>
      <c r="X5" s="4">
        <f t="shared" si="3"/>
        <v>40.5</v>
      </c>
      <c r="Y5" s="4">
        <f t="shared" si="4"/>
        <v>18.5</v>
      </c>
      <c r="Z5">
        <v>0</v>
      </c>
    </row>
    <row r="6" spans="1:26" x14ac:dyDescent="0.3">
      <c r="A6" s="1" t="str">
        <f>'Damian Lillard'!A6</f>
        <v>vs OLD</v>
      </c>
      <c r="B6">
        <v>27</v>
      </c>
      <c r="C6">
        <v>1</v>
      </c>
      <c r="D6">
        <v>10</v>
      </c>
      <c r="E6">
        <v>0</v>
      </c>
      <c r="F6">
        <v>1</v>
      </c>
      <c r="G6">
        <v>0</v>
      </c>
      <c r="H6">
        <v>9</v>
      </c>
      <c r="I6">
        <v>18</v>
      </c>
      <c r="J6">
        <v>7</v>
      </c>
      <c r="K6">
        <v>12</v>
      </c>
      <c r="L6">
        <v>2</v>
      </c>
      <c r="M6">
        <v>2</v>
      </c>
      <c r="N6">
        <v>0</v>
      </c>
      <c r="O6">
        <v>2</v>
      </c>
      <c r="P6">
        <v>20</v>
      </c>
      <c r="Q6" s="2">
        <f t="shared" si="0"/>
        <v>0.5</v>
      </c>
      <c r="R6" s="2">
        <f t="shared" si="1"/>
        <v>0.58333333333333337</v>
      </c>
      <c r="S6" s="2">
        <f t="shared" ref="S6:S41" si="5">L6/M6</f>
        <v>1</v>
      </c>
      <c r="T6">
        <v>32</v>
      </c>
      <c r="U6">
        <v>52</v>
      </c>
      <c r="V6">
        <v>0</v>
      </c>
      <c r="W6" s="3">
        <f t="shared" si="2"/>
        <v>39.296718750000004</v>
      </c>
      <c r="X6" s="4">
        <f t="shared" si="3"/>
        <v>46.2</v>
      </c>
      <c r="Y6" s="4">
        <f t="shared" si="4"/>
        <v>25.5</v>
      </c>
      <c r="Z6">
        <v>1</v>
      </c>
    </row>
    <row r="7" spans="1:26" x14ac:dyDescent="0.3">
      <c r="A7" s="1" t="str">
        <f>'Damian Lillard'!A7</f>
        <v>@ USA</v>
      </c>
      <c r="B7">
        <v>15</v>
      </c>
      <c r="C7">
        <v>1</v>
      </c>
      <c r="D7">
        <v>7</v>
      </c>
      <c r="E7">
        <v>0</v>
      </c>
      <c r="F7">
        <v>2</v>
      </c>
      <c r="G7">
        <v>1</v>
      </c>
      <c r="H7">
        <v>6</v>
      </c>
      <c r="I7">
        <v>14</v>
      </c>
      <c r="J7">
        <v>2</v>
      </c>
      <c r="K7">
        <v>7</v>
      </c>
      <c r="L7">
        <v>1</v>
      </c>
      <c r="M7">
        <v>1</v>
      </c>
      <c r="N7">
        <v>0</v>
      </c>
      <c r="O7">
        <v>4</v>
      </c>
      <c r="P7">
        <v>-7</v>
      </c>
      <c r="Q7" s="2">
        <f t="shared" si="0"/>
        <v>0.42857142857142855</v>
      </c>
      <c r="R7" s="2">
        <f t="shared" si="1"/>
        <v>0.2857142857142857</v>
      </c>
      <c r="S7" s="2">
        <f t="shared" si="5"/>
        <v>1</v>
      </c>
      <c r="T7">
        <v>34</v>
      </c>
      <c r="U7">
        <v>33</v>
      </c>
      <c r="V7">
        <v>0</v>
      </c>
      <c r="W7" s="3">
        <f t="shared" si="2"/>
        <v>17.498411764705885</v>
      </c>
      <c r="X7" s="4">
        <f t="shared" si="3"/>
        <v>31.700000000000003</v>
      </c>
      <c r="Y7" s="4">
        <f t="shared" si="4"/>
        <v>12.199999999999998</v>
      </c>
      <c r="Z7">
        <v>0</v>
      </c>
    </row>
    <row r="8" spans="1:26" x14ac:dyDescent="0.3">
      <c r="A8" s="1" t="str">
        <f>'Damian Lillard'!A8</f>
        <v>vs SPA</v>
      </c>
      <c r="B8">
        <v>12</v>
      </c>
      <c r="C8">
        <v>7</v>
      </c>
      <c r="D8">
        <v>8</v>
      </c>
      <c r="E8">
        <v>0</v>
      </c>
      <c r="F8">
        <v>0</v>
      </c>
      <c r="G8">
        <v>1</v>
      </c>
      <c r="H8">
        <v>4</v>
      </c>
      <c r="I8">
        <v>15</v>
      </c>
      <c r="J8">
        <v>4</v>
      </c>
      <c r="K8">
        <v>11</v>
      </c>
      <c r="L8">
        <v>0</v>
      </c>
      <c r="M8">
        <v>0</v>
      </c>
      <c r="N8">
        <v>0</v>
      </c>
      <c r="O8">
        <v>1</v>
      </c>
      <c r="P8">
        <v>4</v>
      </c>
      <c r="Q8" s="2">
        <f t="shared" si="0"/>
        <v>0.26666666666666666</v>
      </c>
      <c r="R8" s="2">
        <f t="shared" si="1"/>
        <v>0.36363636363636365</v>
      </c>
      <c r="S8" s="6" t="s">
        <v>45</v>
      </c>
      <c r="T8">
        <v>35</v>
      </c>
      <c r="U8">
        <v>33</v>
      </c>
      <c r="V8">
        <v>0</v>
      </c>
      <c r="W8" s="3">
        <f t="shared" si="2"/>
        <v>12.25348571428572</v>
      </c>
      <c r="X8" s="4">
        <f t="shared" si="3"/>
        <v>31.4</v>
      </c>
      <c r="Y8" s="4">
        <f t="shared" si="4"/>
        <v>9.3999999999999986</v>
      </c>
      <c r="Z8">
        <v>1</v>
      </c>
    </row>
    <row r="9" spans="1:26" x14ac:dyDescent="0.3">
      <c r="A9" s="1" t="str">
        <f>'Damian Lillard'!A9</f>
        <v>@ 6TH</v>
      </c>
      <c r="B9">
        <v>33</v>
      </c>
      <c r="C9">
        <v>5</v>
      </c>
      <c r="D9">
        <v>8</v>
      </c>
      <c r="E9">
        <v>0</v>
      </c>
      <c r="F9">
        <v>0</v>
      </c>
      <c r="G9">
        <v>1</v>
      </c>
      <c r="H9">
        <v>12</v>
      </c>
      <c r="I9">
        <v>20</v>
      </c>
      <c r="J9">
        <v>9</v>
      </c>
      <c r="K9">
        <v>15</v>
      </c>
      <c r="L9">
        <v>0</v>
      </c>
      <c r="M9">
        <v>0</v>
      </c>
      <c r="N9">
        <v>0</v>
      </c>
      <c r="O9">
        <v>0</v>
      </c>
      <c r="P9">
        <v>6</v>
      </c>
      <c r="Q9" s="2">
        <f t="shared" si="0"/>
        <v>0.6</v>
      </c>
      <c r="R9" s="2">
        <f t="shared" si="1"/>
        <v>0.6</v>
      </c>
      <c r="S9" s="6" t="s">
        <v>45</v>
      </c>
      <c r="T9">
        <v>35</v>
      </c>
      <c r="U9">
        <v>53</v>
      </c>
      <c r="V9">
        <v>0</v>
      </c>
      <c r="W9" s="3">
        <f t="shared" si="2"/>
        <v>42.293342857142868</v>
      </c>
      <c r="X9" s="4">
        <f t="shared" si="3"/>
        <v>50</v>
      </c>
      <c r="Y9" s="4">
        <f t="shared" si="4"/>
        <v>29.9</v>
      </c>
      <c r="Z9">
        <v>1</v>
      </c>
    </row>
    <row r="10" spans="1:26" x14ac:dyDescent="0.3">
      <c r="A10" s="1" t="str">
        <f>'Damian Lillard'!A10</f>
        <v>vs CAN</v>
      </c>
      <c r="B10">
        <v>24</v>
      </c>
      <c r="C10">
        <v>3</v>
      </c>
      <c r="D10">
        <v>4</v>
      </c>
      <c r="E10">
        <v>0</v>
      </c>
      <c r="F10">
        <v>1</v>
      </c>
      <c r="G10">
        <v>1</v>
      </c>
      <c r="H10">
        <v>9</v>
      </c>
      <c r="I10">
        <v>18</v>
      </c>
      <c r="J10">
        <v>6</v>
      </c>
      <c r="K10">
        <v>11</v>
      </c>
      <c r="L10">
        <v>0</v>
      </c>
      <c r="M10">
        <v>0</v>
      </c>
      <c r="N10">
        <v>0</v>
      </c>
      <c r="O10">
        <v>1</v>
      </c>
      <c r="P10">
        <v>-10</v>
      </c>
      <c r="Q10" s="2">
        <f t="shared" si="0"/>
        <v>0.5</v>
      </c>
      <c r="R10" s="2">
        <f t="shared" si="1"/>
        <v>0.54545454545454541</v>
      </c>
      <c r="S10" s="6" t="s">
        <v>45</v>
      </c>
      <c r="T10">
        <v>34</v>
      </c>
      <c r="U10">
        <v>35</v>
      </c>
      <c r="V10">
        <v>0</v>
      </c>
      <c r="W10" s="3">
        <f t="shared" si="2"/>
        <v>26.372852941176472</v>
      </c>
      <c r="X10" s="4">
        <f t="shared" si="3"/>
        <v>35.6</v>
      </c>
      <c r="Y10" s="4">
        <f t="shared" si="4"/>
        <v>18.300000000000004</v>
      </c>
      <c r="Z10">
        <v>0</v>
      </c>
    </row>
    <row r="11" spans="1:26" x14ac:dyDescent="0.3">
      <c r="A11" s="1" t="str">
        <f>'Damian Lillard'!A11</f>
        <v>@ DNK</v>
      </c>
      <c r="B11">
        <v>36</v>
      </c>
      <c r="C11">
        <v>2</v>
      </c>
      <c r="D11">
        <v>11</v>
      </c>
      <c r="E11">
        <v>0</v>
      </c>
      <c r="F11">
        <v>2</v>
      </c>
      <c r="G11">
        <v>5</v>
      </c>
      <c r="H11">
        <v>13</v>
      </c>
      <c r="I11">
        <v>23</v>
      </c>
      <c r="J11">
        <v>10</v>
      </c>
      <c r="K11">
        <v>18</v>
      </c>
      <c r="L11">
        <v>0</v>
      </c>
      <c r="M11">
        <v>0</v>
      </c>
      <c r="N11">
        <v>1</v>
      </c>
      <c r="O11">
        <v>3</v>
      </c>
      <c r="P11">
        <v>0</v>
      </c>
      <c r="Q11" s="2">
        <f t="shared" si="0"/>
        <v>0.56521739130434778</v>
      </c>
      <c r="R11" s="2">
        <f t="shared" si="1"/>
        <v>0.55555555555555558</v>
      </c>
      <c r="S11" s="6" t="s">
        <v>45</v>
      </c>
      <c r="T11">
        <v>42</v>
      </c>
      <c r="U11">
        <v>66</v>
      </c>
      <c r="V11">
        <v>0</v>
      </c>
      <c r="W11" s="3">
        <f t="shared" si="2"/>
        <v>34.872166666666665</v>
      </c>
      <c r="X11" s="4">
        <f t="shared" si="3"/>
        <v>55.9</v>
      </c>
      <c r="Y11" s="4">
        <f t="shared" si="4"/>
        <v>29.6</v>
      </c>
      <c r="Z11">
        <v>0</v>
      </c>
    </row>
    <row r="12" spans="1:26" x14ac:dyDescent="0.3">
      <c r="A12" s="1" t="str">
        <f>'Damian Lillard'!A12</f>
        <v>vs IMP</v>
      </c>
      <c r="B12">
        <v>19</v>
      </c>
      <c r="C12">
        <v>2</v>
      </c>
      <c r="D12">
        <v>8</v>
      </c>
      <c r="E12">
        <v>0</v>
      </c>
      <c r="F12">
        <v>0</v>
      </c>
      <c r="G12">
        <v>1</v>
      </c>
      <c r="H12">
        <v>6</v>
      </c>
      <c r="I12">
        <v>15</v>
      </c>
      <c r="J12">
        <v>5</v>
      </c>
      <c r="K12">
        <v>8</v>
      </c>
      <c r="L12">
        <v>2</v>
      </c>
      <c r="M12">
        <v>2</v>
      </c>
      <c r="N12">
        <v>1</v>
      </c>
      <c r="O12">
        <v>1</v>
      </c>
      <c r="P12">
        <v>0</v>
      </c>
      <c r="Q12" s="2">
        <f t="shared" si="0"/>
        <v>0.4</v>
      </c>
      <c r="R12" s="2">
        <f t="shared" si="1"/>
        <v>0.625</v>
      </c>
      <c r="S12" s="2">
        <f t="shared" si="5"/>
        <v>1</v>
      </c>
      <c r="T12">
        <v>28</v>
      </c>
      <c r="U12">
        <v>36</v>
      </c>
      <c r="V12">
        <v>0</v>
      </c>
      <c r="W12" s="3">
        <f t="shared" si="2"/>
        <v>27.695249999999998</v>
      </c>
      <c r="X12" s="4">
        <f t="shared" si="3"/>
        <v>32.4</v>
      </c>
      <c r="Y12" s="4">
        <f t="shared" si="4"/>
        <v>16.100000000000001</v>
      </c>
      <c r="Z12">
        <v>0</v>
      </c>
    </row>
    <row r="13" spans="1:26" x14ac:dyDescent="0.3">
      <c r="A13" s="1" t="str">
        <f>'Damian Lillard'!A13</f>
        <v>vs CHI</v>
      </c>
      <c r="B13">
        <v>28</v>
      </c>
      <c r="C13">
        <v>4</v>
      </c>
      <c r="D13">
        <v>6</v>
      </c>
      <c r="E13">
        <v>0</v>
      </c>
      <c r="F13">
        <v>1</v>
      </c>
      <c r="G13">
        <v>2</v>
      </c>
      <c r="H13">
        <v>10</v>
      </c>
      <c r="I13">
        <v>17</v>
      </c>
      <c r="J13">
        <v>6</v>
      </c>
      <c r="K13">
        <v>8</v>
      </c>
      <c r="L13">
        <v>2</v>
      </c>
      <c r="M13">
        <v>2</v>
      </c>
      <c r="N13">
        <v>0</v>
      </c>
      <c r="O13">
        <v>0</v>
      </c>
      <c r="P13">
        <v>16</v>
      </c>
      <c r="Q13" s="2">
        <f t="shared" si="0"/>
        <v>0.58823529411764708</v>
      </c>
      <c r="R13" s="2">
        <f t="shared" si="1"/>
        <v>0.75</v>
      </c>
      <c r="S13" s="2">
        <f t="shared" si="5"/>
        <v>1</v>
      </c>
      <c r="T13">
        <v>37</v>
      </c>
      <c r="U13">
        <v>42</v>
      </c>
      <c r="V13">
        <v>0</v>
      </c>
      <c r="W13" s="3">
        <f t="shared" si="2"/>
        <v>32.486351351351352</v>
      </c>
      <c r="X13" s="4">
        <f t="shared" si="3"/>
        <v>42.8</v>
      </c>
      <c r="Y13" s="4">
        <f t="shared" si="4"/>
        <v>24.5</v>
      </c>
      <c r="Z13">
        <v>1</v>
      </c>
    </row>
    <row r="14" spans="1:26" x14ac:dyDescent="0.3">
      <c r="A14" s="1" t="str">
        <f>'Damian Lillard'!A14</f>
        <v>@ DEF</v>
      </c>
      <c r="B14">
        <v>60</v>
      </c>
      <c r="C14">
        <v>4</v>
      </c>
      <c r="D14">
        <v>4</v>
      </c>
      <c r="E14">
        <v>1</v>
      </c>
      <c r="F14">
        <v>0</v>
      </c>
      <c r="G14">
        <v>1</v>
      </c>
      <c r="H14">
        <v>20</v>
      </c>
      <c r="I14">
        <v>28</v>
      </c>
      <c r="J14">
        <v>13</v>
      </c>
      <c r="K14">
        <v>17</v>
      </c>
      <c r="L14">
        <v>7</v>
      </c>
      <c r="M14">
        <v>7</v>
      </c>
      <c r="N14">
        <v>1</v>
      </c>
      <c r="O14">
        <v>0</v>
      </c>
      <c r="P14">
        <v>20</v>
      </c>
      <c r="Q14" s="2">
        <f t="shared" si="0"/>
        <v>0.7142857142857143</v>
      </c>
      <c r="R14" s="2">
        <f t="shared" si="1"/>
        <v>0.76470588235294112</v>
      </c>
      <c r="S14" s="2">
        <f t="shared" si="5"/>
        <v>1</v>
      </c>
      <c r="T14">
        <v>37</v>
      </c>
      <c r="U14">
        <v>71</v>
      </c>
      <c r="V14">
        <v>0</v>
      </c>
      <c r="W14" s="3">
        <f t="shared" si="2"/>
        <v>70.614810810810809</v>
      </c>
      <c r="X14" s="4">
        <f t="shared" si="3"/>
        <v>72.8</v>
      </c>
      <c r="Y14" s="4">
        <f t="shared" si="4"/>
        <v>52.500000000000007</v>
      </c>
      <c r="Z14">
        <v>1</v>
      </c>
    </row>
    <row r="15" spans="1:26" x14ac:dyDescent="0.3">
      <c r="A15" s="1" t="str">
        <f>'Damian Lillard'!A15</f>
        <v>vs OCE</v>
      </c>
      <c r="B15">
        <v>33</v>
      </c>
      <c r="C15">
        <v>3</v>
      </c>
      <c r="D15">
        <v>10</v>
      </c>
      <c r="E15">
        <v>0</v>
      </c>
      <c r="F15">
        <v>3</v>
      </c>
      <c r="G15">
        <v>3</v>
      </c>
      <c r="H15">
        <v>11</v>
      </c>
      <c r="I15">
        <v>21</v>
      </c>
      <c r="J15">
        <v>9</v>
      </c>
      <c r="K15">
        <v>15</v>
      </c>
      <c r="L15">
        <v>2</v>
      </c>
      <c r="M15">
        <v>2</v>
      </c>
      <c r="N15">
        <v>0</v>
      </c>
      <c r="O15">
        <v>1</v>
      </c>
      <c r="P15">
        <v>8</v>
      </c>
      <c r="Q15" s="2">
        <f t="shared" si="0"/>
        <v>0.52380952380952384</v>
      </c>
      <c r="R15" s="2">
        <f t="shared" si="1"/>
        <v>0.6</v>
      </c>
      <c r="S15" s="2">
        <f t="shared" si="5"/>
        <v>1</v>
      </c>
      <c r="T15">
        <v>37</v>
      </c>
      <c r="U15">
        <v>61</v>
      </c>
      <c r="V15">
        <v>0</v>
      </c>
      <c r="W15" s="3">
        <f t="shared" si="2"/>
        <v>40.171081081081084</v>
      </c>
      <c r="X15" s="4">
        <f t="shared" si="3"/>
        <v>57.6</v>
      </c>
      <c r="Y15" s="4">
        <f t="shared" si="4"/>
        <v>30.199999999999996</v>
      </c>
      <c r="Z15">
        <v>1</v>
      </c>
    </row>
    <row r="16" spans="1:26" x14ac:dyDescent="0.3">
      <c r="A16" s="1" t="str">
        <f>'Damian Lillard'!A16</f>
        <v>@ FRA</v>
      </c>
      <c r="B16">
        <v>41</v>
      </c>
      <c r="C16">
        <v>4</v>
      </c>
      <c r="D16">
        <v>10</v>
      </c>
      <c r="E16">
        <v>0</v>
      </c>
      <c r="F16">
        <v>1</v>
      </c>
      <c r="G16">
        <v>3</v>
      </c>
      <c r="H16">
        <v>14</v>
      </c>
      <c r="I16">
        <v>31</v>
      </c>
      <c r="J16">
        <v>11</v>
      </c>
      <c r="K16">
        <v>21</v>
      </c>
      <c r="L16">
        <v>2</v>
      </c>
      <c r="M16">
        <v>2</v>
      </c>
      <c r="N16">
        <v>1</v>
      </c>
      <c r="O16">
        <v>1</v>
      </c>
      <c r="P16">
        <v>6</v>
      </c>
      <c r="Q16" s="2">
        <f t="shared" si="0"/>
        <v>0.45161290322580644</v>
      </c>
      <c r="R16" s="2">
        <f t="shared" si="1"/>
        <v>0.52380952380952384</v>
      </c>
      <c r="S16" s="2">
        <f t="shared" si="5"/>
        <v>1</v>
      </c>
      <c r="T16">
        <v>36</v>
      </c>
      <c r="U16">
        <v>68</v>
      </c>
      <c r="V16">
        <v>0</v>
      </c>
      <c r="W16" s="3">
        <f t="shared" si="2"/>
        <v>41.795555555555559</v>
      </c>
      <c r="X16" s="4">
        <f t="shared" si="3"/>
        <v>60.8</v>
      </c>
      <c r="Y16" s="4">
        <f t="shared" si="4"/>
        <v>31.1</v>
      </c>
      <c r="Z16">
        <v>1</v>
      </c>
    </row>
    <row r="17" spans="1:26" x14ac:dyDescent="0.3">
      <c r="A17" s="1" t="str">
        <f>'Damian Lillard'!A17</f>
        <v>VS INJ</v>
      </c>
      <c r="B17">
        <v>45</v>
      </c>
      <c r="C17">
        <v>4</v>
      </c>
      <c r="D17">
        <v>17</v>
      </c>
      <c r="E17">
        <v>1</v>
      </c>
      <c r="F17">
        <v>1</v>
      </c>
      <c r="G17">
        <v>3</v>
      </c>
      <c r="H17">
        <v>16</v>
      </c>
      <c r="I17">
        <v>29</v>
      </c>
      <c r="J17">
        <v>11</v>
      </c>
      <c r="K17">
        <v>17</v>
      </c>
      <c r="L17">
        <v>2</v>
      </c>
      <c r="M17">
        <v>2</v>
      </c>
      <c r="N17">
        <v>0</v>
      </c>
      <c r="O17">
        <v>2</v>
      </c>
      <c r="P17">
        <v>0</v>
      </c>
      <c r="Q17" s="2">
        <f t="shared" si="0"/>
        <v>0.55172413793103448</v>
      </c>
      <c r="R17" s="2">
        <f t="shared" si="1"/>
        <v>0.6470588235294118</v>
      </c>
      <c r="S17" s="2">
        <f t="shared" si="5"/>
        <v>1</v>
      </c>
      <c r="T17">
        <v>49</v>
      </c>
      <c r="U17">
        <v>87</v>
      </c>
      <c r="V17">
        <v>0</v>
      </c>
      <c r="W17" s="3">
        <f t="shared" si="2"/>
        <v>42.316163265306123</v>
      </c>
      <c r="X17" s="4">
        <f t="shared" si="3"/>
        <v>78.3</v>
      </c>
      <c r="Y17" s="4">
        <f t="shared" si="4"/>
        <v>42.100000000000009</v>
      </c>
      <c r="Z17">
        <v>1</v>
      </c>
    </row>
    <row r="18" spans="1:26" x14ac:dyDescent="0.3">
      <c r="A18" s="1" t="str">
        <f>'Damian Lillard'!A18</f>
        <v>@ EUR</v>
      </c>
      <c r="B18">
        <v>19</v>
      </c>
      <c r="C18">
        <v>8</v>
      </c>
      <c r="D18">
        <v>7</v>
      </c>
      <c r="E18">
        <v>0</v>
      </c>
      <c r="F18">
        <v>0</v>
      </c>
      <c r="G18">
        <v>0</v>
      </c>
      <c r="H18">
        <v>6</v>
      </c>
      <c r="I18">
        <v>13</v>
      </c>
      <c r="J18">
        <v>5</v>
      </c>
      <c r="K18">
        <v>7</v>
      </c>
      <c r="L18">
        <v>2</v>
      </c>
      <c r="M18">
        <v>2</v>
      </c>
      <c r="N18">
        <v>1</v>
      </c>
      <c r="O18">
        <v>1</v>
      </c>
      <c r="P18">
        <v>-14</v>
      </c>
      <c r="Q18" s="2">
        <f t="shared" si="0"/>
        <v>0.46153846153846156</v>
      </c>
      <c r="R18" s="2">
        <f t="shared" si="1"/>
        <v>0.7142857142857143</v>
      </c>
      <c r="S18" s="2">
        <f t="shared" si="5"/>
        <v>1</v>
      </c>
      <c r="T18">
        <v>32</v>
      </c>
      <c r="U18">
        <v>38</v>
      </c>
      <c r="V18">
        <v>0</v>
      </c>
      <c r="W18" s="3">
        <f t="shared" si="2"/>
        <v>30.040906250000006</v>
      </c>
      <c r="X18" s="4">
        <f t="shared" si="3"/>
        <v>39.1</v>
      </c>
      <c r="Y18" s="4">
        <f t="shared" si="4"/>
        <v>19.599999999999998</v>
      </c>
      <c r="Z18">
        <v>0</v>
      </c>
    </row>
    <row r="19" spans="1:26" x14ac:dyDescent="0.3">
      <c r="A19" s="1" t="str">
        <f>'Damian Lillard'!A19</f>
        <v>@ RKS</v>
      </c>
      <c r="B19">
        <v>34</v>
      </c>
      <c r="C19">
        <v>3</v>
      </c>
      <c r="D19">
        <v>7</v>
      </c>
      <c r="E19">
        <v>0</v>
      </c>
      <c r="F19">
        <v>2</v>
      </c>
      <c r="G19">
        <v>0</v>
      </c>
      <c r="H19">
        <v>12</v>
      </c>
      <c r="I19">
        <v>17</v>
      </c>
      <c r="J19">
        <v>8</v>
      </c>
      <c r="K19">
        <v>12</v>
      </c>
      <c r="L19">
        <v>2</v>
      </c>
      <c r="M19">
        <v>2</v>
      </c>
      <c r="N19">
        <v>0</v>
      </c>
      <c r="O19">
        <v>2</v>
      </c>
      <c r="P19">
        <v>-12</v>
      </c>
      <c r="Q19" s="2">
        <f t="shared" si="0"/>
        <v>0.70588235294117652</v>
      </c>
      <c r="R19" s="2">
        <f t="shared" si="1"/>
        <v>0.66666666666666663</v>
      </c>
      <c r="S19" s="2">
        <f t="shared" si="5"/>
        <v>1</v>
      </c>
      <c r="T19">
        <v>37</v>
      </c>
      <c r="U19">
        <v>52</v>
      </c>
      <c r="V19">
        <v>0</v>
      </c>
      <c r="W19" s="3">
        <f t="shared" si="2"/>
        <v>46.027621621621634</v>
      </c>
      <c r="X19" s="4">
        <f t="shared" si="3"/>
        <v>54.1</v>
      </c>
      <c r="Y19" s="4">
        <f t="shared" si="4"/>
        <v>33.9</v>
      </c>
      <c r="Z19">
        <v>0</v>
      </c>
    </row>
    <row r="20" spans="1:26" x14ac:dyDescent="0.3">
      <c r="A20" s="1" t="str">
        <f>'Damian Lillard'!A20</f>
        <v>vs AFR</v>
      </c>
      <c r="B20">
        <v>14</v>
      </c>
      <c r="C20">
        <v>0</v>
      </c>
      <c r="D20">
        <v>6</v>
      </c>
      <c r="E20">
        <v>0</v>
      </c>
      <c r="F20">
        <v>0</v>
      </c>
      <c r="G20">
        <v>1</v>
      </c>
      <c r="H20">
        <v>6</v>
      </c>
      <c r="I20">
        <v>15</v>
      </c>
      <c r="J20">
        <v>2</v>
      </c>
      <c r="K20">
        <v>6</v>
      </c>
      <c r="L20">
        <v>0</v>
      </c>
      <c r="M20">
        <v>0</v>
      </c>
      <c r="N20">
        <v>0</v>
      </c>
      <c r="O20">
        <v>1</v>
      </c>
      <c r="P20">
        <v>-21</v>
      </c>
      <c r="Q20" s="2">
        <f t="shared" si="0"/>
        <v>0.4</v>
      </c>
      <c r="R20" s="2">
        <f t="shared" si="1"/>
        <v>0.33333333333333331</v>
      </c>
      <c r="S20" s="6" t="s">
        <v>45</v>
      </c>
      <c r="T20">
        <v>29</v>
      </c>
      <c r="U20">
        <v>30</v>
      </c>
      <c r="V20">
        <v>0</v>
      </c>
      <c r="W20" s="3">
        <f t="shared" si="2"/>
        <v>13.905344827586211</v>
      </c>
      <c r="X20" s="4">
        <f t="shared" si="3"/>
        <v>22</v>
      </c>
      <c r="Y20" s="4">
        <f t="shared" si="4"/>
        <v>8.6999999999999975</v>
      </c>
      <c r="Z20">
        <v>0</v>
      </c>
    </row>
    <row r="21" spans="1:26" x14ac:dyDescent="0.3">
      <c r="A21" s="1" t="str">
        <f>'Damian Lillard'!A21</f>
        <v>@ OLD</v>
      </c>
      <c r="B21">
        <v>17</v>
      </c>
      <c r="C21">
        <v>3</v>
      </c>
      <c r="D21">
        <v>7</v>
      </c>
      <c r="E21">
        <v>0</v>
      </c>
      <c r="F21">
        <v>2</v>
      </c>
      <c r="G21">
        <v>2</v>
      </c>
      <c r="H21">
        <v>7</v>
      </c>
      <c r="I21">
        <v>17</v>
      </c>
      <c r="J21">
        <v>3</v>
      </c>
      <c r="K21">
        <v>10</v>
      </c>
      <c r="L21">
        <v>0</v>
      </c>
      <c r="M21">
        <v>0</v>
      </c>
      <c r="N21">
        <v>0</v>
      </c>
      <c r="O21">
        <v>0</v>
      </c>
      <c r="P21">
        <v>-4</v>
      </c>
      <c r="Q21" s="2">
        <f t="shared" si="0"/>
        <v>0.41176470588235292</v>
      </c>
      <c r="R21" s="2">
        <f t="shared" si="1"/>
        <v>0.3</v>
      </c>
      <c r="S21" s="6" t="s">
        <v>45</v>
      </c>
      <c r="T21">
        <v>36</v>
      </c>
      <c r="U21">
        <v>36</v>
      </c>
      <c r="V21">
        <v>0</v>
      </c>
      <c r="W21" s="3">
        <f t="shared" si="2"/>
        <v>18.100027777777782</v>
      </c>
      <c r="X21" s="4">
        <f t="shared" si="3"/>
        <v>35.1</v>
      </c>
      <c r="Y21" s="4">
        <f t="shared" si="4"/>
        <v>13.700000000000003</v>
      </c>
      <c r="Z21">
        <v>0</v>
      </c>
    </row>
    <row r="22" spans="1:26" x14ac:dyDescent="0.3">
      <c r="A22" s="1" t="str">
        <f>'Damian Lillard'!A22</f>
        <v>vs USA</v>
      </c>
      <c r="B22">
        <v>22</v>
      </c>
      <c r="C22">
        <v>2</v>
      </c>
      <c r="D22">
        <v>8</v>
      </c>
      <c r="E22">
        <v>3</v>
      </c>
      <c r="F22">
        <v>3</v>
      </c>
      <c r="G22">
        <v>3</v>
      </c>
      <c r="H22">
        <v>9</v>
      </c>
      <c r="I22">
        <v>21</v>
      </c>
      <c r="J22">
        <v>4</v>
      </c>
      <c r="K22">
        <v>11</v>
      </c>
      <c r="L22">
        <v>0</v>
      </c>
      <c r="M22">
        <v>0</v>
      </c>
      <c r="N22">
        <v>0</v>
      </c>
      <c r="O22">
        <v>3</v>
      </c>
      <c r="P22">
        <v>5</v>
      </c>
      <c r="Q22" s="2">
        <f t="shared" si="0"/>
        <v>0.42857142857142855</v>
      </c>
      <c r="R22" s="2">
        <f t="shared" si="1"/>
        <v>0.36363636363636365</v>
      </c>
      <c r="S22" s="6" t="s">
        <v>45</v>
      </c>
      <c r="T22">
        <v>34</v>
      </c>
      <c r="U22">
        <v>45</v>
      </c>
      <c r="V22">
        <v>0</v>
      </c>
      <c r="W22" s="3">
        <f t="shared" si="2"/>
        <v>25.965176470588229</v>
      </c>
      <c r="X22" s="4">
        <f t="shared" si="3"/>
        <v>51.4</v>
      </c>
      <c r="Y22" s="4">
        <f t="shared" si="4"/>
        <v>18.000000000000004</v>
      </c>
      <c r="Z22">
        <v>0</v>
      </c>
    </row>
    <row r="23" spans="1:26" x14ac:dyDescent="0.3">
      <c r="A23" s="1" t="str">
        <f>'Damian Lillard'!A23</f>
        <v>@ SPA</v>
      </c>
      <c r="B23">
        <v>17</v>
      </c>
      <c r="C23">
        <v>5</v>
      </c>
      <c r="D23">
        <v>7</v>
      </c>
      <c r="E23">
        <v>0</v>
      </c>
      <c r="F23">
        <v>0</v>
      </c>
      <c r="G23">
        <v>1</v>
      </c>
      <c r="H23">
        <v>6</v>
      </c>
      <c r="I23">
        <v>14</v>
      </c>
      <c r="J23">
        <v>2</v>
      </c>
      <c r="K23">
        <v>7</v>
      </c>
      <c r="L23">
        <v>3</v>
      </c>
      <c r="M23">
        <v>3</v>
      </c>
      <c r="N23">
        <v>0</v>
      </c>
      <c r="O23">
        <v>0</v>
      </c>
      <c r="P23">
        <v>3</v>
      </c>
      <c r="Q23" s="2">
        <f t="shared" si="0"/>
        <v>0.42857142857142855</v>
      </c>
      <c r="R23" s="2">
        <f t="shared" si="1"/>
        <v>0.2857142857142857</v>
      </c>
      <c r="S23" s="2">
        <f t="shared" si="5"/>
        <v>1</v>
      </c>
      <c r="T23">
        <v>33</v>
      </c>
      <c r="U23">
        <v>33</v>
      </c>
      <c r="V23">
        <v>0</v>
      </c>
      <c r="W23" s="3">
        <f t="shared" si="2"/>
        <v>21.465636363636367</v>
      </c>
      <c r="X23" s="4">
        <f t="shared" si="3"/>
        <v>32.5</v>
      </c>
      <c r="Y23" s="4">
        <f t="shared" si="4"/>
        <v>15</v>
      </c>
      <c r="Z23">
        <v>0</v>
      </c>
    </row>
    <row r="24" spans="1:26" x14ac:dyDescent="0.3">
      <c r="A24" s="1" t="str">
        <f>'Damian Lillard'!A24</f>
        <v>vs 6TH</v>
      </c>
      <c r="B24">
        <v>29</v>
      </c>
      <c r="C24">
        <v>7</v>
      </c>
      <c r="D24">
        <v>8</v>
      </c>
      <c r="E24">
        <v>1</v>
      </c>
      <c r="F24">
        <v>1</v>
      </c>
      <c r="G24">
        <v>3</v>
      </c>
      <c r="H24">
        <v>11</v>
      </c>
      <c r="I24">
        <v>18</v>
      </c>
      <c r="J24">
        <v>7</v>
      </c>
      <c r="K24">
        <v>14</v>
      </c>
      <c r="L24">
        <v>0</v>
      </c>
      <c r="M24">
        <v>0</v>
      </c>
      <c r="N24">
        <v>2</v>
      </c>
      <c r="O24">
        <v>2</v>
      </c>
      <c r="P24">
        <v>-2</v>
      </c>
      <c r="Q24" s="2">
        <f t="shared" si="0"/>
        <v>0.61111111111111116</v>
      </c>
      <c r="R24" s="2">
        <f t="shared" si="1"/>
        <v>0.5</v>
      </c>
      <c r="S24" s="6" t="s">
        <v>45</v>
      </c>
      <c r="T24">
        <v>37</v>
      </c>
      <c r="U24">
        <v>49</v>
      </c>
      <c r="V24">
        <v>0</v>
      </c>
      <c r="W24" s="3">
        <f t="shared" si="2"/>
        <v>36.739405405405414</v>
      </c>
      <c r="X24" s="4">
        <f t="shared" si="3"/>
        <v>52.4</v>
      </c>
      <c r="Y24" s="4">
        <f t="shared" si="4"/>
        <v>27.199999999999996</v>
      </c>
      <c r="Z24">
        <v>0</v>
      </c>
    </row>
    <row r="25" spans="1:26" x14ac:dyDescent="0.3">
      <c r="A25" s="1" t="str">
        <f>'Damian Lillard'!A25</f>
        <v>@ CAN</v>
      </c>
      <c r="B25">
        <v>45</v>
      </c>
      <c r="C25">
        <v>2</v>
      </c>
      <c r="D25">
        <v>14</v>
      </c>
      <c r="E25">
        <v>1</v>
      </c>
      <c r="F25">
        <v>3</v>
      </c>
      <c r="G25">
        <v>2</v>
      </c>
      <c r="H25">
        <v>16</v>
      </c>
      <c r="I25">
        <v>28</v>
      </c>
      <c r="J25">
        <v>11</v>
      </c>
      <c r="K25">
        <v>19</v>
      </c>
      <c r="L25">
        <v>2</v>
      </c>
      <c r="M25">
        <v>2</v>
      </c>
      <c r="N25">
        <v>0</v>
      </c>
      <c r="O25">
        <v>6</v>
      </c>
      <c r="P25">
        <v>-1</v>
      </c>
      <c r="Q25" s="2">
        <f t="shared" si="0"/>
        <v>0.5714285714285714</v>
      </c>
      <c r="R25" s="2">
        <f t="shared" si="1"/>
        <v>0.57894736842105265</v>
      </c>
      <c r="S25" s="2">
        <f t="shared" si="5"/>
        <v>1</v>
      </c>
      <c r="T25">
        <v>37</v>
      </c>
      <c r="U25">
        <v>82</v>
      </c>
      <c r="V25">
        <v>0</v>
      </c>
      <c r="W25" s="3">
        <f t="shared" si="2"/>
        <v>56.006270270270292</v>
      </c>
      <c r="X25" s="4">
        <f t="shared" si="3"/>
        <v>78.400000000000006</v>
      </c>
      <c r="Y25" s="4">
        <f t="shared" si="4"/>
        <v>41.5</v>
      </c>
      <c r="Z25">
        <v>0</v>
      </c>
    </row>
    <row r="26" spans="1:26" x14ac:dyDescent="0.3">
      <c r="A26" s="1" t="str">
        <f>'Damian Lillard'!A26</f>
        <v>vs DNK</v>
      </c>
      <c r="B26">
        <v>43</v>
      </c>
      <c r="C26">
        <v>5</v>
      </c>
      <c r="D26">
        <v>11</v>
      </c>
      <c r="E26">
        <v>0</v>
      </c>
      <c r="F26">
        <v>3</v>
      </c>
      <c r="G26">
        <v>3</v>
      </c>
      <c r="H26">
        <v>15</v>
      </c>
      <c r="I26">
        <v>26</v>
      </c>
      <c r="J26">
        <v>11</v>
      </c>
      <c r="K26">
        <v>19</v>
      </c>
      <c r="L26">
        <v>2</v>
      </c>
      <c r="M26">
        <v>2</v>
      </c>
      <c r="N26">
        <v>0</v>
      </c>
      <c r="O26">
        <v>0</v>
      </c>
      <c r="P26">
        <v>6</v>
      </c>
      <c r="Q26" s="2">
        <f t="shared" si="0"/>
        <v>0.57692307692307687</v>
      </c>
      <c r="R26" s="2">
        <f t="shared" si="1"/>
        <v>0.57894736842105265</v>
      </c>
      <c r="S26" s="2">
        <f t="shared" si="5"/>
        <v>1</v>
      </c>
      <c r="T26">
        <v>46</v>
      </c>
      <c r="U26">
        <v>73</v>
      </c>
      <c r="V26">
        <v>0</v>
      </c>
      <c r="W26" s="3">
        <f t="shared" si="2"/>
        <v>42.946934782608686</v>
      </c>
      <c r="X26" s="4">
        <f t="shared" si="3"/>
        <v>71.5</v>
      </c>
      <c r="Y26" s="4">
        <f t="shared" si="4"/>
        <v>40</v>
      </c>
      <c r="Z26">
        <v>0</v>
      </c>
    </row>
    <row r="27" spans="1:26" x14ac:dyDescent="0.3">
      <c r="A27" s="1" t="str">
        <f>'Damian Lillard'!A27</f>
        <v>@ IMP</v>
      </c>
      <c r="B27">
        <v>30</v>
      </c>
      <c r="C27">
        <v>7</v>
      </c>
      <c r="D27">
        <v>9</v>
      </c>
      <c r="E27">
        <v>1</v>
      </c>
      <c r="F27">
        <v>1</v>
      </c>
      <c r="G27">
        <v>0</v>
      </c>
      <c r="H27">
        <v>12</v>
      </c>
      <c r="I27">
        <v>18</v>
      </c>
      <c r="J27">
        <v>6</v>
      </c>
      <c r="K27">
        <v>9</v>
      </c>
      <c r="L27">
        <v>0</v>
      </c>
      <c r="M27">
        <v>0</v>
      </c>
      <c r="N27">
        <v>1</v>
      </c>
      <c r="O27">
        <v>1</v>
      </c>
      <c r="P27">
        <v>5</v>
      </c>
      <c r="Q27" s="2">
        <f t="shared" si="0"/>
        <v>0.66666666666666663</v>
      </c>
      <c r="R27" s="2">
        <f t="shared" si="1"/>
        <v>0.66666666666666663</v>
      </c>
      <c r="S27" s="6" t="s">
        <v>45</v>
      </c>
      <c r="T27">
        <v>41</v>
      </c>
      <c r="U27">
        <v>52</v>
      </c>
      <c r="V27">
        <v>0</v>
      </c>
      <c r="W27" s="3">
        <f t="shared" si="2"/>
        <v>39.555121951219519</v>
      </c>
      <c r="X27" s="4">
        <f t="shared" si="3"/>
        <v>57.9</v>
      </c>
      <c r="Y27" s="4">
        <f t="shared" si="4"/>
        <v>32.299999999999997</v>
      </c>
      <c r="Z27">
        <v>0</v>
      </c>
    </row>
    <row r="28" spans="1:26" x14ac:dyDescent="0.3">
      <c r="A28" s="1" t="str">
        <f>'Damian Lillard'!A28</f>
        <v>@ CHI</v>
      </c>
      <c r="B28">
        <v>45</v>
      </c>
      <c r="C28">
        <v>4</v>
      </c>
      <c r="D28">
        <v>7</v>
      </c>
      <c r="E28">
        <v>1</v>
      </c>
      <c r="F28">
        <v>2</v>
      </c>
      <c r="G28">
        <v>2</v>
      </c>
      <c r="H28">
        <v>15</v>
      </c>
      <c r="I28">
        <v>28</v>
      </c>
      <c r="J28">
        <v>11</v>
      </c>
      <c r="K28">
        <v>19</v>
      </c>
      <c r="L28">
        <v>4</v>
      </c>
      <c r="M28">
        <v>4</v>
      </c>
      <c r="N28">
        <v>1</v>
      </c>
      <c r="O28">
        <v>3</v>
      </c>
      <c r="P28">
        <v>-7</v>
      </c>
      <c r="Q28" s="2">
        <f t="shared" si="0"/>
        <v>0.5357142857142857</v>
      </c>
      <c r="R28" s="2">
        <f t="shared" si="1"/>
        <v>0.57894736842105265</v>
      </c>
      <c r="S28" s="2">
        <f t="shared" si="5"/>
        <v>1</v>
      </c>
      <c r="T28">
        <v>34</v>
      </c>
      <c r="U28">
        <v>63</v>
      </c>
      <c r="V28">
        <v>0</v>
      </c>
      <c r="W28" s="3">
        <f t="shared" si="2"/>
        <v>54.400147058823528</v>
      </c>
      <c r="X28" s="4">
        <f t="shared" si="3"/>
        <v>67.3</v>
      </c>
      <c r="Y28" s="4">
        <f t="shared" si="4"/>
        <v>37.4</v>
      </c>
      <c r="Z28">
        <v>1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29.37037037037037</v>
      </c>
      <c r="C47" s="4">
        <f t="shared" ref="C47:P47" si="9">AVERAGE(C2:C46)</f>
        <v>3.4814814814814814</v>
      </c>
      <c r="D47" s="4">
        <f t="shared" si="9"/>
        <v>8.0370370370370363</v>
      </c>
      <c r="E47" s="4">
        <f t="shared" si="9"/>
        <v>0.37037037037037035</v>
      </c>
      <c r="F47" s="4">
        <f t="shared" si="9"/>
        <v>1.2962962962962963</v>
      </c>
      <c r="G47" s="4">
        <f t="shared" si="9"/>
        <v>1.6666666666666667</v>
      </c>
      <c r="H47" s="4">
        <f t="shared" si="9"/>
        <v>10.592592592592593</v>
      </c>
      <c r="I47" s="4">
        <f t="shared" si="9"/>
        <v>20.296296296296298</v>
      </c>
      <c r="J47" s="4">
        <f t="shared" si="9"/>
        <v>6.7407407407407405</v>
      </c>
      <c r="K47" s="4">
        <f t="shared" si="9"/>
        <v>12.37037037037037</v>
      </c>
      <c r="L47" s="4">
        <f t="shared" si="9"/>
        <v>1.4444444444444444</v>
      </c>
      <c r="M47" s="4">
        <f t="shared" si="9"/>
        <v>1.4444444444444444</v>
      </c>
      <c r="N47" s="4">
        <f t="shared" si="9"/>
        <v>0.33333333333333331</v>
      </c>
      <c r="O47" s="4">
        <f t="shared" si="9"/>
        <v>1.5925925925925926</v>
      </c>
      <c r="P47" s="4">
        <f t="shared" si="9"/>
        <v>-1.9259259259259258</v>
      </c>
      <c r="Q47" s="2">
        <f>SUM(H2:H46)/SUM(I2:I46)</f>
        <v>0.52189781021897808</v>
      </c>
      <c r="R47" s="2">
        <f>SUM(J2:J46)/SUM(K2:K46)</f>
        <v>0.54491017964071853</v>
      </c>
      <c r="S47" s="2">
        <f>SUM(L2:L46)/SUM(M2:M46)</f>
        <v>1</v>
      </c>
      <c r="T47" s="4">
        <f t="shared" ref="T47:V47" si="10">AVERAGE(T2:T46)</f>
        <v>36.111111111111114</v>
      </c>
      <c r="U47" s="4">
        <f t="shared" si="10"/>
        <v>50.185185185185183</v>
      </c>
      <c r="V47" s="4">
        <f t="shared" si="10"/>
        <v>3.7037037037037035E-2</v>
      </c>
      <c r="W47" s="3">
        <f>((H49*85.91) +(F49*53.897)+(J49*51.757)+(L49*46.845)+(E49*39.19)+(N49*39.19)+(D49*34.677)+((C49-N49)*14.707)-(O49*17.174)-((M49-L49)*20.091)-((I49-H49)*39.19)-(G49*53.897))/T49</f>
        <v>34.657816410256416</v>
      </c>
      <c r="X47" s="4">
        <f t="shared" ref="X47" si="11">B47+(C47*1.2)+(D47*1.5)+(E47*3)+(F47*3)-G47</f>
        <v>48.937037037037037</v>
      </c>
      <c r="Y47" s="4">
        <f t="shared" ref="Y47" si="12">B47+0.4*H47-0.7*I47-0.4*(M47-L47)+0.7*N47+0.3*(C47-N47)+F47+D47*0.7+0.7*E47-0.4*O47-G47</f>
        <v>25.455555555555556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793</v>
      </c>
      <c r="C49">
        <f t="shared" ref="C49:P49" si="13">SUM(C2:C46)</f>
        <v>94</v>
      </c>
      <c r="D49">
        <f t="shared" si="13"/>
        <v>217</v>
      </c>
      <c r="E49">
        <f t="shared" si="13"/>
        <v>10</v>
      </c>
      <c r="F49">
        <f t="shared" si="13"/>
        <v>35</v>
      </c>
      <c r="G49">
        <f t="shared" si="13"/>
        <v>45</v>
      </c>
      <c r="H49">
        <f t="shared" si="13"/>
        <v>286</v>
      </c>
      <c r="I49">
        <f t="shared" si="13"/>
        <v>548</v>
      </c>
      <c r="J49">
        <f t="shared" si="13"/>
        <v>182</v>
      </c>
      <c r="K49">
        <f t="shared" si="13"/>
        <v>334</v>
      </c>
      <c r="L49">
        <f t="shared" si="13"/>
        <v>39</v>
      </c>
      <c r="M49">
        <f t="shared" si="13"/>
        <v>39</v>
      </c>
      <c r="N49">
        <f t="shared" si="13"/>
        <v>9</v>
      </c>
      <c r="O49">
        <f t="shared" si="13"/>
        <v>43</v>
      </c>
      <c r="P49">
        <f t="shared" si="13"/>
        <v>-52</v>
      </c>
      <c r="T49">
        <f>SUM(T2:T46)</f>
        <v>975</v>
      </c>
      <c r="U49">
        <f>SUM(U2:U46)</f>
        <v>1355</v>
      </c>
      <c r="V49">
        <f>SUM(V2:V46)</f>
        <v>1</v>
      </c>
      <c r="X49" s="4">
        <f>SUM(X2:X46)</f>
        <v>1321.3000000000002</v>
      </c>
      <c r="Z49">
        <f>SUM(Z2:Z46)</f>
        <v>9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23</v>
      </c>
      <c r="C2">
        <v>2</v>
      </c>
      <c r="D2">
        <v>2</v>
      </c>
      <c r="E2">
        <v>1</v>
      </c>
      <c r="F2">
        <v>1</v>
      </c>
      <c r="G2">
        <v>0</v>
      </c>
      <c r="H2">
        <v>9</v>
      </c>
      <c r="I2">
        <v>17</v>
      </c>
      <c r="J2">
        <v>5</v>
      </c>
      <c r="K2">
        <v>9</v>
      </c>
      <c r="L2">
        <v>0</v>
      </c>
      <c r="M2">
        <v>0</v>
      </c>
      <c r="N2">
        <v>1</v>
      </c>
      <c r="O2">
        <v>0</v>
      </c>
      <c r="P2">
        <v>-11</v>
      </c>
      <c r="Q2" s="2">
        <f t="shared" ref="Q2:Q46" si="0">H2/I2</f>
        <v>0.52941176470588236</v>
      </c>
      <c r="R2" s="2">
        <f t="shared" ref="R2:R46" si="1">J2/K2</f>
        <v>0.55555555555555558</v>
      </c>
      <c r="S2" s="6" t="s">
        <v>45</v>
      </c>
      <c r="T2">
        <v>39</v>
      </c>
      <c r="U2">
        <v>29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23.969051282051286</v>
      </c>
      <c r="X2" s="4">
        <f t="shared" ref="X2:X46" si="3">B2+(C2*1.2)+(D2*1.5)+(E2*3)+(F2*3)-G2</f>
        <v>34.4</v>
      </c>
      <c r="Y2" s="4">
        <f t="shared" ref="Y2:Y46" si="4">B2+0.4*H2-0.7*I2-0.4*(M2-L2)+0.7*N2+0.3*(C2-N2)+F2+D2*0.7+0.7*E2-0.4*O2-G2</f>
        <v>18.8</v>
      </c>
      <c r="Z2">
        <v>0</v>
      </c>
    </row>
    <row r="3" spans="1:26" x14ac:dyDescent="0.3">
      <c r="A3" s="1" t="str">
        <f>'Damian Lillard'!A3</f>
        <v>vs EUR</v>
      </c>
      <c r="B3">
        <v>9</v>
      </c>
      <c r="C3">
        <v>4</v>
      </c>
      <c r="D3">
        <v>2</v>
      </c>
      <c r="E3">
        <v>0</v>
      </c>
      <c r="F3">
        <v>0</v>
      </c>
      <c r="G3">
        <v>0</v>
      </c>
      <c r="H3">
        <v>3</v>
      </c>
      <c r="I3">
        <v>8</v>
      </c>
      <c r="J3">
        <v>3</v>
      </c>
      <c r="K3">
        <v>7</v>
      </c>
      <c r="L3">
        <v>0</v>
      </c>
      <c r="M3">
        <v>0</v>
      </c>
      <c r="N3">
        <v>0</v>
      </c>
      <c r="O3">
        <v>0</v>
      </c>
      <c r="P3">
        <v>-4</v>
      </c>
      <c r="Q3" s="2">
        <f t="shared" si="0"/>
        <v>0.375</v>
      </c>
      <c r="R3" s="2">
        <f t="shared" si="1"/>
        <v>0.42857142857142855</v>
      </c>
      <c r="S3" s="6" t="s">
        <v>45</v>
      </c>
      <c r="T3">
        <v>39</v>
      </c>
      <c r="U3">
        <v>14</v>
      </c>
      <c r="V3">
        <v>0</v>
      </c>
      <c r="W3" s="3">
        <f t="shared" si="2"/>
        <v>8.8521282051282046</v>
      </c>
      <c r="X3" s="4">
        <f t="shared" si="3"/>
        <v>16.8</v>
      </c>
      <c r="Y3" s="4">
        <f t="shared" si="4"/>
        <v>7.1999999999999993</v>
      </c>
      <c r="Z3">
        <v>0</v>
      </c>
    </row>
    <row r="4" spans="1:26" x14ac:dyDescent="0.3">
      <c r="A4" s="1" t="str">
        <f>'Damian Lillard'!A4</f>
        <v>vs RKS</v>
      </c>
      <c r="B4">
        <v>6</v>
      </c>
      <c r="C4">
        <v>5</v>
      </c>
      <c r="D4">
        <v>3</v>
      </c>
      <c r="E4">
        <v>0</v>
      </c>
      <c r="F4">
        <v>2</v>
      </c>
      <c r="G4">
        <v>1</v>
      </c>
      <c r="H4">
        <v>2</v>
      </c>
      <c r="I4">
        <v>8</v>
      </c>
      <c r="J4">
        <v>2</v>
      </c>
      <c r="K4">
        <v>6</v>
      </c>
      <c r="L4">
        <v>0</v>
      </c>
      <c r="M4">
        <v>0</v>
      </c>
      <c r="N4">
        <v>0</v>
      </c>
      <c r="O4">
        <v>3</v>
      </c>
      <c r="P4">
        <v>-22</v>
      </c>
      <c r="Q4" s="2">
        <f t="shared" si="0"/>
        <v>0.25</v>
      </c>
      <c r="R4" s="2">
        <f t="shared" si="1"/>
        <v>0.33333333333333331</v>
      </c>
      <c r="S4" s="6" t="s">
        <v>45</v>
      </c>
      <c r="T4">
        <v>37</v>
      </c>
      <c r="U4">
        <v>13</v>
      </c>
      <c r="V4">
        <v>0</v>
      </c>
      <c r="W4" s="3">
        <f t="shared" si="2"/>
        <v>5.9495945945945943</v>
      </c>
      <c r="X4" s="4">
        <f t="shared" si="3"/>
        <v>21.5</v>
      </c>
      <c r="Y4" s="4">
        <f t="shared" si="4"/>
        <v>4.5999999999999996</v>
      </c>
      <c r="Z4">
        <v>0</v>
      </c>
    </row>
    <row r="5" spans="1:26" x14ac:dyDescent="0.3">
      <c r="A5" s="1" t="str">
        <f>'Damian Lillard'!A5</f>
        <v>@ AFR</v>
      </c>
      <c r="B5">
        <v>11</v>
      </c>
      <c r="C5">
        <v>2</v>
      </c>
      <c r="D5">
        <v>2</v>
      </c>
      <c r="E5">
        <v>0</v>
      </c>
      <c r="F5">
        <v>1</v>
      </c>
      <c r="G5">
        <v>0</v>
      </c>
      <c r="H5">
        <v>4</v>
      </c>
      <c r="I5">
        <v>10</v>
      </c>
      <c r="J5">
        <v>3</v>
      </c>
      <c r="K5">
        <v>8</v>
      </c>
      <c r="L5">
        <v>0</v>
      </c>
      <c r="M5">
        <v>0</v>
      </c>
      <c r="N5">
        <v>0</v>
      </c>
      <c r="O5">
        <v>2</v>
      </c>
      <c r="P5">
        <v>-33</v>
      </c>
      <c r="Q5" s="2">
        <f t="shared" si="0"/>
        <v>0.4</v>
      </c>
      <c r="R5" s="2">
        <f t="shared" si="1"/>
        <v>0.375</v>
      </c>
      <c r="S5" s="6" t="s">
        <v>45</v>
      </c>
      <c r="T5">
        <v>38</v>
      </c>
      <c r="U5">
        <v>15</v>
      </c>
      <c r="V5">
        <v>0</v>
      </c>
      <c r="W5" s="3">
        <f t="shared" si="2"/>
        <v>10.054947368421054</v>
      </c>
      <c r="X5" s="4">
        <f t="shared" si="3"/>
        <v>19.399999999999999</v>
      </c>
      <c r="Y5" s="4">
        <f t="shared" si="4"/>
        <v>7.8</v>
      </c>
      <c r="Z5">
        <v>0</v>
      </c>
    </row>
    <row r="6" spans="1:26" x14ac:dyDescent="0.3">
      <c r="A6" s="1" t="str">
        <f>'Damian Lillard'!A6</f>
        <v>vs OLD</v>
      </c>
      <c r="B6">
        <v>15</v>
      </c>
      <c r="C6">
        <v>5</v>
      </c>
      <c r="D6">
        <v>2</v>
      </c>
      <c r="E6">
        <v>0</v>
      </c>
      <c r="F6">
        <v>0</v>
      </c>
      <c r="G6">
        <v>1</v>
      </c>
      <c r="H6">
        <v>5</v>
      </c>
      <c r="I6">
        <v>6</v>
      </c>
      <c r="J6">
        <v>3</v>
      </c>
      <c r="K6">
        <v>3</v>
      </c>
      <c r="L6">
        <v>2</v>
      </c>
      <c r="M6">
        <v>2</v>
      </c>
      <c r="N6">
        <v>0</v>
      </c>
      <c r="O6">
        <v>3</v>
      </c>
      <c r="P6">
        <v>31</v>
      </c>
      <c r="Q6" s="2">
        <f t="shared" si="0"/>
        <v>0.83333333333333337</v>
      </c>
      <c r="R6" s="2">
        <f t="shared" si="1"/>
        <v>1</v>
      </c>
      <c r="S6" s="2">
        <f t="shared" ref="S6:S46" si="5">L6/M6</f>
        <v>1</v>
      </c>
      <c r="T6">
        <v>41</v>
      </c>
      <c r="U6">
        <v>19</v>
      </c>
      <c r="V6">
        <v>0</v>
      </c>
      <c r="W6" s="3">
        <f t="shared" si="2"/>
        <v>16.507097560975605</v>
      </c>
      <c r="X6" s="4">
        <f t="shared" si="3"/>
        <v>23</v>
      </c>
      <c r="Y6" s="4">
        <f t="shared" si="4"/>
        <v>13.5</v>
      </c>
      <c r="Z6">
        <v>0</v>
      </c>
    </row>
    <row r="7" spans="1:26" x14ac:dyDescent="0.3">
      <c r="A7" s="1" t="str">
        <f>'Damian Lillard'!A7</f>
        <v>@ USA</v>
      </c>
      <c r="B7">
        <v>16</v>
      </c>
      <c r="C7">
        <v>4</v>
      </c>
      <c r="D7">
        <v>1</v>
      </c>
      <c r="E7">
        <v>1</v>
      </c>
      <c r="F7">
        <v>1</v>
      </c>
      <c r="G7">
        <v>3</v>
      </c>
      <c r="H7">
        <v>6</v>
      </c>
      <c r="I7">
        <v>10</v>
      </c>
      <c r="J7">
        <v>4</v>
      </c>
      <c r="K7">
        <v>7</v>
      </c>
      <c r="L7">
        <v>0</v>
      </c>
      <c r="M7">
        <v>0</v>
      </c>
      <c r="N7">
        <v>0</v>
      </c>
      <c r="O7">
        <v>0</v>
      </c>
      <c r="P7">
        <v>5</v>
      </c>
      <c r="Q7" s="2">
        <f t="shared" si="0"/>
        <v>0.6</v>
      </c>
      <c r="R7" s="2">
        <f t="shared" si="1"/>
        <v>0.5714285714285714</v>
      </c>
      <c r="S7" s="6" t="s">
        <v>45</v>
      </c>
      <c r="T7">
        <v>33</v>
      </c>
      <c r="U7">
        <v>19</v>
      </c>
      <c r="V7">
        <v>1</v>
      </c>
      <c r="W7" s="3">
        <f t="shared" si="2"/>
        <v>17.897848484848485</v>
      </c>
      <c r="X7" s="4">
        <f t="shared" si="3"/>
        <v>25.3</v>
      </c>
      <c r="Y7" s="4">
        <f t="shared" si="4"/>
        <v>11.999999999999996</v>
      </c>
      <c r="Z7">
        <v>0</v>
      </c>
    </row>
    <row r="8" spans="1:26" x14ac:dyDescent="0.3">
      <c r="A8" s="1" t="str">
        <f>'Damian Lillard'!A8</f>
        <v>vs SPA</v>
      </c>
      <c r="B8">
        <v>18</v>
      </c>
      <c r="C8">
        <v>2</v>
      </c>
      <c r="D8">
        <v>1</v>
      </c>
      <c r="E8">
        <v>0</v>
      </c>
      <c r="F8">
        <v>0</v>
      </c>
      <c r="G8">
        <v>0</v>
      </c>
      <c r="H8">
        <v>7</v>
      </c>
      <c r="I8">
        <v>11</v>
      </c>
      <c r="J8">
        <v>4</v>
      </c>
      <c r="K8">
        <v>7</v>
      </c>
      <c r="L8">
        <v>0</v>
      </c>
      <c r="M8">
        <v>0</v>
      </c>
      <c r="N8">
        <v>0</v>
      </c>
      <c r="O8">
        <v>0</v>
      </c>
      <c r="P8">
        <v>13</v>
      </c>
      <c r="Q8" s="2">
        <f t="shared" si="0"/>
        <v>0.63636363636363635</v>
      </c>
      <c r="R8" s="2">
        <f t="shared" si="1"/>
        <v>0.5714285714285714</v>
      </c>
      <c r="S8" s="6" t="s">
        <v>45</v>
      </c>
      <c r="T8">
        <v>37</v>
      </c>
      <c r="U8">
        <v>20</v>
      </c>
      <c r="V8">
        <v>0</v>
      </c>
      <c r="W8" s="3">
        <f t="shared" si="2"/>
        <v>19.344027027027028</v>
      </c>
      <c r="X8" s="4">
        <f t="shared" si="3"/>
        <v>21.9</v>
      </c>
      <c r="Y8" s="4">
        <f t="shared" si="4"/>
        <v>14.4</v>
      </c>
      <c r="Z8">
        <v>0</v>
      </c>
    </row>
    <row r="9" spans="1:26" x14ac:dyDescent="0.3">
      <c r="A9" s="1" t="str">
        <f>'Damian Lillard'!A9</f>
        <v>@ 6TH</v>
      </c>
      <c r="B9">
        <v>11</v>
      </c>
      <c r="C9">
        <v>4</v>
      </c>
      <c r="D9">
        <v>3</v>
      </c>
      <c r="E9">
        <v>0</v>
      </c>
      <c r="F9">
        <v>0</v>
      </c>
      <c r="G9">
        <v>1</v>
      </c>
      <c r="H9">
        <v>4</v>
      </c>
      <c r="I9">
        <v>10</v>
      </c>
      <c r="J9">
        <v>3</v>
      </c>
      <c r="K9">
        <v>7</v>
      </c>
      <c r="L9">
        <v>0</v>
      </c>
      <c r="M9">
        <v>0</v>
      </c>
      <c r="N9">
        <v>0</v>
      </c>
      <c r="O9">
        <v>4</v>
      </c>
      <c r="P9">
        <v>14</v>
      </c>
      <c r="Q9" s="2">
        <f t="shared" si="0"/>
        <v>0.4</v>
      </c>
      <c r="R9" s="2">
        <f t="shared" si="1"/>
        <v>0.42857142857142855</v>
      </c>
      <c r="S9" s="6" t="s">
        <v>45</v>
      </c>
      <c r="T9">
        <v>38</v>
      </c>
      <c r="U9">
        <v>18</v>
      </c>
      <c r="V9">
        <v>1</v>
      </c>
      <c r="W9" s="3">
        <f t="shared" si="2"/>
        <v>8.0009736842105266</v>
      </c>
      <c r="X9" s="4">
        <f t="shared" si="3"/>
        <v>19.3</v>
      </c>
      <c r="Y9" s="4">
        <f t="shared" si="4"/>
        <v>6.2999999999999989</v>
      </c>
      <c r="Z9">
        <v>0</v>
      </c>
    </row>
    <row r="10" spans="1:26" x14ac:dyDescent="0.3">
      <c r="A10" s="1" t="str">
        <f>'Damian Lillard'!A10</f>
        <v>vs CAN</v>
      </c>
      <c r="B10">
        <v>8</v>
      </c>
      <c r="C10">
        <v>3</v>
      </c>
      <c r="D10">
        <v>4</v>
      </c>
      <c r="E10">
        <v>0</v>
      </c>
      <c r="F10">
        <v>2</v>
      </c>
      <c r="G10">
        <v>0</v>
      </c>
      <c r="H10">
        <v>3</v>
      </c>
      <c r="I10">
        <v>7</v>
      </c>
      <c r="J10">
        <v>2</v>
      </c>
      <c r="K10">
        <v>4</v>
      </c>
      <c r="L10">
        <v>0</v>
      </c>
      <c r="M10">
        <v>0</v>
      </c>
      <c r="N10">
        <v>0</v>
      </c>
      <c r="O10">
        <v>2</v>
      </c>
      <c r="P10">
        <v>-7</v>
      </c>
      <c r="Q10" s="2">
        <f t="shared" si="0"/>
        <v>0.42857142857142855</v>
      </c>
      <c r="R10" s="2">
        <f t="shared" si="1"/>
        <v>0.5</v>
      </c>
      <c r="S10" s="6" t="s">
        <v>45</v>
      </c>
      <c r="T10">
        <v>33</v>
      </c>
      <c r="U10">
        <v>19</v>
      </c>
      <c r="V10">
        <v>0</v>
      </c>
      <c r="W10" s="3">
        <f t="shared" si="2"/>
        <v>13.962393939393939</v>
      </c>
      <c r="X10" s="4">
        <f t="shared" si="3"/>
        <v>23.6</v>
      </c>
      <c r="Y10" s="4">
        <f t="shared" si="4"/>
        <v>9.1999999999999993</v>
      </c>
      <c r="Z10">
        <v>0</v>
      </c>
    </row>
    <row r="11" spans="1:26" x14ac:dyDescent="0.3">
      <c r="A11" s="1" t="str">
        <f>'Damian Lillard'!A11</f>
        <v>@ DNK</v>
      </c>
      <c r="B11">
        <v>24</v>
      </c>
      <c r="C11">
        <v>2</v>
      </c>
      <c r="D11">
        <v>1</v>
      </c>
      <c r="E11">
        <v>1</v>
      </c>
      <c r="F11">
        <v>2</v>
      </c>
      <c r="G11">
        <v>0</v>
      </c>
      <c r="H11">
        <v>8</v>
      </c>
      <c r="I11">
        <v>14</v>
      </c>
      <c r="J11">
        <v>8</v>
      </c>
      <c r="K11">
        <v>12</v>
      </c>
      <c r="L11">
        <v>0</v>
      </c>
      <c r="M11">
        <v>0</v>
      </c>
      <c r="N11">
        <v>0</v>
      </c>
      <c r="O11">
        <v>0</v>
      </c>
      <c r="P11">
        <v>4</v>
      </c>
      <c r="Q11" s="2">
        <f t="shared" si="0"/>
        <v>0.5714285714285714</v>
      </c>
      <c r="R11" s="2">
        <f t="shared" si="1"/>
        <v>0.66666666666666663</v>
      </c>
      <c r="S11" s="6" t="s">
        <v>45</v>
      </c>
      <c r="T11">
        <v>43</v>
      </c>
      <c r="U11">
        <v>27</v>
      </c>
      <c r="V11">
        <v>0</v>
      </c>
      <c r="W11" s="3">
        <f t="shared" si="2"/>
        <v>25.052813953488364</v>
      </c>
      <c r="X11" s="4">
        <f t="shared" si="3"/>
        <v>36.9</v>
      </c>
      <c r="Y11" s="4">
        <f t="shared" si="4"/>
        <v>21.4</v>
      </c>
      <c r="Z11">
        <v>0</v>
      </c>
    </row>
    <row r="12" spans="1:26" x14ac:dyDescent="0.3">
      <c r="A12" s="1" t="str">
        <f>'Damian Lillard'!A12</f>
        <v>vs IMP</v>
      </c>
      <c r="B12">
        <v>10</v>
      </c>
      <c r="C12">
        <v>5</v>
      </c>
      <c r="D12">
        <v>1</v>
      </c>
      <c r="E12">
        <v>0</v>
      </c>
      <c r="F12">
        <v>0</v>
      </c>
      <c r="G12">
        <v>1</v>
      </c>
      <c r="H12">
        <v>5</v>
      </c>
      <c r="I12">
        <v>9</v>
      </c>
      <c r="J12">
        <v>0</v>
      </c>
      <c r="K12">
        <v>2</v>
      </c>
      <c r="L12">
        <v>0</v>
      </c>
      <c r="M12">
        <v>0</v>
      </c>
      <c r="N12">
        <v>1</v>
      </c>
      <c r="O12">
        <v>0</v>
      </c>
      <c r="P12">
        <v>-5</v>
      </c>
      <c r="Q12" s="2">
        <f t="shared" si="0"/>
        <v>0.55555555555555558</v>
      </c>
      <c r="R12" s="2">
        <f t="shared" si="1"/>
        <v>0</v>
      </c>
      <c r="S12" s="6" t="s">
        <v>45</v>
      </c>
      <c r="T12">
        <v>38</v>
      </c>
      <c r="U12">
        <v>12</v>
      </c>
      <c r="V12">
        <v>0</v>
      </c>
      <c r="W12" s="3">
        <f t="shared" si="2"/>
        <v>9.252315789473684</v>
      </c>
      <c r="X12" s="4">
        <f t="shared" si="3"/>
        <v>16.5</v>
      </c>
      <c r="Y12" s="4">
        <f t="shared" si="4"/>
        <v>7.3000000000000007</v>
      </c>
      <c r="Z12">
        <v>0</v>
      </c>
    </row>
    <row r="13" spans="1:26" x14ac:dyDescent="0.3">
      <c r="A13" s="1" t="str">
        <f>'Damian Lillard'!A13</f>
        <v>vs CHI</v>
      </c>
      <c r="B13">
        <v>5</v>
      </c>
      <c r="C13">
        <v>5</v>
      </c>
      <c r="D13">
        <v>3</v>
      </c>
      <c r="E13">
        <v>1</v>
      </c>
      <c r="F13">
        <v>0</v>
      </c>
      <c r="G13">
        <v>0</v>
      </c>
      <c r="H13">
        <v>2</v>
      </c>
      <c r="I13">
        <v>6</v>
      </c>
      <c r="J13">
        <v>1</v>
      </c>
      <c r="K13">
        <v>4</v>
      </c>
      <c r="L13">
        <v>0</v>
      </c>
      <c r="M13">
        <v>0</v>
      </c>
      <c r="N13">
        <v>0</v>
      </c>
      <c r="O13">
        <v>3</v>
      </c>
      <c r="P13">
        <v>15</v>
      </c>
      <c r="Q13" s="2">
        <f t="shared" si="0"/>
        <v>0.33333333333333331</v>
      </c>
      <c r="R13" s="2">
        <f t="shared" si="1"/>
        <v>0.25</v>
      </c>
      <c r="S13" s="6" t="s">
        <v>45</v>
      </c>
      <c r="T13">
        <v>34</v>
      </c>
      <c r="U13">
        <v>13</v>
      </c>
      <c r="V13">
        <v>0</v>
      </c>
      <c r="W13" s="3">
        <f t="shared" si="2"/>
        <v>6.8250294117647057</v>
      </c>
      <c r="X13" s="4">
        <f t="shared" si="3"/>
        <v>18.5</v>
      </c>
      <c r="Y13" s="4">
        <f t="shared" si="4"/>
        <v>4.7</v>
      </c>
      <c r="Z13">
        <v>0</v>
      </c>
    </row>
    <row r="14" spans="1:26" x14ac:dyDescent="0.3">
      <c r="A14" s="1" t="str">
        <f>'Damian Lillard'!A14</f>
        <v>@ DEF</v>
      </c>
      <c r="B14">
        <v>12</v>
      </c>
      <c r="C14">
        <v>1</v>
      </c>
      <c r="D14">
        <v>1</v>
      </c>
      <c r="E14">
        <v>0</v>
      </c>
      <c r="F14">
        <v>1</v>
      </c>
      <c r="G14">
        <v>0</v>
      </c>
      <c r="H14">
        <v>5</v>
      </c>
      <c r="I14">
        <v>12</v>
      </c>
      <c r="J14">
        <v>2</v>
      </c>
      <c r="K14">
        <v>3</v>
      </c>
      <c r="L14">
        <v>0</v>
      </c>
      <c r="M14">
        <v>0</v>
      </c>
      <c r="N14">
        <v>0</v>
      </c>
      <c r="O14">
        <v>1</v>
      </c>
      <c r="P14">
        <v>18</v>
      </c>
      <c r="Q14" s="2">
        <f t="shared" si="0"/>
        <v>0.41666666666666669</v>
      </c>
      <c r="R14" s="2">
        <f t="shared" si="1"/>
        <v>0.66666666666666663</v>
      </c>
      <c r="S14" s="6" t="s">
        <v>45</v>
      </c>
      <c r="T14">
        <v>32</v>
      </c>
      <c r="U14">
        <v>15</v>
      </c>
      <c r="V14">
        <v>0</v>
      </c>
      <c r="W14" s="3">
        <f t="shared" si="2"/>
        <v>10.776281249999998</v>
      </c>
      <c r="X14" s="4">
        <f t="shared" si="3"/>
        <v>17.7</v>
      </c>
      <c r="Y14" s="4">
        <f t="shared" si="4"/>
        <v>7.2000000000000011</v>
      </c>
      <c r="Z14">
        <v>0</v>
      </c>
    </row>
    <row r="15" spans="1:26" x14ac:dyDescent="0.3">
      <c r="A15" s="1" t="str">
        <f>'Damian Lillard'!A15</f>
        <v>vs OCE</v>
      </c>
      <c r="B15">
        <v>9</v>
      </c>
      <c r="C15">
        <v>2</v>
      </c>
      <c r="D15">
        <v>2</v>
      </c>
      <c r="E15">
        <v>0</v>
      </c>
      <c r="F15">
        <v>1</v>
      </c>
      <c r="G15">
        <v>0</v>
      </c>
      <c r="H15">
        <v>4</v>
      </c>
      <c r="I15">
        <v>9</v>
      </c>
      <c r="J15">
        <v>1</v>
      </c>
      <c r="K15">
        <v>3</v>
      </c>
      <c r="L15">
        <v>0</v>
      </c>
      <c r="M15">
        <v>0</v>
      </c>
      <c r="N15">
        <v>0</v>
      </c>
      <c r="O15">
        <v>1</v>
      </c>
      <c r="P15">
        <v>11</v>
      </c>
      <c r="Q15" s="2">
        <f t="shared" si="0"/>
        <v>0.44444444444444442</v>
      </c>
      <c r="R15" s="2">
        <f t="shared" si="1"/>
        <v>0.33333333333333331</v>
      </c>
      <c r="S15" s="6" t="s">
        <v>45</v>
      </c>
      <c r="T15">
        <v>37</v>
      </c>
      <c r="U15">
        <v>15</v>
      </c>
      <c r="V15">
        <v>0</v>
      </c>
      <c r="W15" s="3">
        <f t="shared" si="2"/>
        <v>9.0523783783783802</v>
      </c>
      <c r="X15" s="4">
        <f t="shared" si="3"/>
        <v>17.399999999999999</v>
      </c>
      <c r="Y15" s="4">
        <f t="shared" si="4"/>
        <v>6.8999999999999986</v>
      </c>
      <c r="Z15">
        <v>0</v>
      </c>
    </row>
    <row r="16" spans="1:26" x14ac:dyDescent="0.3">
      <c r="A16" s="1" t="str">
        <f>'Damian Lillard'!A16</f>
        <v>@ FRA</v>
      </c>
      <c r="B16">
        <v>11</v>
      </c>
      <c r="C16">
        <v>3</v>
      </c>
      <c r="D16">
        <v>0</v>
      </c>
      <c r="E16">
        <v>1</v>
      </c>
      <c r="F16">
        <v>3</v>
      </c>
      <c r="G16">
        <v>0</v>
      </c>
      <c r="H16">
        <v>3</v>
      </c>
      <c r="I16">
        <v>4</v>
      </c>
      <c r="J16">
        <v>3</v>
      </c>
      <c r="K16">
        <v>4</v>
      </c>
      <c r="L16">
        <v>2</v>
      </c>
      <c r="M16">
        <v>2</v>
      </c>
      <c r="N16">
        <v>0</v>
      </c>
      <c r="O16">
        <v>0</v>
      </c>
      <c r="P16">
        <v>7</v>
      </c>
      <c r="Q16" s="2">
        <f t="shared" si="0"/>
        <v>0.75</v>
      </c>
      <c r="R16" s="2">
        <f t="shared" si="1"/>
        <v>0.75</v>
      </c>
      <c r="S16" s="2">
        <f t="shared" si="5"/>
        <v>1</v>
      </c>
      <c r="T16">
        <v>33</v>
      </c>
      <c r="U16">
        <v>11</v>
      </c>
      <c r="V16">
        <v>0</v>
      </c>
      <c r="W16" s="3">
        <f t="shared" si="2"/>
        <v>21.591000000000005</v>
      </c>
      <c r="X16" s="4">
        <f t="shared" si="3"/>
        <v>26.6</v>
      </c>
      <c r="Y16" s="4">
        <f t="shared" si="4"/>
        <v>13.999999999999998</v>
      </c>
      <c r="Z16">
        <v>0</v>
      </c>
    </row>
    <row r="17" spans="1:26" x14ac:dyDescent="0.3">
      <c r="A17" s="1" t="str">
        <f>'Damian Lillard'!A17</f>
        <v>VS INJ</v>
      </c>
      <c r="B17">
        <v>8</v>
      </c>
      <c r="C17">
        <v>2</v>
      </c>
      <c r="D17">
        <v>1</v>
      </c>
      <c r="E17">
        <v>0</v>
      </c>
      <c r="F17">
        <v>1</v>
      </c>
      <c r="G17">
        <v>0</v>
      </c>
      <c r="H17">
        <v>2</v>
      </c>
      <c r="I17">
        <v>7</v>
      </c>
      <c r="J17">
        <v>1</v>
      </c>
      <c r="K17">
        <v>5</v>
      </c>
      <c r="L17">
        <v>3</v>
      </c>
      <c r="M17">
        <v>4</v>
      </c>
      <c r="N17">
        <v>1</v>
      </c>
      <c r="O17">
        <v>2</v>
      </c>
      <c r="P17">
        <v>2</v>
      </c>
      <c r="Q17" s="2">
        <f t="shared" si="0"/>
        <v>0.2857142857142857</v>
      </c>
      <c r="R17" s="2">
        <f t="shared" si="1"/>
        <v>0.2</v>
      </c>
      <c r="S17" s="2">
        <f t="shared" si="5"/>
        <v>0.75</v>
      </c>
      <c r="T17">
        <v>44</v>
      </c>
      <c r="U17">
        <v>11</v>
      </c>
      <c r="V17">
        <v>0</v>
      </c>
      <c r="W17" s="3">
        <f t="shared" si="2"/>
        <v>5.8225909090909092</v>
      </c>
      <c r="X17" s="4">
        <f t="shared" si="3"/>
        <v>14.9</v>
      </c>
      <c r="Y17" s="4">
        <f t="shared" si="4"/>
        <v>5.4000000000000012</v>
      </c>
      <c r="Z17">
        <v>0</v>
      </c>
    </row>
    <row r="18" spans="1:26" x14ac:dyDescent="0.3">
      <c r="A18" s="1" t="str">
        <f>'Damian Lillard'!A18</f>
        <v>@ EUR</v>
      </c>
      <c r="B18">
        <v>13</v>
      </c>
      <c r="C18">
        <v>3</v>
      </c>
      <c r="D18">
        <v>4</v>
      </c>
      <c r="E18">
        <v>0</v>
      </c>
      <c r="F18">
        <v>4</v>
      </c>
      <c r="G18">
        <v>1</v>
      </c>
      <c r="H18">
        <v>5</v>
      </c>
      <c r="I18">
        <v>12</v>
      </c>
      <c r="J18">
        <v>3</v>
      </c>
      <c r="K18">
        <v>7</v>
      </c>
      <c r="L18">
        <v>0</v>
      </c>
      <c r="M18">
        <v>0</v>
      </c>
      <c r="N18">
        <v>0</v>
      </c>
      <c r="O18">
        <v>1</v>
      </c>
      <c r="P18">
        <v>-9</v>
      </c>
      <c r="Q18" s="2">
        <f t="shared" si="0"/>
        <v>0.41666666666666669</v>
      </c>
      <c r="R18" s="2">
        <f t="shared" si="1"/>
        <v>0.42857142857142855</v>
      </c>
      <c r="S18" s="6" t="s">
        <v>45</v>
      </c>
      <c r="T18">
        <v>34</v>
      </c>
      <c r="U18">
        <v>24</v>
      </c>
      <c r="V18">
        <v>0</v>
      </c>
      <c r="W18" s="3">
        <f t="shared" si="2"/>
        <v>18.75991176470588</v>
      </c>
      <c r="X18" s="4">
        <f t="shared" si="3"/>
        <v>33.6</v>
      </c>
      <c r="Y18" s="4">
        <f t="shared" si="4"/>
        <v>12.9</v>
      </c>
      <c r="Z18">
        <v>0</v>
      </c>
    </row>
    <row r="19" spans="1:26" x14ac:dyDescent="0.3">
      <c r="A19" s="1" t="str">
        <f>'Damian Lillard'!A19</f>
        <v>@ RKS</v>
      </c>
      <c r="B19">
        <v>11</v>
      </c>
      <c r="C19">
        <v>4</v>
      </c>
      <c r="D19">
        <v>0</v>
      </c>
      <c r="E19">
        <v>0</v>
      </c>
      <c r="F19">
        <v>1</v>
      </c>
      <c r="G19">
        <v>2</v>
      </c>
      <c r="H19">
        <v>5</v>
      </c>
      <c r="I19">
        <v>10</v>
      </c>
      <c r="J19">
        <v>1</v>
      </c>
      <c r="K19">
        <v>3</v>
      </c>
      <c r="L19">
        <v>0</v>
      </c>
      <c r="M19">
        <v>0</v>
      </c>
      <c r="N19">
        <v>2</v>
      </c>
      <c r="O19">
        <v>1</v>
      </c>
      <c r="P19">
        <v>-17</v>
      </c>
      <c r="Q19" s="2">
        <f t="shared" si="0"/>
        <v>0.5</v>
      </c>
      <c r="R19" s="2">
        <f t="shared" si="1"/>
        <v>0.33333333333333331</v>
      </c>
      <c r="S19" s="6" t="s">
        <v>45</v>
      </c>
      <c r="T19">
        <v>30</v>
      </c>
      <c r="U19">
        <v>11</v>
      </c>
      <c r="V19">
        <v>0</v>
      </c>
      <c r="W19" s="3">
        <f t="shared" si="2"/>
        <v>10.735999999999999</v>
      </c>
      <c r="X19" s="4">
        <f t="shared" si="3"/>
        <v>16.8</v>
      </c>
      <c r="Y19" s="4">
        <f t="shared" si="4"/>
        <v>6.6</v>
      </c>
      <c r="Z19">
        <v>0</v>
      </c>
    </row>
    <row r="20" spans="1:26" x14ac:dyDescent="0.3">
      <c r="A20" s="1" t="str">
        <f>'Damian Lillard'!A20</f>
        <v>vs AFR</v>
      </c>
      <c r="B20">
        <v>10</v>
      </c>
      <c r="C20">
        <v>4</v>
      </c>
      <c r="D20">
        <v>1</v>
      </c>
      <c r="E20">
        <v>0</v>
      </c>
      <c r="F20">
        <v>2</v>
      </c>
      <c r="G20">
        <v>1</v>
      </c>
      <c r="H20">
        <v>4</v>
      </c>
      <c r="I20">
        <v>7</v>
      </c>
      <c r="J20">
        <v>2</v>
      </c>
      <c r="K20">
        <v>5</v>
      </c>
      <c r="L20">
        <v>0</v>
      </c>
      <c r="M20">
        <v>0</v>
      </c>
      <c r="N20">
        <v>0</v>
      </c>
      <c r="O20">
        <v>1</v>
      </c>
      <c r="P20">
        <v>-11</v>
      </c>
      <c r="Q20" s="2">
        <f t="shared" si="0"/>
        <v>0.5714285714285714</v>
      </c>
      <c r="R20" s="2">
        <f t="shared" si="1"/>
        <v>0.4</v>
      </c>
      <c r="S20" s="6" t="s">
        <v>45</v>
      </c>
      <c r="T20">
        <v>39</v>
      </c>
      <c r="U20">
        <v>13</v>
      </c>
      <c r="V20">
        <v>0</v>
      </c>
      <c r="W20" s="3">
        <f t="shared" si="2"/>
        <v>11.790051282051284</v>
      </c>
      <c r="X20" s="4">
        <f t="shared" si="3"/>
        <v>21.3</v>
      </c>
      <c r="Y20" s="4">
        <f t="shared" si="4"/>
        <v>9.1999999999999993</v>
      </c>
      <c r="Z20">
        <v>0</v>
      </c>
    </row>
    <row r="21" spans="1:26" x14ac:dyDescent="0.3">
      <c r="A21" s="1" t="str">
        <f>'Damian Lillard'!A21</f>
        <v>@ OLD</v>
      </c>
      <c r="B21">
        <v>28</v>
      </c>
      <c r="C21">
        <v>3</v>
      </c>
      <c r="D21">
        <v>2</v>
      </c>
      <c r="E21">
        <v>0</v>
      </c>
      <c r="F21">
        <v>1</v>
      </c>
      <c r="G21">
        <v>1</v>
      </c>
      <c r="H21">
        <v>10</v>
      </c>
      <c r="I21">
        <v>13</v>
      </c>
      <c r="J21">
        <v>6</v>
      </c>
      <c r="K21">
        <v>7</v>
      </c>
      <c r="L21">
        <v>2</v>
      </c>
      <c r="M21">
        <v>2</v>
      </c>
      <c r="N21">
        <v>0</v>
      </c>
      <c r="O21">
        <v>1</v>
      </c>
      <c r="P21">
        <v>-3</v>
      </c>
      <c r="Q21" s="2">
        <f t="shared" si="0"/>
        <v>0.76923076923076927</v>
      </c>
      <c r="R21" s="2">
        <f t="shared" si="1"/>
        <v>0.8571428571428571</v>
      </c>
      <c r="S21" s="2">
        <f t="shared" si="5"/>
        <v>1</v>
      </c>
      <c r="T21">
        <v>33</v>
      </c>
      <c r="U21">
        <v>33</v>
      </c>
      <c r="V21">
        <v>0</v>
      </c>
      <c r="W21" s="3">
        <f t="shared" si="2"/>
        <v>37.638272727272735</v>
      </c>
      <c r="X21" s="4">
        <f t="shared" si="3"/>
        <v>36.6</v>
      </c>
      <c r="Y21" s="4">
        <f t="shared" si="4"/>
        <v>24.799999999999997</v>
      </c>
      <c r="Z21">
        <v>0</v>
      </c>
    </row>
    <row r="22" spans="1:26" x14ac:dyDescent="0.3">
      <c r="A22" s="1" t="str">
        <f>'Damian Lillard'!A22</f>
        <v>vs USA</v>
      </c>
      <c r="B22">
        <v>16</v>
      </c>
      <c r="C22">
        <v>3</v>
      </c>
      <c r="D22">
        <v>0</v>
      </c>
      <c r="E22">
        <v>0</v>
      </c>
      <c r="F22">
        <v>1</v>
      </c>
      <c r="G22">
        <v>0</v>
      </c>
      <c r="H22">
        <v>6</v>
      </c>
      <c r="I22">
        <v>8</v>
      </c>
      <c r="J22">
        <v>3</v>
      </c>
      <c r="K22">
        <v>4</v>
      </c>
      <c r="L22">
        <v>1</v>
      </c>
      <c r="M22">
        <v>1</v>
      </c>
      <c r="N22">
        <v>1</v>
      </c>
      <c r="O22">
        <v>1</v>
      </c>
      <c r="P22">
        <v>12</v>
      </c>
      <c r="Q22" s="2">
        <f t="shared" si="0"/>
        <v>0.75</v>
      </c>
      <c r="R22" s="2">
        <f t="shared" si="1"/>
        <v>0.75</v>
      </c>
      <c r="S22" s="2">
        <f t="shared" si="5"/>
        <v>1</v>
      </c>
      <c r="T22">
        <v>33</v>
      </c>
      <c r="U22">
        <v>16</v>
      </c>
      <c r="V22">
        <v>1</v>
      </c>
      <c r="W22" s="3">
        <f t="shared" si="2"/>
        <v>22.56130303030303</v>
      </c>
      <c r="X22" s="4">
        <f t="shared" si="3"/>
        <v>22.6</v>
      </c>
      <c r="Y22" s="4">
        <f t="shared" si="4"/>
        <v>14.699999999999998</v>
      </c>
      <c r="Z22">
        <v>0</v>
      </c>
    </row>
    <row r="23" spans="1:26" x14ac:dyDescent="0.3">
      <c r="A23" s="1" t="str">
        <f>'Damian Lillard'!A23</f>
        <v>@ SPA</v>
      </c>
      <c r="B23">
        <v>9</v>
      </c>
      <c r="C23">
        <v>5</v>
      </c>
      <c r="D23">
        <v>2</v>
      </c>
      <c r="E23">
        <v>0</v>
      </c>
      <c r="F23">
        <v>1</v>
      </c>
      <c r="G23">
        <v>0</v>
      </c>
      <c r="H23">
        <v>4</v>
      </c>
      <c r="I23">
        <v>7</v>
      </c>
      <c r="J23">
        <v>1</v>
      </c>
      <c r="K23">
        <v>3</v>
      </c>
      <c r="L23">
        <v>0</v>
      </c>
      <c r="M23">
        <v>0</v>
      </c>
      <c r="N23">
        <v>1</v>
      </c>
      <c r="O23">
        <v>1</v>
      </c>
      <c r="P23">
        <v>-3</v>
      </c>
      <c r="Q23" s="2">
        <f t="shared" si="0"/>
        <v>0.5714285714285714</v>
      </c>
      <c r="R23" s="2">
        <f t="shared" si="1"/>
        <v>0.33333333333333331</v>
      </c>
      <c r="S23" s="6" t="s">
        <v>45</v>
      </c>
      <c r="T23">
        <v>37</v>
      </c>
      <c r="U23">
        <v>15</v>
      </c>
      <c r="V23">
        <v>0</v>
      </c>
      <c r="W23" s="3">
        <f t="shared" si="2"/>
        <v>13.024918918918917</v>
      </c>
      <c r="X23" s="4">
        <f t="shared" si="3"/>
        <v>21</v>
      </c>
      <c r="Y23" s="4">
        <f t="shared" si="4"/>
        <v>9.6000000000000014</v>
      </c>
      <c r="Z23">
        <v>0</v>
      </c>
    </row>
    <row r="24" spans="1:26" x14ac:dyDescent="0.3">
      <c r="A24" s="1" t="str">
        <f>'Damian Lillard'!A24</f>
        <v>vs 6TH</v>
      </c>
      <c r="B24">
        <v>17</v>
      </c>
      <c r="C24">
        <v>5</v>
      </c>
      <c r="D24">
        <v>2</v>
      </c>
      <c r="E24">
        <v>0</v>
      </c>
      <c r="F24">
        <v>0</v>
      </c>
      <c r="G24">
        <v>2</v>
      </c>
      <c r="H24">
        <v>6</v>
      </c>
      <c r="I24">
        <v>11</v>
      </c>
      <c r="J24">
        <v>5</v>
      </c>
      <c r="K24">
        <v>8</v>
      </c>
      <c r="L24">
        <v>0</v>
      </c>
      <c r="M24">
        <v>0</v>
      </c>
      <c r="N24">
        <v>1</v>
      </c>
      <c r="O24">
        <v>1</v>
      </c>
      <c r="P24">
        <v>-15</v>
      </c>
      <c r="Q24" s="2">
        <f t="shared" si="0"/>
        <v>0.54545454545454541</v>
      </c>
      <c r="R24" s="2">
        <f t="shared" si="1"/>
        <v>0.625</v>
      </c>
      <c r="S24" s="6" t="s">
        <v>45</v>
      </c>
      <c r="T24">
        <v>33</v>
      </c>
      <c r="U24">
        <v>21</v>
      </c>
      <c r="V24">
        <v>0</v>
      </c>
      <c r="W24" s="3">
        <f t="shared" si="2"/>
        <v>18.809060606060605</v>
      </c>
      <c r="X24" s="4">
        <f t="shared" si="3"/>
        <v>24</v>
      </c>
      <c r="Y24" s="4">
        <f t="shared" si="4"/>
        <v>12.599999999999998</v>
      </c>
      <c r="Z24">
        <v>0</v>
      </c>
    </row>
    <row r="25" spans="1:26" x14ac:dyDescent="0.3">
      <c r="A25" s="1" t="str">
        <f>'Damian Lillard'!A25</f>
        <v>@ CAN</v>
      </c>
      <c r="B25">
        <v>9</v>
      </c>
      <c r="C25">
        <v>8</v>
      </c>
      <c r="D25">
        <v>1</v>
      </c>
      <c r="E25">
        <v>0</v>
      </c>
      <c r="F25">
        <v>1</v>
      </c>
      <c r="G25">
        <v>1</v>
      </c>
      <c r="H25">
        <v>3</v>
      </c>
      <c r="I25">
        <v>8</v>
      </c>
      <c r="J25">
        <v>1</v>
      </c>
      <c r="K25">
        <v>4</v>
      </c>
      <c r="L25">
        <v>2</v>
      </c>
      <c r="M25">
        <v>3</v>
      </c>
      <c r="N25">
        <v>2</v>
      </c>
      <c r="O25">
        <v>3</v>
      </c>
      <c r="P25">
        <v>1</v>
      </c>
      <c r="Q25" s="2">
        <f t="shared" si="0"/>
        <v>0.375</v>
      </c>
      <c r="R25" s="2">
        <f t="shared" si="1"/>
        <v>0.25</v>
      </c>
      <c r="S25" s="2">
        <f t="shared" si="5"/>
        <v>0.66666666666666663</v>
      </c>
      <c r="T25">
        <v>49</v>
      </c>
      <c r="U25">
        <v>11</v>
      </c>
      <c r="V25">
        <v>0</v>
      </c>
      <c r="W25" s="3">
        <f t="shared" si="2"/>
        <v>6.8757755102040798</v>
      </c>
      <c r="X25" s="4">
        <f t="shared" si="3"/>
        <v>22.1</v>
      </c>
      <c r="Y25" s="4">
        <f t="shared" si="4"/>
        <v>6.8999999999999977</v>
      </c>
      <c r="Z25">
        <v>0</v>
      </c>
    </row>
    <row r="26" spans="1:26" x14ac:dyDescent="0.3">
      <c r="A26" s="1" t="str">
        <f>'Damian Lillard'!A26</f>
        <v>vs DNK</v>
      </c>
      <c r="B26">
        <v>10</v>
      </c>
      <c r="C26">
        <v>3</v>
      </c>
      <c r="D26">
        <v>3</v>
      </c>
      <c r="E26">
        <v>3</v>
      </c>
      <c r="F26">
        <v>1</v>
      </c>
      <c r="G26">
        <v>0</v>
      </c>
      <c r="H26">
        <v>4</v>
      </c>
      <c r="I26">
        <v>11</v>
      </c>
      <c r="J26">
        <v>2</v>
      </c>
      <c r="K26">
        <v>9</v>
      </c>
      <c r="L26">
        <v>0</v>
      </c>
      <c r="M26">
        <v>0</v>
      </c>
      <c r="N26">
        <v>0</v>
      </c>
      <c r="O26">
        <v>2</v>
      </c>
      <c r="P26">
        <v>-4</v>
      </c>
      <c r="Q26" s="2">
        <f t="shared" si="0"/>
        <v>0.36363636363636365</v>
      </c>
      <c r="R26" s="2">
        <f t="shared" si="1"/>
        <v>0.22222222222222221</v>
      </c>
      <c r="S26" s="6" t="s">
        <v>45</v>
      </c>
      <c r="T26">
        <v>48</v>
      </c>
      <c r="U26">
        <v>19</v>
      </c>
      <c r="V26">
        <v>0</v>
      </c>
      <c r="W26" s="3">
        <f t="shared" si="2"/>
        <v>9.5436458333333345</v>
      </c>
      <c r="X26" s="4">
        <f t="shared" si="3"/>
        <v>30.1</v>
      </c>
      <c r="Y26" s="4">
        <f t="shared" si="4"/>
        <v>9.1999999999999993</v>
      </c>
      <c r="Z26">
        <v>0</v>
      </c>
    </row>
    <row r="27" spans="1:26" x14ac:dyDescent="0.3">
      <c r="A27" s="1" t="str">
        <f>'Damian Lillard'!A27</f>
        <v>@ IMP</v>
      </c>
      <c r="B27">
        <v>14</v>
      </c>
      <c r="C27">
        <v>2</v>
      </c>
      <c r="D27">
        <v>0</v>
      </c>
      <c r="E27">
        <v>0</v>
      </c>
      <c r="F27">
        <v>0</v>
      </c>
      <c r="G27">
        <v>2</v>
      </c>
      <c r="H27">
        <v>5</v>
      </c>
      <c r="I27">
        <v>8</v>
      </c>
      <c r="J27">
        <v>4</v>
      </c>
      <c r="K27">
        <v>5</v>
      </c>
      <c r="L27">
        <v>0</v>
      </c>
      <c r="M27">
        <v>0</v>
      </c>
      <c r="N27">
        <v>0</v>
      </c>
      <c r="O27">
        <v>1</v>
      </c>
      <c r="P27">
        <v>-2</v>
      </c>
      <c r="Q27" s="2">
        <f t="shared" si="0"/>
        <v>0.625</v>
      </c>
      <c r="R27" s="2">
        <f t="shared" si="1"/>
        <v>0.8</v>
      </c>
      <c r="S27" s="6" t="s">
        <v>45</v>
      </c>
      <c r="T27">
        <v>38</v>
      </c>
      <c r="U27">
        <v>14</v>
      </c>
      <c r="V27">
        <v>0</v>
      </c>
      <c r="W27" s="3">
        <f t="shared" si="2"/>
        <v>11.143526315789476</v>
      </c>
      <c r="X27" s="4">
        <f t="shared" si="3"/>
        <v>14.399999999999999</v>
      </c>
      <c r="Y27" s="4">
        <f t="shared" si="4"/>
        <v>8.6</v>
      </c>
      <c r="Z27">
        <v>0</v>
      </c>
    </row>
    <row r="28" spans="1:26" x14ac:dyDescent="0.3">
      <c r="A28" s="1" t="str">
        <f>'Damian Lillard'!A28</f>
        <v>@ CHI</v>
      </c>
      <c r="B28">
        <v>6</v>
      </c>
      <c r="C28">
        <v>5</v>
      </c>
      <c r="D28">
        <v>2</v>
      </c>
      <c r="E28">
        <v>1</v>
      </c>
      <c r="F28">
        <v>1</v>
      </c>
      <c r="G28">
        <v>3</v>
      </c>
      <c r="H28">
        <v>3</v>
      </c>
      <c r="I28">
        <v>6</v>
      </c>
      <c r="J28">
        <v>0</v>
      </c>
      <c r="K28">
        <v>3</v>
      </c>
      <c r="L28">
        <v>0</v>
      </c>
      <c r="M28">
        <v>0</v>
      </c>
      <c r="N28">
        <v>0</v>
      </c>
      <c r="O28">
        <v>2</v>
      </c>
      <c r="P28">
        <v>-9</v>
      </c>
      <c r="Q28" s="2">
        <f t="shared" si="0"/>
        <v>0.5</v>
      </c>
      <c r="R28" s="2">
        <f t="shared" si="1"/>
        <v>0</v>
      </c>
      <c r="S28" s="6" t="s">
        <v>45</v>
      </c>
      <c r="T28">
        <v>36</v>
      </c>
      <c r="U28">
        <v>10</v>
      </c>
      <c r="V28">
        <v>1</v>
      </c>
      <c r="W28" s="3">
        <f t="shared" si="2"/>
        <v>5.0026944444444448</v>
      </c>
      <c r="X28" s="4">
        <f t="shared" si="3"/>
        <v>18</v>
      </c>
      <c r="Y28" s="4">
        <f t="shared" si="4"/>
        <v>3.8000000000000007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12.555555555555555</v>
      </c>
      <c r="C47" s="4">
        <f t="shared" ref="C47:P47" si="6">AVERAGE(C2:C46)</f>
        <v>3.5555555555555554</v>
      </c>
      <c r="D47" s="4">
        <f t="shared" si="6"/>
        <v>1.7037037037037037</v>
      </c>
      <c r="E47" s="4">
        <f t="shared" si="6"/>
        <v>0.33333333333333331</v>
      </c>
      <c r="F47" s="4">
        <f t="shared" si="6"/>
        <v>1.037037037037037</v>
      </c>
      <c r="G47" s="4">
        <f t="shared" si="6"/>
        <v>0.7407407407407407</v>
      </c>
      <c r="H47" s="4">
        <f t="shared" si="6"/>
        <v>4.7037037037037033</v>
      </c>
      <c r="I47" s="4">
        <f t="shared" si="6"/>
        <v>9.2222222222222214</v>
      </c>
      <c r="J47" s="4">
        <f t="shared" si="6"/>
        <v>2.7037037037037037</v>
      </c>
      <c r="K47" s="4">
        <f t="shared" si="6"/>
        <v>5.5185185185185182</v>
      </c>
      <c r="L47" s="4">
        <f t="shared" si="6"/>
        <v>0.44444444444444442</v>
      </c>
      <c r="M47" s="4">
        <f t="shared" si="6"/>
        <v>0.51851851851851849</v>
      </c>
      <c r="N47" s="4">
        <f t="shared" si="6"/>
        <v>0.37037037037037035</v>
      </c>
      <c r="O47" s="4">
        <f t="shared" si="6"/>
        <v>1.3333333333333333</v>
      </c>
      <c r="P47" s="4">
        <f t="shared" si="6"/>
        <v>-0.81481481481481477</v>
      </c>
      <c r="Q47" s="2">
        <f>SUM(H2:H46)/SUM(I2:I46)</f>
        <v>0.51004016064257029</v>
      </c>
      <c r="R47" s="2">
        <f>SUM(J2:J46)/SUM(K2:K46)</f>
        <v>0.48993288590604028</v>
      </c>
      <c r="S47" s="2">
        <f>SUM(L2:L46)/SUM(M2:M46)</f>
        <v>0.8571428571428571</v>
      </c>
      <c r="T47" s="4">
        <f t="shared" ref="T47:V47" si="7">AVERAGE(T2:T46)</f>
        <v>37.25925925925926</v>
      </c>
      <c r="U47" s="4">
        <f t="shared" si="7"/>
        <v>16.925925925925927</v>
      </c>
      <c r="V47" s="4">
        <f t="shared" si="7"/>
        <v>0.14814814814814814</v>
      </c>
      <c r="W47" s="3">
        <f>((H49*85.91) +(F49*53.897)+(J49*51.757)+(L49*46.845)+(E49*39.19)+(N49*39.19)+(D49*34.677)+((C49-N49)*14.707)-(O49*17.174)-((M49-L49)*20.091)-((I49-H49)*39.19)-(G49*53.897))/T49</f>
        <v>13.764488071570575</v>
      </c>
      <c r="X47" s="4">
        <f t="shared" ref="X47" si="8">B47+(C47*1.2)+(D47*1.5)+(E47*3)+(F47*3)-G47</f>
        <v>22.74814814814815</v>
      </c>
      <c r="Y47" s="4">
        <f t="shared" ref="Y47" si="9">B47+0.4*H47-0.7*I47-0.4*(M47-L47)+0.7*N47+0.3*(C47-N47)+F47+D47*0.7+0.7*E47-0.4*O47-G47</f>
        <v>10.355555555555556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339</v>
      </c>
      <c r="C49">
        <f t="shared" ref="C49:P49" si="10">SUM(C2:C46)</f>
        <v>96</v>
      </c>
      <c r="D49">
        <f t="shared" si="10"/>
        <v>46</v>
      </c>
      <c r="E49">
        <f t="shared" si="10"/>
        <v>9</v>
      </c>
      <c r="F49">
        <f t="shared" si="10"/>
        <v>28</v>
      </c>
      <c r="G49">
        <f t="shared" si="10"/>
        <v>20</v>
      </c>
      <c r="H49">
        <f t="shared" si="10"/>
        <v>127</v>
      </c>
      <c r="I49">
        <f t="shared" si="10"/>
        <v>249</v>
      </c>
      <c r="J49">
        <f t="shared" si="10"/>
        <v>73</v>
      </c>
      <c r="K49">
        <f t="shared" si="10"/>
        <v>149</v>
      </c>
      <c r="L49">
        <f t="shared" si="10"/>
        <v>12</v>
      </c>
      <c r="M49">
        <f t="shared" si="10"/>
        <v>14</v>
      </c>
      <c r="N49">
        <f t="shared" si="10"/>
        <v>10</v>
      </c>
      <c r="O49">
        <f t="shared" si="10"/>
        <v>36</v>
      </c>
      <c r="P49">
        <f t="shared" si="10"/>
        <v>-22</v>
      </c>
      <c r="T49">
        <f>SUM(T2:T46)</f>
        <v>1006</v>
      </c>
      <c r="U49">
        <f>SUM(U2:U46)</f>
        <v>457</v>
      </c>
      <c r="V49">
        <f>SUM(V2:V46)</f>
        <v>4</v>
      </c>
      <c r="X49" s="4">
        <f>SUM(X2:X46)</f>
        <v>614.20000000000016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Y28" sqref="Y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9</v>
      </c>
      <c r="C2">
        <v>5</v>
      </c>
      <c r="D2">
        <v>1</v>
      </c>
      <c r="E2">
        <v>1</v>
      </c>
      <c r="F2">
        <v>1</v>
      </c>
      <c r="G2">
        <v>0</v>
      </c>
      <c r="H2">
        <v>3</v>
      </c>
      <c r="I2">
        <v>7</v>
      </c>
      <c r="J2">
        <v>3</v>
      </c>
      <c r="K2">
        <v>6</v>
      </c>
      <c r="L2">
        <v>0</v>
      </c>
      <c r="M2">
        <v>0</v>
      </c>
      <c r="N2">
        <v>1</v>
      </c>
      <c r="O2">
        <v>0</v>
      </c>
      <c r="P2">
        <v>-10</v>
      </c>
      <c r="Q2" s="2">
        <f t="shared" ref="Q2:Q46" si="0">H2/I2</f>
        <v>0.42857142857142855</v>
      </c>
      <c r="R2" s="2">
        <f t="shared" ref="R2:R46" si="1">J2/K2</f>
        <v>0.5</v>
      </c>
      <c r="S2" s="6" t="s">
        <v>45</v>
      </c>
      <c r="T2">
        <v>29</v>
      </c>
      <c r="U2">
        <v>11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16.62148275862069</v>
      </c>
      <c r="X2" s="4">
        <f t="shared" ref="X2:X46" si="3">B2+(C2*1.2)+(D2*1.5)+(E2*3)+(F2*3)-G2</f>
        <v>22.5</v>
      </c>
      <c r="Y2" s="4">
        <f t="shared" ref="Y2:Y46" si="4">B2+0.4*H2-0.7*I2-0.4*(M2-L2)+0.7*N2+0.3*(C2-N2)+F2+D2*0.7+0.7*E2-0.4*O2-G2</f>
        <v>9.5999999999999979</v>
      </c>
      <c r="Z2">
        <v>0</v>
      </c>
    </row>
    <row r="3" spans="1:26" x14ac:dyDescent="0.3">
      <c r="A3" s="1" t="str">
        <f>'Damian Lillard'!A3</f>
        <v>vs EUR</v>
      </c>
      <c r="B3">
        <v>14</v>
      </c>
      <c r="C3">
        <v>3</v>
      </c>
      <c r="D3">
        <v>5</v>
      </c>
      <c r="E3">
        <v>1</v>
      </c>
      <c r="F3">
        <v>1</v>
      </c>
      <c r="G3">
        <v>1</v>
      </c>
      <c r="H3">
        <v>6</v>
      </c>
      <c r="I3">
        <v>10</v>
      </c>
      <c r="J3">
        <v>2</v>
      </c>
      <c r="K3">
        <v>5</v>
      </c>
      <c r="L3">
        <v>0</v>
      </c>
      <c r="M3">
        <v>0</v>
      </c>
      <c r="N3">
        <v>0</v>
      </c>
      <c r="O3">
        <v>0</v>
      </c>
      <c r="P3">
        <v>-14</v>
      </c>
      <c r="Q3" s="2">
        <f t="shared" si="0"/>
        <v>0.6</v>
      </c>
      <c r="R3" s="2">
        <f t="shared" si="1"/>
        <v>0.4</v>
      </c>
      <c r="S3" s="6" t="s">
        <v>45</v>
      </c>
      <c r="T3">
        <v>34</v>
      </c>
      <c r="U3">
        <v>26</v>
      </c>
      <c r="V3">
        <v>0</v>
      </c>
      <c r="W3" s="3">
        <f t="shared" si="2"/>
        <v>21.144411764705886</v>
      </c>
      <c r="X3" s="4">
        <f t="shared" si="3"/>
        <v>30.1</v>
      </c>
      <c r="Y3" s="4">
        <f t="shared" si="4"/>
        <v>14.499999999999998</v>
      </c>
      <c r="Z3">
        <v>0</v>
      </c>
    </row>
    <row r="4" spans="1:26" x14ac:dyDescent="0.3">
      <c r="A4" s="1" t="str">
        <f>'Damian Lillard'!A4</f>
        <v>vs RKS</v>
      </c>
      <c r="B4">
        <v>6</v>
      </c>
      <c r="C4">
        <v>5</v>
      </c>
      <c r="D4">
        <v>4</v>
      </c>
      <c r="E4">
        <v>0</v>
      </c>
      <c r="F4">
        <v>0</v>
      </c>
      <c r="G4">
        <v>0</v>
      </c>
      <c r="H4">
        <v>2</v>
      </c>
      <c r="I4">
        <v>5</v>
      </c>
      <c r="J4">
        <v>2</v>
      </c>
      <c r="K4">
        <v>3</v>
      </c>
      <c r="L4">
        <v>0</v>
      </c>
      <c r="M4">
        <v>0</v>
      </c>
      <c r="N4">
        <v>0</v>
      </c>
      <c r="O4">
        <v>1</v>
      </c>
      <c r="P4">
        <v>-21</v>
      </c>
      <c r="Q4" s="2">
        <f t="shared" si="0"/>
        <v>0.4</v>
      </c>
      <c r="R4" s="2">
        <f t="shared" si="1"/>
        <v>0.66666666666666663</v>
      </c>
      <c r="S4" s="6" t="s">
        <v>45</v>
      </c>
      <c r="T4">
        <v>36</v>
      </c>
      <c r="U4">
        <v>16</v>
      </c>
      <c r="V4">
        <v>0</v>
      </c>
      <c r="W4" s="3">
        <f t="shared" si="2"/>
        <v>9.8009166666666676</v>
      </c>
      <c r="X4" s="4">
        <f t="shared" si="3"/>
        <v>18</v>
      </c>
      <c r="Y4" s="4">
        <f t="shared" si="4"/>
        <v>7.1999999999999993</v>
      </c>
      <c r="Z4">
        <v>0</v>
      </c>
    </row>
    <row r="5" spans="1:26" x14ac:dyDescent="0.3">
      <c r="A5" s="1" t="str">
        <f>'Damian Lillard'!A5</f>
        <v>@ AFR</v>
      </c>
      <c r="B5">
        <v>8</v>
      </c>
      <c r="C5">
        <v>7</v>
      </c>
      <c r="D5">
        <v>2</v>
      </c>
      <c r="E5">
        <v>0</v>
      </c>
      <c r="F5">
        <v>1</v>
      </c>
      <c r="G5">
        <v>1</v>
      </c>
      <c r="H5">
        <v>3</v>
      </c>
      <c r="I5">
        <v>6</v>
      </c>
      <c r="J5">
        <v>2</v>
      </c>
      <c r="K5">
        <v>5</v>
      </c>
      <c r="L5">
        <v>0</v>
      </c>
      <c r="M5">
        <v>0</v>
      </c>
      <c r="N5">
        <v>0</v>
      </c>
      <c r="O5">
        <v>2</v>
      </c>
      <c r="P5">
        <v>-33</v>
      </c>
      <c r="Q5" s="2">
        <f t="shared" si="0"/>
        <v>0.5</v>
      </c>
      <c r="R5" s="2">
        <f t="shared" si="1"/>
        <v>0.4</v>
      </c>
      <c r="S5" s="6" t="s">
        <v>45</v>
      </c>
      <c r="T5">
        <v>31</v>
      </c>
      <c r="U5">
        <v>12</v>
      </c>
      <c r="V5">
        <v>0</v>
      </c>
      <c r="W5" s="3">
        <f t="shared" si="2"/>
        <v>12.310612903225808</v>
      </c>
      <c r="X5" s="4">
        <f t="shared" si="3"/>
        <v>21.4</v>
      </c>
      <c r="Y5" s="4">
        <f t="shared" si="4"/>
        <v>7.6999999999999993</v>
      </c>
      <c r="Z5">
        <v>0</v>
      </c>
    </row>
    <row r="6" spans="1:26" x14ac:dyDescent="0.3">
      <c r="A6" s="1" t="str">
        <f>'Damian Lillard'!A6</f>
        <v>vs OLD</v>
      </c>
      <c r="B6">
        <v>6</v>
      </c>
      <c r="C6">
        <v>5</v>
      </c>
      <c r="D6">
        <v>3</v>
      </c>
      <c r="E6">
        <v>1</v>
      </c>
      <c r="F6">
        <v>1</v>
      </c>
      <c r="G6">
        <v>1</v>
      </c>
      <c r="H6">
        <v>2</v>
      </c>
      <c r="I6">
        <v>8</v>
      </c>
      <c r="J6">
        <v>2</v>
      </c>
      <c r="K6">
        <v>5</v>
      </c>
      <c r="L6">
        <v>0</v>
      </c>
      <c r="M6">
        <v>0</v>
      </c>
      <c r="N6">
        <v>1</v>
      </c>
      <c r="O6">
        <v>0</v>
      </c>
      <c r="P6">
        <v>20</v>
      </c>
      <c r="Q6" s="2">
        <f t="shared" si="0"/>
        <v>0.25</v>
      </c>
      <c r="R6" s="2">
        <f t="shared" si="1"/>
        <v>0.4</v>
      </c>
      <c r="S6" s="6" t="s">
        <v>45</v>
      </c>
      <c r="T6">
        <v>35</v>
      </c>
      <c r="U6">
        <v>14</v>
      </c>
      <c r="V6">
        <v>0</v>
      </c>
      <c r="W6" s="3">
        <f t="shared" si="2"/>
        <v>8.0409428571428592</v>
      </c>
      <c r="X6" s="4">
        <f t="shared" si="3"/>
        <v>21.5</v>
      </c>
      <c r="Y6" s="4">
        <f t="shared" si="4"/>
        <v>5.8999999999999995</v>
      </c>
      <c r="Z6">
        <v>0</v>
      </c>
    </row>
    <row r="7" spans="1:26" x14ac:dyDescent="0.3">
      <c r="A7" s="1" t="str">
        <f>'Damian Lillard'!A7</f>
        <v>@ USA</v>
      </c>
      <c r="B7">
        <v>11</v>
      </c>
      <c r="C7">
        <v>5</v>
      </c>
      <c r="D7">
        <v>2</v>
      </c>
      <c r="E7">
        <v>0</v>
      </c>
      <c r="F7">
        <v>1</v>
      </c>
      <c r="G7">
        <v>1</v>
      </c>
      <c r="H7">
        <v>4</v>
      </c>
      <c r="I7">
        <v>7</v>
      </c>
      <c r="J7">
        <v>1</v>
      </c>
      <c r="K7">
        <v>3</v>
      </c>
      <c r="L7">
        <v>2</v>
      </c>
      <c r="M7">
        <v>2</v>
      </c>
      <c r="N7">
        <v>0</v>
      </c>
      <c r="O7">
        <v>3</v>
      </c>
      <c r="P7">
        <v>2</v>
      </c>
      <c r="Q7" s="2">
        <f t="shared" si="0"/>
        <v>0.5714285714285714</v>
      </c>
      <c r="R7" s="2">
        <f t="shared" si="1"/>
        <v>0.33333333333333331</v>
      </c>
      <c r="S7" s="2">
        <f t="shared" ref="S7:S46" si="5">L7/M7</f>
        <v>1</v>
      </c>
      <c r="T7">
        <v>25</v>
      </c>
      <c r="U7">
        <v>17</v>
      </c>
      <c r="V7">
        <v>0</v>
      </c>
      <c r="W7" s="3">
        <f t="shared" si="2"/>
        <v>18.515359999999998</v>
      </c>
      <c r="X7" s="4">
        <f t="shared" si="3"/>
        <v>22</v>
      </c>
      <c r="Y7" s="4">
        <f t="shared" si="4"/>
        <v>9.3999999999999986</v>
      </c>
      <c r="Z7">
        <v>0</v>
      </c>
    </row>
    <row r="8" spans="1:26" x14ac:dyDescent="0.3">
      <c r="A8" s="1" t="str">
        <f>'Damian Lillard'!A8</f>
        <v>vs SPA</v>
      </c>
      <c r="B8">
        <v>18</v>
      </c>
      <c r="C8">
        <v>1</v>
      </c>
      <c r="D8">
        <v>1</v>
      </c>
      <c r="E8">
        <v>0</v>
      </c>
      <c r="F8">
        <v>1</v>
      </c>
      <c r="G8">
        <v>0</v>
      </c>
      <c r="H8">
        <v>7</v>
      </c>
      <c r="I8">
        <v>9</v>
      </c>
      <c r="J8">
        <v>4</v>
      </c>
      <c r="K8">
        <v>6</v>
      </c>
      <c r="L8">
        <v>0</v>
      </c>
      <c r="M8">
        <v>0</v>
      </c>
      <c r="N8">
        <v>0</v>
      </c>
      <c r="O8">
        <v>1</v>
      </c>
      <c r="P8">
        <v>19</v>
      </c>
      <c r="Q8" s="2">
        <f t="shared" si="0"/>
        <v>0.77777777777777779</v>
      </c>
      <c r="R8" s="2">
        <f t="shared" si="1"/>
        <v>0.66666666666666663</v>
      </c>
      <c r="S8" s="6" t="s">
        <v>45</v>
      </c>
      <c r="T8">
        <v>30</v>
      </c>
      <c r="U8">
        <v>21</v>
      </c>
      <c r="V8">
        <v>0</v>
      </c>
      <c r="W8" s="3">
        <f t="shared" si="2"/>
        <v>27.204166666666669</v>
      </c>
      <c r="X8" s="4">
        <f t="shared" si="3"/>
        <v>23.7</v>
      </c>
      <c r="Y8" s="4">
        <f t="shared" si="4"/>
        <v>16.100000000000001</v>
      </c>
      <c r="Z8">
        <v>0</v>
      </c>
    </row>
    <row r="9" spans="1:26" x14ac:dyDescent="0.3">
      <c r="A9" s="1" t="str">
        <f>'Damian Lillard'!A9</f>
        <v>@ 6TH</v>
      </c>
      <c r="B9">
        <v>18</v>
      </c>
      <c r="C9">
        <v>1</v>
      </c>
      <c r="D9">
        <v>0</v>
      </c>
      <c r="E9">
        <v>0</v>
      </c>
      <c r="F9">
        <v>0</v>
      </c>
      <c r="G9">
        <v>0</v>
      </c>
      <c r="H9">
        <v>6</v>
      </c>
      <c r="I9">
        <v>8</v>
      </c>
      <c r="J9">
        <v>4</v>
      </c>
      <c r="K9">
        <v>6</v>
      </c>
      <c r="L9">
        <v>2</v>
      </c>
      <c r="M9">
        <v>2</v>
      </c>
      <c r="N9">
        <v>0</v>
      </c>
      <c r="O9">
        <v>0</v>
      </c>
      <c r="P9">
        <v>-1</v>
      </c>
      <c r="Q9" s="2">
        <f t="shared" si="0"/>
        <v>0.75</v>
      </c>
      <c r="R9" s="2">
        <f t="shared" si="1"/>
        <v>0.66666666666666663</v>
      </c>
      <c r="S9" s="2">
        <f t="shared" si="5"/>
        <v>1</v>
      </c>
      <c r="T9">
        <v>28</v>
      </c>
      <c r="U9">
        <v>18</v>
      </c>
      <c r="V9">
        <v>0</v>
      </c>
      <c r="W9" s="3">
        <f t="shared" si="2"/>
        <v>26.875178571428574</v>
      </c>
      <c r="X9" s="4">
        <f t="shared" si="3"/>
        <v>19.2</v>
      </c>
      <c r="Y9" s="4">
        <f t="shared" si="4"/>
        <v>15.1</v>
      </c>
      <c r="Z9">
        <v>0</v>
      </c>
    </row>
    <row r="10" spans="1:26" x14ac:dyDescent="0.3">
      <c r="A10" s="1" t="str">
        <f>'Damian Lillard'!A10</f>
        <v>vs CAN</v>
      </c>
      <c r="B10">
        <v>8</v>
      </c>
      <c r="C10">
        <v>7</v>
      </c>
      <c r="D10">
        <v>1</v>
      </c>
      <c r="E10">
        <v>0</v>
      </c>
      <c r="F10">
        <v>0</v>
      </c>
      <c r="G10">
        <v>1</v>
      </c>
      <c r="H10">
        <v>3</v>
      </c>
      <c r="I10">
        <v>6</v>
      </c>
      <c r="J10">
        <v>2</v>
      </c>
      <c r="K10">
        <v>4</v>
      </c>
      <c r="L10">
        <v>0</v>
      </c>
      <c r="M10">
        <v>0</v>
      </c>
      <c r="N10">
        <v>1</v>
      </c>
      <c r="O10">
        <v>4</v>
      </c>
      <c r="P10">
        <v>-12</v>
      </c>
      <c r="Q10" s="2">
        <f t="shared" si="0"/>
        <v>0.5</v>
      </c>
      <c r="R10" s="2">
        <f t="shared" si="1"/>
        <v>0.5</v>
      </c>
      <c r="S10" s="6" t="s">
        <v>45</v>
      </c>
      <c r="T10">
        <v>32</v>
      </c>
      <c r="U10">
        <v>11</v>
      </c>
      <c r="V10">
        <v>0</v>
      </c>
      <c r="W10" s="3">
        <f t="shared" si="2"/>
        <v>8.8496875000000017</v>
      </c>
      <c r="X10" s="4">
        <f t="shared" si="3"/>
        <v>16.899999999999999</v>
      </c>
      <c r="Y10" s="4">
        <f t="shared" si="4"/>
        <v>5.6</v>
      </c>
      <c r="Z10">
        <v>0</v>
      </c>
    </row>
    <row r="11" spans="1:26" x14ac:dyDescent="0.3">
      <c r="A11" s="1" t="str">
        <f>'Damian Lillard'!A11</f>
        <v>@ DNK</v>
      </c>
      <c r="B11">
        <v>10</v>
      </c>
      <c r="C11">
        <v>8</v>
      </c>
      <c r="D11">
        <v>2</v>
      </c>
      <c r="E11">
        <v>0</v>
      </c>
      <c r="F11">
        <v>1</v>
      </c>
      <c r="G11">
        <v>0</v>
      </c>
      <c r="H11">
        <v>4</v>
      </c>
      <c r="I11">
        <v>8</v>
      </c>
      <c r="J11">
        <v>2</v>
      </c>
      <c r="K11">
        <v>4</v>
      </c>
      <c r="L11">
        <v>0</v>
      </c>
      <c r="M11">
        <v>0</v>
      </c>
      <c r="N11">
        <v>0</v>
      </c>
      <c r="O11">
        <v>3</v>
      </c>
      <c r="P11">
        <v>4</v>
      </c>
      <c r="Q11" s="2">
        <f t="shared" si="0"/>
        <v>0.5</v>
      </c>
      <c r="R11" s="2">
        <f t="shared" si="1"/>
        <v>0.5</v>
      </c>
      <c r="S11" s="6" t="s">
        <v>45</v>
      </c>
      <c r="T11">
        <v>40</v>
      </c>
      <c r="U11">
        <v>15</v>
      </c>
      <c r="V11">
        <v>0</v>
      </c>
      <c r="W11" s="3">
        <f t="shared" si="2"/>
        <v>11.994474999999998</v>
      </c>
      <c r="X11" s="4">
        <f t="shared" si="3"/>
        <v>25.6</v>
      </c>
      <c r="Y11" s="4">
        <f t="shared" si="4"/>
        <v>9.6000000000000014</v>
      </c>
      <c r="Z11">
        <v>0</v>
      </c>
    </row>
    <row r="12" spans="1:26" x14ac:dyDescent="0.3">
      <c r="A12" s="1" t="str">
        <f>'Damian Lillard'!A12</f>
        <v>vs IMP</v>
      </c>
      <c r="B12">
        <v>3</v>
      </c>
      <c r="C12">
        <v>5</v>
      </c>
      <c r="D12">
        <v>3</v>
      </c>
      <c r="E12">
        <v>1</v>
      </c>
      <c r="F12">
        <v>1</v>
      </c>
      <c r="G12">
        <v>0</v>
      </c>
      <c r="H12">
        <v>1</v>
      </c>
      <c r="I12">
        <v>4</v>
      </c>
      <c r="J12">
        <v>1</v>
      </c>
      <c r="K12">
        <v>3</v>
      </c>
      <c r="L12">
        <v>0</v>
      </c>
      <c r="M12">
        <v>0</v>
      </c>
      <c r="N12">
        <v>2</v>
      </c>
      <c r="O12">
        <v>1</v>
      </c>
      <c r="P12">
        <v>-11</v>
      </c>
      <c r="Q12" s="2">
        <f t="shared" si="0"/>
        <v>0.25</v>
      </c>
      <c r="R12" s="2">
        <f t="shared" si="1"/>
        <v>0.33333333333333331</v>
      </c>
      <c r="S12" s="6" t="s">
        <v>45</v>
      </c>
      <c r="T12">
        <v>32</v>
      </c>
      <c r="U12">
        <v>10</v>
      </c>
      <c r="V12">
        <v>0</v>
      </c>
      <c r="W12" s="3">
        <f t="shared" si="2"/>
        <v>10.079437500000001</v>
      </c>
      <c r="X12" s="4">
        <f t="shared" si="3"/>
        <v>19.5</v>
      </c>
      <c r="Y12" s="4">
        <f t="shared" si="4"/>
        <v>6.3</v>
      </c>
      <c r="Z12">
        <v>0</v>
      </c>
    </row>
    <row r="13" spans="1:26" x14ac:dyDescent="0.3">
      <c r="A13" s="1" t="str">
        <f>'Damian Lillard'!A13</f>
        <v>vs CHI</v>
      </c>
      <c r="B13">
        <v>7</v>
      </c>
      <c r="C13">
        <v>6</v>
      </c>
      <c r="D13">
        <v>0</v>
      </c>
      <c r="E13">
        <v>1</v>
      </c>
      <c r="F13">
        <v>1</v>
      </c>
      <c r="G13">
        <v>0</v>
      </c>
      <c r="H13">
        <v>3</v>
      </c>
      <c r="I13">
        <v>8</v>
      </c>
      <c r="J13">
        <v>1</v>
      </c>
      <c r="K13">
        <v>4</v>
      </c>
      <c r="L13">
        <v>0</v>
      </c>
      <c r="M13">
        <v>0</v>
      </c>
      <c r="N13">
        <v>0</v>
      </c>
      <c r="O13">
        <v>0</v>
      </c>
      <c r="P13">
        <v>17</v>
      </c>
      <c r="Q13" s="2">
        <f t="shared" si="0"/>
        <v>0.375</v>
      </c>
      <c r="R13" s="2">
        <f t="shared" si="1"/>
        <v>0.25</v>
      </c>
      <c r="S13" s="6" t="s">
        <v>45</v>
      </c>
      <c r="T13">
        <v>34</v>
      </c>
      <c r="U13">
        <v>7</v>
      </c>
      <c r="V13">
        <v>0</v>
      </c>
      <c r="W13" s="3">
        <f t="shared" si="2"/>
        <v>8.6725294117647067</v>
      </c>
      <c r="X13" s="4">
        <f t="shared" si="3"/>
        <v>20.2</v>
      </c>
      <c r="Y13" s="4">
        <f t="shared" si="4"/>
        <v>6.1</v>
      </c>
      <c r="Z13">
        <v>0</v>
      </c>
    </row>
    <row r="14" spans="1:26" x14ac:dyDescent="0.3">
      <c r="A14" s="1" t="str">
        <f>'Damian Lillard'!A14</f>
        <v>@ DEF</v>
      </c>
      <c r="B14">
        <v>8</v>
      </c>
      <c r="C14">
        <v>10</v>
      </c>
      <c r="D14">
        <v>2</v>
      </c>
      <c r="E14">
        <v>0</v>
      </c>
      <c r="F14">
        <v>1</v>
      </c>
      <c r="G14">
        <v>1</v>
      </c>
      <c r="H14">
        <v>3</v>
      </c>
      <c r="I14">
        <v>10</v>
      </c>
      <c r="J14">
        <v>2</v>
      </c>
      <c r="K14">
        <v>6</v>
      </c>
      <c r="L14">
        <v>0</v>
      </c>
      <c r="M14">
        <v>0</v>
      </c>
      <c r="N14">
        <v>1</v>
      </c>
      <c r="O14">
        <v>0</v>
      </c>
      <c r="P14">
        <v>20</v>
      </c>
      <c r="Q14" s="2">
        <f t="shared" si="0"/>
        <v>0.3</v>
      </c>
      <c r="R14" s="2">
        <f t="shared" si="1"/>
        <v>0.33333333333333331</v>
      </c>
      <c r="S14" s="6" t="s">
        <v>45</v>
      </c>
      <c r="T14">
        <v>30</v>
      </c>
      <c r="U14">
        <v>14</v>
      </c>
      <c r="V14">
        <v>0</v>
      </c>
      <c r="W14" s="3">
        <f t="shared" si="2"/>
        <v>10.927366666666668</v>
      </c>
      <c r="X14" s="4">
        <f t="shared" si="3"/>
        <v>25</v>
      </c>
      <c r="Y14" s="4">
        <f t="shared" si="4"/>
        <v>7</v>
      </c>
      <c r="Z14">
        <v>0</v>
      </c>
    </row>
    <row r="15" spans="1:26" x14ac:dyDescent="0.3">
      <c r="A15" s="1" t="str">
        <f>'Damian Lillard'!A15</f>
        <v>vs OCE</v>
      </c>
      <c r="B15">
        <v>9</v>
      </c>
      <c r="C15">
        <v>4</v>
      </c>
      <c r="D15">
        <v>1</v>
      </c>
      <c r="E15">
        <v>1</v>
      </c>
      <c r="F15">
        <v>0</v>
      </c>
      <c r="G15">
        <v>2</v>
      </c>
      <c r="H15">
        <v>3</v>
      </c>
      <c r="I15">
        <v>8</v>
      </c>
      <c r="J15">
        <v>2</v>
      </c>
      <c r="K15">
        <v>7</v>
      </c>
      <c r="L15">
        <v>1</v>
      </c>
      <c r="M15">
        <v>1</v>
      </c>
      <c r="N15">
        <v>0</v>
      </c>
      <c r="O15">
        <v>5</v>
      </c>
      <c r="P15">
        <v>8</v>
      </c>
      <c r="Q15" s="2">
        <f t="shared" si="0"/>
        <v>0.375</v>
      </c>
      <c r="R15" s="2">
        <f t="shared" si="1"/>
        <v>0.2857142857142857</v>
      </c>
      <c r="S15" s="2">
        <f t="shared" si="5"/>
        <v>1</v>
      </c>
      <c r="T15">
        <v>28</v>
      </c>
      <c r="U15">
        <v>12</v>
      </c>
      <c r="V15">
        <v>0</v>
      </c>
      <c r="W15" s="3">
        <f t="shared" si="2"/>
        <v>5.3989285714285762</v>
      </c>
      <c r="X15" s="4">
        <f t="shared" si="3"/>
        <v>16.3</v>
      </c>
      <c r="Y15" s="4">
        <f t="shared" si="4"/>
        <v>3.2</v>
      </c>
      <c r="Z15">
        <v>0</v>
      </c>
    </row>
    <row r="16" spans="1:26" x14ac:dyDescent="0.3">
      <c r="A16" s="1" t="str">
        <f>'Damian Lillard'!A16</f>
        <v>@ FRA</v>
      </c>
      <c r="B16">
        <v>2</v>
      </c>
      <c r="C16">
        <v>5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-3</v>
      </c>
      <c r="Q16" s="2">
        <f t="shared" si="0"/>
        <v>1</v>
      </c>
      <c r="R16" s="6" t="s">
        <v>45</v>
      </c>
      <c r="S16" s="6" t="s">
        <v>45</v>
      </c>
      <c r="T16">
        <v>33</v>
      </c>
      <c r="U16">
        <v>5</v>
      </c>
      <c r="V16">
        <v>0</v>
      </c>
      <c r="W16" s="3">
        <f t="shared" si="2"/>
        <v>4.9163939393939389</v>
      </c>
      <c r="X16" s="4">
        <f t="shared" si="3"/>
        <v>11.5</v>
      </c>
      <c r="Y16" s="4">
        <f t="shared" si="4"/>
        <v>3.2</v>
      </c>
      <c r="Z16">
        <v>0</v>
      </c>
    </row>
    <row r="17" spans="1:26" x14ac:dyDescent="0.3">
      <c r="A17" s="1" t="str">
        <f>'Damian Lillard'!A17</f>
        <v>VS INJ</v>
      </c>
      <c r="B17">
        <v>5</v>
      </c>
      <c r="C17">
        <v>3</v>
      </c>
      <c r="D17">
        <v>1</v>
      </c>
      <c r="E17">
        <v>1</v>
      </c>
      <c r="F17">
        <v>1</v>
      </c>
      <c r="G17">
        <v>2</v>
      </c>
      <c r="H17">
        <v>2</v>
      </c>
      <c r="I17">
        <v>9</v>
      </c>
      <c r="J17">
        <v>1</v>
      </c>
      <c r="K17">
        <v>4</v>
      </c>
      <c r="L17">
        <v>0</v>
      </c>
      <c r="M17">
        <v>0</v>
      </c>
      <c r="N17">
        <v>0</v>
      </c>
      <c r="O17">
        <v>2</v>
      </c>
      <c r="P17">
        <v>-8</v>
      </c>
      <c r="Q17" s="2">
        <f t="shared" si="0"/>
        <v>0.22222222222222221</v>
      </c>
      <c r="R17" s="2">
        <f t="shared" si="1"/>
        <v>0.25</v>
      </c>
      <c r="S17" s="6" t="s">
        <v>45</v>
      </c>
      <c r="T17">
        <v>41</v>
      </c>
      <c r="U17">
        <v>8</v>
      </c>
      <c r="V17">
        <v>0</v>
      </c>
      <c r="W17" s="3">
        <f t="shared" si="2"/>
        <v>-0.51243902439024402</v>
      </c>
      <c r="X17" s="4">
        <f t="shared" si="3"/>
        <v>14.100000000000001</v>
      </c>
      <c r="Y17" s="4">
        <f t="shared" si="4"/>
        <v>0</v>
      </c>
      <c r="Z17">
        <v>0</v>
      </c>
    </row>
    <row r="18" spans="1:26" x14ac:dyDescent="0.3">
      <c r="A18" s="1" t="str">
        <f>'Damian Lillard'!A18</f>
        <v>@ EUR</v>
      </c>
      <c r="B18">
        <v>6</v>
      </c>
      <c r="C18">
        <v>2</v>
      </c>
      <c r="D18">
        <v>2</v>
      </c>
      <c r="E18">
        <v>1</v>
      </c>
      <c r="F18">
        <v>0</v>
      </c>
      <c r="G18">
        <v>1</v>
      </c>
      <c r="H18">
        <v>2</v>
      </c>
      <c r="I18">
        <v>8</v>
      </c>
      <c r="J18">
        <v>2</v>
      </c>
      <c r="K18">
        <v>7</v>
      </c>
      <c r="L18">
        <v>0</v>
      </c>
      <c r="M18">
        <v>0</v>
      </c>
      <c r="N18">
        <v>0</v>
      </c>
      <c r="O18">
        <v>0</v>
      </c>
      <c r="P18">
        <v>-10</v>
      </c>
      <c r="Q18" s="2">
        <f t="shared" si="0"/>
        <v>0.25</v>
      </c>
      <c r="R18" s="2">
        <f t="shared" si="1"/>
        <v>0.2857142857142857</v>
      </c>
      <c r="S18" s="6" t="s">
        <v>45</v>
      </c>
      <c r="T18">
        <v>31</v>
      </c>
      <c r="U18">
        <v>12</v>
      </c>
      <c r="V18">
        <v>0</v>
      </c>
      <c r="W18" s="3">
        <f t="shared" si="2"/>
        <v>4.0082258064516125</v>
      </c>
      <c r="X18" s="4">
        <f t="shared" si="3"/>
        <v>13.4</v>
      </c>
      <c r="Y18" s="4">
        <f t="shared" si="4"/>
        <v>2.9000000000000004</v>
      </c>
      <c r="Z18">
        <v>0</v>
      </c>
    </row>
    <row r="19" spans="1:26" x14ac:dyDescent="0.3">
      <c r="A19" s="1" t="str">
        <f>'Damian Lillard'!A19</f>
        <v>@ RKS</v>
      </c>
      <c r="B19">
        <v>7</v>
      </c>
      <c r="C19">
        <v>4</v>
      </c>
      <c r="D19">
        <v>0</v>
      </c>
      <c r="E19">
        <v>0</v>
      </c>
      <c r="F19">
        <v>0</v>
      </c>
      <c r="G19">
        <v>1</v>
      </c>
      <c r="H19">
        <v>3</v>
      </c>
      <c r="I19">
        <v>5</v>
      </c>
      <c r="J19">
        <v>1</v>
      </c>
      <c r="K19">
        <v>3</v>
      </c>
      <c r="L19">
        <v>0</v>
      </c>
      <c r="M19">
        <v>0</v>
      </c>
      <c r="N19">
        <v>0</v>
      </c>
      <c r="O19">
        <v>0</v>
      </c>
      <c r="P19">
        <v>-20</v>
      </c>
      <c r="Q19" s="2">
        <f t="shared" si="0"/>
        <v>0.6</v>
      </c>
      <c r="R19" s="2">
        <f t="shared" si="1"/>
        <v>0.33333333333333331</v>
      </c>
      <c r="S19" s="6" t="s">
        <v>45</v>
      </c>
      <c r="T19">
        <v>34</v>
      </c>
      <c r="U19">
        <v>7</v>
      </c>
      <c r="V19">
        <v>0</v>
      </c>
      <c r="W19" s="3">
        <f t="shared" si="2"/>
        <v>6.9422941176470605</v>
      </c>
      <c r="X19" s="4">
        <f t="shared" si="3"/>
        <v>10.8</v>
      </c>
      <c r="Y19" s="4">
        <f t="shared" si="4"/>
        <v>4.8999999999999995</v>
      </c>
      <c r="Z19">
        <v>0</v>
      </c>
    </row>
    <row r="20" spans="1:26" x14ac:dyDescent="0.3">
      <c r="A20" s="1" t="str">
        <f>'Damian Lillard'!A20</f>
        <v>vs AFR</v>
      </c>
      <c r="B20">
        <v>13</v>
      </c>
      <c r="C20">
        <v>2</v>
      </c>
      <c r="D20">
        <v>1</v>
      </c>
      <c r="E20">
        <v>0</v>
      </c>
      <c r="F20">
        <v>0</v>
      </c>
      <c r="G20">
        <v>1</v>
      </c>
      <c r="H20">
        <v>5</v>
      </c>
      <c r="I20">
        <v>7</v>
      </c>
      <c r="J20">
        <v>3</v>
      </c>
      <c r="K20">
        <v>4</v>
      </c>
      <c r="L20">
        <v>0</v>
      </c>
      <c r="M20">
        <v>0</v>
      </c>
      <c r="N20">
        <v>1</v>
      </c>
      <c r="O20">
        <v>2</v>
      </c>
      <c r="P20">
        <v>-17</v>
      </c>
      <c r="Q20" s="2">
        <f t="shared" si="0"/>
        <v>0.7142857142857143</v>
      </c>
      <c r="R20" s="2">
        <f t="shared" si="1"/>
        <v>0.75</v>
      </c>
      <c r="S20" s="6" t="s">
        <v>45</v>
      </c>
      <c r="T20">
        <v>29</v>
      </c>
      <c r="U20">
        <v>15</v>
      </c>
      <c r="V20">
        <v>0</v>
      </c>
      <c r="W20" s="3">
        <f t="shared" si="2"/>
        <v>17.474827586206899</v>
      </c>
      <c r="X20" s="4">
        <f t="shared" si="3"/>
        <v>15.899999999999999</v>
      </c>
      <c r="Y20" s="4">
        <f t="shared" si="4"/>
        <v>10</v>
      </c>
      <c r="Z20">
        <v>0</v>
      </c>
    </row>
    <row r="21" spans="1:26" x14ac:dyDescent="0.3">
      <c r="A21" s="1" t="str">
        <f>'Damian Lillard'!A21</f>
        <v>@ OLD</v>
      </c>
      <c r="B21">
        <v>12</v>
      </c>
      <c r="C21">
        <v>4</v>
      </c>
      <c r="D21">
        <v>2</v>
      </c>
      <c r="E21">
        <v>0</v>
      </c>
      <c r="F21">
        <v>0</v>
      </c>
      <c r="G21">
        <v>2</v>
      </c>
      <c r="H21">
        <v>5</v>
      </c>
      <c r="I21">
        <v>9</v>
      </c>
      <c r="J21">
        <v>2</v>
      </c>
      <c r="K21">
        <v>3</v>
      </c>
      <c r="L21">
        <v>0</v>
      </c>
      <c r="M21">
        <v>0</v>
      </c>
      <c r="N21">
        <v>1</v>
      </c>
      <c r="O21">
        <v>2</v>
      </c>
      <c r="P21">
        <v>-1</v>
      </c>
      <c r="Q21" s="2">
        <f t="shared" si="0"/>
        <v>0.55555555555555558</v>
      </c>
      <c r="R21" s="2">
        <f t="shared" si="1"/>
        <v>0.66666666666666663</v>
      </c>
      <c r="S21" s="6" t="s">
        <v>45</v>
      </c>
      <c r="T21">
        <v>35</v>
      </c>
      <c r="U21">
        <v>17</v>
      </c>
      <c r="V21">
        <v>0</v>
      </c>
      <c r="W21" s="3">
        <f t="shared" si="2"/>
        <v>11.052199999999999</v>
      </c>
      <c r="X21" s="4">
        <f t="shared" si="3"/>
        <v>17.8</v>
      </c>
      <c r="Y21" s="4">
        <f t="shared" si="4"/>
        <v>7.9</v>
      </c>
      <c r="Z21">
        <v>0</v>
      </c>
    </row>
    <row r="22" spans="1:26" x14ac:dyDescent="0.3">
      <c r="A22" s="1" t="str">
        <f>'Damian Lillard'!A22</f>
        <v>vs USA</v>
      </c>
      <c r="B22">
        <v>9</v>
      </c>
      <c r="C22">
        <v>2</v>
      </c>
      <c r="D22">
        <v>1</v>
      </c>
      <c r="E22">
        <v>2</v>
      </c>
      <c r="F22">
        <v>3</v>
      </c>
      <c r="G22">
        <v>2</v>
      </c>
      <c r="H22">
        <v>3</v>
      </c>
      <c r="I22">
        <v>5</v>
      </c>
      <c r="J22">
        <v>3</v>
      </c>
      <c r="K22">
        <v>4</v>
      </c>
      <c r="L22">
        <v>0</v>
      </c>
      <c r="M22">
        <v>0</v>
      </c>
      <c r="N22">
        <v>0</v>
      </c>
      <c r="O22">
        <v>0</v>
      </c>
      <c r="P22">
        <v>13</v>
      </c>
      <c r="Q22" s="2">
        <f t="shared" si="0"/>
        <v>0.6</v>
      </c>
      <c r="R22" s="2">
        <f t="shared" si="1"/>
        <v>0.75</v>
      </c>
      <c r="S22" s="6" t="s">
        <v>45</v>
      </c>
      <c r="T22">
        <v>28</v>
      </c>
      <c r="U22">
        <v>12</v>
      </c>
      <c r="V22">
        <v>0</v>
      </c>
      <c r="W22" s="3">
        <f t="shared" si="2"/>
        <v>18.963892857142859</v>
      </c>
      <c r="X22" s="4">
        <f t="shared" si="3"/>
        <v>25.9</v>
      </c>
      <c r="Y22" s="4">
        <f t="shared" si="4"/>
        <v>10.399999999999999</v>
      </c>
      <c r="Z22">
        <v>0</v>
      </c>
    </row>
    <row r="23" spans="1:26" x14ac:dyDescent="0.3">
      <c r="A23" s="1" t="str">
        <f>'Damian Lillard'!A23</f>
        <v>@ SPA</v>
      </c>
      <c r="B23">
        <v>18</v>
      </c>
      <c r="C23">
        <v>4</v>
      </c>
      <c r="D23">
        <v>4</v>
      </c>
      <c r="E23">
        <v>1</v>
      </c>
      <c r="F23">
        <v>1</v>
      </c>
      <c r="G23">
        <v>1</v>
      </c>
      <c r="H23">
        <v>6</v>
      </c>
      <c r="I23">
        <v>16</v>
      </c>
      <c r="J23">
        <v>4</v>
      </c>
      <c r="K23">
        <v>10</v>
      </c>
      <c r="L23">
        <v>2</v>
      </c>
      <c r="M23">
        <v>2</v>
      </c>
      <c r="N23">
        <v>1</v>
      </c>
      <c r="O23">
        <v>0</v>
      </c>
      <c r="P23">
        <v>-5</v>
      </c>
      <c r="Q23" s="2">
        <f t="shared" si="0"/>
        <v>0.375</v>
      </c>
      <c r="R23" s="2">
        <f t="shared" si="1"/>
        <v>0.4</v>
      </c>
      <c r="S23" s="2">
        <f t="shared" si="5"/>
        <v>1</v>
      </c>
      <c r="T23">
        <v>33</v>
      </c>
      <c r="U23">
        <v>30</v>
      </c>
      <c r="V23">
        <v>0</v>
      </c>
      <c r="W23" s="3">
        <f t="shared" si="2"/>
        <v>20.772333333333343</v>
      </c>
      <c r="X23" s="4">
        <f t="shared" si="3"/>
        <v>33.799999999999997</v>
      </c>
      <c r="Y23" s="4">
        <f t="shared" si="4"/>
        <v>14.299999999999997</v>
      </c>
      <c r="Z23">
        <v>0</v>
      </c>
    </row>
    <row r="24" spans="1:26" x14ac:dyDescent="0.3">
      <c r="A24" s="1" t="str">
        <f>'Damian Lillard'!A24</f>
        <v>vs 6TH</v>
      </c>
      <c r="B24">
        <v>12</v>
      </c>
      <c r="C24">
        <v>4</v>
      </c>
      <c r="D24">
        <v>2</v>
      </c>
      <c r="E24">
        <v>0</v>
      </c>
      <c r="F24">
        <v>1</v>
      </c>
      <c r="G24">
        <v>4</v>
      </c>
      <c r="H24">
        <v>5</v>
      </c>
      <c r="I24">
        <v>11</v>
      </c>
      <c r="J24">
        <v>2</v>
      </c>
      <c r="K24">
        <v>7</v>
      </c>
      <c r="L24">
        <v>0</v>
      </c>
      <c r="M24">
        <v>0</v>
      </c>
      <c r="N24">
        <v>0</v>
      </c>
      <c r="O24">
        <v>2</v>
      </c>
      <c r="P24">
        <v>-8</v>
      </c>
      <c r="Q24" s="2">
        <f t="shared" si="0"/>
        <v>0.45454545454545453</v>
      </c>
      <c r="R24" s="2">
        <f t="shared" si="1"/>
        <v>0.2857142857142857</v>
      </c>
      <c r="S24" s="6" t="s">
        <v>45</v>
      </c>
      <c r="T24">
        <v>32</v>
      </c>
      <c r="U24">
        <v>17</v>
      </c>
      <c r="V24">
        <v>0</v>
      </c>
      <c r="W24" s="3">
        <f t="shared" si="2"/>
        <v>7.1895937499999993</v>
      </c>
      <c r="X24" s="4">
        <f t="shared" si="3"/>
        <v>18.8</v>
      </c>
      <c r="Y24" s="4">
        <f t="shared" si="4"/>
        <v>5.0999999999999996</v>
      </c>
      <c r="Z24">
        <v>0</v>
      </c>
    </row>
    <row r="25" spans="1:26" x14ac:dyDescent="0.3">
      <c r="A25" s="1" t="str">
        <f>'Damian Lillard'!A25</f>
        <v>@ CAN</v>
      </c>
      <c r="B25">
        <v>9</v>
      </c>
      <c r="C25">
        <v>6</v>
      </c>
      <c r="D25">
        <v>2</v>
      </c>
      <c r="E25">
        <v>0</v>
      </c>
      <c r="F25">
        <v>1</v>
      </c>
      <c r="G25">
        <v>0</v>
      </c>
      <c r="H25">
        <v>3</v>
      </c>
      <c r="I25">
        <v>11</v>
      </c>
      <c r="J25">
        <v>3</v>
      </c>
      <c r="K25">
        <v>9</v>
      </c>
      <c r="L25">
        <v>0</v>
      </c>
      <c r="M25">
        <v>0</v>
      </c>
      <c r="N25">
        <v>0</v>
      </c>
      <c r="O25">
        <v>1</v>
      </c>
      <c r="P25">
        <v>4</v>
      </c>
      <c r="Q25" s="2">
        <f t="shared" si="0"/>
        <v>0.27272727272727271</v>
      </c>
      <c r="R25" s="2">
        <f t="shared" si="1"/>
        <v>0.33333333333333331</v>
      </c>
      <c r="S25" s="6" t="s">
        <v>45</v>
      </c>
      <c r="T25">
        <v>43</v>
      </c>
      <c r="U25">
        <v>14</v>
      </c>
      <c r="V25">
        <v>0</v>
      </c>
      <c r="W25" s="3">
        <f t="shared" si="2"/>
        <v>6.8325581395348856</v>
      </c>
      <c r="X25" s="4">
        <f t="shared" si="3"/>
        <v>22.2</v>
      </c>
      <c r="Y25" s="4">
        <f t="shared" si="4"/>
        <v>6.2999999999999989</v>
      </c>
      <c r="Z25">
        <v>0</v>
      </c>
    </row>
    <row r="26" spans="1:26" x14ac:dyDescent="0.3">
      <c r="A26" s="1" t="str">
        <f>'Damian Lillard'!A26</f>
        <v>vs DNK</v>
      </c>
      <c r="B26">
        <v>16</v>
      </c>
      <c r="C26">
        <v>4</v>
      </c>
      <c r="D26">
        <v>6</v>
      </c>
      <c r="E26">
        <v>0</v>
      </c>
      <c r="F26">
        <v>1</v>
      </c>
      <c r="G26">
        <v>0</v>
      </c>
      <c r="H26">
        <v>6</v>
      </c>
      <c r="I26">
        <v>15</v>
      </c>
      <c r="J26">
        <v>4</v>
      </c>
      <c r="K26">
        <v>9</v>
      </c>
      <c r="L26">
        <v>0</v>
      </c>
      <c r="M26">
        <v>0</v>
      </c>
      <c r="N26">
        <v>1</v>
      </c>
      <c r="O26">
        <v>2</v>
      </c>
      <c r="P26">
        <v>3</v>
      </c>
      <c r="Q26" s="2">
        <f t="shared" si="0"/>
        <v>0.4</v>
      </c>
      <c r="R26" s="2">
        <f t="shared" si="1"/>
        <v>0.44444444444444442</v>
      </c>
      <c r="S26" s="6" t="s">
        <v>45</v>
      </c>
      <c r="T26">
        <v>45</v>
      </c>
      <c r="U26">
        <v>31</v>
      </c>
      <c r="V26">
        <v>0</v>
      </c>
      <c r="W26" s="3">
        <f t="shared" si="2"/>
        <v>15.126666666666667</v>
      </c>
      <c r="X26" s="4">
        <f t="shared" si="3"/>
        <v>32.799999999999997</v>
      </c>
      <c r="Y26" s="4">
        <f t="shared" si="4"/>
        <v>13.899999999999997</v>
      </c>
      <c r="Z26">
        <v>0</v>
      </c>
    </row>
    <row r="27" spans="1:26" x14ac:dyDescent="0.3">
      <c r="A27" s="1" t="str">
        <f>'Damian Lillard'!A27</f>
        <v>@ IMP</v>
      </c>
      <c r="B27">
        <v>4</v>
      </c>
      <c r="C27">
        <v>3</v>
      </c>
      <c r="D27">
        <v>1</v>
      </c>
      <c r="E27">
        <v>0</v>
      </c>
      <c r="F27">
        <v>0</v>
      </c>
      <c r="G27">
        <v>0</v>
      </c>
      <c r="H27">
        <v>1</v>
      </c>
      <c r="I27">
        <v>7</v>
      </c>
      <c r="J27">
        <v>0</v>
      </c>
      <c r="K27">
        <v>4</v>
      </c>
      <c r="L27">
        <v>2</v>
      </c>
      <c r="M27">
        <v>2</v>
      </c>
      <c r="N27">
        <v>0</v>
      </c>
      <c r="O27">
        <v>1</v>
      </c>
      <c r="P27">
        <v>-18</v>
      </c>
      <c r="Q27" s="2">
        <f t="shared" si="0"/>
        <v>0.14285714285714285</v>
      </c>
      <c r="R27" s="2">
        <f t="shared" si="1"/>
        <v>0</v>
      </c>
      <c r="S27" s="2">
        <f t="shared" si="5"/>
        <v>1</v>
      </c>
      <c r="T27">
        <v>26</v>
      </c>
      <c r="U27">
        <v>6</v>
      </c>
      <c r="V27">
        <v>0</v>
      </c>
      <c r="W27" s="3">
        <f t="shared" si="2"/>
        <v>0.23399999999999904</v>
      </c>
      <c r="X27" s="4">
        <f t="shared" si="3"/>
        <v>9.1</v>
      </c>
      <c r="Y27" s="4">
        <f t="shared" si="4"/>
        <v>0.70000000000000073</v>
      </c>
      <c r="Z27">
        <v>0</v>
      </c>
    </row>
    <row r="28" spans="1:26" x14ac:dyDescent="0.3">
      <c r="A28" s="1" t="str">
        <f>'Damian Lillard'!A28</f>
        <v>@ CHI</v>
      </c>
      <c r="B28">
        <v>14</v>
      </c>
      <c r="C28">
        <v>3</v>
      </c>
      <c r="D28">
        <v>1</v>
      </c>
      <c r="E28">
        <v>0</v>
      </c>
      <c r="F28">
        <v>3</v>
      </c>
      <c r="G28">
        <v>0</v>
      </c>
      <c r="H28">
        <v>5</v>
      </c>
      <c r="I28">
        <v>12</v>
      </c>
      <c r="J28">
        <v>4</v>
      </c>
      <c r="K28">
        <v>11</v>
      </c>
      <c r="L28">
        <v>0</v>
      </c>
      <c r="M28">
        <v>0</v>
      </c>
      <c r="N28">
        <v>0</v>
      </c>
      <c r="O28">
        <v>3</v>
      </c>
      <c r="P28">
        <v>-8</v>
      </c>
      <c r="Q28" s="2">
        <f t="shared" si="0"/>
        <v>0.41666666666666669</v>
      </c>
      <c r="R28" s="2">
        <f t="shared" si="1"/>
        <v>0.36363636363636365</v>
      </c>
      <c r="S28" s="6" t="s">
        <v>45</v>
      </c>
      <c r="T28">
        <v>32</v>
      </c>
      <c r="U28">
        <v>17</v>
      </c>
      <c r="V28">
        <v>0</v>
      </c>
      <c r="W28" s="3">
        <f t="shared" si="2"/>
        <v>17.225468749999997</v>
      </c>
      <c r="X28" s="4">
        <f t="shared" si="3"/>
        <v>28.1</v>
      </c>
      <c r="Y28" s="4">
        <f t="shared" si="4"/>
        <v>11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9.7037037037037042</v>
      </c>
      <c r="C47" s="4">
        <f t="shared" ref="C47:P47" si="6">AVERAGE(C2:C46)</f>
        <v>4.3703703703703702</v>
      </c>
      <c r="D47" s="4">
        <f t="shared" si="6"/>
        <v>1.8888888888888888</v>
      </c>
      <c r="E47" s="4">
        <f t="shared" si="6"/>
        <v>0.44444444444444442</v>
      </c>
      <c r="F47" s="4">
        <f t="shared" si="6"/>
        <v>0.77777777777777779</v>
      </c>
      <c r="G47" s="4">
        <f t="shared" si="6"/>
        <v>0.85185185185185186</v>
      </c>
      <c r="H47" s="4">
        <f t="shared" si="6"/>
        <v>3.5925925925925926</v>
      </c>
      <c r="I47" s="4">
        <f t="shared" si="6"/>
        <v>8.1481481481481488</v>
      </c>
      <c r="J47" s="4">
        <f t="shared" si="6"/>
        <v>2.1851851851851851</v>
      </c>
      <c r="K47" s="4">
        <f t="shared" si="6"/>
        <v>5.2592592592592595</v>
      </c>
      <c r="L47" s="4">
        <f t="shared" si="6"/>
        <v>0.33333333333333331</v>
      </c>
      <c r="M47" s="4">
        <f t="shared" si="6"/>
        <v>0.33333333333333331</v>
      </c>
      <c r="N47" s="4">
        <f t="shared" si="6"/>
        <v>0.37037037037037035</v>
      </c>
      <c r="O47" s="4">
        <f t="shared" si="6"/>
        <v>1.3333333333333333</v>
      </c>
      <c r="P47" s="4">
        <f t="shared" si="6"/>
        <v>-3.3333333333333335</v>
      </c>
      <c r="Q47" s="2">
        <f>SUM(H2:H46)/SUM(I2:I46)</f>
        <v>0.44090909090909092</v>
      </c>
      <c r="R47" s="2">
        <f>SUM(J2:J46)/SUM(K2:K46)</f>
        <v>0.41549295774647887</v>
      </c>
      <c r="S47" s="2">
        <f>SUM(L2:L46)/SUM(M2:M46)</f>
        <v>1</v>
      </c>
      <c r="T47" s="4">
        <f t="shared" ref="T47:V47" si="7">AVERAGE(T2:T46)</f>
        <v>32.814814814814817</v>
      </c>
      <c r="U47" s="4">
        <f t="shared" si="7"/>
        <v>14.62962962962963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11.829766365688492</v>
      </c>
      <c r="X47" s="4">
        <f t="shared" ref="X47" si="8">B47+(C47*1.2)+(D47*1.5)+(E47*3)+(F47*3)-G47</f>
        <v>20.596296296296295</v>
      </c>
      <c r="Y47" s="4">
        <f t="shared" ref="Y47" si="9">B47+0.4*H47-0.7*I47-0.4*(M47-L47)+0.7*N47+0.3*(C47-N47)+F47+D47*0.7+0.7*E47-0.4*O47-G47</f>
        <v>7.9222222222222234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262</v>
      </c>
      <c r="C49">
        <f t="shared" ref="C49:P49" si="10">SUM(C2:C46)</f>
        <v>118</v>
      </c>
      <c r="D49">
        <f t="shared" si="10"/>
        <v>51</v>
      </c>
      <c r="E49">
        <f t="shared" si="10"/>
        <v>12</v>
      </c>
      <c r="F49">
        <f t="shared" si="10"/>
        <v>21</v>
      </c>
      <c r="G49">
        <f t="shared" si="10"/>
        <v>23</v>
      </c>
      <c r="H49">
        <f t="shared" si="10"/>
        <v>97</v>
      </c>
      <c r="I49">
        <f t="shared" si="10"/>
        <v>220</v>
      </c>
      <c r="J49">
        <f t="shared" si="10"/>
        <v>59</v>
      </c>
      <c r="K49">
        <f t="shared" si="10"/>
        <v>142</v>
      </c>
      <c r="L49">
        <f t="shared" si="10"/>
        <v>9</v>
      </c>
      <c r="M49">
        <f t="shared" si="10"/>
        <v>9</v>
      </c>
      <c r="N49">
        <f t="shared" si="10"/>
        <v>10</v>
      </c>
      <c r="O49">
        <f t="shared" si="10"/>
        <v>36</v>
      </c>
      <c r="P49">
        <f t="shared" si="10"/>
        <v>-90</v>
      </c>
      <c r="T49">
        <f>SUM(T2:T46)</f>
        <v>886</v>
      </c>
      <c r="U49">
        <f>SUM(U2:U46)</f>
        <v>395</v>
      </c>
      <c r="V49">
        <f>SUM(V2:V46)</f>
        <v>0</v>
      </c>
      <c r="X49" s="4">
        <f>SUM(X2:X46)</f>
        <v>556.1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Y28" sqref="Y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9</v>
      </c>
      <c r="C2">
        <v>13</v>
      </c>
      <c r="D2">
        <v>2</v>
      </c>
      <c r="E2">
        <v>2</v>
      </c>
      <c r="F2">
        <v>0</v>
      </c>
      <c r="G2">
        <v>0</v>
      </c>
      <c r="H2">
        <v>3</v>
      </c>
      <c r="I2">
        <v>5</v>
      </c>
      <c r="J2">
        <v>1</v>
      </c>
      <c r="K2">
        <v>2</v>
      </c>
      <c r="L2">
        <v>2</v>
      </c>
      <c r="M2">
        <v>2</v>
      </c>
      <c r="N2">
        <v>5</v>
      </c>
      <c r="O2">
        <v>4</v>
      </c>
      <c r="P2">
        <v>-16</v>
      </c>
      <c r="Q2" s="2">
        <f t="shared" ref="Q2:Q46" si="0">H2/I2</f>
        <v>0.6</v>
      </c>
      <c r="R2" s="2">
        <f t="shared" ref="R2:R46" si="1">J2/K2</f>
        <v>0.5</v>
      </c>
      <c r="S2" s="2">
        <f>L2/M2</f>
        <v>1</v>
      </c>
      <c r="T2">
        <v>42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17.081928571428573</v>
      </c>
      <c r="X2" s="4">
        <f t="shared" ref="X2:X46" si="3">B2+(C2*1.2)+(D2*1.5)+(E2*3)+(F2*3)-G2</f>
        <v>33.6</v>
      </c>
      <c r="Y2" s="4">
        <f t="shared" ref="Y2:Y46" si="4">B2+0.4*H2-0.7*I2-0.4*(M2-L2)+0.7*N2+0.3*(C2-N2)+F2+D2*0.7+0.7*E2-0.4*O2-G2</f>
        <v>13.8</v>
      </c>
      <c r="Z2">
        <v>0</v>
      </c>
    </row>
    <row r="3" spans="1:26" x14ac:dyDescent="0.3">
      <c r="A3" s="1" t="str">
        <f>'Damian Lillard'!A3</f>
        <v>vs EUR</v>
      </c>
      <c r="B3">
        <v>17</v>
      </c>
      <c r="C3">
        <v>13</v>
      </c>
      <c r="D3">
        <v>2</v>
      </c>
      <c r="E3">
        <v>0</v>
      </c>
      <c r="F3">
        <v>1</v>
      </c>
      <c r="G3">
        <v>0</v>
      </c>
      <c r="H3">
        <v>7</v>
      </c>
      <c r="I3">
        <v>12</v>
      </c>
      <c r="J3">
        <v>1</v>
      </c>
      <c r="K3">
        <v>3</v>
      </c>
      <c r="L3">
        <v>2</v>
      </c>
      <c r="M3">
        <v>2</v>
      </c>
      <c r="N3">
        <v>6</v>
      </c>
      <c r="O3">
        <v>5</v>
      </c>
      <c r="P3">
        <v>-9</v>
      </c>
      <c r="Q3" s="2">
        <f t="shared" si="0"/>
        <v>0.58333333333333337</v>
      </c>
      <c r="R3" s="2">
        <f t="shared" si="1"/>
        <v>0.33333333333333331</v>
      </c>
      <c r="S3" s="2">
        <f>L3/M3</f>
        <v>1</v>
      </c>
      <c r="T3">
        <v>42</v>
      </c>
      <c r="U3">
        <v>23</v>
      </c>
      <c r="V3">
        <v>4</v>
      </c>
      <c r="W3" s="3">
        <f t="shared" si="2"/>
        <v>22.05564285714285</v>
      </c>
      <c r="X3" s="4">
        <f t="shared" si="3"/>
        <v>38.6</v>
      </c>
      <c r="Y3" s="4">
        <f t="shared" si="4"/>
        <v>18.100000000000001</v>
      </c>
      <c r="Z3">
        <v>0</v>
      </c>
    </row>
    <row r="4" spans="1:26" x14ac:dyDescent="0.3">
      <c r="A4" s="1" t="str">
        <f>'Damian Lillard'!A4</f>
        <v>vs RKS</v>
      </c>
      <c r="B4">
        <v>7</v>
      </c>
      <c r="C4">
        <v>6</v>
      </c>
      <c r="D4">
        <v>2</v>
      </c>
      <c r="E4">
        <v>2</v>
      </c>
      <c r="F4">
        <v>1</v>
      </c>
      <c r="G4">
        <v>0</v>
      </c>
      <c r="H4">
        <v>3</v>
      </c>
      <c r="I4">
        <v>7</v>
      </c>
      <c r="J4">
        <v>1</v>
      </c>
      <c r="K4">
        <v>4</v>
      </c>
      <c r="L4">
        <v>0</v>
      </c>
      <c r="M4">
        <v>0</v>
      </c>
      <c r="N4">
        <v>1</v>
      </c>
      <c r="O4">
        <v>5</v>
      </c>
      <c r="P4">
        <v>-21</v>
      </c>
      <c r="Q4" s="2">
        <f t="shared" si="0"/>
        <v>0.42857142857142855</v>
      </c>
      <c r="R4" s="2">
        <f t="shared" si="1"/>
        <v>0.25</v>
      </c>
      <c r="S4" s="6" t="s">
        <v>45</v>
      </c>
      <c r="T4">
        <v>37</v>
      </c>
      <c r="U4">
        <v>13</v>
      </c>
      <c r="V4">
        <v>2</v>
      </c>
      <c r="W4" s="3">
        <f t="shared" si="2"/>
        <v>10.303054054054053</v>
      </c>
      <c r="X4" s="4">
        <f t="shared" si="3"/>
        <v>26.2</v>
      </c>
      <c r="Y4" s="4">
        <f t="shared" si="4"/>
        <v>7.3000000000000007</v>
      </c>
      <c r="Z4">
        <v>0</v>
      </c>
    </row>
    <row r="5" spans="1:26" x14ac:dyDescent="0.3">
      <c r="A5" s="1" t="str">
        <f>'Damian Lillard'!A5</f>
        <v>@ AFR</v>
      </c>
      <c r="B5">
        <v>12</v>
      </c>
      <c r="C5">
        <v>8</v>
      </c>
      <c r="D5">
        <v>0</v>
      </c>
      <c r="E5">
        <v>0</v>
      </c>
      <c r="F5">
        <v>0</v>
      </c>
      <c r="G5">
        <v>0</v>
      </c>
      <c r="H5">
        <v>3</v>
      </c>
      <c r="I5">
        <v>4</v>
      </c>
      <c r="J5">
        <v>0</v>
      </c>
      <c r="K5">
        <v>0</v>
      </c>
      <c r="L5">
        <v>6</v>
      </c>
      <c r="M5">
        <v>6</v>
      </c>
      <c r="N5">
        <v>4</v>
      </c>
      <c r="O5">
        <v>2</v>
      </c>
      <c r="P5">
        <v>-19</v>
      </c>
      <c r="Q5" s="2">
        <f t="shared" si="0"/>
        <v>0.75</v>
      </c>
      <c r="R5" s="6" t="s">
        <v>45</v>
      </c>
      <c r="S5" s="2">
        <f>L5/M5</f>
        <v>1</v>
      </c>
      <c r="T5">
        <v>36</v>
      </c>
      <c r="U5">
        <v>12</v>
      </c>
      <c r="V5">
        <v>2</v>
      </c>
      <c r="W5" s="3">
        <f t="shared" si="2"/>
        <v>18.912499999999998</v>
      </c>
      <c r="X5" s="4">
        <f t="shared" si="3"/>
        <v>21.6</v>
      </c>
      <c r="Y5" s="4">
        <f t="shared" si="4"/>
        <v>13.599999999999998</v>
      </c>
      <c r="Z5">
        <v>0</v>
      </c>
    </row>
    <row r="6" spans="1:26" x14ac:dyDescent="0.3">
      <c r="A6" s="1" t="str">
        <f>'Damian Lillard'!A6</f>
        <v>vs OLD</v>
      </c>
      <c r="B6">
        <v>17</v>
      </c>
      <c r="C6">
        <v>15</v>
      </c>
      <c r="D6">
        <v>2</v>
      </c>
      <c r="E6">
        <v>2</v>
      </c>
      <c r="F6">
        <v>2</v>
      </c>
      <c r="G6">
        <v>2</v>
      </c>
      <c r="H6">
        <v>7</v>
      </c>
      <c r="I6">
        <v>9</v>
      </c>
      <c r="J6">
        <v>1</v>
      </c>
      <c r="K6">
        <v>1</v>
      </c>
      <c r="L6">
        <v>2</v>
      </c>
      <c r="M6">
        <v>2</v>
      </c>
      <c r="N6">
        <v>6</v>
      </c>
      <c r="O6">
        <v>5</v>
      </c>
      <c r="P6">
        <v>28</v>
      </c>
      <c r="Q6" s="2">
        <f t="shared" si="0"/>
        <v>0.77777777777777779</v>
      </c>
      <c r="R6" s="2">
        <f t="shared" si="1"/>
        <v>1</v>
      </c>
      <c r="S6" s="2">
        <f t="shared" ref="S6:S46" si="5">L6/M6</f>
        <v>1</v>
      </c>
      <c r="T6">
        <v>39</v>
      </c>
      <c r="U6">
        <v>23</v>
      </c>
      <c r="V6">
        <v>0</v>
      </c>
      <c r="W6" s="3">
        <f t="shared" si="2"/>
        <v>28.14882051282051</v>
      </c>
      <c r="X6" s="4">
        <f t="shared" si="3"/>
        <v>48</v>
      </c>
      <c r="Y6" s="4">
        <f t="shared" si="4"/>
        <v>21.199999999999996</v>
      </c>
      <c r="Z6">
        <v>0</v>
      </c>
    </row>
    <row r="7" spans="1:26" x14ac:dyDescent="0.3">
      <c r="A7" s="1" t="str">
        <f>'Damian Lillard'!A7</f>
        <v>@ USA</v>
      </c>
      <c r="B7">
        <v>9</v>
      </c>
      <c r="C7">
        <v>7</v>
      </c>
      <c r="D7">
        <v>4</v>
      </c>
      <c r="E7">
        <v>2</v>
      </c>
      <c r="F7">
        <v>1</v>
      </c>
      <c r="G7">
        <v>1</v>
      </c>
      <c r="H7">
        <v>3</v>
      </c>
      <c r="I7">
        <v>7</v>
      </c>
      <c r="J7">
        <v>1</v>
      </c>
      <c r="K7">
        <v>4</v>
      </c>
      <c r="L7">
        <v>2</v>
      </c>
      <c r="M7">
        <v>2</v>
      </c>
      <c r="N7">
        <v>3</v>
      </c>
      <c r="O7">
        <v>1</v>
      </c>
      <c r="P7">
        <v>-7</v>
      </c>
      <c r="Q7" s="2">
        <f t="shared" si="0"/>
        <v>0.42857142857142855</v>
      </c>
      <c r="R7" s="2">
        <f t="shared" si="1"/>
        <v>0.25</v>
      </c>
      <c r="S7" s="2">
        <f t="shared" si="5"/>
        <v>1</v>
      </c>
      <c r="T7">
        <v>39</v>
      </c>
      <c r="U7">
        <v>19</v>
      </c>
      <c r="V7">
        <v>1</v>
      </c>
      <c r="W7" s="3">
        <f t="shared" si="2"/>
        <v>15.967410256410252</v>
      </c>
      <c r="X7" s="4">
        <f t="shared" si="3"/>
        <v>31.4</v>
      </c>
      <c r="Y7" s="4">
        <f t="shared" si="4"/>
        <v>12.399999999999999</v>
      </c>
      <c r="Z7">
        <v>0</v>
      </c>
    </row>
    <row r="8" spans="1:26" x14ac:dyDescent="0.3">
      <c r="A8" s="1" t="str">
        <f>'Damian Lillard'!A8</f>
        <v>vs SPA</v>
      </c>
      <c r="B8">
        <v>8</v>
      </c>
      <c r="C8">
        <v>7</v>
      </c>
      <c r="D8">
        <v>2</v>
      </c>
      <c r="E8">
        <v>1</v>
      </c>
      <c r="F8">
        <v>1</v>
      </c>
      <c r="G8">
        <v>0</v>
      </c>
      <c r="H8">
        <v>4</v>
      </c>
      <c r="I8">
        <v>8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20</v>
      </c>
      <c r="Q8" s="2">
        <f t="shared" si="0"/>
        <v>0.5</v>
      </c>
      <c r="R8" s="6" t="s">
        <v>45</v>
      </c>
      <c r="S8" s="6" t="s">
        <v>45</v>
      </c>
      <c r="T8">
        <v>40</v>
      </c>
      <c r="U8">
        <v>12</v>
      </c>
      <c r="V8">
        <v>1</v>
      </c>
      <c r="W8" s="3">
        <f t="shared" si="2"/>
        <v>12.10155</v>
      </c>
      <c r="X8" s="4">
        <f t="shared" si="3"/>
        <v>25.4</v>
      </c>
      <c r="Y8" s="4">
        <f t="shared" si="4"/>
        <v>9.6</v>
      </c>
      <c r="Z8">
        <v>0</v>
      </c>
    </row>
    <row r="9" spans="1:26" x14ac:dyDescent="0.3">
      <c r="A9" s="1" t="str">
        <f>'Damian Lillard'!A9</f>
        <v>@ 6TH</v>
      </c>
      <c r="B9">
        <v>12</v>
      </c>
      <c r="C9">
        <v>14</v>
      </c>
      <c r="D9">
        <v>3</v>
      </c>
      <c r="E9">
        <v>1</v>
      </c>
      <c r="F9">
        <v>2</v>
      </c>
      <c r="G9">
        <v>0</v>
      </c>
      <c r="H9">
        <v>5</v>
      </c>
      <c r="I9">
        <v>6</v>
      </c>
      <c r="J9">
        <v>1</v>
      </c>
      <c r="K9">
        <v>2</v>
      </c>
      <c r="L9">
        <v>1</v>
      </c>
      <c r="M9">
        <v>1</v>
      </c>
      <c r="N9">
        <v>2</v>
      </c>
      <c r="O9">
        <v>2</v>
      </c>
      <c r="P9">
        <v>7</v>
      </c>
      <c r="Q9" s="2">
        <f t="shared" si="0"/>
        <v>0.83333333333333337</v>
      </c>
      <c r="R9" s="2">
        <f t="shared" si="1"/>
        <v>0.5</v>
      </c>
      <c r="S9" s="2">
        <f t="shared" si="5"/>
        <v>1</v>
      </c>
      <c r="T9">
        <v>39</v>
      </c>
      <c r="U9">
        <v>21</v>
      </c>
      <c r="V9">
        <v>3</v>
      </c>
      <c r="W9" s="3">
        <f t="shared" si="2"/>
        <v>24.628025641025641</v>
      </c>
      <c r="X9" s="4">
        <f t="shared" si="3"/>
        <v>42.3</v>
      </c>
      <c r="Y9" s="4">
        <f t="shared" si="4"/>
        <v>18.799999999999997</v>
      </c>
      <c r="Z9">
        <v>0</v>
      </c>
    </row>
    <row r="10" spans="1:26" x14ac:dyDescent="0.3">
      <c r="A10" s="1" t="str">
        <f>'Damian Lillard'!A10</f>
        <v>vs CAN</v>
      </c>
      <c r="B10">
        <v>21</v>
      </c>
      <c r="C10">
        <v>12</v>
      </c>
      <c r="D10">
        <v>2</v>
      </c>
      <c r="E10">
        <v>1</v>
      </c>
      <c r="F10">
        <v>0</v>
      </c>
      <c r="G10">
        <v>0</v>
      </c>
      <c r="H10">
        <v>8</v>
      </c>
      <c r="I10">
        <v>11</v>
      </c>
      <c r="J10">
        <v>3</v>
      </c>
      <c r="K10">
        <v>6</v>
      </c>
      <c r="L10">
        <v>2</v>
      </c>
      <c r="M10">
        <v>2</v>
      </c>
      <c r="N10">
        <v>5</v>
      </c>
      <c r="O10">
        <v>4</v>
      </c>
      <c r="P10">
        <v>-8</v>
      </c>
      <c r="Q10" s="2">
        <f t="shared" si="0"/>
        <v>0.72727272727272729</v>
      </c>
      <c r="R10" s="2">
        <f t="shared" si="1"/>
        <v>0.5</v>
      </c>
      <c r="S10" s="2">
        <f t="shared" si="5"/>
        <v>1</v>
      </c>
      <c r="T10">
        <v>38</v>
      </c>
      <c r="U10">
        <v>27</v>
      </c>
      <c r="V10">
        <v>1</v>
      </c>
      <c r="W10" s="3">
        <f t="shared" si="2"/>
        <v>30.45836842105264</v>
      </c>
      <c r="X10" s="4">
        <f t="shared" si="3"/>
        <v>41.4</v>
      </c>
      <c r="Y10" s="4">
        <f t="shared" si="4"/>
        <v>22.599999999999998</v>
      </c>
      <c r="Z10">
        <v>0</v>
      </c>
    </row>
    <row r="11" spans="1:26" x14ac:dyDescent="0.3">
      <c r="A11" s="1" t="str">
        <f>'Damian Lillard'!A11</f>
        <v>@ DNK</v>
      </c>
      <c r="B11">
        <v>13</v>
      </c>
      <c r="C11">
        <v>11</v>
      </c>
      <c r="D11">
        <v>2</v>
      </c>
      <c r="E11">
        <v>1</v>
      </c>
      <c r="F11">
        <v>2</v>
      </c>
      <c r="G11">
        <v>1</v>
      </c>
      <c r="H11">
        <v>5</v>
      </c>
      <c r="I11">
        <v>13</v>
      </c>
      <c r="J11">
        <v>1</v>
      </c>
      <c r="K11">
        <v>6</v>
      </c>
      <c r="L11">
        <v>2</v>
      </c>
      <c r="M11">
        <v>3</v>
      </c>
      <c r="N11">
        <v>5</v>
      </c>
      <c r="O11">
        <v>1</v>
      </c>
      <c r="P11">
        <v>-3</v>
      </c>
      <c r="Q11" s="2">
        <f t="shared" si="0"/>
        <v>0.38461538461538464</v>
      </c>
      <c r="R11" s="2">
        <f t="shared" si="1"/>
        <v>0.16666666666666666</v>
      </c>
      <c r="S11" s="2">
        <f t="shared" si="5"/>
        <v>0.66666666666666663</v>
      </c>
      <c r="T11">
        <v>42</v>
      </c>
      <c r="U11">
        <v>19</v>
      </c>
      <c r="V11">
        <v>1</v>
      </c>
      <c r="W11" s="3">
        <f t="shared" si="2"/>
        <v>15.972500000000004</v>
      </c>
      <c r="X11" s="4">
        <f t="shared" si="3"/>
        <v>37.200000000000003</v>
      </c>
      <c r="Y11" s="4">
        <f t="shared" si="4"/>
        <v>13.5</v>
      </c>
      <c r="Z11">
        <v>0</v>
      </c>
    </row>
    <row r="12" spans="1:26" x14ac:dyDescent="0.3">
      <c r="A12" s="1" t="str">
        <f>'Damian Lillard'!A12</f>
        <v>vs IMP</v>
      </c>
      <c r="B12">
        <v>18</v>
      </c>
      <c r="C12">
        <v>15</v>
      </c>
      <c r="D12">
        <v>2</v>
      </c>
      <c r="E12">
        <v>1</v>
      </c>
      <c r="F12">
        <v>3</v>
      </c>
      <c r="G12">
        <v>0</v>
      </c>
      <c r="H12">
        <v>9</v>
      </c>
      <c r="I12">
        <v>13</v>
      </c>
      <c r="J12">
        <v>0</v>
      </c>
      <c r="K12">
        <v>2</v>
      </c>
      <c r="L12">
        <v>0</v>
      </c>
      <c r="M12">
        <v>0</v>
      </c>
      <c r="N12">
        <v>5</v>
      </c>
      <c r="O12">
        <v>1</v>
      </c>
      <c r="P12">
        <v>-10</v>
      </c>
      <c r="Q12" s="2">
        <f t="shared" si="0"/>
        <v>0.69230769230769229</v>
      </c>
      <c r="R12" s="2">
        <f t="shared" si="1"/>
        <v>0</v>
      </c>
      <c r="S12" s="6" t="s">
        <v>45</v>
      </c>
      <c r="T12">
        <v>42</v>
      </c>
      <c r="U12">
        <v>23</v>
      </c>
      <c r="V12">
        <v>3</v>
      </c>
      <c r="W12" s="3">
        <f t="shared" si="2"/>
        <v>28.869309523809523</v>
      </c>
      <c r="X12" s="4">
        <f t="shared" si="3"/>
        <v>51</v>
      </c>
      <c r="Y12" s="4">
        <f t="shared" si="4"/>
        <v>23.7</v>
      </c>
      <c r="Z12">
        <v>0</v>
      </c>
    </row>
    <row r="13" spans="1:26" x14ac:dyDescent="0.3">
      <c r="A13" s="1" t="str">
        <f>'Damian Lillard'!A13</f>
        <v>vs CHI</v>
      </c>
      <c r="B13">
        <v>5</v>
      </c>
      <c r="C13">
        <v>7</v>
      </c>
      <c r="D13">
        <v>2</v>
      </c>
      <c r="E13">
        <v>2</v>
      </c>
      <c r="F13">
        <v>1</v>
      </c>
      <c r="G13">
        <v>0</v>
      </c>
      <c r="H13">
        <v>2</v>
      </c>
      <c r="I13">
        <v>6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11</v>
      </c>
      <c r="Q13" s="2">
        <f t="shared" si="0"/>
        <v>0.33333333333333331</v>
      </c>
      <c r="R13" s="2">
        <f t="shared" si="1"/>
        <v>1</v>
      </c>
      <c r="S13" s="6" t="s">
        <v>45</v>
      </c>
      <c r="T13">
        <v>39</v>
      </c>
      <c r="U13">
        <v>9</v>
      </c>
      <c r="V13">
        <v>0</v>
      </c>
      <c r="W13" s="3">
        <f t="shared" si="2"/>
        <v>9.7104102564102561</v>
      </c>
      <c r="X13" s="4">
        <f t="shared" si="3"/>
        <v>25.4</v>
      </c>
      <c r="Y13" s="4">
        <f t="shared" si="4"/>
        <v>7.5</v>
      </c>
      <c r="Z13">
        <v>0</v>
      </c>
    </row>
    <row r="14" spans="1:26" x14ac:dyDescent="0.3">
      <c r="A14" s="1" t="str">
        <f>'Damian Lillard'!A14</f>
        <v>@ DEF</v>
      </c>
      <c r="B14">
        <v>11</v>
      </c>
      <c r="C14">
        <v>7</v>
      </c>
      <c r="D14">
        <v>2</v>
      </c>
      <c r="E14">
        <v>5</v>
      </c>
      <c r="F14">
        <v>0</v>
      </c>
      <c r="G14">
        <v>0</v>
      </c>
      <c r="H14">
        <v>5</v>
      </c>
      <c r="I14">
        <v>6</v>
      </c>
      <c r="J14">
        <v>1</v>
      </c>
      <c r="K14">
        <v>1</v>
      </c>
      <c r="L14">
        <v>0</v>
      </c>
      <c r="M14">
        <v>0</v>
      </c>
      <c r="N14">
        <v>2</v>
      </c>
      <c r="O14">
        <v>3</v>
      </c>
      <c r="P14">
        <v>23</v>
      </c>
      <c r="Q14" s="2">
        <f t="shared" si="0"/>
        <v>0.83333333333333337</v>
      </c>
      <c r="R14" s="2">
        <f t="shared" si="1"/>
        <v>1</v>
      </c>
      <c r="S14" s="6" t="s">
        <v>45</v>
      </c>
      <c r="T14">
        <v>37</v>
      </c>
      <c r="U14">
        <v>15</v>
      </c>
      <c r="V14">
        <v>1</v>
      </c>
      <c r="W14" s="3">
        <f t="shared" si="2"/>
        <v>21.832810810810805</v>
      </c>
      <c r="X14" s="4">
        <f t="shared" si="3"/>
        <v>37.4</v>
      </c>
      <c r="Y14" s="4">
        <f t="shared" si="4"/>
        <v>15.400000000000002</v>
      </c>
      <c r="Z14">
        <v>0</v>
      </c>
    </row>
    <row r="15" spans="1:26" x14ac:dyDescent="0.3">
      <c r="A15" s="1" t="str">
        <f>'Damian Lillard'!A15</f>
        <v>vs OCE</v>
      </c>
      <c r="B15">
        <v>10</v>
      </c>
      <c r="C15">
        <v>15</v>
      </c>
      <c r="D15">
        <v>3</v>
      </c>
      <c r="E15">
        <v>3</v>
      </c>
      <c r="F15">
        <v>1</v>
      </c>
      <c r="G15">
        <v>0</v>
      </c>
      <c r="H15">
        <v>2</v>
      </c>
      <c r="I15">
        <v>6</v>
      </c>
      <c r="J15">
        <v>0</v>
      </c>
      <c r="K15">
        <v>1</v>
      </c>
      <c r="L15">
        <v>5</v>
      </c>
      <c r="M15">
        <v>6</v>
      </c>
      <c r="N15">
        <v>5</v>
      </c>
      <c r="O15">
        <v>1</v>
      </c>
      <c r="P15">
        <v>2</v>
      </c>
      <c r="Q15" s="2">
        <f t="shared" si="0"/>
        <v>0.33333333333333331</v>
      </c>
      <c r="R15" s="2">
        <f t="shared" si="1"/>
        <v>0</v>
      </c>
      <c r="S15" s="2">
        <f t="shared" si="5"/>
        <v>0.83333333333333337</v>
      </c>
      <c r="T15">
        <v>40</v>
      </c>
      <c r="U15">
        <v>18</v>
      </c>
      <c r="V15">
        <v>1</v>
      </c>
      <c r="W15" s="3">
        <f t="shared" si="2"/>
        <v>20.763449999999999</v>
      </c>
      <c r="X15" s="4">
        <f t="shared" si="3"/>
        <v>44.5</v>
      </c>
      <c r="Y15" s="4">
        <f t="shared" si="4"/>
        <v>17.5</v>
      </c>
      <c r="Z15">
        <v>0</v>
      </c>
    </row>
    <row r="16" spans="1:26" x14ac:dyDescent="0.3">
      <c r="A16" s="1" t="str">
        <f>'Damian Lillard'!A16</f>
        <v>@ FRA</v>
      </c>
      <c r="B16">
        <v>25</v>
      </c>
      <c r="C16">
        <v>16</v>
      </c>
      <c r="D16">
        <v>0</v>
      </c>
      <c r="E16">
        <v>0</v>
      </c>
      <c r="F16">
        <v>0</v>
      </c>
      <c r="G16">
        <v>0</v>
      </c>
      <c r="H16">
        <v>10</v>
      </c>
      <c r="I16">
        <v>18</v>
      </c>
      <c r="J16">
        <v>3</v>
      </c>
      <c r="K16">
        <v>7</v>
      </c>
      <c r="L16">
        <v>2</v>
      </c>
      <c r="M16">
        <v>3</v>
      </c>
      <c r="N16">
        <v>4</v>
      </c>
      <c r="O16">
        <v>4</v>
      </c>
      <c r="P16">
        <v>13</v>
      </c>
      <c r="Q16" s="2">
        <f t="shared" si="0"/>
        <v>0.55555555555555558</v>
      </c>
      <c r="R16" s="2">
        <f t="shared" si="1"/>
        <v>0.42857142857142855</v>
      </c>
      <c r="S16" s="2">
        <f t="shared" si="5"/>
        <v>0.66666666666666663</v>
      </c>
      <c r="T16">
        <v>40</v>
      </c>
      <c r="U16">
        <v>25</v>
      </c>
      <c r="V16">
        <v>2</v>
      </c>
      <c r="W16" s="3">
        <f t="shared" si="2"/>
        <v>25.97495</v>
      </c>
      <c r="X16" s="4">
        <f t="shared" si="3"/>
        <v>44.2</v>
      </c>
      <c r="Y16" s="4">
        <f t="shared" si="4"/>
        <v>20.799999999999997</v>
      </c>
      <c r="Z16">
        <v>0</v>
      </c>
    </row>
    <row r="17" spans="1:26" x14ac:dyDescent="0.3">
      <c r="A17" s="1" t="str">
        <f>'Damian Lillard'!A17</f>
        <v>VS INJ</v>
      </c>
      <c r="B17">
        <v>23</v>
      </c>
      <c r="C17">
        <v>16</v>
      </c>
      <c r="D17">
        <v>1</v>
      </c>
      <c r="E17">
        <v>1</v>
      </c>
      <c r="F17">
        <v>0</v>
      </c>
      <c r="G17">
        <v>2</v>
      </c>
      <c r="H17">
        <v>10</v>
      </c>
      <c r="I17">
        <v>15</v>
      </c>
      <c r="J17">
        <v>2</v>
      </c>
      <c r="K17">
        <v>5</v>
      </c>
      <c r="L17">
        <v>1</v>
      </c>
      <c r="M17">
        <v>1</v>
      </c>
      <c r="N17">
        <v>5</v>
      </c>
      <c r="O17">
        <v>3</v>
      </c>
      <c r="P17">
        <v>9</v>
      </c>
      <c r="Q17" s="2">
        <f t="shared" si="0"/>
        <v>0.66666666666666663</v>
      </c>
      <c r="R17" s="2">
        <f t="shared" si="1"/>
        <v>0.4</v>
      </c>
      <c r="S17" s="2">
        <f t="shared" si="5"/>
        <v>1</v>
      </c>
      <c r="T17">
        <v>51</v>
      </c>
      <c r="U17">
        <v>26</v>
      </c>
      <c r="V17">
        <v>2</v>
      </c>
      <c r="W17" s="3">
        <f t="shared" si="2"/>
        <v>21.289941176470585</v>
      </c>
      <c r="X17" s="4">
        <f t="shared" si="3"/>
        <v>44.7</v>
      </c>
      <c r="Y17" s="4">
        <f t="shared" si="4"/>
        <v>21.5</v>
      </c>
      <c r="Z17">
        <v>0</v>
      </c>
    </row>
    <row r="18" spans="1:26" x14ac:dyDescent="0.3">
      <c r="A18" s="1" t="str">
        <f>'Damian Lillard'!A18</f>
        <v>@ EUR</v>
      </c>
      <c r="B18">
        <v>5</v>
      </c>
      <c r="C18">
        <v>5</v>
      </c>
      <c r="D18">
        <v>0</v>
      </c>
      <c r="E18">
        <v>1</v>
      </c>
      <c r="F18">
        <v>0</v>
      </c>
      <c r="G18">
        <v>0</v>
      </c>
      <c r="H18">
        <v>2</v>
      </c>
      <c r="I18">
        <v>5</v>
      </c>
      <c r="J18">
        <v>0</v>
      </c>
      <c r="K18">
        <v>2</v>
      </c>
      <c r="L18">
        <v>1</v>
      </c>
      <c r="M18">
        <v>1</v>
      </c>
      <c r="N18">
        <v>0</v>
      </c>
      <c r="O18">
        <v>1</v>
      </c>
      <c r="P18">
        <v>-13</v>
      </c>
      <c r="Q18" s="2">
        <f t="shared" si="0"/>
        <v>0.4</v>
      </c>
      <c r="R18" s="2">
        <f t="shared" si="1"/>
        <v>0</v>
      </c>
      <c r="S18" s="2">
        <f t="shared" si="5"/>
        <v>1</v>
      </c>
      <c r="T18">
        <v>36</v>
      </c>
      <c r="U18">
        <v>5</v>
      </c>
      <c r="V18">
        <v>0</v>
      </c>
      <c r="W18" s="3">
        <f t="shared" si="2"/>
        <v>5.4623888888888894</v>
      </c>
      <c r="X18" s="4">
        <f t="shared" si="3"/>
        <v>14</v>
      </c>
      <c r="Y18" s="4">
        <f t="shared" si="4"/>
        <v>4.0999999999999996</v>
      </c>
      <c r="Z18">
        <v>0</v>
      </c>
    </row>
    <row r="19" spans="1:26" x14ac:dyDescent="0.3">
      <c r="A19" s="1" t="str">
        <f>'Damian Lillard'!A19</f>
        <v>@ RKS</v>
      </c>
      <c r="B19">
        <v>15</v>
      </c>
      <c r="C19">
        <v>9</v>
      </c>
      <c r="D19">
        <v>3</v>
      </c>
      <c r="E19">
        <v>1</v>
      </c>
      <c r="F19">
        <v>0</v>
      </c>
      <c r="G19">
        <v>1</v>
      </c>
      <c r="H19">
        <v>6</v>
      </c>
      <c r="I19">
        <v>9</v>
      </c>
      <c r="J19">
        <v>1</v>
      </c>
      <c r="K19">
        <v>2</v>
      </c>
      <c r="L19">
        <v>2</v>
      </c>
      <c r="M19">
        <v>2</v>
      </c>
      <c r="N19">
        <v>3</v>
      </c>
      <c r="O19">
        <v>3</v>
      </c>
      <c r="P19">
        <v>-13</v>
      </c>
      <c r="Q19" s="2">
        <f t="shared" si="0"/>
        <v>0.66666666666666663</v>
      </c>
      <c r="R19" s="2">
        <f t="shared" si="1"/>
        <v>0.5</v>
      </c>
      <c r="S19" s="2">
        <f t="shared" si="5"/>
        <v>1</v>
      </c>
      <c r="T19">
        <v>37</v>
      </c>
      <c r="U19">
        <v>23</v>
      </c>
      <c r="V19">
        <v>2</v>
      </c>
      <c r="W19" s="3">
        <f t="shared" si="2"/>
        <v>21.268945945945937</v>
      </c>
      <c r="X19" s="4">
        <f t="shared" si="3"/>
        <v>32.299999999999997</v>
      </c>
      <c r="Y19" s="4">
        <f t="shared" si="4"/>
        <v>15.599999999999994</v>
      </c>
      <c r="Z19">
        <v>0</v>
      </c>
    </row>
    <row r="20" spans="1:26" x14ac:dyDescent="0.3">
      <c r="A20" s="1" t="str">
        <f>'Damian Lillard'!A20</f>
        <v>vs AFR</v>
      </c>
      <c r="B20">
        <v>11</v>
      </c>
      <c r="C20">
        <v>5</v>
      </c>
      <c r="D20">
        <v>2</v>
      </c>
      <c r="E20">
        <v>0</v>
      </c>
      <c r="F20">
        <v>1</v>
      </c>
      <c r="G20">
        <v>1</v>
      </c>
      <c r="H20">
        <v>5</v>
      </c>
      <c r="I20">
        <v>8</v>
      </c>
      <c r="J20">
        <v>0</v>
      </c>
      <c r="K20">
        <v>1</v>
      </c>
      <c r="L20">
        <v>1</v>
      </c>
      <c r="M20">
        <v>2</v>
      </c>
      <c r="N20">
        <v>2</v>
      </c>
      <c r="O20">
        <v>4</v>
      </c>
      <c r="P20">
        <v>-12</v>
      </c>
      <c r="Q20" s="2">
        <f t="shared" si="0"/>
        <v>0.625</v>
      </c>
      <c r="R20" s="2">
        <f t="shared" si="1"/>
        <v>0</v>
      </c>
      <c r="S20" s="2">
        <f t="shared" si="5"/>
        <v>0.5</v>
      </c>
      <c r="T20">
        <v>41</v>
      </c>
      <c r="U20">
        <v>17</v>
      </c>
      <c r="V20">
        <v>2</v>
      </c>
      <c r="W20" s="3">
        <f t="shared" si="2"/>
        <v>11.265682926829268</v>
      </c>
      <c r="X20" s="4">
        <f t="shared" si="3"/>
        <v>22</v>
      </c>
      <c r="Y20" s="4">
        <f t="shared" si="4"/>
        <v>9.1000000000000014</v>
      </c>
      <c r="Z20">
        <v>0</v>
      </c>
    </row>
    <row r="21" spans="1:26" x14ac:dyDescent="0.3">
      <c r="A21" s="1" t="str">
        <f>'Damian Lillard'!A21</f>
        <v>@ OLD</v>
      </c>
      <c r="B21">
        <v>16</v>
      </c>
      <c r="C21">
        <v>11</v>
      </c>
      <c r="D21">
        <v>2</v>
      </c>
      <c r="E21">
        <v>0</v>
      </c>
      <c r="F21">
        <v>0</v>
      </c>
      <c r="G21">
        <v>0</v>
      </c>
      <c r="H21">
        <v>5</v>
      </c>
      <c r="I21">
        <v>8</v>
      </c>
      <c r="J21">
        <v>2</v>
      </c>
      <c r="K21">
        <v>2</v>
      </c>
      <c r="L21">
        <v>4</v>
      </c>
      <c r="M21">
        <v>4</v>
      </c>
      <c r="N21">
        <v>2</v>
      </c>
      <c r="O21">
        <v>5</v>
      </c>
      <c r="P21">
        <v>-4</v>
      </c>
      <c r="Q21" s="2">
        <f t="shared" si="0"/>
        <v>0.625</v>
      </c>
      <c r="R21" s="2">
        <f t="shared" si="1"/>
        <v>1</v>
      </c>
      <c r="S21" s="2">
        <f t="shared" si="5"/>
        <v>1</v>
      </c>
      <c r="T21">
        <v>41</v>
      </c>
      <c r="U21">
        <v>21</v>
      </c>
      <c r="V21">
        <v>0</v>
      </c>
      <c r="W21" s="3">
        <f t="shared" si="2"/>
        <v>19.441487804878047</v>
      </c>
      <c r="X21" s="4">
        <f t="shared" si="3"/>
        <v>32.200000000000003</v>
      </c>
      <c r="Y21" s="4">
        <f t="shared" si="4"/>
        <v>15.899999999999999</v>
      </c>
      <c r="Z21">
        <v>0</v>
      </c>
    </row>
    <row r="22" spans="1:26" x14ac:dyDescent="0.3">
      <c r="A22" s="1" t="str">
        <f>'Damian Lillard'!A22</f>
        <v>vs USA</v>
      </c>
      <c r="B22">
        <v>12</v>
      </c>
      <c r="C22">
        <v>12</v>
      </c>
      <c r="D22">
        <v>0</v>
      </c>
      <c r="E22">
        <v>4</v>
      </c>
      <c r="F22">
        <v>0</v>
      </c>
      <c r="G22">
        <v>0</v>
      </c>
      <c r="H22">
        <v>4</v>
      </c>
      <c r="I22">
        <v>11</v>
      </c>
      <c r="J22">
        <v>1</v>
      </c>
      <c r="K22">
        <v>6</v>
      </c>
      <c r="L22">
        <v>3</v>
      </c>
      <c r="M22">
        <v>3</v>
      </c>
      <c r="N22">
        <v>5</v>
      </c>
      <c r="O22">
        <v>2</v>
      </c>
      <c r="P22">
        <v>8</v>
      </c>
      <c r="Q22" s="2">
        <f t="shared" si="0"/>
        <v>0.36363636363636365</v>
      </c>
      <c r="R22" s="2">
        <f t="shared" si="1"/>
        <v>0.16666666666666666</v>
      </c>
      <c r="S22" s="2">
        <f t="shared" si="5"/>
        <v>1</v>
      </c>
      <c r="T22">
        <v>39</v>
      </c>
      <c r="U22">
        <v>12</v>
      </c>
      <c r="V22">
        <v>1</v>
      </c>
      <c r="W22" s="3">
        <f t="shared" si="2"/>
        <v>17.510589743589751</v>
      </c>
      <c r="X22" s="4">
        <f t="shared" si="3"/>
        <v>38.4</v>
      </c>
      <c r="Y22" s="4">
        <f t="shared" si="4"/>
        <v>13.5</v>
      </c>
      <c r="Z22">
        <v>0</v>
      </c>
    </row>
    <row r="23" spans="1:26" x14ac:dyDescent="0.3">
      <c r="A23" s="1" t="str">
        <f>'Damian Lillard'!A23</f>
        <v>@ SPA</v>
      </c>
      <c r="B23">
        <v>11</v>
      </c>
      <c r="C23">
        <v>15</v>
      </c>
      <c r="D23">
        <v>1</v>
      </c>
      <c r="E23">
        <v>1</v>
      </c>
      <c r="F23">
        <v>0</v>
      </c>
      <c r="G23">
        <v>0</v>
      </c>
      <c r="H23">
        <v>5</v>
      </c>
      <c r="I23">
        <v>10</v>
      </c>
      <c r="J23">
        <v>0</v>
      </c>
      <c r="K23">
        <v>3</v>
      </c>
      <c r="L23">
        <v>1</v>
      </c>
      <c r="M23">
        <v>2</v>
      </c>
      <c r="N23">
        <v>10</v>
      </c>
      <c r="O23">
        <v>2</v>
      </c>
      <c r="P23">
        <v>-4</v>
      </c>
      <c r="Q23" s="2">
        <f t="shared" si="0"/>
        <v>0.5</v>
      </c>
      <c r="R23" s="2">
        <f t="shared" si="1"/>
        <v>0</v>
      </c>
      <c r="S23" s="2">
        <f t="shared" si="5"/>
        <v>0.5</v>
      </c>
      <c r="T23">
        <v>36</v>
      </c>
      <c r="U23">
        <v>14</v>
      </c>
      <c r="V23">
        <v>3</v>
      </c>
      <c r="W23" s="3">
        <f t="shared" si="2"/>
        <v>21.258555555555557</v>
      </c>
      <c r="X23" s="4">
        <f t="shared" si="3"/>
        <v>33.5</v>
      </c>
      <c r="Y23" s="4">
        <f t="shared" si="4"/>
        <v>14.699999999999998</v>
      </c>
      <c r="Z23">
        <v>0</v>
      </c>
    </row>
    <row r="24" spans="1:26" x14ac:dyDescent="0.3">
      <c r="A24" s="1" t="str">
        <f>'Damian Lillard'!A24</f>
        <v>vs 6TH</v>
      </c>
      <c r="B24">
        <v>22</v>
      </c>
      <c r="C24">
        <v>16</v>
      </c>
      <c r="D24">
        <v>4</v>
      </c>
      <c r="E24">
        <v>0</v>
      </c>
      <c r="F24">
        <v>3</v>
      </c>
      <c r="G24">
        <v>2</v>
      </c>
      <c r="H24">
        <v>9</v>
      </c>
      <c r="I24">
        <v>16</v>
      </c>
      <c r="J24">
        <v>2</v>
      </c>
      <c r="K24">
        <v>7</v>
      </c>
      <c r="L24">
        <v>2</v>
      </c>
      <c r="M24">
        <v>2</v>
      </c>
      <c r="N24">
        <v>4</v>
      </c>
      <c r="O24">
        <v>1</v>
      </c>
      <c r="P24">
        <v>-1</v>
      </c>
      <c r="Q24" s="2">
        <f t="shared" si="0"/>
        <v>0.5625</v>
      </c>
      <c r="R24" s="2">
        <f t="shared" si="1"/>
        <v>0.2857142857142857</v>
      </c>
      <c r="S24" s="2">
        <f t="shared" si="5"/>
        <v>1</v>
      </c>
      <c r="T24">
        <v>39</v>
      </c>
      <c r="U24">
        <v>31</v>
      </c>
      <c r="V24">
        <v>4</v>
      </c>
      <c r="W24" s="3">
        <f t="shared" si="2"/>
        <v>30.89074358974359</v>
      </c>
      <c r="X24" s="4">
        <f t="shared" si="3"/>
        <v>54.2</v>
      </c>
      <c r="Y24" s="4">
        <f t="shared" si="4"/>
        <v>24.200000000000006</v>
      </c>
      <c r="Z24">
        <v>0</v>
      </c>
    </row>
    <row r="25" spans="1:26" x14ac:dyDescent="0.3">
      <c r="A25" s="1" t="str">
        <f>'Damian Lillard'!A25</f>
        <v>@ CAN</v>
      </c>
      <c r="B25">
        <v>31</v>
      </c>
      <c r="C25">
        <v>20</v>
      </c>
      <c r="D25">
        <v>3</v>
      </c>
      <c r="E25">
        <v>2</v>
      </c>
      <c r="F25">
        <v>1</v>
      </c>
      <c r="G25">
        <v>3</v>
      </c>
      <c r="H25">
        <v>12</v>
      </c>
      <c r="I25">
        <v>23</v>
      </c>
      <c r="J25">
        <v>3</v>
      </c>
      <c r="K25">
        <v>9</v>
      </c>
      <c r="L25">
        <v>4</v>
      </c>
      <c r="M25">
        <v>6</v>
      </c>
      <c r="N25">
        <v>9</v>
      </c>
      <c r="O25">
        <v>4</v>
      </c>
      <c r="P25">
        <v>3</v>
      </c>
      <c r="Q25" s="2">
        <f t="shared" si="0"/>
        <v>0.52173913043478259</v>
      </c>
      <c r="R25" s="2">
        <f t="shared" si="1"/>
        <v>0.33333333333333331</v>
      </c>
      <c r="S25" s="2">
        <f t="shared" si="5"/>
        <v>0.66666666666666663</v>
      </c>
      <c r="T25">
        <v>50</v>
      </c>
      <c r="U25">
        <v>40</v>
      </c>
      <c r="V25">
        <v>2</v>
      </c>
      <c r="W25" s="3">
        <f t="shared" si="2"/>
        <v>28.454140000000002</v>
      </c>
      <c r="X25" s="4">
        <f t="shared" si="3"/>
        <v>65.5</v>
      </c>
      <c r="Y25" s="4">
        <f t="shared" si="4"/>
        <v>28.4</v>
      </c>
      <c r="Z25">
        <v>0</v>
      </c>
    </row>
    <row r="26" spans="1:26" x14ac:dyDescent="0.3">
      <c r="A26" s="1" t="str">
        <f>'Damian Lillard'!A26</f>
        <v>vs DNK</v>
      </c>
      <c r="B26">
        <v>19</v>
      </c>
      <c r="C26">
        <v>12</v>
      </c>
      <c r="D26">
        <v>1</v>
      </c>
      <c r="E26">
        <v>0</v>
      </c>
      <c r="F26">
        <v>2</v>
      </c>
      <c r="G26">
        <v>0</v>
      </c>
      <c r="H26">
        <v>8</v>
      </c>
      <c r="I26">
        <v>8</v>
      </c>
      <c r="J26">
        <v>2</v>
      </c>
      <c r="K26">
        <v>2</v>
      </c>
      <c r="L26">
        <v>1</v>
      </c>
      <c r="M26">
        <v>1</v>
      </c>
      <c r="N26">
        <v>6</v>
      </c>
      <c r="O26">
        <v>6</v>
      </c>
      <c r="P26">
        <v>14</v>
      </c>
      <c r="Q26" s="2">
        <f t="shared" si="0"/>
        <v>1</v>
      </c>
      <c r="R26" s="2">
        <f t="shared" si="1"/>
        <v>1</v>
      </c>
      <c r="S26" s="2">
        <f t="shared" si="5"/>
        <v>1</v>
      </c>
      <c r="T26">
        <v>27</v>
      </c>
      <c r="U26">
        <v>22</v>
      </c>
      <c r="V26">
        <v>5</v>
      </c>
      <c r="W26" s="3">
        <f t="shared" si="2"/>
        <v>44.461037037037023</v>
      </c>
      <c r="X26" s="4">
        <f t="shared" si="3"/>
        <v>40.9</v>
      </c>
      <c r="Y26" s="4">
        <f t="shared" si="4"/>
        <v>22.9</v>
      </c>
      <c r="Z26">
        <v>0</v>
      </c>
    </row>
    <row r="27" spans="1:26" x14ac:dyDescent="0.3">
      <c r="A27" s="1" t="str">
        <f>'Damian Lillard'!A27</f>
        <v>@ IMP</v>
      </c>
      <c r="B27">
        <v>15</v>
      </c>
      <c r="C27">
        <v>9</v>
      </c>
      <c r="D27">
        <v>1</v>
      </c>
      <c r="E27">
        <v>1</v>
      </c>
      <c r="F27">
        <v>0</v>
      </c>
      <c r="G27">
        <v>0</v>
      </c>
      <c r="H27">
        <v>5</v>
      </c>
      <c r="I27">
        <v>11</v>
      </c>
      <c r="J27">
        <v>2</v>
      </c>
      <c r="K27">
        <v>5</v>
      </c>
      <c r="L27">
        <v>3</v>
      </c>
      <c r="M27">
        <v>3</v>
      </c>
      <c r="N27">
        <v>3</v>
      </c>
      <c r="O27">
        <v>4</v>
      </c>
      <c r="P27">
        <v>-1</v>
      </c>
      <c r="Q27" s="2">
        <f t="shared" si="0"/>
        <v>0.45454545454545453</v>
      </c>
      <c r="R27" s="2">
        <f t="shared" si="1"/>
        <v>0.4</v>
      </c>
      <c r="S27" s="2">
        <f t="shared" si="5"/>
        <v>1</v>
      </c>
      <c r="T27">
        <v>39</v>
      </c>
      <c r="U27">
        <v>17</v>
      </c>
      <c r="V27">
        <v>1</v>
      </c>
      <c r="W27" s="3">
        <f t="shared" si="2"/>
        <v>16.652358974358972</v>
      </c>
      <c r="X27" s="4">
        <f t="shared" si="3"/>
        <v>30.299999999999997</v>
      </c>
      <c r="Y27" s="4">
        <f t="shared" si="4"/>
        <v>12.999999999999998</v>
      </c>
      <c r="Z27">
        <v>0</v>
      </c>
    </row>
    <row r="28" spans="1:26" x14ac:dyDescent="0.3">
      <c r="A28" s="1" t="str">
        <f>'Damian Lillard'!A28</f>
        <v>@ CHI</v>
      </c>
      <c r="B28">
        <v>14</v>
      </c>
      <c r="C28">
        <v>13</v>
      </c>
      <c r="D28">
        <v>0</v>
      </c>
      <c r="E28">
        <v>2</v>
      </c>
      <c r="F28">
        <v>2</v>
      </c>
      <c r="G28">
        <v>1</v>
      </c>
      <c r="H28">
        <v>5</v>
      </c>
      <c r="I28">
        <v>11</v>
      </c>
      <c r="J28">
        <v>2</v>
      </c>
      <c r="K28">
        <v>3</v>
      </c>
      <c r="L28">
        <v>2</v>
      </c>
      <c r="M28">
        <v>3</v>
      </c>
      <c r="N28">
        <v>3</v>
      </c>
      <c r="O28">
        <v>3</v>
      </c>
      <c r="P28">
        <v>0</v>
      </c>
      <c r="Q28" s="2">
        <f t="shared" si="0"/>
        <v>0.45454545454545453</v>
      </c>
      <c r="R28" s="2">
        <f t="shared" si="1"/>
        <v>0.66666666666666663</v>
      </c>
      <c r="S28" s="2">
        <f t="shared" si="5"/>
        <v>0.66666666666666663</v>
      </c>
      <c r="T28">
        <v>38</v>
      </c>
      <c r="U28">
        <v>14</v>
      </c>
      <c r="V28">
        <v>1</v>
      </c>
      <c r="W28" s="3">
        <f t="shared" si="2"/>
        <v>18.866263157894736</v>
      </c>
      <c r="X28" s="4">
        <f t="shared" si="3"/>
        <v>40.6</v>
      </c>
      <c r="Y28" s="4">
        <f t="shared" si="4"/>
        <v>14.2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14.37037037037037</v>
      </c>
      <c r="C47" s="4">
        <f t="shared" ref="C47:P47" si="6">AVERAGE(C2:C46)</f>
        <v>11.444444444444445</v>
      </c>
      <c r="D47" s="4">
        <f t="shared" si="6"/>
        <v>1.7777777777777777</v>
      </c>
      <c r="E47" s="4">
        <f t="shared" si="6"/>
        <v>1.3333333333333333</v>
      </c>
      <c r="F47" s="4">
        <f t="shared" si="6"/>
        <v>0.88888888888888884</v>
      </c>
      <c r="G47" s="4">
        <f t="shared" si="6"/>
        <v>0.51851851851851849</v>
      </c>
      <c r="H47" s="4">
        <f t="shared" si="6"/>
        <v>5.6296296296296298</v>
      </c>
      <c r="I47" s="4">
        <f t="shared" si="6"/>
        <v>9.8518518518518512</v>
      </c>
      <c r="J47" s="4">
        <f t="shared" si="6"/>
        <v>1.1851851851851851</v>
      </c>
      <c r="K47" s="4">
        <f t="shared" si="6"/>
        <v>3.2222222222222223</v>
      </c>
      <c r="L47" s="4">
        <f t="shared" si="6"/>
        <v>1.8888888888888888</v>
      </c>
      <c r="M47" s="4">
        <f t="shared" si="6"/>
        <v>2.1851851851851851</v>
      </c>
      <c r="N47" s="4">
        <f t="shared" si="6"/>
        <v>4</v>
      </c>
      <c r="O47" s="4">
        <f t="shared" si="6"/>
        <v>2.8888888888888888</v>
      </c>
      <c r="P47" s="4">
        <f t="shared" si="6"/>
        <v>-0.1111111111111111</v>
      </c>
      <c r="Q47" s="2">
        <f>SUM(H2:H46)/SUM(I2:I46)</f>
        <v>0.5714285714285714</v>
      </c>
      <c r="R47" s="2">
        <f>SUM(J2:J46)/SUM(K2:K46)</f>
        <v>0.36781609195402298</v>
      </c>
      <c r="S47" s="2">
        <f>SUM(L2:L46)/SUM(M2:M46)</f>
        <v>0.86440677966101698</v>
      </c>
      <c r="T47" s="4">
        <f t="shared" ref="T47:V47" si="7">AVERAGE(T2:T46)</f>
        <v>39.481481481481481</v>
      </c>
      <c r="U47" s="4">
        <f t="shared" si="7"/>
        <v>19.074074074074073</v>
      </c>
      <c r="V47" s="4">
        <f t="shared" si="7"/>
        <v>1.6666666666666667</v>
      </c>
      <c r="W47" s="3">
        <f>((H49*85.91) +(F49*53.897)+(J49*51.757)+(L49*46.845)+(E49*39.19)+(N49*39.19)+(D49*34.677)+((C49-N49)*14.707)-(O49*17.174)-((M49-L49)*20.091)-((I49-H49)*39.19)-(G49*53.897))/T49</f>
        <v>20.58031144465291</v>
      </c>
      <c r="X47" s="4">
        <f t="shared" ref="X47" si="8">B47+(C47*1.2)+(D47*1.5)+(E47*3)+(F47*3)-G47</f>
        <v>36.918518518518518</v>
      </c>
      <c r="Y47" s="4">
        <f t="shared" ref="Y47" si="9">B47+0.4*H47-0.7*I47-0.4*(M47-L47)+0.7*N47+0.3*(C47-N47)+F47+D47*0.7+0.7*E47-0.4*O47-G47</f>
        <v>16.033333333333335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388</v>
      </c>
      <c r="C49">
        <f t="shared" ref="C49:P49" si="10">SUM(C2:C46)</f>
        <v>309</v>
      </c>
      <c r="D49">
        <f t="shared" si="10"/>
        <v>48</v>
      </c>
      <c r="E49">
        <f t="shared" si="10"/>
        <v>36</v>
      </c>
      <c r="F49">
        <f t="shared" si="10"/>
        <v>24</v>
      </c>
      <c r="G49">
        <f t="shared" si="10"/>
        <v>14</v>
      </c>
      <c r="H49">
        <f t="shared" si="10"/>
        <v>152</v>
      </c>
      <c r="I49">
        <f t="shared" si="10"/>
        <v>266</v>
      </c>
      <c r="J49">
        <f t="shared" si="10"/>
        <v>32</v>
      </c>
      <c r="K49">
        <f t="shared" si="10"/>
        <v>87</v>
      </c>
      <c r="L49">
        <f t="shared" si="10"/>
        <v>51</v>
      </c>
      <c r="M49">
        <f t="shared" si="10"/>
        <v>59</v>
      </c>
      <c r="N49">
        <f t="shared" si="10"/>
        <v>108</v>
      </c>
      <c r="O49">
        <f t="shared" si="10"/>
        <v>78</v>
      </c>
      <c r="P49">
        <f t="shared" si="10"/>
        <v>-3</v>
      </c>
      <c r="T49">
        <f>SUM(T2:T46)</f>
        <v>1066</v>
      </c>
      <c r="U49">
        <f>SUM(U2:U46)</f>
        <v>515</v>
      </c>
      <c r="V49">
        <f>SUM(V2:V46)</f>
        <v>45</v>
      </c>
      <c r="X49" s="4">
        <f>SUM(X2:X46)</f>
        <v>996.8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25" workbookViewId="0">
      <selection activeCell="Y28" sqref="Y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15</v>
      </c>
      <c r="C2">
        <v>5</v>
      </c>
      <c r="D2">
        <v>5</v>
      </c>
      <c r="E2">
        <v>0</v>
      </c>
      <c r="F2">
        <v>0</v>
      </c>
      <c r="G2">
        <v>0</v>
      </c>
      <c r="H2">
        <v>6</v>
      </c>
      <c r="I2">
        <v>11</v>
      </c>
      <c r="J2">
        <v>2</v>
      </c>
      <c r="K2">
        <v>5</v>
      </c>
      <c r="L2">
        <v>1</v>
      </c>
      <c r="M2">
        <v>1</v>
      </c>
      <c r="N2">
        <v>1</v>
      </c>
      <c r="O2">
        <v>5</v>
      </c>
      <c r="P2">
        <v>-1</v>
      </c>
      <c r="Q2" s="2">
        <f t="shared" ref="Q2:Q46" si="0">H2/I2</f>
        <v>0.54545454545454541</v>
      </c>
      <c r="R2" s="2">
        <f t="shared" ref="R2:R46" si="1">J2/K2</f>
        <v>0.4</v>
      </c>
      <c r="S2" s="2">
        <f>L2/M2</f>
        <v>1</v>
      </c>
      <c r="T2">
        <v>19</v>
      </c>
      <c r="U2">
        <v>28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34.49484210526316</v>
      </c>
      <c r="X2" s="4">
        <f t="shared" ref="X2:X46" si="3">B2+(C2*1.2)+(D2*1.5)+(E2*3)+(F2*3)-G2</f>
        <v>28.5</v>
      </c>
      <c r="Y2" s="4">
        <f t="shared" ref="Y2:Y46" si="4">B2+0.4*H2-0.7*I2-0.4*(M2-L2)+0.7*N2+0.3*(C2-N2)+F2+D2*0.7+0.7*E2-0.4*O2-G2</f>
        <v>13.099999999999998</v>
      </c>
      <c r="Z2">
        <v>0</v>
      </c>
    </row>
    <row r="3" spans="1:26" x14ac:dyDescent="0.3">
      <c r="A3" s="1" t="str">
        <f>'Damian Lillard'!A3</f>
        <v>vs EUR</v>
      </c>
      <c r="B3">
        <v>13</v>
      </c>
      <c r="C3">
        <v>3</v>
      </c>
      <c r="D3">
        <v>9</v>
      </c>
      <c r="E3">
        <v>0</v>
      </c>
      <c r="F3">
        <v>1</v>
      </c>
      <c r="G3">
        <v>1</v>
      </c>
      <c r="H3">
        <v>6</v>
      </c>
      <c r="I3">
        <v>10</v>
      </c>
      <c r="J3">
        <v>1</v>
      </c>
      <c r="K3">
        <v>3</v>
      </c>
      <c r="L3">
        <v>0</v>
      </c>
      <c r="M3">
        <v>0</v>
      </c>
      <c r="N3">
        <v>0</v>
      </c>
      <c r="O3">
        <v>0</v>
      </c>
      <c r="P3">
        <v>9</v>
      </c>
      <c r="Q3" s="2">
        <f t="shared" si="0"/>
        <v>0.6</v>
      </c>
      <c r="R3" s="2">
        <f t="shared" si="1"/>
        <v>0.33333333333333331</v>
      </c>
      <c r="S3" s="6" t="s">
        <v>45</v>
      </c>
      <c r="T3">
        <v>22</v>
      </c>
      <c r="U3">
        <v>36</v>
      </c>
      <c r="V3">
        <v>0</v>
      </c>
      <c r="W3" s="3">
        <f t="shared" si="2"/>
        <v>34.848681818181824</v>
      </c>
      <c r="X3" s="4">
        <f t="shared" si="3"/>
        <v>32.1</v>
      </c>
      <c r="Y3" s="4">
        <f t="shared" si="4"/>
        <v>15.600000000000001</v>
      </c>
      <c r="Z3">
        <v>0</v>
      </c>
    </row>
    <row r="4" spans="1:26" x14ac:dyDescent="0.3">
      <c r="A4" s="1" t="str">
        <f>'Damian Lillard'!A4</f>
        <v>vs RKS</v>
      </c>
      <c r="B4">
        <v>11</v>
      </c>
      <c r="C4">
        <v>3</v>
      </c>
      <c r="D4">
        <v>5</v>
      </c>
      <c r="E4">
        <v>0</v>
      </c>
      <c r="F4">
        <v>0</v>
      </c>
      <c r="G4">
        <v>2</v>
      </c>
      <c r="H4">
        <v>4</v>
      </c>
      <c r="I4">
        <v>10</v>
      </c>
      <c r="J4">
        <v>3</v>
      </c>
      <c r="K4">
        <v>7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0.4</v>
      </c>
      <c r="R4" s="2">
        <f t="shared" si="1"/>
        <v>0.42857142857142855</v>
      </c>
      <c r="S4" s="6" t="s">
        <v>45</v>
      </c>
      <c r="T4">
        <v>14</v>
      </c>
      <c r="U4">
        <v>26</v>
      </c>
      <c r="V4">
        <v>0</v>
      </c>
      <c r="W4" s="3">
        <f t="shared" si="2"/>
        <v>26.67735714285714</v>
      </c>
      <c r="X4" s="4">
        <f t="shared" si="3"/>
        <v>20.100000000000001</v>
      </c>
      <c r="Y4" s="4">
        <f t="shared" si="4"/>
        <v>8</v>
      </c>
      <c r="Z4">
        <v>0</v>
      </c>
    </row>
    <row r="5" spans="1:26" x14ac:dyDescent="0.3">
      <c r="A5" s="1" t="str">
        <f>'Damian Lillard'!A5</f>
        <v>@ AFR</v>
      </c>
      <c r="B5">
        <v>13</v>
      </c>
      <c r="C5">
        <v>2</v>
      </c>
      <c r="D5">
        <v>7</v>
      </c>
      <c r="E5">
        <v>0</v>
      </c>
      <c r="F5">
        <v>0</v>
      </c>
      <c r="G5">
        <v>4</v>
      </c>
      <c r="H5">
        <v>4</v>
      </c>
      <c r="I5">
        <v>7</v>
      </c>
      <c r="J5">
        <v>3</v>
      </c>
      <c r="K5">
        <v>3</v>
      </c>
      <c r="L5">
        <v>2</v>
      </c>
      <c r="M5">
        <v>2</v>
      </c>
      <c r="N5">
        <v>0</v>
      </c>
      <c r="O5">
        <v>0</v>
      </c>
      <c r="P5">
        <v>-6</v>
      </c>
      <c r="Q5" s="2">
        <f t="shared" si="0"/>
        <v>0.5714285714285714</v>
      </c>
      <c r="R5" s="2">
        <f t="shared" si="1"/>
        <v>1</v>
      </c>
      <c r="S5" s="2">
        <f>L5/M5</f>
        <v>1</v>
      </c>
      <c r="T5">
        <v>21</v>
      </c>
      <c r="U5">
        <v>33</v>
      </c>
      <c r="V5">
        <v>0</v>
      </c>
      <c r="W5" s="3">
        <f t="shared" si="2"/>
        <v>25.314095238095238</v>
      </c>
      <c r="X5" s="4">
        <f t="shared" si="3"/>
        <v>21.9</v>
      </c>
      <c r="Y5" s="4">
        <f t="shared" si="4"/>
        <v>11.2</v>
      </c>
      <c r="Z5">
        <v>0</v>
      </c>
    </row>
    <row r="6" spans="1:26" x14ac:dyDescent="0.3">
      <c r="A6" s="1" t="str">
        <f>'Damian Lillard'!A6</f>
        <v>vs OLD</v>
      </c>
      <c r="B6">
        <v>14</v>
      </c>
      <c r="C6">
        <v>1</v>
      </c>
      <c r="D6">
        <v>4</v>
      </c>
      <c r="E6">
        <v>0</v>
      </c>
      <c r="F6">
        <v>1</v>
      </c>
      <c r="G6">
        <v>0</v>
      </c>
      <c r="H6">
        <v>6</v>
      </c>
      <c r="I6">
        <v>9</v>
      </c>
      <c r="J6">
        <v>2</v>
      </c>
      <c r="K6">
        <v>4</v>
      </c>
      <c r="L6">
        <v>0</v>
      </c>
      <c r="M6">
        <v>0</v>
      </c>
      <c r="N6">
        <v>0</v>
      </c>
      <c r="O6">
        <v>0</v>
      </c>
      <c r="P6">
        <v>9</v>
      </c>
      <c r="Q6" s="2">
        <f t="shared" si="0"/>
        <v>0.66666666666666663</v>
      </c>
      <c r="R6" s="2">
        <f t="shared" si="1"/>
        <v>0.5</v>
      </c>
      <c r="S6" s="6" t="s">
        <v>45</v>
      </c>
      <c r="T6">
        <v>15</v>
      </c>
      <c r="U6">
        <v>25</v>
      </c>
      <c r="V6">
        <v>1</v>
      </c>
      <c r="W6" s="3">
        <f t="shared" si="2"/>
        <v>47.247733333333343</v>
      </c>
      <c r="X6" s="4">
        <f t="shared" si="3"/>
        <v>24.2</v>
      </c>
      <c r="Y6" s="4">
        <f t="shared" si="4"/>
        <v>14.2</v>
      </c>
      <c r="Z6">
        <v>0</v>
      </c>
    </row>
    <row r="7" spans="1:26" x14ac:dyDescent="0.3">
      <c r="A7" s="1" t="str">
        <f>'Damian Lillard'!A7</f>
        <v>@ USA</v>
      </c>
      <c r="B7">
        <v>13</v>
      </c>
      <c r="C7">
        <v>1</v>
      </c>
      <c r="D7">
        <v>4</v>
      </c>
      <c r="E7">
        <v>0</v>
      </c>
      <c r="F7">
        <v>1</v>
      </c>
      <c r="G7">
        <v>1</v>
      </c>
      <c r="H7">
        <v>5</v>
      </c>
      <c r="I7">
        <v>11</v>
      </c>
      <c r="J7">
        <v>3</v>
      </c>
      <c r="K7">
        <v>5</v>
      </c>
      <c r="L7">
        <v>0</v>
      </c>
      <c r="M7">
        <v>0</v>
      </c>
      <c r="N7">
        <v>0</v>
      </c>
      <c r="O7">
        <v>0</v>
      </c>
      <c r="P7">
        <v>-19</v>
      </c>
      <c r="Q7" s="2">
        <f t="shared" si="0"/>
        <v>0.45454545454545453</v>
      </c>
      <c r="R7" s="2">
        <f t="shared" si="1"/>
        <v>0.6</v>
      </c>
      <c r="S7" s="6" t="s">
        <v>45</v>
      </c>
      <c r="T7">
        <v>20</v>
      </c>
      <c r="U7">
        <v>23</v>
      </c>
      <c r="V7">
        <v>0</v>
      </c>
      <c r="W7" s="3">
        <f t="shared" si="2"/>
        <v>25.154799999999998</v>
      </c>
      <c r="X7" s="4">
        <f t="shared" si="3"/>
        <v>22.2</v>
      </c>
      <c r="Y7" s="4">
        <f t="shared" si="4"/>
        <v>10.400000000000002</v>
      </c>
      <c r="Z7">
        <v>0</v>
      </c>
    </row>
    <row r="8" spans="1:26" x14ac:dyDescent="0.3">
      <c r="A8" s="1" t="str">
        <f>'Damian Lillard'!A8</f>
        <v>vs SPA</v>
      </c>
      <c r="B8">
        <v>13</v>
      </c>
      <c r="C8">
        <v>3</v>
      </c>
      <c r="D8">
        <v>8</v>
      </c>
      <c r="E8">
        <v>0</v>
      </c>
      <c r="F8">
        <v>2</v>
      </c>
      <c r="G8">
        <v>1</v>
      </c>
      <c r="H8">
        <v>5</v>
      </c>
      <c r="I8">
        <v>7</v>
      </c>
      <c r="J8">
        <v>3</v>
      </c>
      <c r="K8">
        <v>3</v>
      </c>
      <c r="L8">
        <v>0</v>
      </c>
      <c r="M8">
        <v>0</v>
      </c>
      <c r="N8">
        <v>0</v>
      </c>
      <c r="O8">
        <v>1</v>
      </c>
      <c r="P8">
        <v>7</v>
      </c>
      <c r="Q8" s="2">
        <f t="shared" si="0"/>
        <v>0.7142857142857143</v>
      </c>
      <c r="R8" s="2">
        <f t="shared" si="1"/>
        <v>1</v>
      </c>
      <c r="S8" s="6" t="s">
        <v>45</v>
      </c>
      <c r="T8">
        <v>22</v>
      </c>
      <c r="U8">
        <v>34</v>
      </c>
      <c r="V8">
        <v>1</v>
      </c>
      <c r="W8" s="3">
        <f t="shared" si="2"/>
        <v>39.304590909090905</v>
      </c>
      <c r="X8" s="4">
        <f t="shared" si="3"/>
        <v>33.6</v>
      </c>
      <c r="Y8" s="4">
        <f t="shared" si="4"/>
        <v>17.200000000000003</v>
      </c>
      <c r="Z8">
        <v>0</v>
      </c>
    </row>
    <row r="9" spans="1:26" x14ac:dyDescent="0.3">
      <c r="A9" s="1" t="str">
        <f>'Damian Lillard'!A9</f>
        <v>@ 6TH</v>
      </c>
      <c r="B9">
        <v>12</v>
      </c>
      <c r="C9">
        <v>4</v>
      </c>
      <c r="D9">
        <v>7</v>
      </c>
      <c r="E9">
        <v>0</v>
      </c>
      <c r="F9">
        <v>0</v>
      </c>
      <c r="G9">
        <v>0</v>
      </c>
      <c r="H9">
        <v>5</v>
      </c>
      <c r="I9">
        <v>8</v>
      </c>
      <c r="J9">
        <v>2</v>
      </c>
      <c r="K9">
        <v>5</v>
      </c>
      <c r="L9">
        <v>0</v>
      </c>
      <c r="M9">
        <v>0</v>
      </c>
      <c r="N9">
        <v>0</v>
      </c>
      <c r="O9">
        <v>0</v>
      </c>
      <c r="P9">
        <v>9</v>
      </c>
      <c r="Q9" s="2">
        <f t="shared" si="0"/>
        <v>0.625</v>
      </c>
      <c r="R9" s="2">
        <f t="shared" si="1"/>
        <v>0.4</v>
      </c>
      <c r="S9" s="6" t="s">
        <v>45</v>
      </c>
      <c r="T9">
        <v>22</v>
      </c>
      <c r="U9">
        <v>30</v>
      </c>
      <c r="V9">
        <v>0</v>
      </c>
      <c r="W9" s="3">
        <f t="shared" si="2"/>
        <v>32.593681818181814</v>
      </c>
      <c r="X9" s="4">
        <f t="shared" si="3"/>
        <v>27.3</v>
      </c>
      <c r="Y9" s="4">
        <f t="shared" si="4"/>
        <v>14.5</v>
      </c>
      <c r="Z9">
        <v>0</v>
      </c>
    </row>
    <row r="10" spans="1:26" x14ac:dyDescent="0.3">
      <c r="A10" s="1" t="str">
        <f>'Damian Lillard'!A10</f>
        <v>vs CAN</v>
      </c>
      <c r="B10">
        <v>16</v>
      </c>
      <c r="C10">
        <v>0</v>
      </c>
      <c r="D10">
        <v>3</v>
      </c>
      <c r="E10">
        <v>1</v>
      </c>
      <c r="F10">
        <v>0</v>
      </c>
      <c r="G10">
        <v>2</v>
      </c>
      <c r="H10">
        <v>6</v>
      </c>
      <c r="I10">
        <v>11</v>
      </c>
      <c r="J10">
        <v>2</v>
      </c>
      <c r="K10">
        <v>3</v>
      </c>
      <c r="L10">
        <v>2</v>
      </c>
      <c r="M10">
        <v>2</v>
      </c>
      <c r="N10">
        <v>0</v>
      </c>
      <c r="O10">
        <v>0</v>
      </c>
      <c r="P10">
        <v>-6</v>
      </c>
      <c r="Q10" s="2">
        <f t="shared" si="0"/>
        <v>0.54545454545454541</v>
      </c>
      <c r="R10" s="2">
        <f t="shared" si="1"/>
        <v>0.66666666666666663</v>
      </c>
      <c r="S10" s="2">
        <f t="shared" ref="S10:S46" si="5">L10/M10</f>
        <v>1</v>
      </c>
      <c r="T10">
        <v>21</v>
      </c>
      <c r="U10">
        <v>24</v>
      </c>
      <c r="V10">
        <v>0</v>
      </c>
      <c r="W10" s="3">
        <f t="shared" si="2"/>
        <v>26.292428571428569</v>
      </c>
      <c r="X10" s="4">
        <f t="shared" si="3"/>
        <v>21.5</v>
      </c>
      <c r="Y10" s="4">
        <f t="shared" si="4"/>
        <v>11.499999999999998</v>
      </c>
      <c r="Z10">
        <v>0</v>
      </c>
    </row>
    <row r="11" spans="1:26" x14ac:dyDescent="0.3">
      <c r="A11" s="1" t="str">
        <f>'Damian Lillard'!A11</f>
        <v>@ DNK</v>
      </c>
      <c r="B11">
        <v>20</v>
      </c>
      <c r="C11">
        <v>2</v>
      </c>
      <c r="D11">
        <v>4</v>
      </c>
      <c r="E11">
        <v>0</v>
      </c>
      <c r="F11">
        <v>0</v>
      </c>
      <c r="G11">
        <v>0</v>
      </c>
      <c r="H11">
        <v>8</v>
      </c>
      <c r="I11">
        <v>12</v>
      </c>
      <c r="J11">
        <v>4</v>
      </c>
      <c r="K11">
        <v>7</v>
      </c>
      <c r="L11">
        <v>0</v>
      </c>
      <c r="M11">
        <v>0</v>
      </c>
      <c r="N11">
        <v>0</v>
      </c>
      <c r="O11">
        <v>2</v>
      </c>
      <c r="P11">
        <v>4</v>
      </c>
      <c r="Q11" s="2">
        <f t="shared" si="0"/>
        <v>0.66666666666666663</v>
      </c>
      <c r="R11" s="2">
        <f t="shared" si="1"/>
        <v>0.5714285714285714</v>
      </c>
      <c r="S11" s="6" t="s">
        <v>45</v>
      </c>
      <c r="T11">
        <v>22</v>
      </c>
      <c r="U11">
        <v>31</v>
      </c>
      <c r="V11">
        <v>0</v>
      </c>
      <c r="W11" s="3">
        <f t="shared" si="2"/>
        <v>39.605545454545457</v>
      </c>
      <c r="X11" s="4">
        <f t="shared" si="3"/>
        <v>28.4</v>
      </c>
      <c r="Y11" s="4">
        <f t="shared" si="4"/>
        <v>17.399999999999999</v>
      </c>
      <c r="Z11">
        <v>0</v>
      </c>
    </row>
    <row r="12" spans="1:26" x14ac:dyDescent="0.3">
      <c r="A12" s="1" t="str">
        <f>'Damian Lillard'!A12</f>
        <v>vs IMP</v>
      </c>
      <c r="B12">
        <v>7</v>
      </c>
      <c r="C12">
        <v>1</v>
      </c>
      <c r="D12">
        <v>7</v>
      </c>
      <c r="E12">
        <v>0</v>
      </c>
      <c r="F12">
        <v>0</v>
      </c>
      <c r="G12">
        <v>1</v>
      </c>
      <c r="H12">
        <v>2</v>
      </c>
      <c r="I12">
        <v>9</v>
      </c>
      <c r="J12">
        <v>1</v>
      </c>
      <c r="K12">
        <v>5</v>
      </c>
      <c r="L12">
        <v>2</v>
      </c>
      <c r="M12">
        <v>2</v>
      </c>
      <c r="N12">
        <v>0</v>
      </c>
      <c r="O12">
        <v>0</v>
      </c>
      <c r="P12">
        <v>-20</v>
      </c>
      <c r="Q12" s="2">
        <f t="shared" si="0"/>
        <v>0.22222222222222221</v>
      </c>
      <c r="R12" s="2">
        <f t="shared" si="1"/>
        <v>0.2</v>
      </c>
      <c r="S12" s="2">
        <f t="shared" si="5"/>
        <v>1</v>
      </c>
      <c r="T12">
        <v>20</v>
      </c>
      <c r="U12">
        <v>24</v>
      </c>
      <c r="V12">
        <v>0</v>
      </c>
      <c r="W12" s="3">
        <f t="shared" si="2"/>
        <v>12.324299999999999</v>
      </c>
      <c r="X12" s="4">
        <f t="shared" si="3"/>
        <v>17.7</v>
      </c>
      <c r="Y12" s="4">
        <f t="shared" si="4"/>
        <v>5.6999999999999993</v>
      </c>
      <c r="Z12">
        <v>0</v>
      </c>
    </row>
    <row r="13" spans="1:26" x14ac:dyDescent="0.3">
      <c r="A13" s="1" t="str">
        <f>'Damian Lillard'!A13</f>
        <v>vs CHI</v>
      </c>
      <c r="B13">
        <v>6</v>
      </c>
      <c r="C13">
        <v>3</v>
      </c>
      <c r="D13">
        <v>5</v>
      </c>
      <c r="E13">
        <v>0</v>
      </c>
      <c r="F13">
        <v>0</v>
      </c>
      <c r="G13">
        <v>1</v>
      </c>
      <c r="H13">
        <v>2</v>
      </c>
      <c r="I13">
        <v>8</v>
      </c>
      <c r="J13">
        <v>1</v>
      </c>
      <c r="K13">
        <v>5</v>
      </c>
      <c r="L13">
        <v>1</v>
      </c>
      <c r="M13">
        <v>1</v>
      </c>
      <c r="N13">
        <v>0</v>
      </c>
      <c r="O13">
        <v>3</v>
      </c>
      <c r="P13">
        <v>-5</v>
      </c>
      <c r="Q13" s="2">
        <f t="shared" si="0"/>
        <v>0.25</v>
      </c>
      <c r="R13" s="2">
        <f t="shared" si="1"/>
        <v>0.2</v>
      </c>
      <c r="S13" s="2">
        <f t="shared" si="5"/>
        <v>1</v>
      </c>
      <c r="T13">
        <v>20</v>
      </c>
      <c r="U13">
        <v>20</v>
      </c>
      <c r="V13">
        <v>0</v>
      </c>
      <c r="W13" s="3">
        <f t="shared" si="2"/>
        <v>7.3684500000000011</v>
      </c>
      <c r="X13" s="4">
        <f t="shared" si="3"/>
        <v>16.100000000000001</v>
      </c>
      <c r="Y13" s="4">
        <f t="shared" si="4"/>
        <v>3.3999999999999995</v>
      </c>
      <c r="Z13">
        <v>0</v>
      </c>
    </row>
    <row r="14" spans="1:26" x14ac:dyDescent="0.3">
      <c r="A14" s="1" t="str">
        <f>'Damian Lillard'!A14</f>
        <v>@ DEF</v>
      </c>
      <c r="B14">
        <v>5</v>
      </c>
      <c r="C14">
        <v>1</v>
      </c>
      <c r="D14">
        <v>4</v>
      </c>
      <c r="E14">
        <v>0</v>
      </c>
      <c r="F14">
        <v>0</v>
      </c>
      <c r="G14">
        <v>4</v>
      </c>
      <c r="H14">
        <v>2</v>
      </c>
      <c r="I14">
        <v>3</v>
      </c>
      <c r="J14">
        <v>1</v>
      </c>
      <c r="K14">
        <v>1</v>
      </c>
      <c r="L14">
        <v>0</v>
      </c>
      <c r="M14">
        <v>0</v>
      </c>
      <c r="N14">
        <v>0</v>
      </c>
      <c r="O14">
        <v>3</v>
      </c>
      <c r="P14">
        <v>-14</v>
      </c>
      <c r="Q14" s="2">
        <f t="shared" si="0"/>
        <v>0.66666666666666663</v>
      </c>
      <c r="R14" s="2">
        <f t="shared" si="1"/>
        <v>1</v>
      </c>
      <c r="S14" s="6" t="s">
        <v>45</v>
      </c>
      <c r="T14">
        <v>19</v>
      </c>
      <c r="U14">
        <v>16</v>
      </c>
      <c r="V14">
        <v>0</v>
      </c>
      <c r="W14" s="3">
        <f t="shared" si="2"/>
        <v>3.7206315789473674</v>
      </c>
      <c r="X14" s="4">
        <f t="shared" si="3"/>
        <v>8.1999999999999993</v>
      </c>
      <c r="Y14" s="4">
        <f t="shared" si="4"/>
        <v>1.5999999999999996</v>
      </c>
      <c r="Z14">
        <v>0</v>
      </c>
    </row>
    <row r="15" spans="1:26" x14ac:dyDescent="0.3">
      <c r="A15" s="1" t="str">
        <f>'Damian Lillard'!A15</f>
        <v>vs OCE</v>
      </c>
      <c r="B15">
        <v>7</v>
      </c>
      <c r="C15">
        <v>1</v>
      </c>
      <c r="D15">
        <v>6</v>
      </c>
      <c r="E15">
        <v>0</v>
      </c>
      <c r="F15">
        <v>0</v>
      </c>
      <c r="G15">
        <v>0</v>
      </c>
      <c r="H15">
        <v>3</v>
      </c>
      <c r="I15">
        <v>7</v>
      </c>
      <c r="J15">
        <v>1</v>
      </c>
      <c r="K15">
        <v>3</v>
      </c>
      <c r="L15">
        <v>0</v>
      </c>
      <c r="M15">
        <v>0</v>
      </c>
      <c r="N15">
        <v>1</v>
      </c>
      <c r="O15">
        <v>0</v>
      </c>
      <c r="P15">
        <v>3</v>
      </c>
      <c r="Q15" s="2">
        <f t="shared" si="0"/>
        <v>0.42857142857142855</v>
      </c>
      <c r="R15" s="2">
        <f t="shared" si="1"/>
        <v>0.33333333333333331</v>
      </c>
      <c r="S15" s="6" t="s">
        <v>45</v>
      </c>
      <c r="T15">
        <v>21</v>
      </c>
      <c r="U15">
        <v>21</v>
      </c>
      <c r="V15">
        <v>0</v>
      </c>
      <c r="W15" s="3">
        <f t="shared" si="2"/>
        <v>19.04661904761905</v>
      </c>
      <c r="X15" s="4">
        <f t="shared" si="3"/>
        <v>17.2</v>
      </c>
      <c r="Y15" s="4">
        <f t="shared" si="4"/>
        <v>8.1999999999999993</v>
      </c>
      <c r="Z15">
        <v>0</v>
      </c>
    </row>
    <row r="16" spans="1:26" x14ac:dyDescent="0.3">
      <c r="A16" s="1" t="str">
        <f>'Damian Lillard'!A16</f>
        <v>@ FRA</v>
      </c>
      <c r="B16">
        <v>12</v>
      </c>
      <c r="C16">
        <v>2</v>
      </c>
      <c r="D16">
        <v>4</v>
      </c>
      <c r="E16">
        <v>0</v>
      </c>
      <c r="F16">
        <v>1</v>
      </c>
      <c r="G16">
        <v>1</v>
      </c>
      <c r="H16">
        <v>5</v>
      </c>
      <c r="I16">
        <v>10</v>
      </c>
      <c r="J16">
        <v>2</v>
      </c>
      <c r="K16">
        <v>5</v>
      </c>
      <c r="L16">
        <v>0</v>
      </c>
      <c r="M16">
        <v>0</v>
      </c>
      <c r="N16">
        <v>0</v>
      </c>
      <c r="O16">
        <v>0</v>
      </c>
      <c r="P16">
        <v>1</v>
      </c>
      <c r="Q16" s="2">
        <f t="shared" si="0"/>
        <v>0.5</v>
      </c>
      <c r="R16" s="2">
        <f t="shared" si="1"/>
        <v>0.4</v>
      </c>
      <c r="S16" s="6" t="s">
        <v>45</v>
      </c>
      <c r="T16">
        <v>19</v>
      </c>
      <c r="U16">
        <v>22</v>
      </c>
      <c r="V16">
        <v>0</v>
      </c>
      <c r="W16" s="3">
        <f t="shared" si="2"/>
        <v>26.591368421052621</v>
      </c>
      <c r="X16" s="4">
        <f t="shared" si="3"/>
        <v>22.4</v>
      </c>
      <c r="Y16" s="4">
        <f t="shared" si="4"/>
        <v>10.399999999999999</v>
      </c>
      <c r="Z16">
        <v>0</v>
      </c>
    </row>
    <row r="17" spans="1:26" x14ac:dyDescent="0.3">
      <c r="A17" s="1" t="str">
        <f>'Damian Lillard'!A17</f>
        <v>VS INJ</v>
      </c>
      <c r="B17">
        <v>8</v>
      </c>
      <c r="C17">
        <v>2</v>
      </c>
      <c r="D17">
        <v>7</v>
      </c>
      <c r="E17">
        <v>0</v>
      </c>
      <c r="F17">
        <v>1</v>
      </c>
      <c r="G17">
        <v>0</v>
      </c>
      <c r="H17">
        <v>3</v>
      </c>
      <c r="I17">
        <v>7</v>
      </c>
      <c r="J17">
        <v>1</v>
      </c>
      <c r="K17">
        <v>3</v>
      </c>
      <c r="L17">
        <v>1</v>
      </c>
      <c r="M17">
        <v>1</v>
      </c>
      <c r="N17">
        <v>1</v>
      </c>
      <c r="O17">
        <v>0</v>
      </c>
      <c r="P17">
        <v>2</v>
      </c>
      <c r="Q17" s="2">
        <f t="shared" si="0"/>
        <v>0.42857142857142855</v>
      </c>
      <c r="R17" s="2">
        <f t="shared" si="1"/>
        <v>0.33333333333333331</v>
      </c>
      <c r="S17" s="2">
        <f t="shared" si="5"/>
        <v>1</v>
      </c>
      <c r="T17">
        <v>14</v>
      </c>
      <c r="U17">
        <v>26</v>
      </c>
      <c r="V17">
        <v>0</v>
      </c>
      <c r="W17" s="3">
        <f t="shared" si="2"/>
        <v>39.293214285714285</v>
      </c>
      <c r="X17" s="4">
        <f t="shared" si="3"/>
        <v>23.9</v>
      </c>
      <c r="Y17" s="4">
        <f t="shared" si="4"/>
        <v>11.2</v>
      </c>
      <c r="Z17">
        <v>0</v>
      </c>
    </row>
    <row r="18" spans="1:26" x14ac:dyDescent="0.3">
      <c r="A18" s="1" t="str">
        <f>'Damian Lillard'!A18</f>
        <v>@ EUR</v>
      </c>
      <c r="B18">
        <v>7</v>
      </c>
      <c r="C18">
        <v>1</v>
      </c>
      <c r="D18">
        <v>9</v>
      </c>
      <c r="E18">
        <v>0</v>
      </c>
      <c r="F18">
        <v>0</v>
      </c>
      <c r="G18">
        <v>1</v>
      </c>
      <c r="H18">
        <v>2</v>
      </c>
      <c r="I18">
        <v>9</v>
      </c>
      <c r="J18">
        <v>1</v>
      </c>
      <c r="K18">
        <v>4</v>
      </c>
      <c r="L18">
        <v>2</v>
      </c>
      <c r="M18">
        <v>2</v>
      </c>
      <c r="N18">
        <v>0</v>
      </c>
      <c r="O18">
        <v>0</v>
      </c>
      <c r="P18">
        <v>-14</v>
      </c>
      <c r="Q18" s="2">
        <f t="shared" si="0"/>
        <v>0.22222222222222221</v>
      </c>
      <c r="R18" s="2">
        <f t="shared" si="1"/>
        <v>0.25</v>
      </c>
      <c r="S18" s="2">
        <f t="shared" si="5"/>
        <v>1</v>
      </c>
      <c r="T18">
        <v>19</v>
      </c>
      <c r="U18">
        <v>29</v>
      </c>
      <c r="V18">
        <v>0</v>
      </c>
      <c r="W18" s="3">
        <f t="shared" si="2"/>
        <v>16.623157894736845</v>
      </c>
      <c r="X18" s="4">
        <f t="shared" si="3"/>
        <v>20.7</v>
      </c>
      <c r="Y18" s="4">
        <f t="shared" si="4"/>
        <v>7.1</v>
      </c>
      <c r="Z18">
        <v>0</v>
      </c>
    </row>
    <row r="19" spans="1:26" x14ac:dyDescent="0.3">
      <c r="A19" s="1" t="str">
        <f>'Damian Lillard'!A19</f>
        <v>@ RKS</v>
      </c>
      <c r="B19">
        <v>9</v>
      </c>
      <c r="C19">
        <v>1</v>
      </c>
      <c r="D19">
        <v>4</v>
      </c>
      <c r="E19">
        <v>0</v>
      </c>
      <c r="F19">
        <v>0</v>
      </c>
      <c r="G19">
        <v>0</v>
      </c>
      <c r="H19">
        <v>3</v>
      </c>
      <c r="I19">
        <v>7</v>
      </c>
      <c r="J19">
        <v>1</v>
      </c>
      <c r="K19">
        <v>2</v>
      </c>
      <c r="L19">
        <v>2</v>
      </c>
      <c r="M19">
        <v>2</v>
      </c>
      <c r="N19">
        <v>0</v>
      </c>
      <c r="O19">
        <v>0</v>
      </c>
      <c r="P19">
        <v>3</v>
      </c>
      <c r="Q19" s="2">
        <f t="shared" si="0"/>
        <v>0.42857142857142855</v>
      </c>
      <c r="R19" s="2">
        <f t="shared" si="1"/>
        <v>0.5</v>
      </c>
      <c r="S19" s="2">
        <f t="shared" si="5"/>
        <v>1</v>
      </c>
      <c r="T19">
        <v>18</v>
      </c>
      <c r="U19">
        <v>20</v>
      </c>
      <c r="V19">
        <v>0</v>
      </c>
      <c r="W19" s="3">
        <f t="shared" si="2"/>
        <v>22.212888888888887</v>
      </c>
      <c r="X19" s="4">
        <f t="shared" si="3"/>
        <v>16.2</v>
      </c>
      <c r="Y19" s="4">
        <f t="shared" si="4"/>
        <v>8.3999999999999986</v>
      </c>
      <c r="Z19">
        <v>0</v>
      </c>
    </row>
    <row r="20" spans="1:26" x14ac:dyDescent="0.3">
      <c r="A20" s="1" t="str">
        <f>'Damian Lillard'!A20</f>
        <v>vs AFR</v>
      </c>
      <c r="B20">
        <v>16</v>
      </c>
      <c r="C20">
        <v>3</v>
      </c>
      <c r="D20">
        <v>6</v>
      </c>
      <c r="E20">
        <v>0</v>
      </c>
      <c r="F20">
        <v>1</v>
      </c>
      <c r="G20">
        <v>3</v>
      </c>
      <c r="H20">
        <v>6</v>
      </c>
      <c r="I20">
        <v>11</v>
      </c>
      <c r="J20">
        <v>4</v>
      </c>
      <c r="K20">
        <v>6</v>
      </c>
      <c r="L20">
        <v>0</v>
      </c>
      <c r="M20">
        <v>0</v>
      </c>
      <c r="N20">
        <v>0</v>
      </c>
      <c r="O20">
        <v>2</v>
      </c>
      <c r="P20">
        <v>6</v>
      </c>
      <c r="Q20" s="2">
        <f t="shared" si="0"/>
        <v>0.54545454545454541</v>
      </c>
      <c r="R20" s="2">
        <f t="shared" si="1"/>
        <v>0.66666666666666663</v>
      </c>
      <c r="S20" s="6" t="s">
        <v>45</v>
      </c>
      <c r="T20">
        <v>23</v>
      </c>
      <c r="U20">
        <v>31</v>
      </c>
      <c r="V20">
        <v>0</v>
      </c>
      <c r="W20" s="3">
        <f t="shared" si="2"/>
        <v>27.677347826086965</v>
      </c>
      <c r="X20" s="4">
        <f t="shared" si="3"/>
        <v>28.6</v>
      </c>
      <c r="Y20" s="4">
        <f t="shared" si="4"/>
        <v>12.999999999999996</v>
      </c>
      <c r="Z20">
        <v>0</v>
      </c>
    </row>
    <row r="21" spans="1:26" x14ac:dyDescent="0.3">
      <c r="A21" s="1" t="str">
        <f>'Damian Lillard'!A21</f>
        <v>@ OLD</v>
      </c>
      <c r="B21">
        <v>9</v>
      </c>
      <c r="C21">
        <v>4</v>
      </c>
      <c r="D21">
        <v>2</v>
      </c>
      <c r="E21">
        <v>0</v>
      </c>
      <c r="F21">
        <v>0</v>
      </c>
      <c r="G21">
        <v>0</v>
      </c>
      <c r="H21">
        <v>4</v>
      </c>
      <c r="I21">
        <v>10</v>
      </c>
      <c r="J21">
        <v>1</v>
      </c>
      <c r="K21">
        <v>4</v>
      </c>
      <c r="L21">
        <v>0</v>
      </c>
      <c r="M21">
        <v>0</v>
      </c>
      <c r="N21">
        <v>0</v>
      </c>
      <c r="O21">
        <v>1</v>
      </c>
      <c r="P21">
        <v>-7</v>
      </c>
      <c r="Q21" s="2">
        <f t="shared" si="0"/>
        <v>0.4</v>
      </c>
      <c r="R21" s="2">
        <f t="shared" si="1"/>
        <v>0.25</v>
      </c>
      <c r="S21" s="6" t="s">
        <v>45</v>
      </c>
      <c r="T21">
        <v>18</v>
      </c>
      <c r="U21">
        <v>14</v>
      </c>
      <c r="V21">
        <v>0</v>
      </c>
      <c r="W21" s="3">
        <f t="shared" si="2"/>
        <v>15.070277777777777</v>
      </c>
      <c r="X21" s="4">
        <f t="shared" si="3"/>
        <v>16.8</v>
      </c>
      <c r="Y21" s="4">
        <f t="shared" si="4"/>
        <v>5.7999999999999989</v>
      </c>
      <c r="Z21">
        <v>0</v>
      </c>
    </row>
    <row r="22" spans="1:26" x14ac:dyDescent="0.3">
      <c r="A22" s="1" t="str">
        <f>'Damian Lillard'!A22</f>
        <v>vs USA</v>
      </c>
      <c r="B22">
        <v>9</v>
      </c>
      <c r="C22">
        <v>1</v>
      </c>
      <c r="D22">
        <v>5</v>
      </c>
      <c r="E22">
        <v>1</v>
      </c>
      <c r="F22">
        <v>2</v>
      </c>
      <c r="G22">
        <v>2</v>
      </c>
      <c r="H22">
        <v>3</v>
      </c>
      <c r="I22">
        <v>9</v>
      </c>
      <c r="J22">
        <v>2</v>
      </c>
      <c r="K22">
        <v>4</v>
      </c>
      <c r="L22">
        <v>1</v>
      </c>
      <c r="M22">
        <v>2</v>
      </c>
      <c r="N22">
        <v>0</v>
      </c>
      <c r="O22">
        <v>0</v>
      </c>
      <c r="P22">
        <v>-27</v>
      </c>
      <c r="Q22" s="2">
        <f t="shared" si="0"/>
        <v>0.33333333333333331</v>
      </c>
      <c r="R22" s="2">
        <f t="shared" si="1"/>
        <v>0.5</v>
      </c>
      <c r="S22" s="2">
        <f t="shared" si="5"/>
        <v>0.5</v>
      </c>
      <c r="T22">
        <v>21</v>
      </c>
      <c r="U22">
        <v>21</v>
      </c>
      <c r="V22">
        <v>0</v>
      </c>
      <c r="W22" s="3">
        <f t="shared" si="2"/>
        <v>18.101904761904766</v>
      </c>
      <c r="X22" s="4">
        <f t="shared" si="3"/>
        <v>24.7</v>
      </c>
      <c r="Y22" s="4">
        <f t="shared" si="4"/>
        <v>7.9999999999999982</v>
      </c>
      <c r="Z22">
        <v>0</v>
      </c>
    </row>
    <row r="23" spans="1:26" x14ac:dyDescent="0.3">
      <c r="A23" s="1" t="str">
        <f>'Damian Lillard'!A23</f>
        <v>@ SPA</v>
      </c>
      <c r="B23">
        <v>16</v>
      </c>
      <c r="C23">
        <v>2</v>
      </c>
      <c r="D23">
        <v>7</v>
      </c>
      <c r="E23">
        <v>0</v>
      </c>
      <c r="F23">
        <v>2</v>
      </c>
      <c r="G23">
        <v>0</v>
      </c>
      <c r="H23">
        <v>5</v>
      </c>
      <c r="I23">
        <v>9</v>
      </c>
      <c r="J23">
        <v>4</v>
      </c>
      <c r="K23">
        <v>5</v>
      </c>
      <c r="L23">
        <v>2</v>
      </c>
      <c r="M23">
        <v>2</v>
      </c>
      <c r="N23">
        <v>0</v>
      </c>
      <c r="O23">
        <v>1</v>
      </c>
      <c r="P23">
        <v>14</v>
      </c>
      <c r="Q23" s="2">
        <f t="shared" si="0"/>
        <v>0.55555555555555558</v>
      </c>
      <c r="R23" s="2">
        <f t="shared" si="1"/>
        <v>0.8</v>
      </c>
      <c r="S23" s="2">
        <f t="shared" si="5"/>
        <v>1</v>
      </c>
      <c r="T23">
        <v>20</v>
      </c>
      <c r="U23">
        <v>32</v>
      </c>
      <c r="V23">
        <v>0</v>
      </c>
      <c r="W23" s="3">
        <f t="shared" si="2"/>
        <v>46.814049999999995</v>
      </c>
      <c r="X23" s="4">
        <f t="shared" si="3"/>
        <v>34.9</v>
      </c>
      <c r="Y23" s="4">
        <f t="shared" si="4"/>
        <v>18.8</v>
      </c>
      <c r="Z23">
        <v>1</v>
      </c>
    </row>
    <row r="24" spans="1:26" x14ac:dyDescent="0.3">
      <c r="A24" s="1" t="str">
        <f>'Damian Lillard'!A24</f>
        <v>vs 6TH</v>
      </c>
      <c r="B24">
        <v>9</v>
      </c>
      <c r="C24">
        <v>1</v>
      </c>
      <c r="D24">
        <v>1</v>
      </c>
      <c r="E24">
        <v>0</v>
      </c>
      <c r="F24">
        <v>1</v>
      </c>
      <c r="G24">
        <v>1</v>
      </c>
      <c r="H24">
        <v>3</v>
      </c>
      <c r="I24">
        <v>12</v>
      </c>
      <c r="J24">
        <v>1</v>
      </c>
      <c r="K24">
        <v>8</v>
      </c>
      <c r="L24">
        <v>2</v>
      </c>
      <c r="M24">
        <v>2</v>
      </c>
      <c r="N24">
        <v>0</v>
      </c>
      <c r="O24">
        <v>2</v>
      </c>
      <c r="P24">
        <v>-10</v>
      </c>
      <c r="Q24" s="2">
        <f t="shared" si="0"/>
        <v>0.25</v>
      </c>
      <c r="R24" s="2">
        <f t="shared" si="1"/>
        <v>0.125</v>
      </c>
      <c r="S24" s="2">
        <f t="shared" si="5"/>
        <v>1</v>
      </c>
      <c r="T24">
        <v>17</v>
      </c>
      <c r="U24">
        <v>11</v>
      </c>
      <c r="V24">
        <v>0</v>
      </c>
      <c r="W24" s="3">
        <f t="shared" si="2"/>
        <v>3.8531176470588262</v>
      </c>
      <c r="X24" s="4">
        <f t="shared" si="3"/>
        <v>13.7</v>
      </c>
      <c r="Y24" s="4">
        <f t="shared" si="4"/>
        <v>2.0000000000000009</v>
      </c>
      <c r="Z24">
        <v>0</v>
      </c>
    </row>
    <row r="25" spans="1:26" x14ac:dyDescent="0.3">
      <c r="A25" s="1" t="str">
        <f>'Damian Lillard'!A25</f>
        <v>@ CAN</v>
      </c>
      <c r="B25">
        <v>12</v>
      </c>
      <c r="C25">
        <v>2</v>
      </c>
      <c r="D25">
        <v>4</v>
      </c>
      <c r="E25">
        <v>0</v>
      </c>
      <c r="F25">
        <v>0</v>
      </c>
      <c r="G25">
        <v>2</v>
      </c>
      <c r="H25">
        <v>4</v>
      </c>
      <c r="I25">
        <v>9</v>
      </c>
      <c r="J25">
        <v>3</v>
      </c>
      <c r="K25">
        <v>7</v>
      </c>
      <c r="L25">
        <v>1</v>
      </c>
      <c r="M25">
        <v>2</v>
      </c>
      <c r="N25">
        <v>0</v>
      </c>
      <c r="O25">
        <v>2</v>
      </c>
      <c r="P25">
        <v>-2</v>
      </c>
      <c r="Q25" s="2">
        <f t="shared" si="0"/>
        <v>0.44444444444444442</v>
      </c>
      <c r="R25" s="2">
        <f t="shared" si="1"/>
        <v>0.42857142857142855</v>
      </c>
      <c r="S25" s="2">
        <f t="shared" si="5"/>
        <v>0.5</v>
      </c>
      <c r="T25">
        <v>22</v>
      </c>
      <c r="U25">
        <v>22</v>
      </c>
      <c r="V25">
        <v>0</v>
      </c>
      <c r="W25" s="3">
        <f t="shared" si="2"/>
        <v>16.167954545454545</v>
      </c>
      <c r="X25" s="4">
        <f t="shared" si="3"/>
        <v>18.399999999999999</v>
      </c>
      <c r="Y25" s="4">
        <f t="shared" si="4"/>
        <v>7.4999999999999982</v>
      </c>
      <c r="Z25">
        <v>0</v>
      </c>
    </row>
    <row r="26" spans="1:26" x14ac:dyDescent="0.3">
      <c r="A26" s="1" t="str">
        <f>'Damian Lillard'!A26</f>
        <v>vs DNK</v>
      </c>
      <c r="B26">
        <v>15</v>
      </c>
      <c r="C26">
        <v>2</v>
      </c>
      <c r="D26">
        <v>7</v>
      </c>
      <c r="E26">
        <v>1</v>
      </c>
      <c r="F26">
        <v>0</v>
      </c>
      <c r="G26">
        <v>2</v>
      </c>
      <c r="H26">
        <v>5</v>
      </c>
      <c r="I26">
        <v>11</v>
      </c>
      <c r="J26">
        <v>5</v>
      </c>
      <c r="K26">
        <v>8</v>
      </c>
      <c r="L26">
        <v>0</v>
      </c>
      <c r="M26">
        <v>0</v>
      </c>
      <c r="N26">
        <v>0</v>
      </c>
      <c r="O26">
        <v>1</v>
      </c>
      <c r="P26">
        <v>-15</v>
      </c>
      <c r="Q26" s="2">
        <f t="shared" si="0"/>
        <v>0.45454545454545453</v>
      </c>
      <c r="R26" s="2">
        <f t="shared" si="1"/>
        <v>0.625</v>
      </c>
      <c r="S26" s="6" t="s">
        <v>45</v>
      </c>
      <c r="T26">
        <v>19</v>
      </c>
      <c r="U26">
        <v>32</v>
      </c>
      <c r="V26">
        <v>0</v>
      </c>
      <c r="W26" s="3">
        <f t="shared" si="2"/>
        <v>33.661578947368419</v>
      </c>
      <c r="X26" s="4">
        <f t="shared" si="3"/>
        <v>28.9</v>
      </c>
      <c r="Y26" s="4">
        <f t="shared" si="4"/>
        <v>13.1</v>
      </c>
      <c r="Z26">
        <v>0</v>
      </c>
    </row>
    <row r="27" spans="1:26" x14ac:dyDescent="0.3">
      <c r="A27" s="1" t="str">
        <f>'Damian Lillard'!A27</f>
        <v>@ IMP</v>
      </c>
      <c r="B27">
        <v>23</v>
      </c>
      <c r="C27">
        <v>6</v>
      </c>
      <c r="D27">
        <v>5</v>
      </c>
      <c r="E27">
        <v>0</v>
      </c>
      <c r="F27">
        <v>1</v>
      </c>
      <c r="G27">
        <v>0</v>
      </c>
      <c r="H27">
        <v>9</v>
      </c>
      <c r="I27">
        <v>14</v>
      </c>
      <c r="J27">
        <v>5</v>
      </c>
      <c r="K27">
        <v>8</v>
      </c>
      <c r="L27">
        <v>0</v>
      </c>
      <c r="M27">
        <v>0</v>
      </c>
      <c r="N27">
        <v>1</v>
      </c>
      <c r="O27">
        <v>0</v>
      </c>
      <c r="P27">
        <v>17</v>
      </c>
      <c r="Q27" s="2">
        <f t="shared" si="0"/>
        <v>0.6428571428571429</v>
      </c>
      <c r="R27" s="2">
        <f t="shared" si="1"/>
        <v>0.625</v>
      </c>
      <c r="S27" s="6" t="s">
        <v>45</v>
      </c>
      <c r="T27">
        <v>23</v>
      </c>
      <c r="U27">
        <v>37</v>
      </c>
      <c r="V27">
        <v>0</v>
      </c>
      <c r="W27" s="3">
        <f t="shared" si="2"/>
        <v>51.131826086956515</v>
      </c>
      <c r="X27" s="4">
        <f t="shared" si="3"/>
        <v>40.700000000000003</v>
      </c>
      <c r="Y27" s="4">
        <f t="shared" si="4"/>
        <v>23.500000000000004</v>
      </c>
      <c r="Z27">
        <v>0</v>
      </c>
    </row>
    <row r="28" spans="1:26" x14ac:dyDescent="0.3">
      <c r="A28" s="1" t="str">
        <f>'Damian Lillard'!A28</f>
        <v>@ CHI</v>
      </c>
      <c r="B28">
        <v>9</v>
      </c>
      <c r="C28">
        <v>0</v>
      </c>
      <c r="D28">
        <v>3</v>
      </c>
      <c r="E28">
        <v>0</v>
      </c>
      <c r="F28">
        <v>1</v>
      </c>
      <c r="G28">
        <v>2</v>
      </c>
      <c r="H28">
        <v>3</v>
      </c>
      <c r="I28">
        <v>6</v>
      </c>
      <c r="J28">
        <v>2</v>
      </c>
      <c r="K28">
        <v>5</v>
      </c>
      <c r="L28">
        <v>1</v>
      </c>
      <c r="M28">
        <v>1</v>
      </c>
      <c r="N28">
        <v>0</v>
      </c>
      <c r="O28">
        <v>0</v>
      </c>
      <c r="P28">
        <v>6</v>
      </c>
      <c r="Q28" s="2">
        <f t="shared" si="0"/>
        <v>0.5</v>
      </c>
      <c r="R28" s="2">
        <f t="shared" si="1"/>
        <v>0.4</v>
      </c>
      <c r="S28" s="2">
        <f t="shared" si="5"/>
        <v>1</v>
      </c>
      <c r="T28">
        <v>16</v>
      </c>
      <c r="U28">
        <v>17</v>
      </c>
      <c r="V28">
        <v>0</v>
      </c>
      <c r="W28" s="3">
        <f t="shared" si="2"/>
        <v>21.290812500000005</v>
      </c>
      <c r="X28" s="4">
        <f t="shared" si="3"/>
        <v>14.5</v>
      </c>
      <c r="Y28" s="4">
        <f t="shared" si="4"/>
        <v>7.1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11.814814814814815</v>
      </c>
      <c r="C47" s="4">
        <f t="shared" ref="C47:P47" si="6">AVERAGE(C2:C46)</f>
        <v>2.1111111111111112</v>
      </c>
      <c r="D47" s="4">
        <f t="shared" si="6"/>
        <v>5.2592592592592595</v>
      </c>
      <c r="E47" s="4">
        <f t="shared" si="6"/>
        <v>0.1111111111111111</v>
      </c>
      <c r="F47" s="4">
        <f t="shared" si="6"/>
        <v>0.55555555555555558</v>
      </c>
      <c r="G47" s="4">
        <f t="shared" si="6"/>
        <v>1.1481481481481481</v>
      </c>
      <c r="H47" s="4">
        <f t="shared" si="6"/>
        <v>4.4074074074074074</v>
      </c>
      <c r="I47" s="4">
        <f t="shared" si="6"/>
        <v>9.1481481481481488</v>
      </c>
      <c r="J47" s="4">
        <f t="shared" si="6"/>
        <v>2.2592592592592591</v>
      </c>
      <c r="K47" s="4">
        <f t="shared" si="6"/>
        <v>4.7407407407407405</v>
      </c>
      <c r="L47" s="4">
        <f t="shared" si="6"/>
        <v>0.7407407407407407</v>
      </c>
      <c r="M47" s="4">
        <f t="shared" si="6"/>
        <v>0.81481481481481477</v>
      </c>
      <c r="N47" s="4">
        <f t="shared" si="6"/>
        <v>0.14814814814814814</v>
      </c>
      <c r="O47" s="4">
        <f t="shared" si="6"/>
        <v>0.85185185185185186</v>
      </c>
      <c r="P47" s="4">
        <f t="shared" si="6"/>
        <v>-1.962962962962963</v>
      </c>
      <c r="Q47" s="2">
        <f>SUM(H2:H46)/SUM(I2:I46)</f>
        <v>0.48178137651821862</v>
      </c>
      <c r="R47" s="2">
        <f>SUM(J2:J46)/SUM(K2:K46)</f>
        <v>0.4765625</v>
      </c>
      <c r="S47" s="2">
        <f>SUM(L2:L46)/SUM(M2:M46)</f>
        <v>0.90909090909090906</v>
      </c>
      <c r="T47" s="4">
        <f t="shared" ref="T47:V47" si="7">AVERAGE(T2:T46)</f>
        <v>19.518518518518519</v>
      </c>
      <c r="U47" s="4">
        <f t="shared" si="7"/>
        <v>25.37037037037037</v>
      </c>
      <c r="V47" s="4">
        <f t="shared" si="7"/>
        <v>7.407407407407407E-2</v>
      </c>
      <c r="W47" s="3">
        <f>((H49*85.91) +(F49*53.897)+(J49*51.757)+(L49*46.845)+(E49*39.19)+(N49*39.19)+(D49*34.677)+((C49-N49)*14.707)-(O49*17.174)-((M49-L49)*20.091)-((I49-H49)*39.19)-(G49*53.897))/T49</f>
        <v>26.530258064516129</v>
      </c>
      <c r="X47" s="4">
        <f t="shared" ref="X47" si="8">B47+(C47*1.2)+(D47*1.5)+(E47*3)+(F47*3)-G47</f>
        <v>23.088888888888889</v>
      </c>
      <c r="Y47" s="4">
        <f t="shared" ref="Y47" si="9">B47+0.4*H47-0.7*I47-0.4*(M47-L47)+0.7*N47+0.3*(C47-N47)+F47+D47*0.7+0.7*E47-0.4*O47-G47</f>
        <v>10.662962962962963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319</v>
      </c>
      <c r="C49">
        <f t="shared" ref="C49:P49" si="10">SUM(C2:C46)</f>
        <v>57</v>
      </c>
      <c r="D49">
        <f t="shared" si="10"/>
        <v>142</v>
      </c>
      <c r="E49">
        <f t="shared" si="10"/>
        <v>3</v>
      </c>
      <c r="F49">
        <f t="shared" si="10"/>
        <v>15</v>
      </c>
      <c r="G49">
        <f t="shared" si="10"/>
        <v>31</v>
      </c>
      <c r="H49">
        <f t="shared" si="10"/>
        <v>119</v>
      </c>
      <c r="I49">
        <f t="shared" si="10"/>
        <v>247</v>
      </c>
      <c r="J49">
        <f t="shared" si="10"/>
        <v>61</v>
      </c>
      <c r="K49">
        <f t="shared" si="10"/>
        <v>128</v>
      </c>
      <c r="L49">
        <f t="shared" si="10"/>
        <v>20</v>
      </c>
      <c r="M49">
        <f t="shared" si="10"/>
        <v>22</v>
      </c>
      <c r="N49">
        <f t="shared" si="10"/>
        <v>4</v>
      </c>
      <c r="O49">
        <f t="shared" si="10"/>
        <v>23</v>
      </c>
      <c r="P49">
        <f t="shared" si="10"/>
        <v>-53</v>
      </c>
      <c r="T49">
        <f>SUM(T2:T46)</f>
        <v>527</v>
      </c>
      <c r="U49">
        <f>SUM(U2:U46)</f>
        <v>685</v>
      </c>
      <c r="V49">
        <f>SUM(V2:V46)</f>
        <v>2</v>
      </c>
      <c r="X49" s="4">
        <f>SUM(X2:X46)</f>
        <v>623.4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5</v>
      </c>
      <c r="C2">
        <v>3</v>
      </c>
      <c r="D2">
        <v>1</v>
      </c>
      <c r="E2">
        <v>1</v>
      </c>
      <c r="F2">
        <v>0</v>
      </c>
      <c r="G2">
        <v>0</v>
      </c>
      <c r="H2">
        <v>2</v>
      </c>
      <c r="I2">
        <v>7</v>
      </c>
      <c r="J2">
        <v>1</v>
      </c>
      <c r="K2">
        <v>4</v>
      </c>
      <c r="L2">
        <v>0</v>
      </c>
      <c r="M2">
        <v>0</v>
      </c>
      <c r="N2">
        <v>0</v>
      </c>
      <c r="O2">
        <v>1</v>
      </c>
      <c r="P2">
        <v>5</v>
      </c>
      <c r="Q2" s="2">
        <f t="shared" ref="Q2:Q46" si="0">H2/I2</f>
        <v>0.2857142857142857</v>
      </c>
      <c r="R2" s="2">
        <f t="shared" ref="R2:R46" si="1">J2/K2</f>
        <v>0.25</v>
      </c>
      <c r="S2" s="6" t="s">
        <v>45</v>
      </c>
      <c r="T2">
        <v>18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7.1356111111111131</v>
      </c>
      <c r="X2" s="4">
        <f t="shared" ref="X2:X46" si="3">B2+(C2*1.2)+(D2*1.5)+(E2*3)+(F2*3)-G2</f>
        <v>13.1</v>
      </c>
      <c r="Y2" s="4">
        <f t="shared" ref="Y2:Y46" si="4">B2+0.4*H2-0.7*I2-0.4*(M2-L2)+0.7*N2+0.3*(C2-N2)+F2+D2*0.7+0.7*E2-0.4*O2-G2</f>
        <v>2.8000000000000003</v>
      </c>
      <c r="Z2">
        <v>0</v>
      </c>
    </row>
    <row r="3" spans="1:26" x14ac:dyDescent="0.3">
      <c r="A3" s="1" t="str">
        <f>'Damian Lillard'!A3</f>
        <v>vs EUR</v>
      </c>
      <c r="B3">
        <v>16</v>
      </c>
      <c r="C3">
        <v>2</v>
      </c>
      <c r="D3">
        <v>0</v>
      </c>
      <c r="E3">
        <v>1</v>
      </c>
      <c r="F3">
        <v>1</v>
      </c>
      <c r="G3">
        <v>0</v>
      </c>
      <c r="H3">
        <v>6</v>
      </c>
      <c r="I3">
        <v>8</v>
      </c>
      <c r="J3">
        <v>2</v>
      </c>
      <c r="K3">
        <v>4</v>
      </c>
      <c r="L3">
        <v>2</v>
      </c>
      <c r="M3">
        <v>3</v>
      </c>
      <c r="N3">
        <v>1</v>
      </c>
      <c r="O3">
        <v>2</v>
      </c>
      <c r="P3">
        <v>3</v>
      </c>
      <c r="Q3" s="2">
        <f t="shared" si="0"/>
        <v>0.75</v>
      </c>
      <c r="R3" s="2">
        <f t="shared" si="1"/>
        <v>0.5</v>
      </c>
      <c r="S3" s="2">
        <f>L3/M3</f>
        <v>0.66666666666666663</v>
      </c>
      <c r="T3">
        <v>15</v>
      </c>
      <c r="U3">
        <v>16</v>
      </c>
      <c r="V3">
        <v>2</v>
      </c>
      <c r="W3" s="3">
        <f t="shared" si="2"/>
        <v>48.455266666666688</v>
      </c>
      <c r="X3" s="4">
        <f t="shared" si="3"/>
        <v>24.4</v>
      </c>
      <c r="Y3" s="4">
        <f t="shared" si="4"/>
        <v>14.299999999999997</v>
      </c>
      <c r="Z3">
        <v>0</v>
      </c>
    </row>
    <row r="4" spans="1:26" x14ac:dyDescent="0.3">
      <c r="A4" s="1" t="str">
        <f>'Damian Lillard'!A4</f>
        <v>vs RKS</v>
      </c>
      <c r="B4">
        <v>11</v>
      </c>
      <c r="C4">
        <v>1</v>
      </c>
      <c r="D4">
        <v>0</v>
      </c>
      <c r="E4">
        <v>0</v>
      </c>
      <c r="F4">
        <v>0</v>
      </c>
      <c r="G4">
        <v>0</v>
      </c>
      <c r="H4">
        <v>4</v>
      </c>
      <c r="I4">
        <v>5</v>
      </c>
      <c r="J4">
        <v>1</v>
      </c>
      <c r="K4">
        <v>1</v>
      </c>
      <c r="L4">
        <v>2</v>
      </c>
      <c r="M4">
        <v>2</v>
      </c>
      <c r="N4">
        <v>0</v>
      </c>
      <c r="O4">
        <v>1</v>
      </c>
      <c r="P4">
        <v>-9</v>
      </c>
      <c r="Q4" s="2">
        <f t="shared" si="0"/>
        <v>0.8</v>
      </c>
      <c r="R4" s="2">
        <f t="shared" si="1"/>
        <v>1</v>
      </c>
      <c r="S4" s="2">
        <f>L4/M4</f>
        <v>1</v>
      </c>
      <c r="T4">
        <v>16</v>
      </c>
      <c r="U4">
        <v>11</v>
      </c>
      <c r="V4">
        <v>0</v>
      </c>
      <c r="W4" s="3">
        <f t="shared" si="2"/>
        <v>27.964375</v>
      </c>
      <c r="X4" s="4">
        <f t="shared" si="3"/>
        <v>12.2</v>
      </c>
      <c r="Y4" s="4">
        <f t="shared" si="4"/>
        <v>9</v>
      </c>
      <c r="Z4">
        <v>0</v>
      </c>
    </row>
    <row r="5" spans="1:26" x14ac:dyDescent="0.3">
      <c r="A5" s="1" t="str">
        <f>'Damian Lillard'!A5</f>
        <v>@ AFR</v>
      </c>
      <c r="B5">
        <v>12</v>
      </c>
      <c r="C5">
        <v>3</v>
      </c>
      <c r="D5">
        <v>0</v>
      </c>
      <c r="E5">
        <v>1</v>
      </c>
      <c r="F5">
        <v>2</v>
      </c>
      <c r="G5">
        <v>1</v>
      </c>
      <c r="H5">
        <v>5</v>
      </c>
      <c r="I5">
        <v>7</v>
      </c>
      <c r="J5">
        <v>2</v>
      </c>
      <c r="K5">
        <v>3</v>
      </c>
      <c r="L5">
        <v>0</v>
      </c>
      <c r="M5">
        <v>0</v>
      </c>
      <c r="N5">
        <v>0</v>
      </c>
      <c r="O5">
        <v>1</v>
      </c>
      <c r="P5">
        <v>-3</v>
      </c>
      <c r="Q5" s="2">
        <f t="shared" si="0"/>
        <v>0.7142857142857143</v>
      </c>
      <c r="R5" s="2">
        <f t="shared" si="1"/>
        <v>0.66666666666666663</v>
      </c>
      <c r="S5" s="6" t="s">
        <v>45</v>
      </c>
      <c r="T5">
        <v>22</v>
      </c>
      <c r="U5">
        <v>12</v>
      </c>
      <c r="V5">
        <v>0</v>
      </c>
      <c r="W5" s="3">
        <f t="shared" si="2"/>
        <v>26.123545454545454</v>
      </c>
      <c r="X5" s="4">
        <f t="shared" si="3"/>
        <v>23.6</v>
      </c>
      <c r="Y5" s="4">
        <f t="shared" si="4"/>
        <v>11.3</v>
      </c>
      <c r="Z5">
        <v>0</v>
      </c>
    </row>
    <row r="6" spans="1:26" x14ac:dyDescent="0.3">
      <c r="A6" s="1" t="str">
        <f>'Damian Lillard'!A6</f>
        <v>vs OLD</v>
      </c>
      <c r="B6">
        <v>7</v>
      </c>
      <c r="C6">
        <v>5</v>
      </c>
      <c r="D6">
        <v>1</v>
      </c>
      <c r="E6">
        <v>0</v>
      </c>
      <c r="F6">
        <v>0</v>
      </c>
      <c r="G6">
        <v>0</v>
      </c>
      <c r="H6">
        <v>3</v>
      </c>
      <c r="I6">
        <v>5</v>
      </c>
      <c r="J6">
        <v>0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 s="2">
        <f t="shared" si="0"/>
        <v>0.6</v>
      </c>
      <c r="R6" s="2">
        <f t="shared" si="1"/>
        <v>0</v>
      </c>
      <c r="S6" s="2">
        <f t="shared" ref="S6:S46" si="5">L6/M6</f>
        <v>1</v>
      </c>
      <c r="T6">
        <v>15</v>
      </c>
      <c r="U6">
        <v>9</v>
      </c>
      <c r="V6">
        <v>1</v>
      </c>
      <c r="W6" s="3">
        <f t="shared" si="2"/>
        <v>22.781066666666675</v>
      </c>
      <c r="X6" s="4">
        <f t="shared" si="3"/>
        <v>14.5</v>
      </c>
      <c r="Y6" s="4">
        <f t="shared" si="4"/>
        <v>6.8999999999999995</v>
      </c>
      <c r="Z6">
        <v>0</v>
      </c>
    </row>
    <row r="7" spans="1:26" x14ac:dyDescent="0.3">
      <c r="A7" s="1" t="str">
        <f>'Damian Lillard'!A7</f>
        <v>@ USA</v>
      </c>
      <c r="B7">
        <v>4</v>
      </c>
      <c r="C7">
        <v>6</v>
      </c>
      <c r="D7">
        <v>1</v>
      </c>
      <c r="E7">
        <v>1</v>
      </c>
      <c r="F7">
        <v>0</v>
      </c>
      <c r="G7">
        <v>1</v>
      </c>
      <c r="H7">
        <v>2</v>
      </c>
      <c r="I7">
        <v>3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-17</v>
      </c>
      <c r="Q7" s="2">
        <f t="shared" si="0"/>
        <v>0.66666666666666663</v>
      </c>
      <c r="R7" s="6" t="s">
        <v>45</v>
      </c>
      <c r="S7" s="6" t="s">
        <v>45</v>
      </c>
      <c r="T7">
        <v>22</v>
      </c>
      <c r="U7">
        <v>7</v>
      </c>
      <c r="V7">
        <v>0</v>
      </c>
      <c r="W7" s="3">
        <f t="shared" si="2"/>
        <v>13.173090909090909</v>
      </c>
      <c r="X7" s="4">
        <f t="shared" si="3"/>
        <v>14.7</v>
      </c>
      <c r="Y7" s="4">
        <f t="shared" si="4"/>
        <v>5.7</v>
      </c>
      <c r="Z7">
        <v>0</v>
      </c>
    </row>
    <row r="8" spans="1:26" x14ac:dyDescent="0.3">
      <c r="A8" s="1" t="str">
        <f>'Damian Lillard'!A8</f>
        <v>vs SPA</v>
      </c>
      <c r="B8">
        <v>4</v>
      </c>
      <c r="C8">
        <v>4</v>
      </c>
      <c r="D8">
        <v>1</v>
      </c>
      <c r="E8">
        <v>2</v>
      </c>
      <c r="F8">
        <v>0</v>
      </c>
      <c r="G8">
        <v>0</v>
      </c>
      <c r="H8">
        <v>2</v>
      </c>
      <c r="I8">
        <v>6</v>
      </c>
      <c r="J8">
        <v>0</v>
      </c>
      <c r="K8">
        <v>3</v>
      </c>
      <c r="L8">
        <v>0</v>
      </c>
      <c r="M8">
        <v>2</v>
      </c>
      <c r="N8">
        <v>1</v>
      </c>
      <c r="O8">
        <v>0</v>
      </c>
      <c r="P8">
        <v>-2</v>
      </c>
      <c r="Q8" s="2">
        <f t="shared" si="0"/>
        <v>0.33333333333333331</v>
      </c>
      <c r="R8" s="2">
        <f t="shared" si="1"/>
        <v>0</v>
      </c>
      <c r="S8" s="2">
        <f t="shared" si="5"/>
        <v>0</v>
      </c>
      <c r="T8">
        <v>19</v>
      </c>
      <c r="U8">
        <v>7</v>
      </c>
      <c r="V8">
        <v>0</v>
      </c>
      <c r="W8" s="3">
        <f t="shared" si="2"/>
        <v>9.0129473684210524</v>
      </c>
      <c r="X8" s="4">
        <f t="shared" si="3"/>
        <v>16.3</v>
      </c>
      <c r="Y8" s="4">
        <f t="shared" si="4"/>
        <v>3.5000000000000004</v>
      </c>
      <c r="Z8">
        <v>0</v>
      </c>
    </row>
    <row r="9" spans="1:26" x14ac:dyDescent="0.3">
      <c r="A9" s="1" t="str">
        <f>'Damian Lillard'!A9</f>
        <v>@ 6TH</v>
      </c>
      <c r="B9">
        <v>11</v>
      </c>
      <c r="C9">
        <v>4</v>
      </c>
      <c r="D9">
        <v>0</v>
      </c>
      <c r="E9">
        <v>4</v>
      </c>
      <c r="F9">
        <v>0</v>
      </c>
      <c r="G9">
        <v>0</v>
      </c>
      <c r="H9">
        <v>4</v>
      </c>
      <c r="I9">
        <v>4</v>
      </c>
      <c r="J9">
        <v>1</v>
      </c>
      <c r="K9">
        <v>1</v>
      </c>
      <c r="L9">
        <v>2</v>
      </c>
      <c r="M9">
        <v>2</v>
      </c>
      <c r="N9">
        <v>1</v>
      </c>
      <c r="O9">
        <v>0</v>
      </c>
      <c r="P9">
        <v>9</v>
      </c>
      <c r="Q9" s="2">
        <f t="shared" si="0"/>
        <v>1</v>
      </c>
      <c r="R9" s="2">
        <f t="shared" si="1"/>
        <v>1</v>
      </c>
      <c r="S9" s="2">
        <f t="shared" si="5"/>
        <v>1</v>
      </c>
      <c r="T9">
        <v>21</v>
      </c>
      <c r="U9">
        <v>11</v>
      </c>
      <c r="V9">
        <v>0</v>
      </c>
      <c r="W9" s="3">
        <f t="shared" si="2"/>
        <v>34.721809523809526</v>
      </c>
      <c r="X9" s="4">
        <f t="shared" si="3"/>
        <v>27.8</v>
      </c>
      <c r="Y9" s="4">
        <f t="shared" si="4"/>
        <v>14.2</v>
      </c>
      <c r="Z9">
        <v>0</v>
      </c>
    </row>
    <row r="10" spans="1:26" x14ac:dyDescent="0.3">
      <c r="A10" s="1" t="str">
        <f>'Damian Lillard'!A10</f>
        <v>vs CAN</v>
      </c>
      <c r="B10">
        <v>8</v>
      </c>
      <c r="C10">
        <v>4</v>
      </c>
      <c r="D10">
        <v>0</v>
      </c>
      <c r="E10">
        <v>1</v>
      </c>
      <c r="F10">
        <v>0</v>
      </c>
      <c r="G10">
        <v>0</v>
      </c>
      <c r="H10">
        <v>3</v>
      </c>
      <c r="I10">
        <v>7</v>
      </c>
      <c r="J10">
        <v>2</v>
      </c>
      <c r="K10">
        <v>4</v>
      </c>
      <c r="L10">
        <v>0</v>
      </c>
      <c r="M10">
        <v>0</v>
      </c>
      <c r="N10">
        <v>1</v>
      </c>
      <c r="O10">
        <v>3</v>
      </c>
      <c r="P10">
        <v>6</v>
      </c>
      <c r="Q10" s="2">
        <f t="shared" si="0"/>
        <v>0.42857142857142855</v>
      </c>
      <c r="R10" s="2">
        <f t="shared" si="1"/>
        <v>0.5</v>
      </c>
      <c r="S10" s="6" t="s">
        <v>45</v>
      </c>
      <c r="T10">
        <v>20</v>
      </c>
      <c r="U10">
        <v>8</v>
      </c>
      <c r="V10">
        <v>0</v>
      </c>
      <c r="W10" s="3">
        <f t="shared" si="2"/>
        <v>13.773150000000001</v>
      </c>
      <c r="X10" s="4">
        <f t="shared" si="3"/>
        <v>15.8</v>
      </c>
      <c r="Y10" s="4">
        <f t="shared" si="4"/>
        <v>5.4</v>
      </c>
      <c r="Z10">
        <v>0</v>
      </c>
    </row>
    <row r="11" spans="1:26" x14ac:dyDescent="0.3">
      <c r="A11" s="1" t="str">
        <f>'Damian Lillard'!A11</f>
        <v>@ DNK</v>
      </c>
      <c r="B11">
        <v>11</v>
      </c>
      <c r="C11">
        <v>6</v>
      </c>
      <c r="D11">
        <v>2</v>
      </c>
      <c r="E11">
        <v>1</v>
      </c>
      <c r="F11">
        <v>0</v>
      </c>
      <c r="G11">
        <v>0</v>
      </c>
      <c r="H11">
        <v>5</v>
      </c>
      <c r="I11">
        <v>10</v>
      </c>
      <c r="J11">
        <v>1</v>
      </c>
      <c r="K11">
        <v>6</v>
      </c>
      <c r="L11">
        <v>0</v>
      </c>
      <c r="M11">
        <v>0</v>
      </c>
      <c r="N11">
        <v>2</v>
      </c>
      <c r="O11">
        <v>1</v>
      </c>
      <c r="P11">
        <v>-2</v>
      </c>
      <c r="Q11" s="2">
        <f t="shared" si="0"/>
        <v>0.5</v>
      </c>
      <c r="R11" s="2">
        <f t="shared" si="1"/>
        <v>0.16666666666666666</v>
      </c>
      <c r="S11" s="6" t="s">
        <v>45</v>
      </c>
      <c r="T11">
        <v>19</v>
      </c>
      <c r="U11">
        <v>17</v>
      </c>
      <c r="V11">
        <v>4</v>
      </c>
      <c r="W11" s="3">
        <f t="shared" si="2"/>
        <v>27.049210526315786</v>
      </c>
      <c r="X11" s="4">
        <f t="shared" si="3"/>
        <v>24.2</v>
      </c>
      <c r="Y11" s="4">
        <f t="shared" si="4"/>
        <v>10.299999999999999</v>
      </c>
      <c r="Z11">
        <v>0</v>
      </c>
    </row>
    <row r="12" spans="1:26" x14ac:dyDescent="0.3">
      <c r="A12" s="1" t="str">
        <f>'Damian Lillard'!A12</f>
        <v>vs IMP</v>
      </c>
      <c r="B12">
        <v>6</v>
      </c>
      <c r="C12">
        <v>2</v>
      </c>
      <c r="D12">
        <v>0</v>
      </c>
      <c r="E12">
        <v>1</v>
      </c>
      <c r="F12">
        <v>0</v>
      </c>
      <c r="G12">
        <v>0</v>
      </c>
      <c r="H12">
        <v>3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-6</v>
      </c>
      <c r="Q12" s="2">
        <f t="shared" si="0"/>
        <v>1</v>
      </c>
      <c r="R12" s="6" t="s">
        <v>45</v>
      </c>
      <c r="S12" s="6" t="s">
        <v>45</v>
      </c>
      <c r="T12">
        <v>17</v>
      </c>
      <c r="U12">
        <v>6</v>
      </c>
      <c r="V12">
        <v>2</v>
      </c>
      <c r="W12" s="3">
        <f t="shared" si="2"/>
        <v>17.175647058823529</v>
      </c>
      <c r="X12" s="4">
        <f t="shared" si="3"/>
        <v>11.4</v>
      </c>
      <c r="Y12" s="4">
        <f t="shared" si="4"/>
        <v>5.6000000000000005</v>
      </c>
      <c r="Z12">
        <v>0</v>
      </c>
    </row>
    <row r="13" spans="1:26" x14ac:dyDescent="0.3">
      <c r="A13" s="1" t="str">
        <f>'Damian Lillard'!A13</f>
        <v>vs CHI</v>
      </c>
      <c r="B13">
        <v>8</v>
      </c>
      <c r="C13">
        <v>3</v>
      </c>
      <c r="D13">
        <v>0</v>
      </c>
      <c r="E13">
        <v>0</v>
      </c>
      <c r="F13">
        <v>0</v>
      </c>
      <c r="G13">
        <v>0</v>
      </c>
      <c r="H13">
        <v>3</v>
      </c>
      <c r="I13">
        <v>5</v>
      </c>
      <c r="J13">
        <v>1</v>
      </c>
      <c r="K13">
        <v>3</v>
      </c>
      <c r="L13">
        <v>1</v>
      </c>
      <c r="M13">
        <v>1</v>
      </c>
      <c r="N13">
        <v>1</v>
      </c>
      <c r="O13">
        <v>1</v>
      </c>
      <c r="P13">
        <v>1</v>
      </c>
      <c r="Q13" s="2">
        <f t="shared" si="0"/>
        <v>0.6</v>
      </c>
      <c r="R13" s="2">
        <f t="shared" si="1"/>
        <v>0.33333333333333331</v>
      </c>
      <c r="S13" s="2">
        <f t="shared" si="5"/>
        <v>1</v>
      </c>
      <c r="T13">
        <v>16</v>
      </c>
      <c r="U13">
        <v>8</v>
      </c>
      <c r="V13">
        <v>1</v>
      </c>
      <c r="W13" s="3">
        <f t="shared" si="2"/>
        <v>20.586375</v>
      </c>
      <c r="X13" s="4">
        <f t="shared" si="3"/>
        <v>11.6</v>
      </c>
      <c r="Y13" s="4">
        <f t="shared" si="4"/>
        <v>6.5999999999999988</v>
      </c>
      <c r="Z13">
        <v>0</v>
      </c>
    </row>
    <row r="14" spans="1:26" x14ac:dyDescent="0.3">
      <c r="A14" s="1" t="str">
        <f>'Damian Lillard'!A14</f>
        <v>@ DEF</v>
      </c>
      <c r="B14">
        <v>2</v>
      </c>
      <c r="C14">
        <v>4</v>
      </c>
      <c r="D14">
        <v>1</v>
      </c>
      <c r="E14">
        <v>1</v>
      </c>
      <c r="F14">
        <v>0</v>
      </c>
      <c r="G14">
        <v>0</v>
      </c>
      <c r="H14">
        <v>1</v>
      </c>
      <c r="I14">
        <v>4</v>
      </c>
      <c r="J14">
        <v>0</v>
      </c>
      <c r="K14">
        <v>0</v>
      </c>
      <c r="L14">
        <v>0</v>
      </c>
      <c r="M14">
        <v>1</v>
      </c>
      <c r="N14">
        <v>0</v>
      </c>
      <c r="O14">
        <v>2</v>
      </c>
      <c r="P14">
        <v>-22</v>
      </c>
      <c r="Q14" s="2">
        <f t="shared" si="0"/>
        <v>0.25</v>
      </c>
      <c r="R14" s="6" t="s">
        <v>45</v>
      </c>
      <c r="S14" s="2">
        <f t="shared" si="5"/>
        <v>0</v>
      </c>
      <c r="T14">
        <v>21</v>
      </c>
      <c r="U14">
        <v>5</v>
      </c>
      <c r="V14">
        <v>0</v>
      </c>
      <c r="W14" s="3">
        <f t="shared" si="2"/>
        <v>2.2188571428571429</v>
      </c>
      <c r="X14" s="4">
        <f t="shared" si="3"/>
        <v>11.3</v>
      </c>
      <c r="Y14" s="4">
        <f t="shared" si="4"/>
        <v>1</v>
      </c>
      <c r="Z14">
        <v>0</v>
      </c>
    </row>
    <row r="15" spans="1:26" x14ac:dyDescent="0.3">
      <c r="A15" s="1" t="str">
        <f>'Damian Lillard'!A15</f>
        <v>vs OCE</v>
      </c>
      <c r="B15">
        <v>14</v>
      </c>
      <c r="C15">
        <v>4</v>
      </c>
      <c r="D15">
        <v>1</v>
      </c>
      <c r="E15">
        <v>0</v>
      </c>
      <c r="F15">
        <v>2</v>
      </c>
      <c r="G15">
        <v>1</v>
      </c>
      <c r="H15">
        <v>6</v>
      </c>
      <c r="I15">
        <v>8</v>
      </c>
      <c r="J15">
        <v>2</v>
      </c>
      <c r="K15">
        <v>4</v>
      </c>
      <c r="L15">
        <v>0</v>
      </c>
      <c r="M15">
        <v>0</v>
      </c>
      <c r="N15">
        <v>3</v>
      </c>
      <c r="O15">
        <v>1</v>
      </c>
      <c r="P15">
        <v>-5</v>
      </c>
      <c r="Q15" s="2">
        <f t="shared" si="0"/>
        <v>0.75</v>
      </c>
      <c r="R15" s="2">
        <f t="shared" si="1"/>
        <v>0.5</v>
      </c>
      <c r="S15" s="6" t="s">
        <v>45</v>
      </c>
      <c r="T15">
        <v>22</v>
      </c>
      <c r="U15">
        <v>17</v>
      </c>
      <c r="V15">
        <v>3</v>
      </c>
      <c r="W15" s="3">
        <f t="shared" si="2"/>
        <v>33.830500000000001</v>
      </c>
      <c r="X15" s="4">
        <f t="shared" si="3"/>
        <v>25.3</v>
      </c>
      <c r="Y15" s="4">
        <f t="shared" si="4"/>
        <v>14.499999999999998</v>
      </c>
      <c r="Z15">
        <v>0</v>
      </c>
    </row>
    <row r="16" spans="1:26" x14ac:dyDescent="0.3">
      <c r="A16" s="1" t="str">
        <f>'Damian Lillard'!A16</f>
        <v>@ FRA</v>
      </c>
      <c r="B16">
        <v>2</v>
      </c>
      <c r="C16">
        <v>2</v>
      </c>
      <c r="D16">
        <v>2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11</v>
      </c>
      <c r="Q16" s="2">
        <f t="shared" si="0"/>
        <v>0.5</v>
      </c>
      <c r="R16" s="2">
        <f t="shared" si="1"/>
        <v>0</v>
      </c>
      <c r="S16" s="6" t="s">
        <v>45</v>
      </c>
      <c r="T16">
        <v>16</v>
      </c>
      <c r="U16">
        <v>7</v>
      </c>
      <c r="V16">
        <v>1</v>
      </c>
      <c r="W16" s="3">
        <f t="shared" si="2"/>
        <v>9.093</v>
      </c>
      <c r="X16" s="4">
        <f t="shared" si="3"/>
        <v>7.4</v>
      </c>
      <c r="Y16" s="4">
        <f t="shared" si="4"/>
        <v>3</v>
      </c>
      <c r="Z16">
        <v>0</v>
      </c>
    </row>
    <row r="17" spans="1:26" x14ac:dyDescent="0.3">
      <c r="A17" s="1" t="str">
        <f>'Damian Lillard'!A17</f>
        <v>VS INJ</v>
      </c>
      <c r="B17">
        <v>14</v>
      </c>
      <c r="C17">
        <v>4</v>
      </c>
      <c r="D17">
        <v>0</v>
      </c>
      <c r="E17">
        <v>1</v>
      </c>
      <c r="F17">
        <v>1</v>
      </c>
      <c r="G17">
        <v>1</v>
      </c>
      <c r="H17">
        <v>6</v>
      </c>
      <c r="I17">
        <v>9</v>
      </c>
      <c r="J17">
        <v>2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 s="2">
        <f t="shared" si="0"/>
        <v>0.66666666666666663</v>
      </c>
      <c r="R17" s="2">
        <f t="shared" si="1"/>
        <v>1</v>
      </c>
      <c r="S17" s="6" t="s">
        <v>45</v>
      </c>
      <c r="T17">
        <v>20</v>
      </c>
      <c r="U17">
        <v>14</v>
      </c>
      <c r="V17">
        <v>2</v>
      </c>
      <c r="W17" s="3">
        <f t="shared" si="2"/>
        <v>30.336550000000006</v>
      </c>
      <c r="X17" s="4">
        <f t="shared" si="3"/>
        <v>23.8</v>
      </c>
      <c r="Y17" s="4">
        <f t="shared" si="4"/>
        <v>11.999999999999996</v>
      </c>
      <c r="Z17">
        <v>0</v>
      </c>
    </row>
    <row r="18" spans="1:26" x14ac:dyDescent="0.3">
      <c r="A18" s="1" t="str">
        <f>'Damian Lillard'!A18</f>
        <v>@ EUR</v>
      </c>
      <c r="B18">
        <v>16</v>
      </c>
      <c r="C18">
        <v>7</v>
      </c>
      <c r="D18">
        <v>1</v>
      </c>
      <c r="E18">
        <v>0</v>
      </c>
      <c r="F18">
        <v>0</v>
      </c>
      <c r="G18">
        <v>1</v>
      </c>
      <c r="H18">
        <v>7</v>
      </c>
      <c r="I18">
        <v>10</v>
      </c>
      <c r="J18">
        <v>0</v>
      </c>
      <c r="K18">
        <v>0</v>
      </c>
      <c r="L18">
        <v>2</v>
      </c>
      <c r="M18">
        <v>2</v>
      </c>
      <c r="N18">
        <v>4</v>
      </c>
      <c r="O18">
        <v>2</v>
      </c>
      <c r="P18">
        <v>-5</v>
      </c>
      <c r="Q18" s="2">
        <f t="shared" si="0"/>
        <v>0.7</v>
      </c>
      <c r="R18" s="6" t="s">
        <v>45</v>
      </c>
      <c r="S18" s="2">
        <f t="shared" si="5"/>
        <v>1</v>
      </c>
      <c r="T18">
        <v>20</v>
      </c>
      <c r="U18">
        <v>19</v>
      </c>
      <c r="V18">
        <v>0</v>
      </c>
      <c r="W18" s="3">
        <f t="shared" si="2"/>
        <v>36.24015</v>
      </c>
      <c r="X18" s="4">
        <f t="shared" si="3"/>
        <v>24.9</v>
      </c>
      <c r="Y18" s="4">
        <f t="shared" si="4"/>
        <v>14.400000000000002</v>
      </c>
      <c r="Z18">
        <v>0</v>
      </c>
    </row>
    <row r="19" spans="1:26" x14ac:dyDescent="0.3">
      <c r="A19" s="1" t="str">
        <f>'Damian Lillard'!A19</f>
        <v>@ RKS</v>
      </c>
      <c r="B19">
        <v>13</v>
      </c>
      <c r="C19">
        <v>4</v>
      </c>
      <c r="D19">
        <v>3</v>
      </c>
      <c r="E19">
        <v>0</v>
      </c>
      <c r="F19">
        <v>1</v>
      </c>
      <c r="G19">
        <v>1</v>
      </c>
      <c r="H19">
        <v>5</v>
      </c>
      <c r="I19">
        <v>7</v>
      </c>
      <c r="J19">
        <v>3</v>
      </c>
      <c r="K19">
        <v>5</v>
      </c>
      <c r="L19">
        <v>0</v>
      </c>
      <c r="M19">
        <v>0</v>
      </c>
      <c r="N19">
        <v>1</v>
      </c>
      <c r="O19">
        <v>0</v>
      </c>
      <c r="P19">
        <v>6</v>
      </c>
      <c r="Q19" s="2">
        <f t="shared" si="0"/>
        <v>0.7142857142857143</v>
      </c>
      <c r="R19" s="2">
        <f t="shared" si="1"/>
        <v>0.6</v>
      </c>
      <c r="S19" s="6" t="s">
        <v>45</v>
      </c>
      <c r="T19">
        <v>18</v>
      </c>
      <c r="U19">
        <v>21</v>
      </c>
      <c r="V19">
        <v>0</v>
      </c>
      <c r="W19" s="3">
        <f t="shared" si="2"/>
        <v>38.543499999999987</v>
      </c>
      <c r="X19" s="4">
        <f t="shared" si="3"/>
        <v>24.3</v>
      </c>
      <c r="Y19" s="4">
        <f t="shared" si="4"/>
        <v>13.8</v>
      </c>
      <c r="Z19">
        <v>0</v>
      </c>
    </row>
    <row r="20" spans="1:26" x14ac:dyDescent="0.3">
      <c r="A20" s="1" t="str">
        <f>'Damian Lillard'!A20</f>
        <v>vs AFR</v>
      </c>
      <c r="B20">
        <v>7</v>
      </c>
      <c r="C20">
        <v>4</v>
      </c>
      <c r="D20">
        <v>0</v>
      </c>
      <c r="E20">
        <v>1</v>
      </c>
      <c r="F20">
        <v>0</v>
      </c>
      <c r="G20">
        <v>1</v>
      </c>
      <c r="H20">
        <v>3</v>
      </c>
      <c r="I20">
        <v>3</v>
      </c>
      <c r="J20">
        <v>1</v>
      </c>
      <c r="K20">
        <v>1</v>
      </c>
      <c r="L20">
        <v>0</v>
      </c>
      <c r="M20">
        <v>0</v>
      </c>
      <c r="N20">
        <v>0</v>
      </c>
      <c r="O20">
        <v>2</v>
      </c>
      <c r="P20">
        <v>7</v>
      </c>
      <c r="Q20" s="2">
        <f t="shared" si="0"/>
        <v>1</v>
      </c>
      <c r="R20" s="2">
        <f t="shared" si="1"/>
        <v>1</v>
      </c>
      <c r="S20" s="6" t="s">
        <v>45</v>
      </c>
      <c r="T20">
        <v>20</v>
      </c>
      <c r="U20">
        <v>7</v>
      </c>
      <c r="V20">
        <v>0</v>
      </c>
      <c r="W20" s="3">
        <f t="shared" si="2"/>
        <v>15.962999999999999</v>
      </c>
      <c r="X20" s="4">
        <f t="shared" si="3"/>
        <v>13.8</v>
      </c>
      <c r="Y20" s="4">
        <f t="shared" si="4"/>
        <v>6.2</v>
      </c>
      <c r="Z20">
        <v>0</v>
      </c>
    </row>
    <row r="21" spans="1:26" x14ac:dyDescent="0.3">
      <c r="A21" s="1" t="str">
        <f>'Damian Lillard'!A21</f>
        <v>@ OLD</v>
      </c>
      <c r="B21">
        <v>9</v>
      </c>
      <c r="C21">
        <v>5</v>
      </c>
      <c r="D21">
        <v>0</v>
      </c>
      <c r="E21">
        <v>1</v>
      </c>
      <c r="F21">
        <v>0</v>
      </c>
      <c r="G21">
        <v>0</v>
      </c>
      <c r="H21">
        <v>4</v>
      </c>
      <c r="I21">
        <v>8</v>
      </c>
      <c r="J21">
        <v>1</v>
      </c>
      <c r="K21">
        <v>2</v>
      </c>
      <c r="L21">
        <v>0</v>
      </c>
      <c r="M21">
        <v>0</v>
      </c>
      <c r="N21">
        <v>3</v>
      </c>
      <c r="O21">
        <v>1</v>
      </c>
      <c r="P21">
        <v>0</v>
      </c>
      <c r="Q21" s="2">
        <f t="shared" si="0"/>
        <v>0.5</v>
      </c>
      <c r="R21" s="2">
        <f t="shared" si="1"/>
        <v>0.5</v>
      </c>
      <c r="S21" s="6" t="s">
        <v>45</v>
      </c>
      <c r="T21">
        <v>13</v>
      </c>
      <c r="U21">
        <v>9</v>
      </c>
      <c r="V21">
        <v>1</v>
      </c>
      <c r="W21" s="3">
        <f t="shared" si="2"/>
        <v>31.356692307692303</v>
      </c>
      <c r="X21" s="4">
        <f t="shared" si="3"/>
        <v>18</v>
      </c>
      <c r="Y21" s="4">
        <f t="shared" si="4"/>
        <v>7.9999999999999982</v>
      </c>
      <c r="Z21">
        <v>0</v>
      </c>
    </row>
    <row r="22" spans="1:26" x14ac:dyDescent="0.3">
      <c r="A22" s="1" t="str">
        <f>'Damian Lillard'!A22</f>
        <v>vs USA</v>
      </c>
      <c r="B22">
        <v>14</v>
      </c>
      <c r="C22">
        <v>8</v>
      </c>
      <c r="D22">
        <v>0</v>
      </c>
      <c r="E22">
        <v>1</v>
      </c>
      <c r="F22">
        <v>1</v>
      </c>
      <c r="G22">
        <v>0</v>
      </c>
      <c r="H22">
        <v>5</v>
      </c>
      <c r="I22">
        <v>10</v>
      </c>
      <c r="J22">
        <v>2</v>
      </c>
      <c r="K22">
        <v>5</v>
      </c>
      <c r="L22">
        <v>2</v>
      </c>
      <c r="M22">
        <v>4</v>
      </c>
      <c r="N22">
        <v>3</v>
      </c>
      <c r="O22">
        <v>3</v>
      </c>
      <c r="P22">
        <v>-26</v>
      </c>
      <c r="Q22" s="2">
        <f t="shared" si="0"/>
        <v>0.5</v>
      </c>
      <c r="R22" s="2">
        <f t="shared" si="1"/>
        <v>0.4</v>
      </c>
      <c r="S22" s="2">
        <f t="shared" si="5"/>
        <v>0.5</v>
      </c>
      <c r="T22">
        <v>22</v>
      </c>
      <c r="U22">
        <v>14</v>
      </c>
      <c r="V22">
        <v>0</v>
      </c>
      <c r="W22" s="3">
        <f t="shared" si="2"/>
        <v>28.33145454545453</v>
      </c>
      <c r="X22" s="4">
        <f t="shared" si="3"/>
        <v>29.6</v>
      </c>
      <c r="Y22" s="4">
        <f t="shared" si="4"/>
        <v>12.299999999999997</v>
      </c>
      <c r="Z22">
        <v>0</v>
      </c>
    </row>
    <row r="23" spans="1:26" x14ac:dyDescent="0.3">
      <c r="A23" s="1" t="str">
        <f>'Damian Lillard'!A23</f>
        <v>@ SPA</v>
      </c>
      <c r="B23">
        <v>6</v>
      </c>
      <c r="C23">
        <v>6</v>
      </c>
      <c r="D23">
        <v>1</v>
      </c>
      <c r="E23">
        <v>1</v>
      </c>
      <c r="F23">
        <v>0</v>
      </c>
      <c r="G23">
        <v>0</v>
      </c>
      <c r="H23">
        <v>3</v>
      </c>
      <c r="I23">
        <v>3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12</v>
      </c>
      <c r="Q23" s="2">
        <f t="shared" si="0"/>
        <v>1</v>
      </c>
      <c r="R23" s="6" t="s">
        <v>45</v>
      </c>
      <c r="S23" s="6" t="s">
        <v>45</v>
      </c>
      <c r="T23">
        <v>19</v>
      </c>
      <c r="U23">
        <v>8</v>
      </c>
      <c r="V23">
        <v>0</v>
      </c>
      <c r="W23" s="3">
        <f t="shared" si="2"/>
        <v>23.385368421052632</v>
      </c>
      <c r="X23" s="4">
        <f t="shared" si="3"/>
        <v>17.7</v>
      </c>
      <c r="Y23" s="4">
        <f t="shared" si="4"/>
        <v>8.6999999999999993</v>
      </c>
      <c r="Z23">
        <v>0</v>
      </c>
    </row>
    <row r="24" spans="1:26" x14ac:dyDescent="0.3">
      <c r="A24" s="1" t="str">
        <f>'Damian Lillard'!A24</f>
        <v>vs 6TH</v>
      </c>
      <c r="B24">
        <v>8</v>
      </c>
      <c r="C24">
        <v>5</v>
      </c>
      <c r="D24">
        <v>0</v>
      </c>
      <c r="E24">
        <v>3</v>
      </c>
      <c r="F24">
        <v>1</v>
      </c>
      <c r="G24">
        <v>1</v>
      </c>
      <c r="H24">
        <v>4</v>
      </c>
      <c r="I24">
        <v>8</v>
      </c>
      <c r="J24">
        <v>0</v>
      </c>
      <c r="K24">
        <v>1</v>
      </c>
      <c r="L24">
        <v>0</v>
      </c>
      <c r="M24">
        <v>0</v>
      </c>
      <c r="N24">
        <v>0</v>
      </c>
      <c r="O24">
        <v>1</v>
      </c>
      <c r="P24">
        <v>0</v>
      </c>
      <c r="Q24" s="2">
        <f t="shared" si="0"/>
        <v>0.5</v>
      </c>
      <c r="R24" s="2">
        <f t="shared" si="1"/>
        <v>0</v>
      </c>
      <c r="S24" s="6" t="s">
        <v>45</v>
      </c>
      <c r="T24">
        <v>20</v>
      </c>
      <c r="U24">
        <v>8</v>
      </c>
      <c r="V24">
        <v>3</v>
      </c>
      <c r="W24" s="3">
        <f t="shared" si="2"/>
        <v>18.04055</v>
      </c>
      <c r="X24" s="4">
        <f t="shared" si="3"/>
        <v>25</v>
      </c>
      <c r="Y24" s="4">
        <f t="shared" si="4"/>
        <v>7.1999999999999993</v>
      </c>
      <c r="Z24">
        <v>0</v>
      </c>
    </row>
    <row r="25" spans="1:26" x14ac:dyDescent="0.3">
      <c r="A25" s="1" t="str">
        <f>'Damian Lillard'!A25</f>
        <v>@ CAN</v>
      </c>
      <c r="B25">
        <v>0</v>
      </c>
      <c r="C25">
        <v>4</v>
      </c>
      <c r="D25">
        <v>3</v>
      </c>
      <c r="E25">
        <v>0</v>
      </c>
      <c r="F25">
        <v>0</v>
      </c>
      <c r="G25">
        <v>0</v>
      </c>
      <c r="H25">
        <v>0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-5</v>
      </c>
      <c r="Q25" s="2">
        <f t="shared" si="0"/>
        <v>0</v>
      </c>
      <c r="R25" s="6" t="s">
        <v>45</v>
      </c>
      <c r="S25" s="6" t="s">
        <v>45</v>
      </c>
      <c r="T25">
        <v>16</v>
      </c>
      <c r="U25">
        <v>8</v>
      </c>
      <c r="V25">
        <v>0</v>
      </c>
      <c r="W25" s="3">
        <f t="shared" si="2"/>
        <v>0.68381250000000193</v>
      </c>
      <c r="X25" s="4">
        <f t="shared" si="3"/>
        <v>9.3000000000000007</v>
      </c>
      <c r="Y25" s="4">
        <f t="shared" si="4"/>
        <v>0.39999999999999991</v>
      </c>
      <c r="Z25">
        <v>0</v>
      </c>
    </row>
    <row r="26" spans="1:26" x14ac:dyDescent="0.3">
      <c r="A26" s="1" t="str">
        <f>'Damian Lillard'!A26</f>
        <v>vs DNK</v>
      </c>
      <c r="B26">
        <v>14</v>
      </c>
      <c r="C26">
        <v>6</v>
      </c>
      <c r="D26">
        <v>1</v>
      </c>
      <c r="E26">
        <v>0</v>
      </c>
      <c r="F26">
        <v>1</v>
      </c>
      <c r="G26">
        <v>2</v>
      </c>
      <c r="H26">
        <v>6</v>
      </c>
      <c r="I26">
        <v>15</v>
      </c>
      <c r="J26">
        <v>2</v>
      </c>
      <c r="K26">
        <v>6</v>
      </c>
      <c r="L26">
        <v>0</v>
      </c>
      <c r="M26">
        <v>0</v>
      </c>
      <c r="N26">
        <v>2</v>
      </c>
      <c r="O26">
        <v>2</v>
      </c>
      <c r="P26">
        <v>-14</v>
      </c>
      <c r="Q26" s="2">
        <f t="shared" si="0"/>
        <v>0.4</v>
      </c>
      <c r="R26" s="2">
        <f t="shared" si="1"/>
        <v>0.33333333333333331</v>
      </c>
      <c r="S26" s="6" t="s">
        <v>45</v>
      </c>
      <c r="T26">
        <v>35</v>
      </c>
      <c r="U26">
        <v>16</v>
      </c>
      <c r="V26">
        <v>2</v>
      </c>
      <c r="W26" s="3">
        <f t="shared" si="2"/>
        <v>9.9972571428571477</v>
      </c>
      <c r="X26" s="4">
        <f t="shared" si="3"/>
        <v>23.7</v>
      </c>
      <c r="Y26" s="4">
        <f t="shared" si="4"/>
        <v>7.3999999999999968</v>
      </c>
      <c r="Z26">
        <v>0</v>
      </c>
    </row>
    <row r="27" spans="1:26" x14ac:dyDescent="0.3">
      <c r="A27" s="1" t="str">
        <f>'Damian Lillard'!A27</f>
        <v>@ IMP</v>
      </c>
      <c r="B27">
        <v>9</v>
      </c>
      <c r="C27">
        <v>7</v>
      </c>
      <c r="D27">
        <v>2</v>
      </c>
      <c r="E27">
        <v>0</v>
      </c>
      <c r="F27">
        <v>0</v>
      </c>
      <c r="G27">
        <v>0</v>
      </c>
      <c r="H27">
        <v>4</v>
      </c>
      <c r="I27">
        <v>5</v>
      </c>
      <c r="J27">
        <v>1</v>
      </c>
      <c r="K27">
        <v>1</v>
      </c>
      <c r="L27">
        <v>0</v>
      </c>
      <c r="M27">
        <v>0</v>
      </c>
      <c r="N27">
        <v>1</v>
      </c>
      <c r="O27">
        <v>0</v>
      </c>
      <c r="P27">
        <v>14</v>
      </c>
      <c r="Q27" s="2">
        <f t="shared" si="0"/>
        <v>0.8</v>
      </c>
      <c r="R27" s="2">
        <f t="shared" si="1"/>
        <v>1</v>
      </c>
      <c r="S27" s="6" t="s">
        <v>45</v>
      </c>
      <c r="T27">
        <v>16</v>
      </c>
      <c r="U27">
        <v>15</v>
      </c>
      <c r="V27">
        <v>3</v>
      </c>
      <c r="W27" s="3">
        <f t="shared" si="2"/>
        <v>34.562062499999996</v>
      </c>
      <c r="X27" s="4">
        <f t="shared" si="3"/>
        <v>20.399999999999999</v>
      </c>
      <c r="Y27" s="4">
        <f t="shared" si="4"/>
        <v>11</v>
      </c>
      <c r="Z27">
        <v>0</v>
      </c>
    </row>
    <row r="28" spans="1:26" x14ac:dyDescent="0.3">
      <c r="A28" s="1" t="str">
        <f>'Damian Lillard'!A28</f>
        <v>@ CHI</v>
      </c>
      <c r="B28">
        <v>8</v>
      </c>
      <c r="C28">
        <v>1</v>
      </c>
      <c r="D28">
        <v>0</v>
      </c>
      <c r="E28">
        <v>0</v>
      </c>
      <c r="F28">
        <v>2</v>
      </c>
      <c r="G28">
        <v>0</v>
      </c>
      <c r="H28">
        <v>3</v>
      </c>
      <c r="I28">
        <v>6</v>
      </c>
      <c r="J28">
        <v>1</v>
      </c>
      <c r="K28">
        <v>1</v>
      </c>
      <c r="L28">
        <v>1</v>
      </c>
      <c r="M28">
        <v>2</v>
      </c>
      <c r="N28">
        <v>0</v>
      </c>
      <c r="O28">
        <v>0</v>
      </c>
      <c r="P28">
        <v>11</v>
      </c>
      <c r="Q28" s="2">
        <f t="shared" si="0"/>
        <v>0.5</v>
      </c>
      <c r="R28" s="2">
        <f t="shared" si="1"/>
        <v>1</v>
      </c>
      <c r="S28" s="2">
        <f t="shared" si="5"/>
        <v>0.5</v>
      </c>
      <c r="T28">
        <v>16</v>
      </c>
      <c r="U28">
        <v>8</v>
      </c>
      <c r="V28">
        <v>1</v>
      </c>
      <c r="W28" s="3">
        <f t="shared" si="2"/>
        <v>21.323249999999998</v>
      </c>
      <c r="X28" s="4">
        <f t="shared" si="3"/>
        <v>15.2</v>
      </c>
      <c r="Y28" s="4">
        <f t="shared" si="4"/>
        <v>6.8999999999999995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8.8518518518518512</v>
      </c>
      <c r="C47" s="4">
        <f t="shared" ref="C47:P47" si="6">AVERAGE(C2:C46)</f>
        <v>4.2222222222222223</v>
      </c>
      <c r="D47" s="4">
        <f t="shared" si="6"/>
        <v>0.77777777777777779</v>
      </c>
      <c r="E47" s="4">
        <f t="shared" si="6"/>
        <v>0.81481481481481477</v>
      </c>
      <c r="F47" s="4">
        <f t="shared" si="6"/>
        <v>0.44444444444444442</v>
      </c>
      <c r="G47" s="4">
        <f t="shared" si="6"/>
        <v>0.37037037037037035</v>
      </c>
      <c r="H47" s="4">
        <f t="shared" si="6"/>
        <v>3.7037037037037037</v>
      </c>
      <c r="I47" s="4">
        <f t="shared" si="6"/>
        <v>6.333333333333333</v>
      </c>
      <c r="J47" s="4">
        <f t="shared" si="6"/>
        <v>0.96296296296296291</v>
      </c>
      <c r="K47" s="4">
        <f t="shared" si="6"/>
        <v>2.2222222222222223</v>
      </c>
      <c r="L47" s="4">
        <f t="shared" si="6"/>
        <v>0.48148148148148145</v>
      </c>
      <c r="M47" s="4">
        <f t="shared" si="6"/>
        <v>0.7407407407407407</v>
      </c>
      <c r="N47" s="4">
        <f t="shared" si="6"/>
        <v>1.0740740740740742</v>
      </c>
      <c r="O47" s="4">
        <f t="shared" si="6"/>
        <v>1.1111111111111112</v>
      </c>
      <c r="P47" s="4">
        <f t="shared" si="6"/>
        <v>-1.1111111111111112</v>
      </c>
      <c r="Q47" s="2">
        <f>SUM(H2:H46)/SUM(I2:I46)</f>
        <v>0.58479532163742687</v>
      </c>
      <c r="R47" s="2">
        <f>SUM(J2:J46)/SUM(K2:K46)</f>
        <v>0.43333333333333335</v>
      </c>
      <c r="S47" s="2">
        <f>SUM(L2:L46)/SUM(M2:M46)</f>
        <v>0.65</v>
      </c>
      <c r="T47" s="4">
        <f t="shared" ref="T47:V47" si="7">AVERAGE(T2:T46)</f>
        <v>19.037037037037038</v>
      </c>
      <c r="U47" s="4">
        <f t="shared" si="7"/>
        <v>10.925925925925926</v>
      </c>
      <c r="V47" s="4">
        <f t="shared" si="7"/>
        <v>0.96296296296296291</v>
      </c>
      <c r="W47" s="3">
        <f>((H49*85.91) +(F49*53.897)+(J49*51.757)+(L49*46.845)+(E49*39.19)+(N49*39.19)+(D49*34.677)+((C49-N49)*14.707)-(O49*17.174)-((M49-L49)*20.091)-((I49-H49)*39.19)-(G49*53.897))/T49</f>
        <v>21.774544747081716</v>
      </c>
      <c r="X47" s="4">
        <f t="shared" ref="X47" si="8">B47+(C47*1.2)+(D47*1.5)+(E47*3)+(F47*3)-G47</f>
        <v>18.49259259259259</v>
      </c>
      <c r="Y47" s="4">
        <f t="shared" ref="Y47" si="9">B47+0.4*H47-0.7*I47-0.4*(M47-L47)+0.7*N47+0.3*(C47-N47)+F47+D47*0.7+0.7*E47-0.4*O47-G47</f>
        <v>8.2370370370370356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239</v>
      </c>
      <c r="C49">
        <f t="shared" ref="C49:P49" si="10">SUM(C2:C46)</f>
        <v>114</v>
      </c>
      <c r="D49">
        <f t="shared" si="10"/>
        <v>21</v>
      </c>
      <c r="E49">
        <f t="shared" si="10"/>
        <v>22</v>
      </c>
      <c r="F49">
        <f t="shared" si="10"/>
        <v>12</v>
      </c>
      <c r="G49">
        <f t="shared" si="10"/>
        <v>10</v>
      </c>
      <c r="H49">
        <f t="shared" si="10"/>
        <v>100</v>
      </c>
      <c r="I49">
        <f t="shared" si="10"/>
        <v>171</v>
      </c>
      <c r="J49">
        <f t="shared" si="10"/>
        <v>26</v>
      </c>
      <c r="K49">
        <f t="shared" si="10"/>
        <v>60</v>
      </c>
      <c r="L49">
        <f t="shared" si="10"/>
        <v>13</v>
      </c>
      <c r="M49">
        <f t="shared" si="10"/>
        <v>20</v>
      </c>
      <c r="N49">
        <f t="shared" si="10"/>
        <v>29</v>
      </c>
      <c r="O49">
        <f t="shared" si="10"/>
        <v>30</v>
      </c>
      <c r="P49">
        <f t="shared" si="10"/>
        <v>-30</v>
      </c>
      <c r="T49">
        <f>SUM(T2:T46)</f>
        <v>514</v>
      </c>
      <c r="U49">
        <f>SUM(U2:U46)</f>
        <v>295</v>
      </c>
      <c r="V49">
        <f>SUM(V2:V46)</f>
        <v>26</v>
      </c>
      <c r="X49" s="4">
        <f>SUM(X2:X46)</f>
        <v>499.3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25" workbookViewId="0">
      <selection activeCell="Y28" sqref="Y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9</v>
      </c>
      <c r="C2">
        <v>2</v>
      </c>
      <c r="D2">
        <v>1</v>
      </c>
      <c r="E2">
        <v>0</v>
      </c>
      <c r="F2">
        <v>0</v>
      </c>
      <c r="G2">
        <v>1</v>
      </c>
      <c r="H2">
        <v>3</v>
      </c>
      <c r="I2">
        <v>11</v>
      </c>
      <c r="J2">
        <v>1</v>
      </c>
      <c r="K2">
        <v>7</v>
      </c>
      <c r="L2">
        <v>2</v>
      </c>
      <c r="M2">
        <v>2</v>
      </c>
      <c r="N2">
        <v>0</v>
      </c>
      <c r="O2">
        <v>0</v>
      </c>
      <c r="P2">
        <v>2</v>
      </c>
      <c r="Q2" s="2">
        <f t="shared" ref="Q2:Q46" si="0">H2/I2</f>
        <v>0.27272727272727271</v>
      </c>
      <c r="R2" s="2">
        <f t="shared" ref="R2:R46" si="1">J2/K2</f>
        <v>0.14285714285714285</v>
      </c>
      <c r="S2" s="2">
        <f>L2/M2</f>
        <v>1</v>
      </c>
      <c r="T2">
        <v>12</v>
      </c>
      <c r="U2">
        <v>12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8.3209166666666707</v>
      </c>
      <c r="X2" s="4">
        <f t="shared" ref="X2:X46" si="3">B2+(C2*1.2)+(D2*1.5)+(E2*3)+(F2*3)-G2</f>
        <v>11.9</v>
      </c>
      <c r="Y2" s="4">
        <f t="shared" ref="Y2:Y46" si="4">B2+0.4*H2-0.7*I2-0.4*(M2-L2)+0.7*N2+0.3*(C2-N2)+F2+D2*0.7+0.7*E2-0.4*O2-G2</f>
        <v>2.8</v>
      </c>
      <c r="Z2">
        <v>0</v>
      </c>
    </row>
    <row r="3" spans="1:26" x14ac:dyDescent="0.3">
      <c r="A3" s="1" t="str">
        <f>'Damian Lillard'!A3</f>
        <v>vs EUR</v>
      </c>
      <c r="B3">
        <v>4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3</v>
      </c>
      <c r="J3">
        <v>0</v>
      </c>
      <c r="K3">
        <v>2</v>
      </c>
      <c r="L3">
        <v>2</v>
      </c>
      <c r="M3">
        <v>2</v>
      </c>
      <c r="N3">
        <v>0</v>
      </c>
      <c r="O3">
        <v>3</v>
      </c>
      <c r="P3">
        <v>-7</v>
      </c>
      <c r="Q3" s="2">
        <f t="shared" si="0"/>
        <v>0.33333333333333331</v>
      </c>
      <c r="R3" s="2">
        <f t="shared" si="1"/>
        <v>0</v>
      </c>
      <c r="S3" s="2">
        <f>L3/M3</f>
        <v>1</v>
      </c>
      <c r="T3">
        <v>8</v>
      </c>
      <c r="U3">
        <v>6</v>
      </c>
      <c r="V3">
        <v>0</v>
      </c>
      <c r="W3" s="3">
        <f t="shared" si="2"/>
        <v>17.283999999999999</v>
      </c>
      <c r="X3" s="4">
        <f t="shared" si="3"/>
        <v>9.6999999999999993</v>
      </c>
      <c r="Y3" s="4">
        <f t="shared" si="4"/>
        <v>2.8000000000000007</v>
      </c>
      <c r="Z3">
        <v>0</v>
      </c>
    </row>
    <row r="4" spans="1:26" x14ac:dyDescent="0.3">
      <c r="A4" s="1" t="str">
        <f>'Damian Lillard'!A4</f>
        <v>vs RKS</v>
      </c>
      <c r="B4">
        <v>8</v>
      </c>
      <c r="C4">
        <v>2</v>
      </c>
      <c r="D4">
        <v>3</v>
      </c>
      <c r="E4">
        <v>1</v>
      </c>
      <c r="F4">
        <v>1</v>
      </c>
      <c r="G4">
        <v>0</v>
      </c>
      <c r="H4">
        <v>3</v>
      </c>
      <c r="I4">
        <v>9</v>
      </c>
      <c r="J4">
        <v>2</v>
      </c>
      <c r="K4">
        <v>6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0.33333333333333331</v>
      </c>
      <c r="R4" s="2">
        <f t="shared" si="1"/>
        <v>0.33333333333333331</v>
      </c>
      <c r="S4" s="6" t="s">
        <v>45</v>
      </c>
      <c r="T4">
        <v>14</v>
      </c>
      <c r="U4">
        <v>16</v>
      </c>
      <c r="V4">
        <v>0</v>
      </c>
      <c r="W4" s="3">
        <f t="shared" si="2"/>
        <v>25.188285714285719</v>
      </c>
      <c r="X4" s="4">
        <f t="shared" si="3"/>
        <v>20.9</v>
      </c>
      <c r="Y4" s="4">
        <f t="shared" si="4"/>
        <v>7.3</v>
      </c>
      <c r="Z4">
        <v>0</v>
      </c>
    </row>
    <row r="5" spans="1:26" x14ac:dyDescent="0.3">
      <c r="A5" s="1" t="str">
        <f>'Damian Lillard'!A5</f>
        <v>@ AFR</v>
      </c>
      <c r="B5">
        <v>14</v>
      </c>
      <c r="C5">
        <v>0</v>
      </c>
      <c r="D5">
        <v>1</v>
      </c>
      <c r="E5">
        <v>0</v>
      </c>
      <c r="F5">
        <v>0</v>
      </c>
      <c r="G5">
        <v>1</v>
      </c>
      <c r="H5">
        <v>4</v>
      </c>
      <c r="I5">
        <v>7</v>
      </c>
      <c r="J5">
        <v>3</v>
      </c>
      <c r="K5">
        <v>4</v>
      </c>
      <c r="L5">
        <v>3</v>
      </c>
      <c r="M5">
        <v>4</v>
      </c>
      <c r="N5">
        <v>0</v>
      </c>
      <c r="O5">
        <v>0</v>
      </c>
      <c r="P5">
        <v>3</v>
      </c>
      <c r="Q5" s="2">
        <f t="shared" si="0"/>
        <v>0.5714285714285714</v>
      </c>
      <c r="R5" s="2">
        <f t="shared" si="1"/>
        <v>0.75</v>
      </c>
      <c r="S5" s="2">
        <f>L5/M5</f>
        <v>0.75</v>
      </c>
      <c r="T5">
        <v>14</v>
      </c>
      <c r="U5">
        <v>16</v>
      </c>
      <c r="V5">
        <v>0</v>
      </c>
      <c r="W5" s="3">
        <f t="shared" si="2"/>
        <v>34.46892857142857</v>
      </c>
      <c r="X5" s="4">
        <f t="shared" si="3"/>
        <v>14.5</v>
      </c>
      <c r="Y5" s="4">
        <f t="shared" si="4"/>
        <v>9.9999999999999982</v>
      </c>
      <c r="Z5">
        <v>0</v>
      </c>
    </row>
    <row r="6" spans="1:26" x14ac:dyDescent="0.3">
      <c r="A6" s="1" t="str">
        <f>'Damian Lillard'!A6</f>
        <v>vs OLD</v>
      </c>
      <c r="B6">
        <v>13</v>
      </c>
      <c r="C6">
        <v>2</v>
      </c>
      <c r="D6">
        <v>1</v>
      </c>
      <c r="E6">
        <v>0</v>
      </c>
      <c r="F6">
        <v>0</v>
      </c>
      <c r="G6">
        <v>1</v>
      </c>
      <c r="H6">
        <v>6</v>
      </c>
      <c r="I6">
        <v>10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5</v>
      </c>
      <c r="Q6" s="2">
        <f t="shared" si="0"/>
        <v>0.6</v>
      </c>
      <c r="R6" s="2">
        <f t="shared" si="1"/>
        <v>0.5</v>
      </c>
      <c r="S6" s="6" t="s">
        <v>45</v>
      </c>
      <c r="T6">
        <v>14</v>
      </c>
      <c r="U6">
        <v>15</v>
      </c>
      <c r="V6">
        <v>0</v>
      </c>
      <c r="W6" s="3">
        <f t="shared" si="2"/>
        <v>30.046500000000002</v>
      </c>
      <c r="X6" s="4">
        <f t="shared" si="3"/>
        <v>15.899999999999999</v>
      </c>
      <c r="Y6" s="4">
        <f t="shared" si="4"/>
        <v>8.6999999999999993</v>
      </c>
      <c r="Z6">
        <v>0</v>
      </c>
    </row>
    <row r="7" spans="1:26" x14ac:dyDescent="0.3">
      <c r="A7" s="1" t="str">
        <f>'Damian Lillard'!A7</f>
        <v>@ USA</v>
      </c>
      <c r="B7">
        <v>5</v>
      </c>
      <c r="C7">
        <v>0</v>
      </c>
      <c r="D7">
        <v>3</v>
      </c>
      <c r="E7">
        <v>0</v>
      </c>
      <c r="F7">
        <v>0</v>
      </c>
      <c r="G7">
        <v>0</v>
      </c>
      <c r="H7">
        <v>2</v>
      </c>
      <c r="I7">
        <v>7</v>
      </c>
      <c r="J7">
        <v>1</v>
      </c>
      <c r="K7">
        <v>5</v>
      </c>
      <c r="L7">
        <v>0</v>
      </c>
      <c r="M7">
        <v>0</v>
      </c>
      <c r="N7">
        <v>0</v>
      </c>
      <c r="O7">
        <v>0</v>
      </c>
      <c r="P7">
        <v>-23</v>
      </c>
      <c r="Q7" s="2">
        <f t="shared" si="0"/>
        <v>0.2857142857142857</v>
      </c>
      <c r="R7" s="2">
        <f t="shared" si="1"/>
        <v>0.2</v>
      </c>
      <c r="S7" s="6" t="s">
        <v>45</v>
      </c>
      <c r="T7">
        <v>15</v>
      </c>
      <c r="U7">
        <v>13</v>
      </c>
      <c r="V7">
        <v>0</v>
      </c>
      <c r="W7" s="3">
        <f t="shared" si="2"/>
        <v>8.7772000000000006</v>
      </c>
      <c r="X7" s="4">
        <f t="shared" si="3"/>
        <v>9.5</v>
      </c>
      <c r="Y7" s="4">
        <f t="shared" si="4"/>
        <v>3</v>
      </c>
      <c r="Z7">
        <v>0</v>
      </c>
    </row>
    <row r="8" spans="1:26" x14ac:dyDescent="0.3">
      <c r="A8" s="1" t="str">
        <f>'Damian Lillard'!A8</f>
        <v>vs SPA</v>
      </c>
      <c r="B8">
        <v>7</v>
      </c>
      <c r="C8">
        <v>2</v>
      </c>
      <c r="D8">
        <v>3</v>
      </c>
      <c r="E8">
        <v>0</v>
      </c>
      <c r="F8">
        <v>0</v>
      </c>
      <c r="G8">
        <v>1</v>
      </c>
      <c r="H8">
        <v>3</v>
      </c>
      <c r="I8">
        <v>6</v>
      </c>
      <c r="J8">
        <v>1</v>
      </c>
      <c r="K8">
        <v>3</v>
      </c>
      <c r="L8">
        <v>0</v>
      </c>
      <c r="M8">
        <v>0</v>
      </c>
      <c r="N8">
        <v>0</v>
      </c>
      <c r="O8">
        <v>0</v>
      </c>
      <c r="P8">
        <v>-1</v>
      </c>
      <c r="Q8" s="2">
        <f t="shared" si="0"/>
        <v>0.5</v>
      </c>
      <c r="R8" s="2">
        <f t="shared" si="1"/>
        <v>0.33333333333333331</v>
      </c>
      <c r="S8" s="6" t="s">
        <v>45</v>
      </c>
      <c r="T8">
        <v>10</v>
      </c>
      <c r="U8">
        <v>15</v>
      </c>
      <c r="V8">
        <v>0</v>
      </c>
      <c r="W8" s="3">
        <f t="shared" si="2"/>
        <v>27.146500000000003</v>
      </c>
      <c r="X8" s="4">
        <f t="shared" si="3"/>
        <v>12.9</v>
      </c>
      <c r="Y8" s="4">
        <f t="shared" si="4"/>
        <v>5.6999999999999993</v>
      </c>
      <c r="Z8">
        <v>0</v>
      </c>
    </row>
    <row r="9" spans="1:26" x14ac:dyDescent="0.3">
      <c r="A9" s="1" t="str">
        <f>'Damian Lillard'!A9</f>
        <v>@ 6TH</v>
      </c>
      <c r="B9">
        <v>5</v>
      </c>
      <c r="C9">
        <v>3</v>
      </c>
      <c r="D9">
        <v>2</v>
      </c>
      <c r="E9">
        <v>0</v>
      </c>
      <c r="F9">
        <v>0</v>
      </c>
      <c r="G9">
        <v>0</v>
      </c>
      <c r="H9">
        <v>2</v>
      </c>
      <c r="I9">
        <v>6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2</v>
      </c>
      <c r="Q9" s="2">
        <f t="shared" si="0"/>
        <v>0.33333333333333331</v>
      </c>
      <c r="R9" s="2">
        <f t="shared" si="1"/>
        <v>0.33333333333333331</v>
      </c>
      <c r="S9" s="6" t="s">
        <v>45</v>
      </c>
      <c r="T9">
        <v>15</v>
      </c>
      <c r="U9">
        <v>11</v>
      </c>
      <c r="V9">
        <v>0</v>
      </c>
      <c r="W9" s="3">
        <f t="shared" si="2"/>
        <v>12.019466666666665</v>
      </c>
      <c r="X9" s="4">
        <f t="shared" si="3"/>
        <v>11.6</v>
      </c>
      <c r="Y9" s="4">
        <f t="shared" si="4"/>
        <v>3.9000000000000004</v>
      </c>
      <c r="Z9">
        <v>0</v>
      </c>
    </row>
    <row r="10" spans="1:26" x14ac:dyDescent="0.3">
      <c r="A10" s="1" t="str">
        <f>'Damian Lillard'!A10</f>
        <v>vs CAN</v>
      </c>
      <c r="B10">
        <v>5</v>
      </c>
      <c r="C10">
        <v>3</v>
      </c>
      <c r="D10">
        <v>5</v>
      </c>
      <c r="E10">
        <v>0</v>
      </c>
      <c r="F10">
        <v>0</v>
      </c>
      <c r="G10">
        <v>0</v>
      </c>
      <c r="H10">
        <v>2</v>
      </c>
      <c r="I10">
        <v>9</v>
      </c>
      <c r="J10">
        <v>1</v>
      </c>
      <c r="K10">
        <v>6</v>
      </c>
      <c r="L10">
        <v>0</v>
      </c>
      <c r="M10">
        <v>0</v>
      </c>
      <c r="N10">
        <v>0</v>
      </c>
      <c r="O10">
        <v>2</v>
      </c>
      <c r="P10">
        <v>2</v>
      </c>
      <c r="Q10" s="2">
        <f t="shared" si="0"/>
        <v>0.22222222222222221</v>
      </c>
      <c r="R10" s="2">
        <f t="shared" si="1"/>
        <v>0.16666666666666666</v>
      </c>
      <c r="S10" s="6" t="s">
        <v>45</v>
      </c>
      <c r="T10">
        <v>15</v>
      </c>
      <c r="U10">
        <v>17</v>
      </c>
      <c r="V10">
        <v>0</v>
      </c>
      <c r="W10" s="3">
        <f t="shared" si="2"/>
        <v>8.8269999999999982</v>
      </c>
      <c r="X10" s="4">
        <f t="shared" si="3"/>
        <v>16.100000000000001</v>
      </c>
      <c r="Y10" s="4">
        <f t="shared" si="4"/>
        <v>3.0999999999999996</v>
      </c>
      <c r="Z10">
        <v>0</v>
      </c>
    </row>
    <row r="11" spans="1:26" x14ac:dyDescent="0.3">
      <c r="A11" s="1" t="str">
        <f>'Damian Lillard'!A11</f>
        <v>@ DNK</v>
      </c>
      <c r="B11">
        <v>16</v>
      </c>
      <c r="C11">
        <v>0</v>
      </c>
      <c r="D11">
        <v>4</v>
      </c>
      <c r="E11">
        <v>0</v>
      </c>
      <c r="F11">
        <v>1</v>
      </c>
      <c r="G11">
        <v>3</v>
      </c>
      <c r="H11">
        <v>6</v>
      </c>
      <c r="I11">
        <v>10</v>
      </c>
      <c r="J11">
        <v>4</v>
      </c>
      <c r="K11">
        <v>7</v>
      </c>
      <c r="L11">
        <v>0</v>
      </c>
      <c r="M11">
        <v>0</v>
      </c>
      <c r="N11">
        <v>0</v>
      </c>
      <c r="O11">
        <v>0</v>
      </c>
      <c r="P11">
        <v>-8</v>
      </c>
      <c r="Q11" s="2">
        <f t="shared" si="0"/>
        <v>0.6</v>
      </c>
      <c r="R11" s="2">
        <f t="shared" si="1"/>
        <v>0.5714285714285714</v>
      </c>
      <c r="S11" s="6" t="s">
        <v>45</v>
      </c>
      <c r="T11">
        <v>16</v>
      </c>
      <c r="U11">
        <v>27</v>
      </c>
      <c r="V11">
        <v>0</v>
      </c>
      <c r="W11" s="3">
        <f t="shared" si="2"/>
        <v>37.290125000000003</v>
      </c>
      <c r="X11" s="4">
        <f t="shared" si="3"/>
        <v>22</v>
      </c>
      <c r="Y11" s="4">
        <f t="shared" si="4"/>
        <v>12.2</v>
      </c>
      <c r="Z11">
        <v>0</v>
      </c>
    </row>
    <row r="12" spans="1:26" x14ac:dyDescent="0.3">
      <c r="A12" s="1" t="str">
        <f>'Damian Lillard'!A12</f>
        <v>vs IMP</v>
      </c>
      <c r="B12">
        <v>13</v>
      </c>
      <c r="C12">
        <v>0</v>
      </c>
      <c r="D12">
        <v>2</v>
      </c>
      <c r="E12">
        <v>0</v>
      </c>
      <c r="F12">
        <v>0</v>
      </c>
      <c r="G12">
        <v>1</v>
      </c>
      <c r="H12">
        <v>5</v>
      </c>
      <c r="I12">
        <v>10</v>
      </c>
      <c r="J12">
        <v>3</v>
      </c>
      <c r="K12">
        <v>5</v>
      </c>
      <c r="L12">
        <v>0</v>
      </c>
      <c r="M12">
        <v>0</v>
      </c>
      <c r="N12">
        <v>0</v>
      </c>
      <c r="O12">
        <v>0</v>
      </c>
      <c r="P12">
        <v>-18</v>
      </c>
      <c r="Q12" s="2">
        <f t="shared" si="0"/>
        <v>0.5</v>
      </c>
      <c r="R12" s="2">
        <f t="shared" si="1"/>
        <v>0.6</v>
      </c>
      <c r="S12" s="6" t="s">
        <v>45</v>
      </c>
      <c r="T12">
        <v>18</v>
      </c>
      <c r="U12">
        <v>18</v>
      </c>
      <c r="V12">
        <v>0</v>
      </c>
      <c r="W12" s="3">
        <f t="shared" si="2"/>
        <v>22.462666666666664</v>
      </c>
      <c r="X12" s="4">
        <f t="shared" si="3"/>
        <v>15</v>
      </c>
      <c r="Y12" s="4">
        <f t="shared" si="4"/>
        <v>8.4</v>
      </c>
      <c r="Z12">
        <v>0</v>
      </c>
    </row>
    <row r="13" spans="1:26" x14ac:dyDescent="0.3">
      <c r="A13" s="1" t="str">
        <f>'Damian Lillard'!A13</f>
        <v>vs CHI</v>
      </c>
      <c r="B13">
        <v>11</v>
      </c>
      <c r="C13">
        <v>1</v>
      </c>
      <c r="D13">
        <v>1</v>
      </c>
      <c r="E13">
        <v>0</v>
      </c>
      <c r="F13">
        <v>0</v>
      </c>
      <c r="G13">
        <v>1</v>
      </c>
      <c r="H13">
        <v>4</v>
      </c>
      <c r="I13">
        <v>7</v>
      </c>
      <c r="J13">
        <v>1</v>
      </c>
      <c r="K13">
        <v>3</v>
      </c>
      <c r="L13">
        <v>2</v>
      </c>
      <c r="M13">
        <v>2</v>
      </c>
      <c r="N13">
        <v>0</v>
      </c>
      <c r="O13">
        <v>1</v>
      </c>
      <c r="P13">
        <v>-4</v>
      </c>
      <c r="Q13" s="2">
        <f t="shared" si="0"/>
        <v>0.5714285714285714</v>
      </c>
      <c r="R13" s="2">
        <f t="shared" si="1"/>
        <v>0.33333333333333331</v>
      </c>
      <c r="S13" s="2">
        <f t="shared" ref="S13:S46" si="5">L13/M13</f>
        <v>1</v>
      </c>
      <c r="T13">
        <v>11</v>
      </c>
      <c r="U13">
        <v>14</v>
      </c>
      <c r="V13">
        <v>0</v>
      </c>
      <c r="W13" s="3">
        <f t="shared" si="2"/>
        <v>31.802727272727278</v>
      </c>
      <c r="X13" s="4">
        <f t="shared" si="3"/>
        <v>12.7</v>
      </c>
      <c r="Y13" s="4">
        <f t="shared" si="4"/>
        <v>7.2999999999999989</v>
      </c>
      <c r="Z13">
        <v>0</v>
      </c>
    </row>
    <row r="14" spans="1:26" x14ac:dyDescent="0.3">
      <c r="A14" s="1" t="str">
        <f>'Damian Lillard'!A14</f>
        <v>@ DEF</v>
      </c>
      <c r="B14">
        <v>9</v>
      </c>
      <c r="C14">
        <v>2</v>
      </c>
      <c r="D14">
        <v>2</v>
      </c>
      <c r="E14">
        <v>1</v>
      </c>
      <c r="F14">
        <v>0</v>
      </c>
      <c r="G14">
        <v>0</v>
      </c>
      <c r="H14">
        <v>3</v>
      </c>
      <c r="I14">
        <v>9</v>
      </c>
      <c r="J14">
        <v>3</v>
      </c>
      <c r="K14">
        <v>7</v>
      </c>
      <c r="L14">
        <v>0</v>
      </c>
      <c r="M14">
        <v>0</v>
      </c>
      <c r="N14">
        <v>0</v>
      </c>
      <c r="O14">
        <v>0</v>
      </c>
      <c r="P14">
        <v>-13</v>
      </c>
      <c r="Q14" s="2">
        <f t="shared" si="0"/>
        <v>0.33333333333333331</v>
      </c>
      <c r="R14" s="2">
        <f t="shared" si="1"/>
        <v>0.42857142857142855</v>
      </c>
      <c r="S14" s="6" t="s">
        <v>45</v>
      </c>
      <c r="T14">
        <v>19</v>
      </c>
      <c r="U14">
        <v>13</v>
      </c>
      <c r="V14">
        <v>0</v>
      </c>
      <c r="W14" s="3">
        <f t="shared" si="2"/>
        <v>16.622052631578946</v>
      </c>
      <c r="X14" s="4">
        <f t="shared" si="3"/>
        <v>17.399999999999999</v>
      </c>
      <c r="Y14" s="4">
        <f t="shared" si="4"/>
        <v>6.5999999999999988</v>
      </c>
      <c r="Z14">
        <v>0</v>
      </c>
    </row>
    <row r="15" spans="1:26" x14ac:dyDescent="0.3">
      <c r="A15" s="1" t="str">
        <f>'Damian Lillard'!A15</f>
        <v>vs OCE</v>
      </c>
      <c r="B15">
        <v>14</v>
      </c>
      <c r="C15">
        <v>1</v>
      </c>
      <c r="D15">
        <v>2</v>
      </c>
      <c r="E15">
        <v>0</v>
      </c>
      <c r="F15">
        <v>0</v>
      </c>
      <c r="G15">
        <v>3</v>
      </c>
      <c r="H15">
        <v>6</v>
      </c>
      <c r="I15">
        <v>11</v>
      </c>
      <c r="J15">
        <v>2</v>
      </c>
      <c r="K15">
        <v>4</v>
      </c>
      <c r="L15">
        <v>0</v>
      </c>
      <c r="M15">
        <v>0</v>
      </c>
      <c r="N15">
        <v>0</v>
      </c>
      <c r="O15">
        <v>0</v>
      </c>
      <c r="P15">
        <v>-10</v>
      </c>
      <c r="Q15" s="2">
        <f t="shared" si="0"/>
        <v>0.54545454545454541</v>
      </c>
      <c r="R15" s="2">
        <f t="shared" si="1"/>
        <v>0.5</v>
      </c>
      <c r="S15" s="6" t="s">
        <v>45</v>
      </c>
      <c r="T15">
        <v>14</v>
      </c>
      <c r="U15">
        <v>20</v>
      </c>
      <c r="V15">
        <v>0</v>
      </c>
      <c r="W15" s="3">
        <f t="shared" si="2"/>
        <v>24.67100000000001</v>
      </c>
      <c r="X15" s="4">
        <f t="shared" si="3"/>
        <v>15.2</v>
      </c>
      <c r="Y15" s="4">
        <f t="shared" si="4"/>
        <v>7.4</v>
      </c>
      <c r="Z15">
        <v>0</v>
      </c>
    </row>
    <row r="16" spans="1:26" x14ac:dyDescent="0.3">
      <c r="A16" s="1" t="str">
        <f>'Damian Lillard'!A16</f>
        <v>@ FRA</v>
      </c>
      <c r="B16">
        <v>4</v>
      </c>
      <c r="C16">
        <v>0</v>
      </c>
      <c r="D16">
        <v>1</v>
      </c>
      <c r="E16">
        <v>0</v>
      </c>
      <c r="F16">
        <v>1</v>
      </c>
      <c r="G16">
        <v>1</v>
      </c>
      <c r="H16">
        <v>2</v>
      </c>
      <c r="I16">
        <v>3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2</v>
      </c>
      <c r="Q16" s="2">
        <f t="shared" si="0"/>
        <v>0.66666666666666663</v>
      </c>
      <c r="R16" s="2">
        <f t="shared" si="1"/>
        <v>0</v>
      </c>
      <c r="S16" s="6" t="s">
        <v>45</v>
      </c>
      <c r="T16">
        <v>12</v>
      </c>
      <c r="U16">
        <v>6</v>
      </c>
      <c r="V16">
        <v>0</v>
      </c>
      <c r="W16" s="3">
        <f t="shared" si="2"/>
        <v>12.511083333333334</v>
      </c>
      <c r="X16" s="4">
        <f t="shared" si="3"/>
        <v>7.5</v>
      </c>
      <c r="Y16" s="4">
        <f t="shared" si="4"/>
        <v>3</v>
      </c>
      <c r="Z16">
        <v>0</v>
      </c>
    </row>
    <row r="17" spans="1:26" x14ac:dyDescent="0.3">
      <c r="A17" s="1" t="str">
        <f>'Damian Lillard'!A17</f>
        <v>VS INJ</v>
      </c>
      <c r="B17">
        <v>9</v>
      </c>
      <c r="C17">
        <v>0</v>
      </c>
      <c r="D17">
        <v>4</v>
      </c>
      <c r="E17">
        <v>0</v>
      </c>
      <c r="F17">
        <v>0</v>
      </c>
      <c r="G17">
        <v>0</v>
      </c>
      <c r="H17">
        <v>3</v>
      </c>
      <c r="I17">
        <v>5</v>
      </c>
      <c r="J17">
        <v>3</v>
      </c>
      <c r="K17">
        <v>4</v>
      </c>
      <c r="L17">
        <v>0</v>
      </c>
      <c r="M17">
        <v>0</v>
      </c>
      <c r="N17">
        <v>0</v>
      </c>
      <c r="O17">
        <v>0</v>
      </c>
      <c r="P17">
        <v>7</v>
      </c>
      <c r="Q17" s="2">
        <f t="shared" si="0"/>
        <v>0.6</v>
      </c>
      <c r="R17" s="2">
        <f t="shared" si="1"/>
        <v>0.75</v>
      </c>
      <c r="S17" s="6" t="s">
        <v>45</v>
      </c>
      <c r="T17">
        <v>13</v>
      </c>
      <c r="U17">
        <v>20</v>
      </c>
      <c r="V17">
        <v>0</v>
      </c>
      <c r="W17" s="3">
        <f t="shared" si="2"/>
        <v>36.409923076923072</v>
      </c>
      <c r="X17" s="4">
        <f t="shared" si="3"/>
        <v>15</v>
      </c>
      <c r="Y17" s="4">
        <f t="shared" si="4"/>
        <v>9.5</v>
      </c>
      <c r="Z17">
        <v>0</v>
      </c>
    </row>
    <row r="18" spans="1:26" x14ac:dyDescent="0.3">
      <c r="A18" s="1" t="str">
        <f>'Damian Lillard'!A18</f>
        <v>@ EUR</v>
      </c>
      <c r="B18">
        <v>13</v>
      </c>
      <c r="C18">
        <v>0</v>
      </c>
      <c r="D18">
        <v>2</v>
      </c>
      <c r="E18">
        <v>0</v>
      </c>
      <c r="F18">
        <v>0</v>
      </c>
      <c r="G18">
        <v>0</v>
      </c>
      <c r="H18">
        <v>5</v>
      </c>
      <c r="I18">
        <v>9</v>
      </c>
      <c r="J18">
        <v>3</v>
      </c>
      <c r="K18">
        <v>4</v>
      </c>
      <c r="L18">
        <v>0</v>
      </c>
      <c r="M18">
        <v>0</v>
      </c>
      <c r="N18">
        <v>0</v>
      </c>
      <c r="O18">
        <v>1</v>
      </c>
      <c r="P18">
        <v>-7</v>
      </c>
      <c r="Q18" s="2">
        <f t="shared" si="0"/>
        <v>0.55555555555555558</v>
      </c>
      <c r="R18" s="2">
        <f t="shared" si="1"/>
        <v>0.75</v>
      </c>
      <c r="S18" s="6" t="s">
        <v>45</v>
      </c>
      <c r="T18">
        <v>15</v>
      </c>
      <c r="U18">
        <v>18</v>
      </c>
      <c r="V18">
        <v>0</v>
      </c>
      <c r="W18" s="3">
        <f t="shared" si="2"/>
        <v>32.016066666666667</v>
      </c>
      <c r="X18" s="4">
        <f t="shared" si="3"/>
        <v>16</v>
      </c>
      <c r="Y18" s="4">
        <f t="shared" si="4"/>
        <v>9.6999999999999993</v>
      </c>
      <c r="Z18">
        <v>0</v>
      </c>
    </row>
    <row r="19" spans="1:26" x14ac:dyDescent="0.3">
      <c r="A19" s="1" t="str">
        <f>'Damian Lillard'!A19</f>
        <v>@ RKS</v>
      </c>
      <c r="B19">
        <v>13</v>
      </c>
      <c r="C19">
        <v>2</v>
      </c>
      <c r="D19">
        <v>2</v>
      </c>
      <c r="E19">
        <v>0</v>
      </c>
      <c r="F19">
        <v>1</v>
      </c>
      <c r="G19">
        <v>2</v>
      </c>
      <c r="H19">
        <v>3</v>
      </c>
      <c r="I19">
        <v>4</v>
      </c>
      <c r="J19">
        <v>3</v>
      </c>
      <c r="K19">
        <v>4</v>
      </c>
      <c r="L19">
        <v>4</v>
      </c>
      <c r="M19">
        <v>4</v>
      </c>
      <c r="N19">
        <v>0</v>
      </c>
      <c r="O19">
        <v>0</v>
      </c>
      <c r="P19">
        <v>15</v>
      </c>
      <c r="Q19" s="2">
        <f t="shared" si="0"/>
        <v>0.75</v>
      </c>
      <c r="R19" s="2">
        <f t="shared" si="1"/>
        <v>0.75</v>
      </c>
      <c r="S19" s="2">
        <f t="shared" si="5"/>
        <v>1</v>
      </c>
      <c r="T19">
        <v>18</v>
      </c>
      <c r="U19">
        <v>19</v>
      </c>
      <c r="V19">
        <v>0</v>
      </c>
      <c r="W19" s="3">
        <f t="shared" si="2"/>
        <v>33.670111111111112</v>
      </c>
      <c r="X19" s="4">
        <f t="shared" si="3"/>
        <v>19.399999999999999</v>
      </c>
      <c r="Y19" s="4">
        <f t="shared" si="4"/>
        <v>12.399999999999999</v>
      </c>
      <c r="Z19">
        <v>0</v>
      </c>
    </row>
    <row r="20" spans="1:26" x14ac:dyDescent="0.3">
      <c r="A20" s="1" t="str">
        <f>'Damian Lillard'!A20</f>
        <v>vs AFR</v>
      </c>
      <c r="B20">
        <v>8</v>
      </c>
      <c r="C20">
        <v>1</v>
      </c>
      <c r="D20">
        <v>2</v>
      </c>
      <c r="E20">
        <v>0</v>
      </c>
      <c r="F20">
        <v>0</v>
      </c>
      <c r="G20">
        <v>0</v>
      </c>
      <c r="H20">
        <v>3</v>
      </c>
      <c r="I20">
        <v>8</v>
      </c>
      <c r="J20">
        <v>2</v>
      </c>
      <c r="K20">
        <v>4</v>
      </c>
      <c r="L20">
        <v>0</v>
      </c>
      <c r="M20">
        <v>0</v>
      </c>
      <c r="N20">
        <v>0</v>
      </c>
      <c r="O20">
        <v>0</v>
      </c>
      <c r="P20">
        <v>1</v>
      </c>
      <c r="Q20" s="2">
        <f t="shared" si="0"/>
        <v>0.375</v>
      </c>
      <c r="R20" s="2">
        <f t="shared" si="1"/>
        <v>0.5</v>
      </c>
      <c r="S20" s="6" t="s">
        <v>45</v>
      </c>
      <c r="T20">
        <v>12</v>
      </c>
      <c r="U20">
        <v>13</v>
      </c>
      <c r="V20">
        <v>0</v>
      </c>
      <c r="W20" s="3">
        <f t="shared" si="2"/>
        <v>20.779583333333335</v>
      </c>
      <c r="X20" s="4">
        <f t="shared" si="3"/>
        <v>12.2</v>
      </c>
      <c r="Y20" s="4">
        <f t="shared" si="4"/>
        <v>5.2999999999999989</v>
      </c>
      <c r="Z20">
        <v>0</v>
      </c>
    </row>
    <row r="21" spans="1:26" x14ac:dyDescent="0.3">
      <c r="A21" s="1" t="str">
        <f>'Damian Lillard'!A21</f>
        <v>@ OLD</v>
      </c>
      <c r="B21">
        <v>7</v>
      </c>
      <c r="C21">
        <v>2</v>
      </c>
      <c r="D21">
        <v>3</v>
      </c>
      <c r="E21">
        <v>0</v>
      </c>
      <c r="F21">
        <v>0</v>
      </c>
      <c r="G21">
        <v>0</v>
      </c>
      <c r="H21">
        <v>2</v>
      </c>
      <c r="I21">
        <v>7</v>
      </c>
      <c r="J21">
        <v>1</v>
      </c>
      <c r="K21">
        <v>2</v>
      </c>
      <c r="L21">
        <v>2</v>
      </c>
      <c r="M21">
        <v>2</v>
      </c>
      <c r="N21">
        <v>1</v>
      </c>
      <c r="O21">
        <v>0</v>
      </c>
      <c r="P21">
        <v>0</v>
      </c>
      <c r="Q21" s="2">
        <f t="shared" si="0"/>
        <v>0.2857142857142857</v>
      </c>
      <c r="R21" s="2">
        <f t="shared" si="1"/>
        <v>0.5</v>
      </c>
      <c r="S21" s="2">
        <f t="shared" si="5"/>
        <v>1</v>
      </c>
      <c r="T21">
        <v>13</v>
      </c>
      <c r="U21">
        <v>14</v>
      </c>
      <c r="V21">
        <v>0</v>
      </c>
      <c r="W21" s="3">
        <f t="shared" si="2"/>
        <v>21.480384615384615</v>
      </c>
      <c r="X21" s="4">
        <f t="shared" si="3"/>
        <v>13.9</v>
      </c>
      <c r="Y21" s="4">
        <f t="shared" si="4"/>
        <v>6</v>
      </c>
      <c r="Z21">
        <v>0</v>
      </c>
    </row>
    <row r="22" spans="1:26" x14ac:dyDescent="0.3">
      <c r="A22" s="1" t="str">
        <f>'Damian Lillard'!A22</f>
        <v>vs USA</v>
      </c>
      <c r="B22">
        <v>8</v>
      </c>
      <c r="C22">
        <v>0</v>
      </c>
      <c r="D22">
        <v>2</v>
      </c>
      <c r="E22">
        <v>0</v>
      </c>
      <c r="F22">
        <v>0</v>
      </c>
      <c r="G22">
        <v>1</v>
      </c>
      <c r="H22">
        <v>3</v>
      </c>
      <c r="I22">
        <v>10</v>
      </c>
      <c r="J22">
        <v>1</v>
      </c>
      <c r="K22">
        <v>7</v>
      </c>
      <c r="L22">
        <v>1</v>
      </c>
      <c r="M22">
        <v>1</v>
      </c>
      <c r="N22">
        <v>0</v>
      </c>
      <c r="O22">
        <v>2</v>
      </c>
      <c r="P22">
        <v>-32</v>
      </c>
      <c r="Q22" s="2">
        <f t="shared" si="0"/>
        <v>0.3</v>
      </c>
      <c r="R22" s="2">
        <f t="shared" si="1"/>
        <v>0.14285714285714285</v>
      </c>
      <c r="S22" s="2">
        <f t="shared" si="5"/>
        <v>1</v>
      </c>
      <c r="T22">
        <v>19</v>
      </c>
      <c r="U22">
        <v>14</v>
      </c>
      <c r="V22">
        <v>0</v>
      </c>
      <c r="W22" s="3">
        <f t="shared" si="2"/>
        <v>3.3216315789473674</v>
      </c>
      <c r="X22" s="4">
        <f t="shared" si="3"/>
        <v>10</v>
      </c>
      <c r="Y22" s="4">
        <f t="shared" si="4"/>
        <v>1.7999999999999989</v>
      </c>
      <c r="Z22">
        <v>0</v>
      </c>
    </row>
    <row r="23" spans="1:26" x14ac:dyDescent="0.3">
      <c r="A23" s="1" t="str">
        <f>'Damian Lillard'!A23</f>
        <v>@ SPA</v>
      </c>
      <c r="B23">
        <v>11</v>
      </c>
      <c r="C23">
        <v>0</v>
      </c>
      <c r="D23">
        <v>2</v>
      </c>
      <c r="E23">
        <v>1</v>
      </c>
      <c r="F23">
        <v>0</v>
      </c>
      <c r="G23">
        <v>0</v>
      </c>
      <c r="H23">
        <v>4</v>
      </c>
      <c r="I23">
        <v>7</v>
      </c>
      <c r="J23">
        <v>3</v>
      </c>
      <c r="K23">
        <v>5</v>
      </c>
      <c r="L23">
        <v>0</v>
      </c>
      <c r="M23">
        <v>0</v>
      </c>
      <c r="N23">
        <v>0</v>
      </c>
      <c r="O23">
        <v>0</v>
      </c>
      <c r="P23">
        <v>17</v>
      </c>
      <c r="Q23" s="2">
        <f t="shared" si="0"/>
        <v>0.5714285714285714</v>
      </c>
      <c r="R23" s="2">
        <f t="shared" si="1"/>
        <v>0.6</v>
      </c>
      <c r="S23" s="6" t="s">
        <v>45</v>
      </c>
      <c r="T23">
        <v>12</v>
      </c>
      <c r="U23">
        <v>17</v>
      </c>
      <c r="V23">
        <v>0</v>
      </c>
      <c r="W23" s="3">
        <f t="shared" si="2"/>
        <v>40.823749999999997</v>
      </c>
      <c r="X23" s="4">
        <f t="shared" si="3"/>
        <v>17</v>
      </c>
      <c r="Y23" s="4">
        <f t="shared" si="4"/>
        <v>9.7999999999999989</v>
      </c>
      <c r="Z23">
        <v>0</v>
      </c>
    </row>
    <row r="24" spans="1:26" x14ac:dyDescent="0.3">
      <c r="A24" s="1" t="str">
        <f>'Damian Lillard'!A24</f>
        <v>vs 6TH</v>
      </c>
      <c r="B24">
        <v>3</v>
      </c>
      <c r="C24">
        <v>3</v>
      </c>
      <c r="D24">
        <v>4</v>
      </c>
      <c r="E24">
        <v>0</v>
      </c>
      <c r="F24">
        <v>0</v>
      </c>
      <c r="G24">
        <v>0</v>
      </c>
      <c r="H24">
        <v>1</v>
      </c>
      <c r="I24">
        <v>5</v>
      </c>
      <c r="J24">
        <v>1</v>
      </c>
      <c r="K24">
        <v>5</v>
      </c>
      <c r="L24">
        <v>0</v>
      </c>
      <c r="M24">
        <v>0</v>
      </c>
      <c r="N24">
        <v>1</v>
      </c>
      <c r="O24">
        <v>1</v>
      </c>
      <c r="P24">
        <v>-2</v>
      </c>
      <c r="Q24" s="2">
        <f t="shared" si="0"/>
        <v>0.2</v>
      </c>
      <c r="R24" s="2">
        <f t="shared" si="1"/>
        <v>0.2</v>
      </c>
      <c r="S24" s="6" t="s">
        <v>45</v>
      </c>
      <c r="T24">
        <v>13</v>
      </c>
      <c r="U24">
        <v>13</v>
      </c>
      <c r="V24">
        <v>0</v>
      </c>
      <c r="W24" s="3">
        <f t="shared" si="2"/>
        <v>13.157307692307693</v>
      </c>
      <c r="X24" s="4">
        <f t="shared" si="3"/>
        <v>12.6</v>
      </c>
      <c r="Y24" s="4">
        <f t="shared" si="4"/>
        <v>3.5999999999999996</v>
      </c>
      <c r="Z24">
        <v>0</v>
      </c>
    </row>
    <row r="25" spans="1:26" x14ac:dyDescent="0.3">
      <c r="A25" s="1" t="str">
        <f>'Damian Lillard'!A25</f>
        <v>@ CAN</v>
      </c>
      <c r="B25">
        <v>16</v>
      </c>
      <c r="C25">
        <v>4</v>
      </c>
      <c r="D25">
        <v>5</v>
      </c>
      <c r="E25">
        <v>1</v>
      </c>
      <c r="F25">
        <v>2</v>
      </c>
      <c r="G25">
        <v>0</v>
      </c>
      <c r="H25">
        <v>6</v>
      </c>
      <c r="I25">
        <v>10</v>
      </c>
      <c r="J25">
        <v>4</v>
      </c>
      <c r="K25">
        <v>5</v>
      </c>
      <c r="L25">
        <v>0</v>
      </c>
      <c r="M25">
        <v>0</v>
      </c>
      <c r="N25">
        <v>2</v>
      </c>
      <c r="O25">
        <v>2</v>
      </c>
      <c r="P25">
        <v>1</v>
      </c>
      <c r="Q25" s="2">
        <f t="shared" si="0"/>
        <v>0.6</v>
      </c>
      <c r="R25" s="2">
        <f t="shared" si="1"/>
        <v>0.8</v>
      </c>
      <c r="S25" s="6" t="s">
        <v>45</v>
      </c>
      <c r="T25">
        <v>18</v>
      </c>
      <c r="U25">
        <v>30</v>
      </c>
      <c r="V25">
        <v>0</v>
      </c>
      <c r="W25" s="3">
        <f t="shared" si="2"/>
        <v>53.307944444444452</v>
      </c>
      <c r="X25" s="4">
        <f t="shared" si="3"/>
        <v>37.299999999999997</v>
      </c>
      <c r="Y25" s="4">
        <f t="shared" si="4"/>
        <v>18.799999999999997</v>
      </c>
      <c r="Z25">
        <v>0</v>
      </c>
    </row>
    <row r="26" spans="1:26" x14ac:dyDescent="0.3">
      <c r="A26" s="1" t="str">
        <f>'Damian Lillard'!A26</f>
        <v>vs DNK</v>
      </c>
      <c r="B26">
        <v>8</v>
      </c>
      <c r="C26">
        <v>1</v>
      </c>
      <c r="D26">
        <v>3</v>
      </c>
      <c r="E26">
        <v>0</v>
      </c>
      <c r="F26">
        <v>0</v>
      </c>
      <c r="G26">
        <v>1</v>
      </c>
      <c r="H26">
        <v>3</v>
      </c>
      <c r="I26">
        <v>9</v>
      </c>
      <c r="J26">
        <v>2</v>
      </c>
      <c r="K26">
        <v>6</v>
      </c>
      <c r="L26">
        <v>0</v>
      </c>
      <c r="M26">
        <v>0</v>
      </c>
      <c r="N26">
        <v>0</v>
      </c>
      <c r="O26">
        <v>0</v>
      </c>
      <c r="P26">
        <v>0</v>
      </c>
      <c r="Q26" s="2">
        <f t="shared" si="0"/>
        <v>0.33333333333333331</v>
      </c>
      <c r="R26" s="2">
        <f t="shared" si="1"/>
        <v>0.33333333333333331</v>
      </c>
      <c r="S26" s="6" t="s">
        <v>45</v>
      </c>
      <c r="T26">
        <v>12</v>
      </c>
      <c r="U26">
        <v>17</v>
      </c>
      <c r="V26">
        <v>0</v>
      </c>
      <c r="W26" s="3">
        <f t="shared" si="2"/>
        <v>15.912083333333337</v>
      </c>
      <c r="X26" s="4">
        <f t="shared" si="3"/>
        <v>12.7</v>
      </c>
      <c r="Y26" s="4">
        <f t="shared" si="4"/>
        <v>4.2999999999999989</v>
      </c>
      <c r="Z26">
        <v>0</v>
      </c>
    </row>
    <row r="27" spans="1:26" x14ac:dyDescent="0.3">
      <c r="A27" s="1" t="str">
        <f>'Damian Lillard'!A27</f>
        <v>@ IMP</v>
      </c>
      <c r="B27">
        <v>6</v>
      </c>
      <c r="C27">
        <v>0</v>
      </c>
      <c r="D27">
        <v>2</v>
      </c>
      <c r="E27">
        <v>1</v>
      </c>
      <c r="F27">
        <v>0</v>
      </c>
      <c r="G27">
        <v>0</v>
      </c>
      <c r="H27">
        <v>2</v>
      </c>
      <c r="I27">
        <v>8</v>
      </c>
      <c r="J27">
        <v>2</v>
      </c>
      <c r="K27">
        <v>4</v>
      </c>
      <c r="L27">
        <v>0</v>
      </c>
      <c r="M27">
        <v>0</v>
      </c>
      <c r="N27">
        <v>0</v>
      </c>
      <c r="O27">
        <v>0</v>
      </c>
      <c r="P27">
        <v>-1</v>
      </c>
      <c r="Q27" s="2">
        <f t="shared" si="0"/>
        <v>0.25</v>
      </c>
      <c r="R27" s="2">
        <f t="shared" si="1"/>
        <v>0.5</v>
      </c>
      <c r="S27" s="6" t="s">
        <v>45</v>
      </c>
      <c r="T27">
        <v>14</v>
      </c>
      <c r="U27">
        <v>11</v>
      </c>
      <c r="V27">
        <v>0</v>
      </c>
      <c r="W27" s="3">
        <f t="shared" si="2"/>
        <v>10.624142857142857</v>
      </c>
      <c r="X27" s="4">
        <f t="shared" si="3"/>
        <v>12</v>
      </c>
      <c r="Y27" s="4">
        <f t="shared" si="4"/>
        <v>3.3</v>
      </c>
      <c r="Z27">
        <v>0</v>
      </c>
    </row>
    <row r="28" spans="1:26" x14ac:dyDescent="0.3">
      <c r="A28" s="1" t="str">
        <f>'Damian Lillard'!A28</f>
        <v>@ CHI</v>
      </c>
      <c r="B28">
        <v>15</v>
      </c>
      <c r="C28">
        <v>5</v>
      </c>
      <c r="D28">
        <v>3</v>
      </c>
      <c r="E28">
        <v>0</v>
      </c>
      <c r="F28">
        <v>1</v>
      </c>
      <c r="G28">
        <v>1</v>
      </c>
      <c r="H28">
        <v>6</v>
      </c>
      <c r="I28">
        <v>11</v>
      </c>
      <c r="J28">
        <v>3</v>
      </c>
      <c r="K28">
        <v>5</v>
      </c>
      <c r="L28">
        <v>0</v>
      </c>
      <c r="M28">
        <v>0</v>
      </c>
      <c r="N28">
        <v>1</v>
      </c>
      <c r="O28">
        <v>0</v>
      </c>
      <c r="P28">
        <v>14</v>
      </c>
      <c r="Q28" s="2">
        <f t="shared" si="0"/>
        <v>0.54545454545454541</v>
      </c>
      <c r="R28" s="2">
        <f t="shared" si="1"/>
        <v>0.6</v>
      </c>
      <c r="S28" s="6" t="s">
        <v>45</v>
      </c>
      <c r="T28">
        <v>15</v>
      </c>
      <c r="U28">
        <v>22</v>
      </c>
      <c r="V28">
        <v>1</v>
      </c>
      <c r="W28" s="3">
        <f t="shared" si="2"/>
        <v>45.121999999999986</v>
      </c>
      <c r="X28" s="4">
        <f t="shared" si="3"/>
        <v>27.5</v>
      </c>
      <c r="Y28" s="4">
        <f t="shared" si="4"/>
        <v>13.699999999999998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9.4074074074074066</v>
      </c>
      <c r="C47" s="4">
        <f t="shared" ref="C47:P47" si="6">AVERAGE(C2:C46)</f>
        <v>1.3703703703703705</v>
      </c>
      <c r="D47" s="4">
        <f t="shared" si="6"/>
        <v>2.4444444444444446</v>
      </c>
      <c r="E47" s="4">
        <f t="shared" si="6"/>
        <v>0.22222222222222221</v>
      </c>
      <c r="F47" s="4">
        <f t="shared" si="6"/>
        <v>0.25925925925925924</v>
      </c>
      <c r="G47" s="4">
        <f t="shared" si="6"/>
        <v>0.66666666666666663</v>
      </c>
      <c r="H47" s="4">
        <f t="shared" si="6"/>
        <v>3.4444444444444446</v>
      </c>
      <c r="I47" s="4">
        <f t="shared" si="6"/>
        <v>7.8148148148148149</v>
      </c>
      <c r="J47" s="4">
        <f t="shared" si="6"/>
        <v>1.9259259259259258</v>
      </c>
      <c r="K47" s="4">
        <f t="shared" si="6"/>
        <v>4.4444444444444446</v>
      </c>
      <c r="L47" s="4">
        <f t="shared" si="6"/>
        <v>0.59259259259259256</v>
      </c>
      <c r="M47" s="4">
        <f t="shared" si="6"/>
        <v>0.62962962962962965</v>
      </c>
      <c r="N47" s="4">
        <f t="shared" si="6"/>
        <v>0.18518518518518517</v>
      </c>
      <c r="O47" s="4">
        <f t="shared" si="6"/>
        <v>0.48148148148148145</v>
      </c>
      <c r="P47" s="4">
        <f t="shared" si="6"/>
        <v>-1.9259259259259258</v>
      </c>
      <c r="Q47" s="2">
        <f>SUM(H2:H46)/SUM(I2:I46)</f>
        <v>0.44075829383886256</v>
      </c>
      <c r="R47" s="2">
        <f>SUM(J2:J46)/SUM(K2:K46)</f>
        <v>0.43333333333333335</v>
      </c>
      <c r="S47" s="2">
        <f>SUM(L2:L46)/SUM(M2:M46)</f>
        <v>0.94117647058823528</v>
      </c>
      <c r="T47" s="4">
        <f t="shared" ref="T47:V47" si="7">AVERAGE(T2:T46)</f>
        <v>14.111111111111111</v>
      </c>
      <c r="U47" s="4">
        <f t="shared" si="7"/>
        <v>15.814814814814815</v>
      </c>
      <c r="V47" s="4">
        <f t="shared" si="7"/>
        <v>3.7037037037037035E-2</v>
      </c>
      <c r="W47" s="3">
        <f>((H49*85.91) +(F49*53.897)+(J49*51.757)+(L49*46.845)+(E49*39.19)+(N49*39.19)+(D49*34.677)+((C49-N49)*14.707)-(O49*17.174)-((M49-L49)*20.091)-((I49-H49)*39.19)-(G49*53.897))/T49</f>
        <v>24.042703412073482</v>
      </c>
      <c r="X47" s="4">
        <f t="shared" ref="X47" si="8">B47+(C47*1.2)+(D47*1.5)+(E47*3)+(F47*3)-G47</f>
        <v>15.496296296296295</v>
      </c>
      <c r="Y47" s="4">
        <f t="shared" ref="Y47" si="9">B47+0.4*H47-0.7*I47-0.4*(M47-L47)+0.7*N47+0.3*(C47-N47)+F47+D47*0.7+0.7*E47-0.4*O47-G47</f>
        <v>7.0518518518518523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254</v>
      </c>
      <c r="C49">
        <f t="shared" ref="C49:P49" si="10">SUM(C2:C46)</f>
        <v>37</v>
      </c>
      <c r="D49">
        <f t="shared" si="10"/>
        <v>66</v>
      </c>
      <c r="E49">
        <f t="shared" si="10"/>
        <v>6</v>
      </c>
      <c r="F49">
        <f t="shared" si="10"/>
        <v>7</v>
      </c>
      <c r="G49">
        <f t="shared" si="10"/>
        <v>18</v>
      </c>
      <c r="H49">
        <f t="shared" si="10"/>
        <v>93</v>
      </c>
      <c r="I49">
        <f t="shared" si="10"/>
        <v>211</v>
      </c>
      <c r="J49">
        <f t="shared" si="10"/>
        <v>52</v>
      </c>
      <c r="K49">
        <f t="shared" si="10"/>
        <v>120</v>
      </c>
      <c r="L49">
        <f t="shared" si="10"/>
        <v>16</v>
      </c>
      <c r="M49">
        <f t="shared" si="10"/>
        <v>17</v>
      </c>
      <c r="N49">
        <f t="shared" si="10"/>
        <v>5</v>
      </c>
      <c r="O49">
        <f t="shared" si="10"/>
        <v>13</v>
      </c>
      <c r="P49">
        <f t="shared" si="10"/>
        <v>-52</v>
      </c>
      <c r="T49">
        <f>SUM(T2:T46)</f>
        <v>381</v>
      </c>
      <c r="U49">
        <f>SUM(U2:U46)</f>
        <v>427</v>
      </c>
      <c r="V49">
        <f>SUM(V2:V46)</f>
        <v>1</v>
      </c>
      <c r="X49" s="4">
        <f>SUM(X2:X46)</f>
        <v>418.4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17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6</v>
      </c>
      <c r="C2">
        <v>0</v>
      </c>
      <c r="D2">
        <v>3</v>
      </c>
      <c r="E2">
        <v>0</v>
      </c>
      <c r="F2">
        <v>0</v>
      </c>
      <c r="G2">
        <v>0</v>
      </c>
      <c r="H2">
        <v>2</v>
      </c>
      <c r="I2">
        <v>5</v>
      </c>
      <c r="J2">
        <v>2</v>
      </c>
      <c r="K2">
        <v>3</v>
      </c>
      <c r="L2">
        <v>0</v>
      </c>
      <c r="M2">
        <v>0</v>
      </c>
      <c r="N2">
        <v>0</v>
      </c>
      <c r="O2">
        <v>0</v>
      </c>
      <c r="P2">
        <v>10</v>
      </c>
      <c r="Q2" s="2">
        <f t="shared" ref="Q2:Q46" si="0">H2/I2</f>
        <v>0.4</v>
      </c>
      <c r="R2" s="2">
        <f t="shared" ref="R2:R46" si="1">J2/K2</f>
        <v>0.66666666666666663</v>
      </c>
      <c r="S2" s="6" t="s">
        <v>45</v>
      </c>
      <c r="T2">
        <v>7</v>
      </c>
      <c r="U2">
        <v>13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37.399285714285718</v>
      </c>
      <c r="X2" s="4">
        <f t="shared" ref="X2:X46" si="3">B2+(C2*1.2)+(D2*1.5)+(E2*3)+(F2*3)-G2</f>
        <v>10.5</v>
      </c>
      <c r="Y2" s="4">
        <f t="shared" ref="Y2:Y46" si="4">B2+0.4*H2-0.7*I2-0.4*(M2-L2)+0.7*N2+0.3*(C2-N2)+F2+D2*0.7+0.7*E2-0.4*O2-G2</f>
        <v>5.3999999999999995</v>
      </c>
      <c r="Z2">
        <v>0</v>
      </c>
    </row>
    <row r="3" spans="1:26" x14ac:dyDescent="0.3">
      <c r="A3" s="1" t="str">
        <f>'Damian Lillard'!A3</f>
        <v>vs EUR</v>
      </c>
      <c r="B3">
        <v>8</v>
      </c>
      <c r="C3">
        <v>1</v>
      </c>
      <c r="D3">
        <v>1</v>
      </c>
      <c r="E3">
        <v>0</v>
      </c>
      <c r="F3">
        <v>1</v>
      </c>
      <c r="G3">
        <v>1</v>
      </c>
      <c r="H3">
        <v>3</v>
      </c>
      <c r="I3">
        <v>3</v>
      </c>
      <c r="J3">
        <v>2</v>
      </c>
      <c r="K3">
        <v>2</v>
      </c>
      <c r="L3">
        <v>0</v>
      </c>
      <c r="M3">
        <v>0</v>
      </c>
      <c r="N3">
        <v>0</v>
      </c>
      <c r="O3">
        <v>1</v>
      </c>
      <c r="P3">
        <v>3</v>
      </c>
      <c r="Q3" s="2">
        <f t="shared" si="0"/>
        <v>1</v>
      </c>
      <c r="R3" s="2">
        <f t="shared" si="1"/>
        <v>1</v>
      </c>
      <c r="S3" s="6" t="s">
        <v>45</v>
      </c>
      <c r="T3">
        <v>9</v>
      </c>
      <c r="U3">
        <v>11</v>
      </c>
      <c r="V3">
        <v>0</v>
      </c>
      <c r="W3" s="3">
        <f t="shared" si="2"/>
        <v>43.717111111111116</v>
      </c>
      <c r="X3" s="4">
        <f t="shared" si="3"/>
        <v>12.7</v>
      </c>
      <c r="Y3" s="4">
        <f t="shared" si="4"/>
        <v>7.6999999999999975</v>
      </c>
      <c r="Z3">
        <v>0</v>
      </c>
    </row>
    <row r="4" spans="1:26" x14ac:dyDescent="0.3">
      <c r="A4" s="1" t="str">
        <f>'Damian Lillard'!A4</f>
        <v>vs RKS</v>
      </c>
      <c r="B4">
        <v>4</v>
      </c>
      <c r="C4">
        <v>1</v>
      </c>
      <c r="D4">
        <v>1</v>
      </c>
      <c r="E4">
        <v>0</v>
      </c>
      <c r="F4">
        <v>0</v>
      </c>
      <c r="G4">
        <v>0</v>
      </c>
      <c r="H4">
        <v>2</v>
      </c>
      <c r="I4">
        <v>5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-2</v>
      </c>
      <c r="Q4" s="2">
        <f t="shared" si="0"/>
        <v>0.4</v>
      </c>
      <c r="R4" s="2">
        <f t="shared" si="1"/>
        <v>0</v>
      </c>
      <c r="S4" s="6" t="s">
        <v>45</v>
      </c>
      <c r="T4">
        <v>8</v>
      </c>
      <c r="U4">
        <v>6</v>
      </c>
      <c r="V4">
        <v>0</v>
      </c>
      <c r="W4" s="3">
        <f t="shared" si="2"/>
        <v>12.954249999999998</v>
      </c>
      <c r="X4" s="4">
        <f t="shared" si="3"/>
        <v>6.7</v>
      </c>
      <c r="Y4" s="4">
        <f t="shared" si="4"/>
        <v>2.2999999999999998</v>
      </c>
      <c r="Z4">
        <v>0</v>
      </c>
    </row>
    <row r="5" spans="1:26" x14ac:dyDescent="0.3">
      <c r="A5" s="1" t="str">
        <f>'Damian Lillard'!A5</f>
        <v>@ AFR</v>
      </c>
      <c r="B5">
        <v>2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-13</v>
      </c>
      <c r="Q5" s="2">
        <f t="shared" si="0"/>
        <v>0.25</v>
      </c>
      <c r="R5" s="6" t="s">
        <v>45</v>
      </c>
      <c r="S5" s="6" t="s">
        <v>45</v>
      </c>
      <c r="T5">
        <v>8</v>
      </c>
      <c r="U5">
        <v>5</v>
      </c>
      <c r="V5">
        <v>0</v>
      </c>
      <c r="W5" s="3">
        <f t="shared" si="2"/>
        <v>0.37712499999999949</v>
      </c>
      <c r="X5" s="4">
        <f t="shared" si="3"/>
        <v>3.5</v>
      </c>
      <c r="Y5" s="4">
        <f t="shared" si="4"/>
        <v>0.30000000000000004</v>
      </c>
      <c r="Z5">
        <v>0</v>
      </c>
    </row>
    <row r="6" spans="1:26" x14ac:dyDescent="0.3">
      <c r="A6" s="1" t="str">
        <f>'Damian Lillard'!A6</f>
        <v>vs OLD</v>
      </c>
      <c r="B6">
        <v>7</v>
      </c>
      <c r="C6">
        <v>0</v>
      </c>
      <c r="D6">
        <v>2</v>
      </c>
      <c r="E6">
        <v>0</v>
      </c>
      <c r="F6">
        <v>0</v>
      </c>
      <c r="G6">
        <v>0</v>
      </c>
      <c r="H6">
        <v>2</v>
      </c>
      <c r="I6">
        <v>3</v>
      </c>
      <c r="J6">
        <v>0</v>
      </c>
      <c r="K6">
        <v>1</v>
      </c>
      <c r="L6">
        <v>3</v>
      </c>
      <c r="M6">
        <v>3</v>
      </c>
      <c r="N6">
        <v>0</v>
      </c>
      <c r="O6">
        <v>0</v>
      </c>
      <c r="P6">
        <v>4</v>
      </c>
      <c r="Q6" s="2">
        <f t="shared" si="0"/>
        <v>0.66666666666666663</v>
      </c>
      <c r="R6" s="2">
        <f t="shared" si="1"/>
        <v>0</v>
      </c>
      <c r="S6" s="2">
        <f t="shared" ref="S6:S46" si="5">L6/M6</f>
        <v>1</v>
      </c>
      <c r="T6">
        <v>11</v>
      </c>
      <c r="U6">
        <v>13</v>
      </c>
      <c r="V6">
        <v>0</v>
      </c>
      <c r="W6" s="3">
        <f t="shared" si="2"/>
        <v>31.138090909090909</v>
      </c>
      <c r="X6" s="4">
        <f t="shared" si="3"/>
        <v>10</v>
      </c>
      <c r="Y6" s="4">
        <f t="shared" si="4"/>
        <v>7.1</v>
      </c>
      <c r="Z6">
        <v>0</v>
      </c>
    </row>
    <row r="7" spans="1:26" x14ac:dyDescent="0.3">
      <c r="A7" s="1" t="str">
        <f>'Damian Lillard'!A7</f>
        <v>@ USA</v>
      </c>
      <c r="B7">
        <v>0</v>
      </c>
      <c r="C7">
        <v>0</v>
      </c>
      <c r="D7">
        <v>3</v>
      </c>
      <c r="E7">
        <v>0</v>
      </c>
      <c r="F7">
        <v>1</v>
      </c>
      <c r="G7">
        <v>2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-14</v>
      </c>
      <c r="Q7" s="2">
        <f t="shared" si="0"/>
        <v>0</v>
      </c>
      <c r="R7" s="6" t="s">
        <v>45</v>
      </c>
      <c r="S7" s="6" t="s">
        <v>45</v>
      </c>
      <c r="T7">
        <v>9</v>
      </c>
      <c r="U7">
        <v>8</v>
      </c>
      <c r="V7">
        <v>0</v>
      </c>
      <c r="W7" s="3">
        <f t="shared" si="2"/>
        <v>-3.1384444444444437</v>
      </c>
      <c r="X7" s="4">
        <f t="shared" si="3"/>
        <v>5.5</v>
      </c>
      <c r="Y7" s="4">
        <f t="shared" si="4"/>
        <v>-0.30000000000000027</v>
      </c>
      <c r="Z7">
        <v>0</v>
      </c>
    </row>
    <row r="8" spans="1:26" x14ac:dyDescent="0.3">
      <c r="A8" s="1" t="str">
        <f>'Damian Lillard'!A8</f>
        <v>vs SPA</v>
      </c>
      <c r="B8">
        <v>5</v>
      </c>
      <c r="C8">
        <v>3</v>
      </c>
      <c r="D8">
        <v>2</v>
      </c>
      <c r="E8">
        <v>0</v>
      </c>
      <c r="F8">
        <v>0</v>
      </c>
      <c r="G8">
        <v>0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12</v>
      </c>
      <c r="Q8" s="2">
        <f t="shared" si="0"/>
        <v>1</v>
      </c>
      <c r="R8" s="2">
        <f t="shared" si="1"/>
        <v>1</v>
      </c>
      <c r="S8" s="6" t="s">
        <v>45</v>
      </c>
      <c r="T8">
        <v>10</v>
      </c>
      <c r="U8">
        <v>11</v>
      </c>
      <c r="V8">
        <v>0</v>
      </c>
      <c r="W8" s="3">
        <f t="shared" si="2"/>
        <v>33.705199999999998</v>
      </c>
      <c r="X8" s="4">
        <f t="shared" si="3"/>
        <v>11.6</v>
      </c>
      <c r="Y8" s="4">
        <f t="shared" si="4"/>
        <v>6.7000000000000011</v>
      </c>
      <c r="Z8">
        <v>0</v>
      </c>
    </row>
    <row r="9" spans="1:26" x14ac:dyDescent="0.3">
      <c r="A9" s="1" t="str">
        <f>'Damian Lillard'!A9</f>
        <v>@ 6TH</v>
      </c>
      <c r="B9">
        <v>6</v>
      </c>
      <c r="C9">
        <v>1</v>
      </c>
      <c r="D9">
        <v>3</v>
      </c>
      <c r="E9">
        <v>0</v>
      </c>
      <c r="F9">
        <v>0</v>
      </c>
      <c r="G9">
        <v>3</v>
      </c>
      <c r="H9">
        <v>3</v>
      </c>
      <c r="I9">
        <v>5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7</v>
      </c>
      <c r="Q9" s="2">
        <f t="shared" si="0"/>
        <v>0.6</v>
      </c>
      <c r="R9" s="2">
        <f t="shared" si="1"/>
        <v>0</v>
      </c>
      <c r="S9" s="6" t="s">
        <v>45</v>
      </c>
      <c r="T9">
        <v>11</v>
      </c>
      <c r="U9">
        <v>14</v>
      </c>
      <c r="V9">
        <v>0</v>
      </c>
      <c r="W9" s="3">
        <f t="shared" si="2"/>
        <v>10.83845454545455</v>
      </c>
      <c r="X9" s="4">
        <f t="shared" si="3"/>
        <v>8.6999999999999993</v>
      </c>
      <c r="Y9" s="4">
        <f t="shared" si="4"/>
        <v>2.6999999999999993</v>
      </c>
      <c r="Z9">
        <v>0</v>
      </c>
    </row>
    <row r="10" spans="1:26" x14ac:dyDescent="0.3">
      <c r="A10" s="1" t="str">
        <f>'Damian Lillard'!A10</f>
        <v>vs CAN</v>
      </c>
      <c r="B10">
        <v>3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0.5</v>
      </c>
      <c r="R10" s="2">
        <f t="shared" si="1"/>
        <v>1</v>
      </c>
      <c r="S10" s="6" t="s">
        <v>45</v>
      </c>
      <c r="T10">
        <v>9</v>
      </c>
      <c r="U10">
        <v>3</v>
      </c>
      <c r="V10">
        <v>0</v>
      </c>
      <c r="W10" s="3">
        <f t="shared" si="2"/>
        <v>6.5874444444444444</v>
      </c>
      <c r="X10" s="4">
        <f t="shared" si="3"/>
        <v>3.2</v>
      </c>
      <c r="Y10" s="4">
        <f t="shared" si="4"/>
        <v>1.2999999999999998</v>
      </c>
      <c r="Z10">
        <v>0</v>
      </c>
    </row>
    <row r="11" spans="1:26" x14ac:dyDescent="0.3">
      <c r="A11" s="1" t="str">
        <f>'Damian Lillard'!A11</f>
        <v>@ DNK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-3</v>
      </c>
      <c r="Q11" s="2">
        <f t="shared" si="0"/>
        <v>0</v>
      </c>
      <c r="R11" s="2">
        <f t="shared" si="1"/>
        <v>0</v>
      </c>
      <c r="S11" s="6" t="s">
        <v>45</v>
      </c>
      <c r="T11">
        <v>4</v>
      </c>
      <c r="U11">
        <v>2</v>
      </c>
      <c r="V11">
        <v>0</v>
      </c>
      <c r="W11" s="3">
        <f t="shared" si="2"/>
        <v>-1.1282499999999995</v>
      </c>
      <c r="X11" s="4">
        <f t="shared" si="3"/>
        <v>1.5</v>
      </c>
      <c r="Y11" s="4">
        <f t="shared" si="4"/>
        <v>0</v>
      </c>
      <c r="Z11">
        <v>0</v>
      </c>
    </row>
    <row r="12" spans="1:26" x14ac:dyDescent="0.3">
      <c r="A12" s="1" t="str">
        <f>'Damian Lillard'!A12</f>
        <v>vs IMP</v>
      </c>
      <c r="B12">
        <v>2</v>
      </c>
      <c r="C12">
        <v>1</v>
      </c>
      <c r="D12">
        <v>3</v>
      </c>
      <c r="E12">
        <v>0</v>
      </c>
      <c r="F12">
        <v>0</v>
      </c>
      <c r="G12">
        <v>0</v>
      </c>
      <c r="H12">
        <v>1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-5</v>
      </c>
      <c r="Q12" s="2">
        <f t="shared" si="0"/>
        <v>0.25</v>
      </c>
      <c r="R12" s="6" t="s">
        <v>45</v>
      </c>
      <c r="S12" s="6" t="s">
        <v>45</v>
      </c>
      <c r="T12">
        <v>10</v>
      </c>
      <c r="U12">
        <v>10</v>
      </c>
      <c r="V12">
        <v>0</v>
      </c>
      <c r="W12" s="3">
        <f t="shared" si="2"/>
        <v>6.9903999999999993</v>
      </c>
      <c r="X12" s="4">
        <f t="shared" si="3"/>
        <v>7.7</v>
      </c>
      <c r="Y12" s="4">
        <f t="shared" si="4"/>
        <v>1.5999999999999996</v>
      </c>
      <c r="Z12">
        <v>0</v>
      </c>
    </row>
    <row r="13" spans="1:26" x14ac:dyDescent="0.3">
      <c r="A13" s="1" t="str">
        <f>'Damian Lillard'!A13</f>
        <v>vs CHI</v>
      </c>
      <c r="B13">
        <v>3</v>
      </c>
      <c r="C13">
        <v>0</v>
      </c>
      <c r="D13">
        <v>2</v>
      </c>
      <c r="E13">
        <v>0</v>
      </c>
      <c r="F13">
        <v>0</v>
      </c>
      <c r="G13">
        <v>0</v>
      </c>
      <c r="H13">
        <v>1</v>
      </c>
      <c r="I13">
        <v>3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-5</v>
      </c>
      <c r="Q13" s="2">
        <f t="shared" si="0"/>
        <v>0.33333333333333331</v>
      </c>
      <c r="R13" s="2">
        <f t="shared" si="1"/>
        <v>1</v>
      </c>
      <c r="S13" s="6" t="s">
        <v>45</v>
      </c>
      <c r="T13">
        <v>8</v>
      </c>
      <c r="U13">
        <v>8</v>
      </c>
      <c r="V13">
        <v>0</v>
      </c>
      <c r="W13" s="3">
        <f t="shared" si="2"/>
        <v>16.080125000000002</v>
      </c>
      <c r="X13" s="4">
        <f t="shared" si="3"/>
        <v>6</v>
      </c>
      <c r="Y13" s="4">
        <f t="shared" si="4"/>
        <v>2.7</v>
      </c>
      <c r="Z13">
        <v>0</v>
      </c>
    </row>
    <row r="14" spans="1:26" x14ac:dyDescent="0.3">
      <c r="A14" s="1" t="str">
        <f>'Damian Lillard'!A14</f>
        <v>@ DEF</v>
      </c>
      <c r="B14">
        <v>0</v>
      </c>
      <c r="C14">
        <v>1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-7</v>
      </c>
      <c r="Q14" s="6" t="s">
        <v>45</v>
      </c>
      <c r="R14" s="6" t="s">
        <v>45</v>
      </c>
      <c r="S14" s="6" t="s">
        <v>45</v>
      </c>
      <c r="T14">
        <v>9</v>
      </c>
      <c r="U14">
        <v>0</v>
      </c>
      <c r="V14">
        <v>0</v>
      </c>
      <c r="W14" s="3">
        <f t="shared" si="2"/>
        <v>-10.342999999999998</v>
      </c>
      <c r="X14" s="4">
        <f t="shared" si="3"/>
        <v>-0.8</v>
      </c>
      <c r="Y14" s="4">
        <f t="shared" si="4"/>
        <v>-1.7</v>
      </c>
      <c r="Z14">
        <v>0</v>
      </c>
    </row>
    <row r="15" spans="1:26" x14ac:dyDescent="0.3">
      <c r="A15" s="1" t="str">
        <f>'Damian Lillard'!A15</f>
        <v>vs OCE</v>
      </c>
      <c r="B15">
        <v>4</v>
      </c>
      <c r="C15">
        <v>0</v>
      </c>
      <c r="D15">
        <v>1</v>
      </c>
      <c r="E15">
        <v>0</v>
      </c>
      <c r="F15">
        <v>1</v>
      </c>
      <c r="G15">
        <v>2</v>
      </c>
      <c r="H15">
        <v>1</v>
      </c>
      <c r="I15">
        <v>2</v>
      </c>
      <c r="J15">
        <v>0</v>
      </c>
      <c r="K15">
        <v>1</v>
      </c>
      <c r="L15">
        <v>2</v>
      </c>
      <c r="M15">
        <v>2</v>
      </c>
      <c r="N15">
        <v>0</v>
      </c>
      <c r="O15">
        <v>0</v>
      </c>
      <c r="P15">
        <v>-4</v>
      </c>
      <c r="Q15" s="2">
        <f t="shared" si="0"/>
        <v>0.5</v>
      </c>
      <c r="R15" s="2">
        <f t="shared" si="1"/>
        <v>0</v>
      </c>
      <c r="S15" s="2">
        <f t="shared" si="5"/>
        <v>1</v>
      </c>
      <c r="T15">
        <v>9</v>
      </c>
      <c r="U15">
        <v>7</v>
      </c>
      <c r="V15">
        <v>0</v>
      </c>
      <c r="W15" s="3">
        <f t="shared" si="2"/>
        <v>13.465555555555554</v>
      </c>
      <c r="X15" s="4">
        <f t="shared" si="3"/>
        <v>6.5</v>
      </c>
      <c r="Y15" s="4">
        <f t="shared" si="4"/>
        <v>2.7</v>
      </c>
      <c r="Z15">
        <v>0</v>
      </c>
    </row>
    <row r="16" spans="1:26" x14ac:dyDescent="0.3">
      <c r="A16" s="1" t="str">
        <f>'Damian Lillard'!A16</f>
        <v>@ FRA</v>
      </c>
      <c r="B16">
        <v>10</v>
      </c>
      <c r="C16">
        <v>0</v>
      </c>
      <c r="D16">
        <v>1</v>
      </c>
      <c r="E16">
        <v>0</v>
      </c>
      <c r="F16">
        <v>1</v>
      </c>
      <c r="G16">
        <v>0</v>
      </c>
      <c r="H16">
        <v>3</v>
      </c>
      <c r="I16">
        <v>5</v>
      </c>
      <c r="J16">
        <v>2</v>
      </c>
      <c r="K16">
        <v>3</v>
      </c>
      <c r="L16">
        <v>2</v>
      </c>
      <c r="M16">
        <v>2</v>
      </c>
      <c r="N16">
        <v>0</v>
      </c>
      <c r="O16">
        <v>0</v>
      </c>
      <c r="P16">
        <v>0</v>
      </c>
      <c r="Q16" s="2">
        <f t="shared" si="0"/>
        <v>0.6</v>
      </c>
      <c r="R16" s="2">
        <f t="shared" si="1"/>
        <v>0.66666666666666663</v>
      </c>
      <c r="S16" s="2">
        <f t="shared" si="5"/>
        <v>1</v>
      </c>
      <c r="T16">
        <v>8</v>
      </c>
      <c r="U16">
        <v>13</v>
      </c>
      <c r="V16">
        <v>0</v>
      </c>
      <c r="W16" s="3">
        <f t="shared" si="2"/>
        <v>58.141000000000005</v>
      </c>
      <c r="X16" s="4">
        <f t="shared" si="3"/>
        <v>14.5</v>
      </c>
      <c r="Y16" s="4">
        <f t="shared" si="4"/>
        <v>9.3999999999999986</v>
      </c>
      <c r="Z16">
        <v>0</v>
      </c>
    </row>
    <row r="17" spans="1:26" x14ac:dyDescent="0.3">
      <c r="A17" s="1" t="str">
        <f>'Damian Lillard'!A17</f>
        <v>VS INJ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</v>
      </c>
      <c r="R17" s="2">
        <f t="shared" si="1"/>
        <v>0</v>
      </c>
      <c r="S17" s="6" t="s">
        <v>45</v>
      </c>
      <c r="T17">
        <v>8</v>
      </c>
      <c r="U17">
        <v>0</v>
      </c>
      <c r="V17">
        <v>0</v>
      </c>
      <c r="W17" s="3">
        <f t="shared" si="2"/>
        <v>-3.0603749999999996</v>
      </c>
      <c r="X17" s="4">
        <f t="shared" si="3"/>
        <v>1.2</v>
      </c>
      <c r="Y17" s="4">
        <f t="shared" si="4"/>
        <v>-0.39999999999999997</v>
      </c>
      <c r="Z17">
        <v>0</v>
      </c>
    </row>
    <row r="18" spans="1:26" x14ac:dyDescent="0.3">
      <c r="A18" s="1" t="str">
        <f>'Damian Lillard'!A18</f>
        <v>@ EUR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3</v>
      </c>
      <c r="J18">
        <v>1</v>
      </c>
      <c r="K18">
        <v>2</v>
      </c>
      <c r="L18">
        <v>0</v>
      </c>
      <c r="M18">
        <v>0</v>
      </c>
      <c r="N18">
        <v>0</v>
      </c>
      <c r="O18">
        <v>0</v>
      </c>
      <c r="P18">
        <v>-7</v>
      </c>
      <c r="Q18" s="2">
        <f t="shared" si="0"/>
        <v>0.66666666666666663</v>
      </c>
      <c r="R18" s="2">
        <f t="shared" si="1"/>
        <v>0.5</v>
      </c>
      <c r="S18" s="6" t="s">
        <v>45</v>
      </c>
      <c r="T18">
        <v>10</v>
      </c>
      <c r="U18">
        <v>5</v>
      </c>
      <c r="V18">
        <v>0</v>
      </c>
      <c r="W18" s="3">
        <f t="shared" si="2"/>
        <v>18.438700000000001</v>
      </c>
      <c r="X18" s="4">
        <f t="shared" si="3"/>
        <v>5</v>
      </c>
      <c r="Y18" s="4">
        <f t="shared" si="4"/>
        <v>3.7</v>
      </c>
      <c r="Z18">
        <v>0</v>
      </c>
    </row>
    <row r="19" spans="1:26" x14ac:dyDescent="0.3">
      <c r="A19" s="1" t="str">
        <f>'Damian Lillard'!A19</f>
        <v>@ RKS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-1</v>
      </c>
      <c r="Q19" s="2">
        <f t="shared" si="0"/>
        <v>0</v>
      </c>
      <c r="R19" s="2">
        <f t="shared" si="1"/>
        <v>0</v>
      </c>
      <c r="S19" s="6" t="s">
        <v>45</v>
      </c>
      <c r="T19">
        <v>7</v>
      </c>
      <c r="U19">
        <v>0</v>
      </c>
      <c r="V19">
        <v>0</v>
      </c>
      <c r="W19" s="3">
        <f t="shared" si="2"/>
        <v>-11.197142857142856</v>
      </c>
      <c r="X19" s="4">
        <f t="shared" si="3"/>
        <v>0</v>
      </c>
      <c r="Y19" s="4">
        <f t="shared" si="4"/>
        <v>-1.4</v>
      </c>
      <c r="Z19">
        <v>0</v>
      </c>
    </row>
    <row r="20" spans="1:26" x14ac:dyDescent="0.3">
      <c r="A20" s="1" t="str">
        <f>'Damian Lillard'!A20</f>
        <v>vs AFR</v>
      </c>
      <c r="B20">
        <v>7</v>
      </c>
      <c r="C20">
        <v>2</v>
      </c>
      <c r="D20">
        <v>2</v>
      </c>
      <c r="E20">
        <v>0</v>
      </c>
      <c r="F20">
        <v>0</v>
      </c>
      <c r="G20">
        <v>0</v>
      </c>
      <c r="H20">
        <v>3</v>
      </c>
      <c r="I20">
        <v>4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8</v>
      </c>
      <c r="Q20" s="2">
        <f t="shared" si="0"/>
        <v>0.75</v>
      </c>
      <c r="R20" s="2">
        <f t="shared" si="1"/>
        <v>1</v>
      </c>
      <c r="S20" s="6" t="s">
        <v>45</v>
      </c>
      <c r="T20">
        <v>10</v>
      </c>
      <c r="U20">
        <v>11</v>
      </c>
      <c r="V20">
        <v>0</v>
      </c>
      <c r="W20" s="3">
        <f t="shared" si="2"/>
        <v>36.906500000000001</v>
      </c>
      <c r="X20" s="4">
        <f t="shared" si="3"/>
        <v>12.4</v>
      </c>
      <c r="Y20" s="4">
        <f t="shared" si="4"/>
        <v>7.3999999999999986</v>
      </c>
      <c r="Z20">
        <v>0</v>
      </c>
    </row>
    <row r="21" spans="1:26" x14ac:dyDescent="0.3">
      <c r="A21" s="1" t="str">
        <f>'Damian Lillard'!A21</f>
        <v>@ OLD</v>
      </c>
      <c r="B21">
        <v>3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2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-1</v>
      </c>
      <c r="Q21" s="2">
        <f t="shared" si="0"/>
        <v>0.5</v>
      </c>
      <c r="R21" s="2">
        <f t="shared" si="1"/>
        <v>1</v>
      </c>
      <c r="S21" s="6" t="s">
        <v>45</v>
      </c>
      <c r="T21">
        <v>9</v>
      </c>
      <c r="U21">
        <v>6</v>
      </c>
      <c r="V21">
        <v>0</v>
      </c>
      <c r="W21" s="3">
        <f t="shared" si="2"/>
        <v>14.794888888888888</v>
      </c>
      <c r="X21" s="4">
        <f t="shared" si="3"/>
        <v>4.5</v>
      </c>
      <c r="Y21" s="4">
        <f t="shared" si="4"/>
        <v>2.7</v>
      </c>
      <c r="Z21">
        <v>0</v>
      </c>
    </row>
    <row r="22" spans="1:26" x14ac:dyDescent="0.3">
      <c r="A22" s="1" t="str">
        <f>'Damian Lillard'!A22</f>
        <v>vs USA</v>
      </c>
      <c r="B22">
        <v>0</v>
      </c>
      <c r="C22">
        <v>0</v>
      </c>
      <c r="D22">
        <v>4</v>
      </c>
      <c r="E22">
        <v>0</v>
      </c>
      <c r="F22">
        <v>0</v>
      </c>
      <c r="G22">
        <v>1</v>
      </c>
      <c r="H22">
        <v>0</v>
      </c>
      <c r="I22">
        <v>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-5</v>
      </c>
      <c r="Q22" s="2">
        <f t="shared" si="0"/>
        <v>0</v>
      </c>
      <c r="R22" s="2">
        <f t="shared" si="1"/>
        <v>0</v>
      </c>
      <c r="S22" s="6" t="s">
        <v>45</v>
      </c>
      <c r="T22">
        <v>9</v>
      </c>
      <c r="U22">
        <v>11</v>
      </c>
      <c r="V22">
        <v>0</v>
      </c>
      <c r="W22" s="3">
        <f t="shared" si="2"/>
        <v>-3.6398888888888883</v>
      </c>
      <c r="X22" s="4">
        <f t="shared" si="3"/>
        <v>5</v>
      </c>
      <c r="Y22" s="4">
        <f t="shared" si="4"/>
        <v>-0.29999999999999982</v>
      </c>
      <c r="Z22">
        <v>0</v>
      </c>
    </row>
    <row r="23" spans="1:26" x14ac:dyDescent="0.3">
      <c r="A23" s="1" t="str">
        <f>'Damian Lillard'!A23</f>
        <v>@ SPA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-12</v>
      </c>
      <c r="Q23" s="2">
        <f t="shared" si="0"/>
        <v>0</v>
      </c>
      <c r="R23" s="2">
        <f t="shared" si="1"/>
        <v>0</v>
      </c>
      <c r="S23" s="6" t="s">
        <v>45</v>
      </c>
      <c r="T23">
        <v>7</v>
      </c>
      <c r="U23">
        <v>0</v>
      </c>
      <c r="V23">
        <v>0</v>
      </c>
      <c r="W23" s="3">
        <f t="shared" si="2"/>
        <v>-11.197142857142856</v>
      </c>
      <c r="X23" s="4">
        <f t="shared" si="3"/>
        <v>0.19999999999999996</v>
      </c>
      <c r="Y23" s="4">
        <f t="shared" si="4"/>
        <v>-1.4</v>
      </c>
      <c r="Z23">
        <v>0</v>
      </c>
    </row>
    <row r="24" spans="1:26" x14ac:dyDescent="0.3">
      <c r="A24" s="1" t="str">
        <f>'Damian Lillard'!A24</f>
        <v>vs 6TH</v>
      </c>
      <c r="B24">
        <v>0</v>
      </c>
      <c r="C24">
        <v>0</v>
      </c>
      <c r="D24">
        <v>2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17</v>
      </c>
      <c r="Q24" s="6" t="s">
        <v>45</v>
      </c>
      <c r="R24" s="6" t="s">
        <v>45</v>
      </c>
      <c r="S24" s="6" t="s">
        <v>45</v>
      </c>
      <c r="T24">
        <v>8</v>
      </c>
      <c r="U24">
        <v>6</v>
      </c>
      <c r="V24">
        <v>0</v>
      </c>
      <c r="W24" s="3">
        <f t="shared" si="2"/>
        <v>1.9321250000000001</v>
      </c>
      <c r="X24" s="4">
        <f t="shared" si="3"/>
        <v>2</v>
      </c>
      <c r="Y24" s="4">
        <f t="shared" si="4"/>
        <v>0.39999999999999991</v>
      </c>
      <c r="Z24">
        <v>0</v>
      </c>
    </row>
    <row r="25" spans="1:26" x14ac:dyDescent="0.3">
      <c r="A25" s="1" t="str">
        <f>'Damian Lillard'!A25</f>
        <v>@ CAN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4</v>
      </c>
      <c r="J25">
        <v>0</v>
      </c>
      <c r="K25">
        <v>2</v>
      </c>
      <c r="L25">
        <v>0</v>
      </c>
      <c r="M25">
        <v>1</v>
      </c>
      <c r="N25">
        <v>0</v>
      </c>
      <c r="O25">
        <v>1</v>
      </c>
      <c r="P25">
        <v>-3</v>
      </c>
      <c r="Q25" s="2">
        <f t="shared" si="0"/>
        <v>0.5</v>
      </c>
      <c r="R25" s="2">
        <f t="shared" si="1"/>
        <v>0</v>
      </c>
      <c r="S25" s="2">
        <f t="shared" si="5"/>
        <v>0</v>
      </c>
      <c r="T25">
        <v>7</v>
      </c>
      <c r="U25">
        <v>4</v>
      </c>
      <c r="V25">
        <v>0</v>
      </c>
      <c r="W25" s="3">
        <f t="shared" si="2"/>
        <v>8.0249999999999968</v>
      </c>
      <c r="X25" s="4">
        <f t="shared" si="3"/>
        <v>4</v>
      </c>
      <c r="Y25" s="4">
        <f t="shared" si="4"/>
        <v>1.2000000000000002</v>
      </c>
      <c r="Z25">
        <v>0</v>
      </c>
    </row>
    <row r="26" spans="1:26" x14ac:dyDescent="0.3">
      <c r="A26" s="1" t="str">
        <f>'Damian Lillard'!A26</f>
        <v>vs DNK</v>
      </c>
      <c r="B26">
        <v>2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2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-3</v>
      </c>
      <c r="Q26" s="2">
        <f t="shared" si="0"/>
        <v>0.5</v>
      </c>
      <c r="R26" s="2">
        <f t="shared" si="1"/>
        <v>0</v>
      </c>
      <c r="S26" s="6" t="s">
        <v>45</v>
      </c>
      <c r="T26">
        <v>7</v>
      </c>
      <c r="U26">
        <v>5</v>
      </c>
      <c r="V26">
        <v>0</v>
      </c>
      <c r="W26" s="3">
        <f t="shared" si="2"/>
        <v>3.9285714285714275</v>
      </c>
      <c r="X26" s="4">
        <f t="shared" si="3"/>
        <v>2.5</v>
      </c>
      <c r="Y26" s="4">
        <f t="shared" si="4"/>
        <v>0.7</v>
      </c>
      <c r="Z26">
        <v>0</v>
      </c>
    </row>
    <row r="27" spans="1:26" x14ac:dyDescent="0.3">
      <c r="A27" s="1" t="str">
        <f>'Damian Lillard'!A27</f>
        <v>@ IMP</v>
      </c>
      <c r="B27">
        <v>3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3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-9</v>
      </c>
      <c r="Q27" s="2">
        <f t="shared" si="0"/>
        <v>0.33333333333333331</v>
      </c>
      <c r="R27" s="2">
        <f t="shared" si="1"/>
        <v>0</v>
      </c>
      <c r="S27" s="6" t="s">
        <v>45</v>
      </c>
      <c r="T27">
        <v>6</v>
      </c>
      <c r="U27">
        <v>5</v>
      </c>
      <c r="V27">
        <v>0</v>
      </c>
      <c r="W27" s="3">
        <f t="shared" si="2"/>
        <v>14.841999999999999</v>
      </c>
      <c r="X27" s="4">
        <f t="shared" si="3"/>
        <v>4.5</v>
      </c>
      <c r="Y27" s="4">
        <f t="shared" si="4"/>
        <v>2</v>
      </c>
      <c r="Z27">
        <v>0</v>
      </c>
    </row>
    <row r="28" spans="1:26" x14ac:dyDescent="0.3">
      <c r="A28" s="1" t="str">
        <f>'Damian Lillard'!A28</f>
        <v>@ CHI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2</v>
      </c>
      <c r="Q28" s="2">
        <f t="shared" si="0"/>
        <v>0</v>
      </c>
      <c r="R28" s="6" t="s">
        <v>45</v>
      </c>
      <c r="S28" s="6" t="s">
        <v>45</v>
      </c>
      <c r="T28">
        <v>5</v>
      </c>
      <c r="U28">
        <v>3</v>
      </c>
      <c r="V28">
        <v>0</v>
      </c>
      <c r="W28" s="3">
        <f t="shared" si="2"/>
        <v>-4.3373999999999997</v>
      </c>
      <c r="X28" s="4">
        <f t="shared" si="3"/>
        <v>1.5</v>
      </c>
      <c r="Y28" s="4">
        <f t="shared" si="4"/>
        <v>-0.4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3.1111111111111112</v>
      </c>
      <c r="C47" s="4">
        <f t="shared" ref="C47:P47" si="6">AVERAGE(C2:C46)</f>
        <v>0.48148148148148145</v>
      </c>
      <c r="D47" s="4">
        <f t="shared" si="6"/>
        <v>1.3333333333333333</v>
      </c>
      <c r="E47" s="4">
        <f t="shared" si="6"/>
        <v>0</v>
      </c>
      <c r="F47" s="4">
        <f t="shared" si="6"/>
        <v>0.14814814814814814</v>
      </c>
      <c r="G47" s="4">
        <f t="shared" si="6"/>
        <v>0.55555555555555558</v>
      </c>
      <c r="H47" s="4">
        <f t="shared" si="6"/>
        <v>1.1851851851851851</v>
      </c>
      <c r="I47" s="4">
        <f t="shared" si="6"/>
        <v>2.6666666666666665</v>
      </c>
      <c r="J47" s="4">
        <f t="shared" si="6"/>
        <v>0.44444444444444442</v>
      </c>
      <c r="K47" s="4">
        <f t="shared" si="6"/>
        <v>1.1111111111111112</v>
      </c>
      <c r="L47" s="4">
        <f t="shared" si="6"/>
        <v>0.29629629629629628</v>
      </c>
      <c r="M47" s="4">
        <f t="shared" si="6"/>
        <v>0.33333333333333331</v>
      </c>
      <c r="N47" s="4">
        <f t="shared" si="6"/>
        <v>0</v>
      </c>
      <c r="O47" s="4">
        <f t="shared" si="6"/>
        <v>0.18518518518518517</v>
      </c>
      <c r="P47" s="4">
        <f t="shared" si="6"/>
        <v>-1.2592592592592593</v>
      </c>
      <c r="Q47" s="2">
        <f>SUM(H2:H46)/SUM(I2:I46)</f>
        <v>0.44444444444444442</v>
      </c>
      <c r="R47" s="2">
        <f>SUM(J2:J46)/SUM(K2:K46)</f>
        <v>0.4</v>
      </c>
      <c r="S47" s="2">
        <f>SUM(L2:L46)/SUM(M2:M46)</f>
        <v>0.88888888888888884</v>
      </c>
      <c r="T47" s="4">
        <f t="shared" ref="T47:V47" si="7">AVERAGE(T2:T46)</f>
        <v>8.2592592592592595</v>
      </c>
      <c r="U47" s="4">
        <f t="shared" si="7"/>
        <v>6.666666666666667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13.085645739910312</v>
      </c>
      <c r="X47" s="4">
        <f t="shared" ref="X47" si="8">B47+(C47*1.2)+(D47*1.5)+(E47*3)+(F47*3)-G47</f>
        <v>5.5777777777777784</v>
      </c>
      <c r="Y47" s="4">
        <f t="shared" ref="Y47" si="9">B47+0.4*H47-0.7*I47-0.4*(M47-L47)+0.7*N47+0.3*(C47-N47)+F47+D47*0.7+0.7*E47-0.4*O47-G47</f>
        <v>2.3000000000000007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84</v>
      </c>
      <c r="C49">
        <f t="shared" ref="C49:P49" si="10">SUM(C2:C46)</f>
        <v>13</v>
      </c>
      <c r="D49">
        <f t="shared" si="10"/>
        <v>36</v>
      </c>
      <c r="E49">
        <f t="shared" si="10"/>
        <v>0</v>
      </c>
      <c r="F49">
        <f t="shared" si="10"/>
        <v>4</v>
      </c>
      <c r="G49">
        <f t="shared" si="10"/>
        <v>15</v>
      </c>
      <c r="H49">
        <f t="shared" si="10"/>
        <v>32</v>
      </c>
      <c r="I49">
        <f t="shared" si="10"/>
        <v>72</v>
      </c>
      <c r="J49">
        <f t="shared" si="10"/>
        <v>12</v>
      </c>
      <c r="K49">
        <f t="shared" si="10"/>
        <v>30</v>
      </c>
      <c r="L49">
        <f t="shared" si="10"/>
        <v>8</v>
      </c>
      <c r="M49">
        <f t="shared" si="10"/>
        <v>9</v>
      </c>
      <c r="N49">
        <f t="shared" si="10"/>
        <v>0</v>
      </c>
      <c r="O49">
        <f t="shared" si="10"/>
        <v>5</v>
      </c>
      <c r="P49">
        <f t="shared" si="10"/>
        <v>-34</v>
      </c>
      <c r="T49">
        <f>SUM(T2:T46)</f>
        <v>223</v>
      </c>
      <c r="U49">
        <f>SUM(U2:U46)</f>
        <v>180</v>
      </c>
      <c r="V49">
        <f>SUM(V2:V46)</f>
        <v>0</v>
      </c>
      <c r="X49" s="4">
        <f>SUM(X2:X46)</f>
        <v>150.60000000000002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Damian Lillard</vt:lpstr>
      <vt:lpstr>Stephen Curry</vt:lpstr>
      <vt:lpstr>Klay Thompson</vt:lpstr>
      <vt:lpstr>Duncan Robinson</vt:lpstr>
      <vt:lpstr>Karl-Anthony Towns</vt:lpstr>
      <vt:lpstr>Trae Young</vt:lpstr>
      <vt:lpstr>Myles Turner</vt:lpstr>
      <vt:lpstr>Buddy Hield</vt:lpstr>
      <vt:lpstr>Seth Curry</vt:lpstr>
      <vt:lpstr>Joe Harris</vt:lpstr>
      <vt:lpstr>Davis Bertans</vt:lpstr>
      <vt:lpstr>Luke Kennard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2024-04-29T05:32:38Z</dcterms:modified>
</cp:coreProperties>
</file>