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E630FC8A-9A96-4B16-B9DB-C17BBB29366C}" xr6:coauthVersionLast="47" xr6:coauthVersionMax="47" xr10:uidLastSave="{00000000-0000-0000-0000-000000000000}"/>
  <bookViews>
    <workbookView xWindow="-108" yWindow="-108" windowWidth="23256" windowHeight="12456" activeTab="4" xr2:uid="{0D40A248-FF8F-46CA-B1D1-6E3AD099E80C}"/>
  </bookViews>
  <sheets>
    <sheet name="Jeremy Lin" sheetId="4" r:id="rId1"/>
    <sheet name="Lance Stephenson" sheetId="1" r:id="rId2"/>
    <sheet name="Kyle Anderson" sheetId="3" r:id="rId3"/>
    <sheet name="Zhou Qi" sheetId="12" r:id="rId4"/>
    <sheet name="Dwight Howard" sheetId="5" r:id="rId5"/>
    <sheet name="Michael Beasley" sheetId="10" r:id="rId6"/>
    <sheet name="Ekpe Udoh" sheetId="6" r:id="rId7"/>
    <sheet name="Jimmer Fredette" sheetId="2" r:id="rId8"/>
    <sheet name="MarShon Brooks" sheetId="8" r:id="rId9"/>
    <sheet name="Donatas Motiejunas" sheetId="15" r:id="rId10"/>
    <sheet name="Jordan McRae" sheetId="9" r:id="rId11"/>
    <sheet name="J.R. Smith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8" i="14" l="1"/>
  <c r="Z28" i="14"/>
  <c r="Y28" i="14"/>
  <c r="X28" i="14"/>
  <c r="Q28" i="14"/>
  <c r="AA28" i="13"/>
  <c r="Z28" i="13"/>
  <c r="Y28" i="13"/>
  <c r="X28" i="13"/>
  <c r="Q28" i="13"/>
  <c r="AA26" i="14"/>
  <c r="Z26" i="14"/>
  <c r="Y26" i="14"/>
  <c r="X26" i="14"/>
  <c r="Q26" i="14"/>
  <c r="AA26" i="13"/>
  <c r="Z26" i="13"/>
  <c r="Y26" i="13"/>
  <c r="X26" i="13"/>
  <c r="Q26" i="13"/>
  <c r="AA23" i="14"/>
  <c r="Z23" i="14"/>
  <c r="Y23" i="14"/>
  <c r="X23" i="14"/>
  <c r="Q23" i="14"/>
  <c r="AA23" i="13"/>
  <c r="Z23" i="13"/>
  <c r="Y23" i="13"/>
  <c r="X23" i="13"/>
  <c r="Q23" i="13"/>
  <c r="AA21" i="14"/>
  <c r="Z21" i="14"/>
  <c r="Y21" i="14"/>
  <c r="X21" i="14"/>
  <c r="Q21" i="14"/>
  <c r="AA21" i="13"/>
  <c r="Z21" i="13"/>
  <c r="Y21" i="13"/>
  <c r="X21" i="13"/>
  <c r="Q21" i="13"/>
  <c r="AA19" i="14"/>
  <c r="Z19" i="14"/>
  <c r="Y19" i="14"/>
  <c r="X19" i="14"/>
  <c r="Q19" i="14"/>
  <c r="AA19" i="13"/>
  <c r="Z19" i="13"/>
  <c r="Y19" i="13"/>
  <c r="X19" i="13"/>
  <c r="Q19" i="13"/>
  <c r="Q18" i="15"/>
  <c r="AA17" i="14"/>
  <c r="Z17" i="14"/>
  <c r="Y17" i="14"/>
  <c r="X17" i="14"/>
  <c r="Q17" i="14"/>
  <c r="AA17" i="13"/>
  <c r="Z17" i="13"/>
  <c r="Y17" i="13"/>
  <c r="X17" i="13"/>
  <c r="Q17" i="13"/>
  <c r="AA16" i="14"/>
  <c r="Z16" i="14"/>
  <c r="Y16" i="14"/>
  <c r="X16" i="14"/>
  <c r="Q16" i="14"/>
  <c r="AA16" i="13"/>
  <c r="Z16" i="13"/>
  <c r="Y16" i="13"/>
  <c r="X16" i="13"/>
  <c r="Q16" i="13"/>
  <c r="AA14" i="14"/>
  <c r="Z14" i="14"/>
  <c r="Y14" i="14"/>
  <c r="X14" i="14"/>
  <c r="Q14" i="14"/>
  <c r="AA14" i="13"/>
  <c r="Z14" i="13"/>
  <c r="Y14" i="13"/>
  <c r="X14" i="13"/>
  <c r="Q14" i="13"/>
  <c r="AA12" i="14"/>
  <c r="Z12" i="14"/>
  <c r="Y12" i="14"/>
  <c r="X12" i="14"/>
  <c r="Q12" i="14"/>
  <c r="AA12" i="13"/>
  <c r="Z12" i="13"/>
  <c r="Y12" i="13"/>
  <c r="X12" i="13"/>
  <c r="Q12" i="13"/>
  <c r="AA10" i="14"/>
  <c r="Z10" i="14"/>
  <c r="Y10" i="14"/>
  <c r="X10" i="14"/>
  <c r="Q10" i="14"/>
  <c r="AA10" i="13"/>
  <c r="Z10" i="13"/>
  <c r="Y10" i="13"/>
  <c r="X10" i="13"/>
  <c r="Q10" i="13"/>
  <c r="A10" i="3"/>
  <c r="AA9" i="14" l="1"/>
  <c r="Z9" i="14"/>
  <c r="Y9" i="14"/>
  <c r="X9" i="14"/>
  <c r="Q9" i="14"/>
  <c r="AA9" i="13"/>
  <c r="Z9" i="13"/>
  <c r="Y9" i="13"/>
  <c r="X9" i="13"/>
  <c r="Q9" i="13"/>
  <c r="AA7" i="14"/>
  <c r="Z7" i="14"/>
  <c r="Y7" i="14"/>
  <c r="X7" i="14"/>
  <c r="Q7" i="14"/>
  <c r="AA7" i="13"/>
  <c r="Z7" i="13"/>
  <c r="Y7" i="13"/>
  <c r="X7" i="13"/>
  <c r="Q7" i="13"/>
  <c r="AA5" i="14"/>
  <c r="Z5" i="14"/>
  <c r="Y5" i="14"/>
  <c r="X5" i="14"/>
  <c r="Q5" i="14"/>
  <c r="AA5" i="13"/>
  <c r="Z5" i="13"/>
  <c r="Y5" i="13"/>
  <c r="X5" i="13"/>
  <c r="Q5" i="13"/>
  <c r="AA3" i="14" l="1"/>
  <c r="Z3" i="14"/>
  <c r="Y3" i="14"/>
  <c r="X3" i="14"/>
  <c r="Q3" i="14"/>
  <c r="AA3" i="13"/>
  <c r="Z3" i="13"/>
  <c r="Y3" i="13"/>
  <c r="X3" i="13"/>
  <c r="Q3" i="13"/>
  <c r="A46" i="14" l="1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V49" i="14" l="1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7" i="14"/>
  <c r="Z27" i="14"/>
  <c r="Y27" i="14"/>
  <c r="X27" i="14"/>
  <c r="Q27" i="14"/>
  <c r="AA25" i="14"/>
  <c r="Z25" i="14"/>
  <c r="Y25" i="14"/>
  <c r="X25" i="14"/>
  <c r="Q25" i="14"/>
  <c r="AA24" i="14"/>
  <c r="Z24" i="14"/>
  <c r="Y24" i="14"/>
  <c r="X24" i="14"/>
  <c r="Q24" i="14"/>
  <c r="AA22" i="14"/>
  <c r="Z22" i="14"/>
  <c r="Y22" i="14"/>
  <c r="X22" i="14"/>
  <c r="Q22" i="14"/>
  <c r="AA20" i="14"/>
  <c r="Z20" i="14"/>
  <c r="Y20" i="14"/>
  <c r="X20" i="14"/>
  <c r="Q20" i="14"/>
  <c r="AA18" i="14"/>
  <c r="Z18" i="14"/>
  <c r="Y18" i="14"/>
  <c r="X18" i="14"/>
  <c r="Q18" i="14"/>
  <c r="AA15" i="14"/>
  <c r="Z15" i="14"/>
  <c r="Y15" i="14"/>
  <c r="X15" i="14"/>
  <c r="Q15" i="14"/>
  <c r="AA13" i="14"/>
  <c r="Z13" i="14"/>
  <c r="Y13" i="14"/>
  <c r="X13" i="14"/>
  <c r="Q13" i="14"/>
  <c r="AA11" i="14"/>
  <c r="Z11" i="14"/>
  <c r="Y11" i="14"/>
  <c r="X11" i="14"/>
  <c r="Q11" i="14"/>
  <c r="AA8" i="14"/>
  <c r="Z8" i="14"/>
  <c r="Y8" i="14"/>
  <c r="X8" i="14"/>
  <c r="Q8" i="14"/>
  <c r="AA6" i="14"/>
  <c r="Z6" i="14"/>
  <c r="Y6" i="14"/>
  <c r="X6" i="14"/>
  <c r="Q6" i="14"/>
  <c r="AA4" i="14"/>
  <c r="Z4" i="14"/>
  <c r="Y4" i="14"/>
  <c r="X4" i="14"/>
  <c r="Q4" i="14"/>
  <c r="AA2" i="14"/>
  <c r="Z2" i="14"/>
  <c r="Y2" i="14"/>
  <c r="X2" i="14"/>
  <c r="Q2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R28" i="11"/>
  <c r="Q28" i="11"/>
  <c r="Y27" i="11"/>
  <c r="X27" i="11"/>
  <c r="W27" i="11"/>
  <c r="S27" i="11"/>
  <c r="R27" i="11"/>
  <c r="Q27" i="11"/>
  <c r="Y26" i="11"/>
  <c r="X26" i="11"/>
  <c r="W26" i="11"/>
  <c r="R26" i="11"/>
  <c r="Q26" i="11"/>
  <c r="Y25" i="11"/>
  <c r="X25" i="11"/>
  <c r="W25" i="11"/>
  <c r="R25" i="11"/>
  <c r="Q25" i="11"/>
  <c r="Y24" i="11"/>
  <c r="X24" i="11"/>
  <c r="W24" i="11"/>
  <c r="R24" i="11"/>
  <c r="Q24" i="11"/>
  <c r="Y23" i="11"/>
  <c r="X23" i="11"/>
  <c r="W23" i="11"/>
  <c r="Q23" i="11"/>
  <c r="Y22" i="11"/>
  <c r="X22" i="11"/>
  <c r="W22" i="11"/>
  <c r="R22" i="11"/>
  <c r="Q22" i="11"/>
  <c r="Y21" i="11"/>
  <c r="X21" i="11"/>
  <c r="W21" i="11"/>
  <c r="R21" i="11"/>
  <c r="Q21" i="11"/>
  <c r="Y20" i="11"/>
  <c r="X20" i="11"/>
  <c r="W20" i="11"/>
  <c r="R20" i="11"/>
  <c r="Q20" i="11"/>
  <c r="Y19" i="11"/>
  <c r="X19" i="11"/>
  <c r="W19" i="11"/>
  <c r="S19" i="11"/>
  <c r="R19" i="11"/>
  <c r="Q19" i="11"/>
  <c r="Y18" i="11"/>
  <c r="X18" i="11"/>
  <c r="W18" i="11"/>
  <c r="R18" i="11"/>
  <c r="Q18" i="11"/>
  <c r="Y17" i="11"/>
  <c r="X17" i="11"/>
  <c r="W17" i="11"/>
  <c r="R17" i="11"/>
  <c r="Q17" i="11"/>
  <c r="Y16" i="11"/>
  <c r="X16" i="11"/>
  <c r="W16" i="11"/>
  <c r="R16" i="11"/>
  <c r="Q16" i="11"/>
  <c r="Y15" i="11"/>
  <c r="X15" i="11"/>
  <c r="W15" i="11"/>
  <c r="R15" i="11"/>
  <c r="Q15" i="11"/>
  <c r="Y14" i="11"/>
  <c r="X14" i="11"/>
  <c r="W14" i="11"/>
  <c r="R14" i="11"/>
  <c r="Q14" i="11"/>
  <c r="Y13" i="11"/>
  <c r="X13" i="11"/>
  <c r="W13" i="11"/>
  <c r="R13" i="11"/>
  <c r="Q13" i="11"/>
  <c r="Y12" i="11"/>
  <c r="X12" i="11"/>
  <c r="W12" i="11"/>
  <c r="R12" i="11"/>
  <c r="Q12" i="11"/>
  <c r="Y11" i="11"/>
  <c r="X11" i="11"/>
  <c r="W11" i="11"/>
  <c r="R11" i="11"/>
  <c r="Q11" i="11"/>
  <c r="Y10" i="11"/>
  <c r="X10" i="11"/>
  <c r="W10" i="11"/>
  <c r="Q10" i="11"/>
  <c r="Y9" i="11"/>
  <c r="X9" i="11"/>
  <c r="W9" i="11"/>
  <c r="R9" i="11"/>
  <c r="Q9" i="11"/>
  <c r="Y8" i="11"/>
  <c r="X8" i="11"/>
  <c r="W8" i="11"/>
  <c r="R8" i="11"/>
  <c r="Q8" i="11"/>
  <c r="Y7" i="11"/>
  <c r="X7" i="11"/>
  <c r="W7" i="11"/>
  <c r="S7" i="11"/>
  <c r="R7" i="11"/>
  <c r="Q7" i="11"/>
  <c r="Y6" i="11"/>
  <c r="X6" i="11"/>
  <c r="W6" i="11"/>
  <c r="R6" i="11"/>
  <c r="Q6" i="11"/>
  <c r="Y5" i="11"/>
  <c r="X5" i="11"/>
  <c r="W5" i="11"/>
  <c r="R5" i="11"/>
  <c r="Q5" i="11"/>
  <c r="Y4" i="11"/>
  <c r="X4" i="11"/>
  <c r="W4" i="11"/>
  <c r="R4" i="11"/>
  <c r="Q4" i="11"/>
  <c r="Y3" i="11"/>
  <c r="X3" i="11"/>
  <c r="W3" i="11"/>
  <c r="R3" i="11"/>
  <c r="Q3" i="11"/>
  <c r="Y2" i="11"/>
  <c r="X2" i="11"/>
  <c r="W2" i="11"/>
  <c r="R2" i="11"/>
  <c r="Q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R28" i="9"/>
  <c r="Q28" i="9"/>
  <c r="Y27" i="9"/>
  <c r="X27" i="9"/>
  <c r="W27" i="9"/>
  <c r="R27" i="9"/>
  <c r="Q27" i="9"/>
  <c r="Y26" i="9"/>
  <c r="X26" i="9"/>
  <c r="W26" i="9"/>
  <c r="R26" i="9"/>
  <c r="Q26" i="9"/>
  <c r="Y25" i="9"/>
  <c r="X25" i="9"/>
  <c r="W25" i="9"/>
  <c r="R25" i="9"/>
  <c r="Q25" i="9"/>
  <c r="Y24" i="9"/>
  <c r="X24" i="9"/>
  <c r="W24" i="9"/>
  <c r="S24" i="9"/>
  <c r="R24" i="9"/>
  <c r="Q24" i="9"/>
  <c r="Y23" i="9"/>
  <c r="X23" i="9"/>
  <c r="W23" i="9"/>
  <c r="R23" i="9"/>
  <c r="Q23" i="9"/>
  <c r="Y22" i="9"/>
  <c r="X22" i="9"/>
  <c r="W22" i="9"/>
  <c r="R22" i="9"/>
  <c r="Q22" i="9"/>
  <c r="Y21" i="9"/>
  <c r="X21" i="9"/>
  <c r="W21" i="9"/>
  <c r="R21" i="9"/>
  <c r="Q21" i="9"/>
  <c r="Y20" i="9"/>
  <c r="X20" i="9"/>
  <c r="W20" i="9"/>
  <c r="R20" i="9"/>
  <c r="Q20" i="9"/>
  <c r="Y19" i="9"/>
  <c r="X19" i="9"/>
  <c r="W19" i="9"/>
  <c r="R19" i="9"/>
  <c r="Q19" i="9"/>
  <c r="Y18" i="9"/>
  <c r="X18" i="9"/>
  <c r="W18" i="9"/>
  <c r="S18" i="9"/>
  <c r="R18" i="9"/>
  <c r="Q18" i="9"/>
  <c r="Y17" i="9"/>
  <c r="X17" i="9"/>
  <c r="W17" i="9"/>
  <c r="R17" i="9"/>
  <c r="Q17" i="9"/>
  <c r="Y16" i="9"/>
  <c r="X16" i="9"/>
  <c r="W16" i="9"/>
  <c r="R16" i="9"/>
  <c r="Q16" i="9"/>
  <c r="Y15" i="9"/>
  <c r="X15" i="9"/>
  <c r="W15" i="9"/>
  <c r="R15" i="9"/>
  <c r="Q15" i="9"/>
  <c r="Y14" i="9"/>
  <c r="X14" i="9"/>
  <c r="W14" i="9"/>
  <c r="R14" i="9"/>
  <c r="Q14" i="9"/>
  <c r="Y13" i="9"/>
  <c r="X13" i="9"/>
  <c r="W13" i="9"/>
  <c r="Y12" i="9"/>
  <c r="X12" i="9"/>
  <c r="W12" i="9"/>
  <c r="R12" i="9"/>
  <c r="Q12" i="9"/>
  <c r="Y11" i="9"/>
  <c r="X11" i="9"/>
  <c r="W11" i="9"/>
  <c r="R11" i="9"/>
  <c r="Q11" i="9"/>
  <c r="Y10" i="9"/>
  <c r="X10" i="9"/>
  <c r="W10" i="9"/>
  <c r="R10" i="9"/>
  <c r="Q10" i="9"/>
  <c r="Y9" i="9"/>
  <c r="X9" i="9"/>
  <c r="W9" i="9"/>
  <c r="S9" i="9"/>
  <c r="R9" i="9"/>
  <c r="Q9" i="9"/>
  <c r="Y8" i="9"/>
  <c r="X8" i="9"/>
  <c r="W8" i="9"/>
  <c r="R8" i="9"/>
  <c r="Q8" i="9"/>
  <c r="Y7" i="9"/>
  <c r="X7" i="9"/>
  <c r="W7" i="9"/>
  <c r="R7" i="9"/>
  <c r="Q7" i="9"/>
  <c r="Y6" i="9"/>
  <c r="X6" i="9"/>
  <c r="W6" i="9"/>
  <c r="S6" i="9"/>
  <c r="R6" i="9"/>
  <c r="Q6" i="9"/>
  <c r="Y5" i="9"/>
  <c r="X5" i="9"/>
  <c r="W5" i="9"/>
  <c r="R5" i="9"/>
  <c r="Q5" i="9"/>
  <c r="Y4" i="9"/>
  <c r="X4" i="9"/>
  <c r="W4" i="9"/>
  <c r="R4" i="9"/>
  <c r="Q4" i="9"/>
  <c r="Y3" i="9"/>
  <c r="X3" i="9"/>
  <c r="W3" i="9"/>
  <c r="R3" i="9"/>
  <c r="Q3" i="9"/>
  <c r="Y2" i="9"/>
  <c r="X2" i="9"/>
  <c r="W2" i="9"/>
  <c r="R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R28" i="8"/>
  <c r="Q28" i="8"/>
  <c r="Y27" i="8"/>
  <c r="X27" i="8"/>
  <c r="W27" i="8"/>
  <c r="R27" i="8"/>
  <c r="Q27" i="8"/>
  <c r="Y26" i="8"/>
  <c r="X26" i="8"/>
  <c r="W26" i="8"/>
  <c r="R26" i="8"/>
  <c r="Q26" i="8"/>
  <c r="Y25" i="8"/>
  <c r="X25" i="8"/>
  <c r="W25" i="8"/>
  <c r="R25" i="8"/>
  <c r="Q25" i="8"/>
  <c r="Y24" i="8"/>
  <c r="X24" i="8"/>
  <c r="W24" i="8"/>
  <c r="R24" i="8"/>
  <c r="Q24" i="8"/>
  <c r="Y23" i="8"/>
  <c r="X23" i="8"/>
  <c r="W23" i="8"/>
  <c r="S23" i="8"/>
  <c r="R23" i="8"/>
  <c r="Q23" i="8"/>
  <c r="Y22" i="8"/>
  <c r="X22" i="8"/>
  <c r="W22" i="8"/>
  <c r="R22" i="8"/>
  <c r="Q22" i="8"/>
  <c r="Y21" i="8"/>
  <c r="X21" i="8"/>
  <c r="W21" i="8"/>
  <c r="R21" i="8"/>
  <c r="Q21" i="8"/>
  <c r="Y20" i="8"/>
  <c r="X20" i="8"/>
  <c r="W20" i="8"/>
  <c r="R20" i="8"/>
  <c r="Q20" i="8"/>
  <c r="Y19" i="8"/>
  <c r="X19" i="8"/>
  <c r="W19" i="8"/>
  <c r="R19" i="8"/>
  <c r="Q19" i="8"/>
  <c r="Y18" i="8"/>
  <c r="X18" i="8"/>
  <c r="W18" i="8"/>
  <c r="R18" i="8"/>
  <c r="Q18" i="8"/>
  <c r="Y17" i="8"/>
  <c r="X17" i="8"/>
  <c r="W17" i="8"/>
  <c r="R17" i="8"/>
  <c r="Q17" i="8"/>
  <c r="Y16" i="8"/>
  <c r="X16" i="8"/>
  <c r="W16" i="8"/>
  <c r="S16" i="8"/>
  <c r="R16" i="8"/>
  <c r="Q16" i="8"/>
  <c r="Y15" i="8"/>
  <c r="X15" i="8"/>
  <c r="W15" i="8"/>
  <c r="R15" i="8"/>
  <c r="Q15" i="8"/>
  <c r="Y14" i="8"/>
  <c r="X14" i="8"/>
  <c r="W14" i="8"/>
  <c r="S14" i="8"/>
  <c r="R14" i="8"/>
  <c r="Q14" i="8"/>
  <c r="Y13" i="8"/>
  <c r="X13" i="8"/>
  <c r="W13" i="8"/>
  <c r="R13" i="8"/>
  <c r="Q13" i="8"/>
  <c r="Y12" i="8"/>
  <c r="X12" i="8"/>
  <c r="W12" i="8"/>
  <c r="S12" i="8"/>
  <c r="R12" i="8"/>
  <c r="Q12" i="8"/>
  <c r="Y11" i="8"/>
  <c r="X11" i="8"/>
  <c r="W11" i="8"/>
  <c r="R11" i="8"/>
  <c r="Q11" i="8"/>
  <c r="Y10" i="8"/>
  <c r="X10" i="8"/>
  <c r="W10" i="8"/>
  <c r="R10" i="8"/>
  <c r="Q10" i="8"/>
  <c r="Y9" i="8"/>
  <c r="X9" i="8"/>
  <c r="W9" i="8"/>
  <c r="R9" i="8"/>
  <c r="Q9" i="8"/>
  <c r="Y8" i="8"/>
  <c r="X8" i="8"/>
  <c r="W8" i="8"/>
  <c r="S8" i="8"/>
  <c r="R8" i="8"/>
  <c r="Q8" i="8"/>
  <c r="Y7" i="8"/>
  <c r="X7" i="8"/>
  <c r="W7" i="8"/>
  <c r="R7" i="8"/>
  <c r="Q7" i="8"/>
  <c r="Y6" i="8"/>
  <c r="X6" i="8"/>
  <c r="W6" i="8"/>
  <c r="R6" i="8"/>
  <c r="Q6" i="8"/>
  <c r="Y5" i="8"/>
  <c r="X5" i="8"/>
  <c r="W5" i="8"/>
  <c r="R5" i="8"/>
  <c r="Q5" i="8"/>
  <c r="Y4" i="8"/>
  <c r="X4" i="8"/>
  <c r="W4" i="8"/>
  <c r="R4" i="8"/>
  <c r="Q4" i="8"/>
  <c r="Y3" i="8"/>
  <c r="X3" i="8"/>
  <c r="W3" i="8"/>
  <c r="R3" i="8"/>
  <c r="Q3" i="8"/>
  <c r="Y2" i="8"/>
  <c r="X2" i="8"/>
  <c r="W2" i="8"/>
  <c r="S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Q28" i="12"/>
  <c r="Y27" i="12"/>
  <c r="X27" i="12"/>
  <c r="W27" i="12"/>
  <c r="S27" i="12"/>
  <c r="R27" i="12"/>
  <c r="Q27" i="12"/>
  <c r="Y26" i="12"/>
  <c r="X26" i="12"/>
  <c r="W26" i="12"/>
  <c r="R26" i="12"/>
  <c r="Q26" i="12"/>
  <c r="Y25" i="12"/>
  <c r="X25" i="12"/>
  <c r="W25" i="12"/>
  <c r="S25" i="12"/>
  <c r="Q25" i="12"/>
  <c r="Y24" i="12"/>
  <c r="X24" i="12"/>
  <c r="W24" i="12"/>
  <c r="S24" i="12"/>
  <c r="R24" i="12"/>
  <c r="Q24" i="12"/>
  <c r="Y23" i="12"/>
  <c r="X23" i="12"/>
  <c r="W23" i="12"/>
  <c r="R23" i="12"/>
  <c r="Q23" i="12"/>
  <c r="Y22" i="12"/>
  <c r="X22" i="12"/>
  <c r="W22" i="12"/>
  <c r="S22" i="12"/>
  <c r="R22" i="12"/>
  <c r="Q22" i="12"/>
  <c r="Y21" i="12"/>
  <c r="X21" i="12"/>
  <c r="W21" i="12"/>
  <c r="R21" i="12"/>
  <c r="Q21" i="12"/>
  <c r="Y20" i="12"/>
  <c r="X20" i="12"/>
  <c r="W20" i="12"/>
  <c r="Q20" i="12"/>
  <c r="Y19" i="12"/>
  <c r="X19" i="12"/>
  <c r="W19" i="12"/>
  <c r="S19" i="12"/>
  <c r="Q19" i="12"/>
  <c r="Y18" i="12"/>
  <c r="X18" i="12"/>
  <c r="W18" i="12"/>
  <c r="S18" i="12"/>
  <c r="R18" i="12"/>
  <c r="Q18" i="12"/>
  <c r="Y17" i="12"/>
  <c r="X17" i="12"/>
  <c r="W17" i="12"/>
  <c r="S17" i="12"/>
  <c r="R17" i="12"/>
  <c r="Q17" i="12"/>
  <c r="Y16" i="12"/>
  <c r="X16" i="12"/>
  <c r="W16" i="12"/>
  <c r="S16" i="12"/>
  <c r="R16" i="12"/>
  <c r="Q16" i="12"/>
  <c r="Y15" i="12"/>
  <c r="X15" i="12"/>
  <c r="W15" i="12"/>
  <c r="S15" i="12"/>
  <c r="R15" i="12"/>
  <c r="Q15" i="12"/>
  <c r="Y14" i="12"/>
  <c r="X14" i="12"/>
  <c r="W14" i="12"/>
  <c r="R14" i="12"/>
  <c r="Q14" i="12"/>
  <c r="Y13" i="12"/>
  <c r="X13" i="12"/>
  <c r="W13" i="12"/>
  <c r="Q13" i="12"/>
  <c r="Y12" i="12"/>
  <c r="X12" i="12"/>
  <c r="W12" i="12"/>
  <c r="R12" i="12"/>
  <c r="Q12" i="12"/>
  <c r="Y11" i="12"/>
  <c r="X11" i="12"/>
  <c r="W11" i="12"/>
  <c r="R11" i="12"/>
  <c r="Q11" i="12"/>
  <c r="Y10" i="12"/>
  <c r="X10" i="12"/>
  <c r="W10" i="12"/>
  <c r="S10" i="12"/>
  <c r="Q10" i="12"/>
  <c r="Y9" i="12"/>
  <c r="X9" i="12"/>
  <c r="W9" i="12"/>
  <c r="S9" i="12"/>
  <c r="R9" i="12"/>
  <c r="Q9" i="12"/>
  <c r="Y8" i="12"/>
  <c r="X8" i="12"/>
  <c r="W8" i="12"/>
  <c r="S8" i="12"/>
  <c r="Q8" i="12"/>
  <c r="Y7" i="12"/>
  <c r="X7" i="12"/>
  <c r="W7" i="12"/>
  <c r="Q7" i="12"/>
  <c r="Y6" i="12"/>
  <c r="X6" i="12"/>
  <c r="W6" i="12"/>
  <c r="R6" i="12"/>
  <c r="Q6" i="12"/>
  <c r="Y5" i="12"/>
  <c r="X5" i="12"/>
  <c r="W5" i="12"/>
  <c r="R5" i="12"/>
  <c r="Q5" i="12"/>
  <c r="Y4" i="12"/>
  <c r="X4" i="12"/>
  <c r="W4" i="12"/>
  <c r="R4" i="12"/>
  <c r="Q4" i="12"/>
  <c r="Y3" i="12"/>
  <c r="X3" i="12"/>
  <c r="W3" i="12"/>
  <c r="R3" i="12"/>
  <c r="Q3" i="12"/>
  <c r="Y2" i="12"/>
  <c r="X2" i="12"/>
  <c r="W2" i="12"/>
  <c r="S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Y27" i="15"/>
  <c r="X27" i="15"/>
  <c r="W27" i="15"/>
  <c r="R27" i="15"/>
  <c r="Q27" i="15"/>
  <c r="Y26" i="15"/>
  <c r="X26" i="15"/>
  <c r="W26" i="15"/>
  <c r="Q26" i="15"/>
  <c r="Y25" i="15"/>
  <c r="X25" i="15"/>
  <c r="W25" i="15"/>
  <c r="Q25" i="15"/>
  <c r="Y24" i="15"/>
  <c r="X24" i="15"/>
  <c r="W24" i="15"/>
  <c r="R24" i="15"/>
  <c r="Q24" i="15"/>
  <c r="Y23" i="15"/>
  <c r="X23" i="15"/>
  <c r="W23" i="15"/>
  <c r="Y22" i="15"/>
  <c r="X22" i="15"/>
  <c r="W22" i="15"/>
  <c r="Q22" i="15"/>
  <c r="Y21" i="15"/>
  <c r="X21" i="15"/>
  <c r="W21" i="15"/>
  <c r="Y20" i="15"/>
  <c r="X20" i="15"/>
  <c r="W20" i="15"/>
  <c r="R20" i="15"/>
  <c r="Q20" i="15"/>
  <c r="Y19" i="15"/>
  <c r="X19" i="15"/>
  <c r="W19" i="15"/>
  <c r="S19" i="15"/>
  <c r="Y18" i="15"/>
  <c r="X18" i="15"/>
  <c r="W18" i="15"/>
  <c r="Y17" i="15"/>
  <c r="X17" i="15"/>
  <c r="W17" i="15"/>
  <c r="Y16" i="15"/>
  <c r="X16" i="15"/>
  <c r="W16" i="15"/>
  <c r="Q16" i="15"/>
  <c r="Y15" i="15"/>
  <c r="X15" i="15"/>
  <c r="W15" i="15"/>
  <c r="Y14" i="15"/>
  <c r="X14" i="15"/>
  <c r="W14" i="15"/>
  <c r="R14" i="15"/>
  <c r="Q14" i="15"/>
  <c r="Y13" i="15"/>
  <c r="X13" i="15"/>
  <c r="W13" i="15"/>
  <c r="R13" i="15"/>
  <c r="Q13" i="15"/>
  <c r="Y12" i="15"/>
  <c r="X12" i="15"/>
  <c r="W12" i="15"/>
  <c r="Y11" i="15"/>
  <c r="X11" i="15"/>
  <c r="W11" i="15"/>
  <c r="Q11" i="15"/>
  <c r="Y10" i="15"/>
  <c r="X10" i="15"/>
  <c r="W10" i="15"/>
  <c r="Q10" i="15"/>
  <c r="Y9" i="15"/>
  <c r="X9" i="15"/>
  <c r="W9" i="15"/>
  <c r="Y8" i="15"/>
  <c r="X8" i="15"/>
  <c r="W8" i="15"/>
  <c r="Y7" i="15"/>
  <c r="X7" i="15"/>
  <c r="W7" i="15"/>
  <c r="Y6" i="15"/>
  <c r="X6" i="15"/>
  <c r="W6" i="15"/>
  <c r="S6" i="15"/>
  <c r="Y5" i="15"/>
  <c r="X5" i="15"/>
  <c r="W5" i="15"/>
  <c r="Y4" i="15"/>
  <c r="X4" i="15"/>
  <c r="W4" i="15"/>
  <c r="R4" i="15"/>
  <c r="Q4" i="15"/>
  <c r="Y3" i="15"/>
  <c r="X3" i="15"/>
  <c r="W3" i="15"/>
  <c r="Q3" i="15"/>
  <c r="Y2" i="15"/>
  <c r="X2" i="15"/>
  <c r="W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Y27" i="6"/>
  <c r="X27" i="6"/>
  <c r="W27" i="6"/>
  <c r="S27" i="6"/>
  <c r="Y26" i="6"/>
  <c r="X26" i="6"/>
  <c r="W26" i="6"/>
  <c r="Q26" i="6"/>
  <c r="Y25" i="6"/>
  <c r="X25" i="6"/>
  <c r="W25" i="6"/>
  <c r="Y24" i="6"/>
  <c r="X24" i="6"/>
  <c r="W24" i="6"/>
  <c r="Q24" i="6"/>
  <c r="Y23" i="6"/>
  <c r="X23" i="6"/>
  <c r="W23" i="6"/>
  <c r="Y22" i="6"/>
  <c r="X22" i="6"/>
  <c r="W22" i="6"/>
  <c r="S22" i="6"/>
  <c r="Y21" i="6"/>
  <c r="X21" i="6"/>
  <c r="W21" i="6"/>
  <c r="Q21" i="6"/>
  <c r="Y20" i="6"/>
  <c r="X20" i="6"/>
  <c r="W20" i="6"/>
  <c r="Q20" i="6"/>
  <c r="Y19" i="6"/>
  <c r="X19" i="6"/>
  <c r="W19" i="6"/>
  <c r="Y18" i="6"/>
  <c r="X18" i="6"/>
  <c r="W18" i="6"/>
  <c r="Y17" i="6"/>
  <c r="X17" i="6"/>
  <c r="W17" i="6"/>
  <c r="Y16" i="6"/>
  <c r="X16" i="6"/>
  <c r="W16" i="6"/>
  <c r="Y15" i="6"/>
  <c r="X15" i="6"/>
  <c r="W15" i="6"/>
  <c r="Q15" i="6"/>
  <c r="Y14" i="6"/>
  <c r="X14" i="6"/>
  <c r="W14" i="6"/>
  <c r="S14" i="6"/>
  <c r="Q14" i="6"/>
  <c r="Y13" i="6"/>
  <c r="X13" i="6"/>
  <c r="W13" i="6"/>
  <c r="S13" i="6"/>
  <c r="Q13" i="6"/>
  <c r="Y12" i="6"/>
  <c r="X12" i="6"/>
  <c r="W12" i="6"/>
  <c r="S12" i="6"/>
  <c r="Q12" i="6"/>
  <c r="Y11" i="6"/>
  <c r="X11" i="6"/>
  <c r="W11" i="6"/>
  <c r="Y10" i="6"/>
  <c r="X10" i="6"/>
  <c r="W10" i="6"/>
  <c r="Q10" i="6"/>
  <c r="Y9" i="6"/>
  <c r="X9" i="6"/>
  <c r="W9" i="6"/>
  <c r="Q9" i="6"/>
  <c r="Y8" i="6"/>
  <c r="X8" i="6"/>
  <c r="W8" i="6"/>
  <c r="Y7" i="6"/>
  <c r="X7" i="6"/>
  <c r="W7" i="6"/>
  <c r="Q7" i="6"/>
  <c r="Y6" i="6"/>
  <c r="X6" i="6"/>
  <c r="W6" i="6"/>
  <c r="S6" i="6"/>
  <c r="Q6" i="6"/>
  <c r="Y5" i="6"/>
  <c r="X5" i="6"/>
  <c r="W5" i="6"/>
  <c r="Q5" i="6"/>
  <c r="Y4" i="6"/>
  <c r="X4" i="6"/>
  <c r="W4" i="6"/>
  <c r="Q4" i="6"/>
  <c r="Y3" i="6"/>
  <c r="X3" i="6"/>
  <c r="W3" i="6"/>
  <c r="Q3" i="6"/>
  <c r="Y2" i="6"/>
  <c r="X2" i="6"/>
  <c r="W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R28" i="2"/>
  <c r="Q28" i="2"/>
  <c r="Y27" i="2"/>
  <c r="X27" i="2"/>
  <c r="W27" i="2"/>
  <c r="Q27" i="2"/>
  <c r="Y26" i="2"/>
  <c r="X26" i="2"/>
  <c r="W26" i="2"/>
  <c r="R26" i="2"/>
  <c r="Q26" i="2"/>
  <c r="Y25" i="2"/>
  <c r="X25" i="2"/>
  <c r="W25" i="2"/>
  <c r="S25" i="2"/>
  <c r="R25" i="2"/>
  <c r="Q25" i="2"/>
  <c r="Y24" i="2"/>
  <c r="X24" i="2"/>
  <c r="W24" i="2"/>
  <c r="R24" i="2"/>
  <c r="Q24" i="2"/>
  <c r="Y23" i="2"/>
  <c r="X23" i="2"/>
  <c r="W23" i="2"/>
  <c r="S23" i="2"/>
  <c r="R23" i="2"/>
  <c r="Q23" i="2"/>
  <c r="Y22" i="2"/>
  <c r="X22" i="2"/>
  <c r="W22" i="2"/>
  <c r="R22" i="2"/>
  <c r="Q22" i="2"/>
  <c r="Y21" i="2"/>
  <c r="X21" i="2"/>
  <c r="W21" i="2"/>
  <c r="S21" i="2"/>
  <c r="R21" i="2"/>
  <c r="Q21" i="2"/>
  <c r="Y20" i="2"/>
  <c r="X20" i="2"/>
  <c r="W20" i="2"/>
  <c r="S20" i="2"/>
  <c r="R20" i="2"/>
  <c r="Q20" i="2"/>
  <c r="Y19" i="2"/>
  <c r="X19" i="2"/>
  <c r="W19" i="2"/>
  <c r="Q19" i="2"/>
  <c r="Y18" i="2"/>
  <c r="X18" i="2"/>
  <c r="W18" i="2"/>
  <c r="Q18" i="2"/>
  <c r="Y17" i="2"/>
  <c r="X17" i="2"/>
  <c r="W17" i="2"/>
  <c r="R17" i="2"/>
  <c r="Q17" i="2"/>
  <c r="Y16" i="2"/>
  <c r="X16" i="2"/>
  <c r="W16" i="2"/>
  <c r="S16" i="2"/>
  <c r="R16" i="2"/>
  <c r="Q16" i="2"/>
  <c r="Y15" i="2"/>
  <c r="X15" i="2"/>
  <c r="W15" i="2"/>
  <c r="R15" i="2"/>
  <c r="Q15" i="2"/>
  <c r="Y14" i="2"/>
  <c r="X14" i="2"/>
  <c r="W14" i="2"/>
  <c r="Q14" i="2"/>
  <c r="Y13" i="2"/>
  <c r="X13" i="2"/>
  <c r="W13" i="2"/>
  <c r="S13" i="2"/>
  <c r="R13" i="2"/>
  <c r="Q13" i="2"/>
  <c r="Y12" i="2"/>
  <c r="X12" i="2"/>
  <c r="W12" i="2"/>
  <c r="R12" i="2"/>
  <c r="Q12" i="2"/>
  <c r="Y11" i="2"/>
  <c r="X11" i="2"/>
  <c r="W11" i="2"/>
  <c r="R11" i="2"/>
  <c r="Q11" i="2"/>
  <c r="Y10" i="2"/>
  <c r="X10" i="2"/>
  <c r="W10" i="2"/>
  <c r="R10" i="2"/>
  <c r="Q10" i="2"/>
  <c r="Y9" i="2"/>
  <c r="X9" i="2"/>
  <c r="W9" i="2"/>
  <c r="R9" i="2"/>
  <c r="Q9" i="2"/>
  <c r="Y8" i="2"/>
  <c r="X8" i="2"/>
  <c r="W8" i="2"/>
  <c r="Q8" i="2"/>
  <c r="Y7" i="2"/>
  <c r="X7" i="2"/>
  <c r="W7" i="2"/>
  <c r="Q7" i="2"/>
  <c r="Y6" i="2"/>
  <c r="X6" i="2"/>
  <c r="W6" i="2"/>
  <c r="S6" i="2"/>
  <c r="R6" i="2"/>
  <c r="Q6" i="2"/>
  <c r="Y5" i="2"/>
  <c r="X5" i="2"/>
  <c r="W5" i="2"/>
  <c r="S5" i="2"/>
  <c r="Q5" i="2"/>
  <c r="Y4" i="2"/>
  <c r="X4" i="2"/>
  <c r="W4" i="2"/>
  <c r="R4" i="2"/>
  <c r="Q4" i="2"/>
  <c r="Y3" i="2"/>
  <c r="X3" i="2"/>
  <c r="W3" i="2"/>
  <c r="S3" i="2"/>
  <c r="R3" i="2"/>
  <c r="Q3" i="2"/>
  <c r="Y2" i="2"/>
  <c r="X2" i="2"/>
  <c r="W2" i="2"/>
  <c r="S2" i="2"/>
  <c r="R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R27" i="5"/>
  <c r="Q27" i="5"/>
  <c r="Y26" i="5"/>
  <c r="X26" i="5"/>
  <c r="W26" i="5"/>
  <c r="S26" i="5"/>
  <c r="R26" i="5"/>
  <c r="Q26" i="5"/>
  <c r="Y25" i="5"/>
  <c r="X25" i="5"/>
  <c r="W25" i="5"/>
  <c r="S25" i="5"/>
  <c r="R25" i="5"/>
  <c r="Q25" i="5"/>
  <c r="Y24" i="5"/>
  <c r="X24" i="5"/>
  <c r="W24" i="5"/>
  <c r="R24" i="5"/>
  <c r="Q24" i="5"/>
  <c r="Y23" i="5"/>
  <c r="X23" i="5"/>
  <c r="W23" i="5"/>
  <c r="S23" i="5"/>
  <c r="R23" i="5"/>
  <c r="Q23" i="5"/>
  <c r="Y22" i="5"/>
  <c r="X22" i="5"/>
  <c r="W22" i="5"/>
  <c r="S22" i="5"/>
  <c r="R22" i="5"/>
  <c r="Q22" i="5"/>
  <c r="Y21" i="5"/>
  <c r="X21" i="5"/>
  <c r="W21" i="5"/>
  <c r="S21" i="5"/>
  <c r="R21" i="5"/>
  <c r="Q21" i="5"/>
  <c r="Y20" i="5"/>
  <c r="X20" i="5"/>
  <c r="W20" i="5"/>
  <c r="S20" i="5"/>
  <c r="R20" i="5"/>
  <c r="Q20" i="5"/>
  <c r="Y19" i="5"/>
  <c r="X19" i="5"/>
  <c r="W19" i="5"/>
  <c r="S19" i="5"/>
  <c r="R19" i="5"/>
  <c r="Q19" i="5"/>
  <c r="Y18" i="5"/>
  <c r="X18" i="5"/>
  <c r="W18" i="5"/>
  <c r="S18" i="5"/>
  <c r="R18" i="5"/>
  <c r="Q18" i="5"/>
  <c r="Y17" i="5"/>
  <c r="X17" i="5"/>
  <c r="W17" i="5"/>
  <c r="S17" i="5"/>
  <c r="R17" i="5"/>
  <c r="Q17" i="5"/>
  <c r="Y16" i="5"/>
  <c r="X16" i="5"/>
  <c r="W16" i="5"/>
  <c r="S16" i="5"/>
  <c r="R16" i="5"/>
  <c r="Q16" i="5"/>
  <c r="Y15" i="5"/>
  <c r="X15" i="5"/>
  <c r="W15" i="5"/>
  <c r="S15" i="5"/>
  <c r="R15" i="5"/>
  <c r="Q15" i="5"/>
  <c r="Y14" i="5"/>
  <c r="X14" i="5"/>
  <c r="W14" i="5"/>
  <c r="R14" i="5"/>
  <c r="Q14" i="5"/>
  <c r="Y13" i="5"/>
  <c r="X13" i="5"/>
  <c r="W13" i="5"/>
  <c r="S13" i="5"/>
  <c r="R13" i="5"/>
  <c r="Q13" i="5"/>
  <c r="Y12" i="5"/>
  <c r="X12" i="5"/>
  <c r="W12" i="5"/>
  <c r="S12" i="5"/>
  <c r="R12" i="5"/>
  <c r="Q12" i="5"/>
  <c r="Y11" i="5"/>
  <c r="X11" i="5"/>
  <c r="W11" i="5"/>
  <c r="S11" i="5"/>
  <c r="R11" i="5"/>
  <c r="Q11" i="5"/>
  <c r="Y10" i="5"/>
  <c r="X10" i="5"/>
  <c r="W10" i="5"/>
  <c r="S10" i="5"/>
  <c r="R10" i="5"/>
  <c r="Q10" i="5"/>
  <c r="Y9" i="5"/>
  <c r="X9" i="5"/>
  <c r="W9" i="5"/>
  <c r="S9" i="5"/>
  <c r="R9" i="5"/>
  <c r="Q9" i="5"/>
  <c r="Y8" i="5"/>
  <c r="X8" i="5"/>
  <c r="W8" i="5"/>
  <c r="S8" i="5"/>
  <c r="R8" i="5"/>
  <c r="Q8" i="5"/>
  <c r="Y7" i="5"/>
  <c r="X7" i="5"/>
  <c r="W7" i="5"/>
  <c r="S7" i="5"/>
  <c r="R7" i="5"/>
  <c r="Q7" i="5"/>
  <c r="Y6" i="5"/>
  <c r="X6" i="5"/>
  <c r="W6" i="5"/>
  <c r="S6" i="5"/>
  <c r="R6" i="5"/>
  <c r="Q6" i="5"/>
  <c r="Y5" i="5"/>
  <c r="X5" i="5"/>
  <c r="W5" i="5"/>
  <c r="S5" i="5"/>
  <c r="R5" i="5"/>
  <c r="Q5" i="5"/>
  <c r="Y4" i="5"/>
  <c r="X4" i="5"/>
  <c r="W4" i="5"/>
  <c r="S4" i="5"/>
  <c r="R4" i="5"/>
  <c r="Q4" i="5"/>
  <c r="Y3" i="5"/>
  <c r="X3" i="5"/>
  <c r="W3" i="5"/>
  <c r="S3" i="5"/>
  <c r="R3" i="5"/>
  <c r="Q3" i="5"/>
  <c r="Y2" i="5"/>
  <c r="X2" i="5"/>
  <c r="W2" i="5"/>
  <c r="S2" i="5"/>
  <c r="R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R26" i="4"/>
  <c r="Q26" i="4"/>
  <c r="Y25" i="4"/>
  <c r="X25" i="4"/>
  <c r="W25" i="4"/>
  <c r="S25" i="4"/>
  <c r="R25" i="4"/>
  <c r="Q25" i="4"/>
  <c r="Y24" i="4"/>
  <c r="X24" i="4"/>
  <c r="W24" i="4"/>
  <c r="S24" i="4"/>
  <c r="R24" i="4"/>
  <c r="Q24" i="4"/>
  <c r="Y23" i="4"/>
  <c r="X23" i="4"/>
  <c r="W23" i="4"/>
  <c r="S23" i="4"/>
  <c r="R23" i="4"/>
  <c r="Q23" i="4"/>
  <c r="Y22" i="4"/>
  <c r="X22" i="4"/>
  <c r="W22" i="4"/>
  <c r="R22" i="4"/>
  <c r="Q22" i="4"/>
  <c r="Y21" i="4"/>
  <c r="X21" i="4"/>
  <c r="W21" i="4"/>
  <c r="S21" i="4"/>
  <c r="R21" i="4"/>
  <c r="Q21" i="4"/>
  <c r="Y20" i="4"/>
  <c r="X20" i="4"/>
  <c r="W20" i="4"/>
  <c r="R20" i="4"/>
  <c r="Q20" i="4"/>
  <c r="Y19" i="4"/>
  <c r="X19" i="4"/>
  <c r="W19" i="4"/>
  <c r="S19" i="4"/>
  <c r="R19" i="4"/>
  <c r="Q19" i="4"/>
  <c r="Y18" i="4"/>
  <c r="X18" i="4"/>
  <c r="W18" i="4"/>
  <c r="S18" i="4"/>
  <c r="R18" i="4"/>
  <c r="Q18" i="4"/>
  <c r="Y17" i="4"/>
  <c r="X17" i="4"/>
  <c r="W17" i="4"/>
  <c r="S17" i="4"/>
  <c r="R17" i="4"/>
  <c r="Q17" i="4"/>
  <c r="Y16" i="4"/>
  <c r="X16" i="4"/>
  <c r="W16" i="4"/>
  <c r="S16" i="4"/>
  <c r="R16" i="4"/>
  <c r="Q16" i="4"/>
  <c r="Y15" i="4"/>
  <c r="X15" i="4"/>
  <c r="W15" i="4"/>
  <c r="R15" i="4"/>
  <c r="Q15" i="4"/>
  <c r="Y14" i="4"/>
  <c r="X14" i="4"/>
  <c r="W14" i="4"/>
  <c r="R14" i="4"/>
  <c r="Q14" i="4"/>
  <c r="Y13" i="4"/>
  <c r="X13" i="4"/>
  <c r="W13" i="4"/>
  <c r="S13" i="4"/>
  <c r="R13" i="4"/>
  <c r="Q13" i="4"/>
  <c r="Y12" i="4"/>
  <c r="X12" i="4"/>
  <c r="W12" i="4"/>
  <c r="S12" i="4"/>
  <c r="R12" i="4"/>
  <c r="Q12" i="4"/>
  <c r="Y11" i="4"/>
  <c r="X11" i="4"/>
  <c r="W11" i="4"/>
  <c r="S11" i="4"/>
  <c r="R11" i="4"/>
  <c r="Q11" i="4"/>
  <c r="Y10" i="4"/>
  <c r="X10" i="4"/>
  <c r="W10" i="4"/>
  <c r="R10" i="4"/>
  <c r="Q10" i="4"/>
  <c r="Y9" i="4"/>
  <c r="X9" i="4"/>
  <c r="W9" i="4"/>
  <c r="S9" i="4"/>
  <c r="R9" i="4"/>
  <c r="Q9" i="4"/>
  <c r="Y8" i="4"/>
  <c r="X8" i="4"/>
  <c r="W8" i="4"/>
  <c r="R8" i="4"/>
  <c r="Q8" i="4"/>
  <c r="Y7" i="4"/>
  <c r="X7" i="4"/>
  <c r="W7" i="4"/>
  <c r="S7" i="4"/>
  <c r="R7" i="4"/>
  <c r="Q7" i="4"/>
  <c r="Y6" i="4"/>
  <c r="X6" i="4"/>
  <c r="W6" i="4"/>
  <c r="R6" i="4"/>
  <c r="Q6" i="4"/>
  <c r="Y5" i="4"/>
  <c r="X5" i="4"/>
  <c r="W5" i="4"/>
  <c r="R5" i="4"/>
  <c r="Q5" i="4"/>
  <c r="Y4" i="4"/>
  <c r="X4" i="4"/>
  <c r="W4" i="4"/>
  <c r="S4" i="4"/>
  <c r="R4" i="4"/>
  <c r="Q4" i="4"/>
  <c r="Y3" i="4"/>
  <c r="X3" i="4"/>
  <c r="W3" i="4"/>
  <c r="R3" i="4"/>
  <c r="Q3" i="4"/>
  <c r="Y2" i="4"/>
  <c r="X2" i="4"/>
  <c r="W2" i="4"/>
  <c r="S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R27" i="3"/>
  <c r="Q27" i="3"/>
  <c r="Y26" i="3"/>
  <c r="X26" i="3"/>
  <c r="W26" i="3"/>
  <c r="S26" i="3"/>
  <c r="R26" i="3"/>
  <c r="Q26" i="3"/>
  <c r="Y25" i="3"/>
  <c r="X25" i="3"/>
  <c r="W25" i="3"/>
  <c r="S25" i="3"/>
  <c r="R25" i="3"/>
  <c r="Q25" i="3"/>
  <c r="Y24" i="3"/>
  <c r="X24" i="3"/>
  <c r="W24" i="3"/>
  <c r="S24" i="3"/>
  <c r="R24" i="3"/>
  <c r="Q24" i="3"/>
  <c r="Y23" i="3"/>
  <c r="X23" i="3"/>
  <c r="W23" i="3"/>
  <c r="S23" i="3"/>
  <c r="R23" i="3"/>
  <c r="Q23" i="3"/>
  <c r="Y22" i="3"/>
  <c r="X22" i="3"/>
  <c r="W22" i="3"/>
  <c r="S22" i="3"/>
  <c r="R22" i="3"/>
  <c r="Q22" i="3"/>
  <c r="Y21" i="3"/>
  <c r="X21" i="3"/>
  <c r="W21" i="3"/>
  <c r="R21" i="3"/>
  <c r="Q21" i="3"/>
  <c r="Y20" i="3"/>
  <c r="X20" i="3"/>
  <c r="W20" i="3"/>
  <c r="S20" i="3"/>
  <c r="R20" i="3"/>
  <c r="Q20" i="3"/>
  <c r="Y19" i="3"/>
  <c r="X19" i="3"/>
  <c r="W19" i="3"/>
  <c r="R19" i="3"/>
  <c r="Q19" i="3"/>
  <c r="Y18" i="3"/>
  <c r="X18" i="3"/>
  <c r="W18" i="3"/>
  <c r="S18" i="3"/>
  <c r="R18" i="3"/>
  <c r="Q18" i="3"/>
  <c r="Y17" i="3"/>
  <c r="X17" i="3"/>
  <c r="W17" i="3"/>
  <c r="S17" i="3"/>
  <c r="R17" i="3"/>
  <c r="Q17" i="3"/>
  <c r="Y16" i="3"/>
  <c r="X16" i="3"/>
  <c r="W16" i="3"/>
  <c r="R16" i="3"/>
  <c r="Q16" i="3"/>
  <c r="Y15" i="3"/>
  <c r="X15" i="3"/>
  <c r="W15" i="3"/>
  <c r="R15" i="3"/>
  <c r="Q15" i="3"/>
  <c r="Y14" i="3"/>
  <c r="X14" i="3"/>
  <c r="W14" i="3"/>
  <c r="R14" i="3"/>
  <c r="Q14" i="3"/>
  <c r="Y13" i="3"/>
  <c r="X13" i="3"/>
  <c r="W13" i="3"/>
  <c r="S13" i="3"/>
  <c r="R13" i="3"/>
  <c r="Q13" i="3"/>
  <c r="Y12" i="3"/>
  <c r="X12" i="3"/>
  <c r="W12" i="3"/>
  <c r="S12" i="3"/>
  <c r="R12" i="3"/>
  <c r="Q12" i="3"/>
  <c r="Y11" i="3"/>
  <c r="X11" i="3"/>
  <c r="W11" i="3"/>
  <c r="S11" i="3"/>
  <c r="Q11" i="3"/>
  <c r="Y10" i="3"/>
  <c r="X10" i="3"/>
  <c r="W10" i="3"/>
  <c r="S10" i="3"/>
  <c r="R10" i="3"/>
  <c r="Q10" i="3"/>
  <c r="Y9" i="3"/>
  <c r="X9" i="3"/>
  <c r="W9" i="3"/>
  <c r="R9" i="3"/>
  <c r="Q9" i="3"/>
  <c r="Y8" i="3"/>
  <c r="X8" i="3"/>
  <c r="W8" i="3"/>
  <c r="R8" i="3"/>
  <c r="Q8" i="3"/>
  <c r="Y7" i="3"/>
  <c r="X7" i="3"/>
  <c r="W7" i="3"/>
  <c r="S7" i="3"/>
  <c r="R7" i="3"/>
  <c r="Q7" i="3"/>
  <c r="Y6" i="3"/>
  <c r="X6" i="3"/>
  <c r="W6" i="3"/>
  <c r="S6" i="3"/>
  <c r="R6" i="3"/>
  <c r="Q6" i="3"/>
  <c r="Y5" i="3"/>
  <c r="X5" i="3"/>
  <c r="W5" i="3"/>
  <c r="R5" i="3"/>
  <c r="Q5" i="3"/>
  <c r="Y4" i="3"/>
  <c r="X4" i="3"/>
  <c r="W4" i="3"/>
  <c r="S4" i="3"/>
  <c r="R4" i="3"/>
  <c r="Q4" i="3"/>
  <c r="Y3" i="3"/>
  <c r="X3" i="3"/>
  <c r="W3" i="3"/>
  <c r="S3" i="3"/>
  <c r="R3" i="3"/>
  <c r="Q3" i="3"/>
  <c r="Y2" i="3"/>
  <c r="X2" i="3"/>
  <c r="W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Q28" i="10"/>
  <c r="Y27" i="10"/>
  <c r="X27" i="10"/>
  <c r="W27" i="10"/>
  <c r="Q27" i="10"/>
  <c r="Y26" i="10"/>
  <c r="X26" i="10"/>
  <c r="W26" i="10"/>
  <c r="Y25" i="10"/>
  <c r="X25" i="10"/>
  <c r="W25" i="10"/>
  <c r="S25" i="10"/>
  <c r="Q25" i="10"/>
  <c r="Y24" i="10"/>
  <c r="X24" i="10"/>
  <c r="W24" i="10"/>
  <c r="S24" i="10"/>
  <c r="R24" i="10"/>
  <c r="Q24" i="10"/>
  <c r="Y23" i="10"/>
  <c r="X23" i="10"/>
  <c r="W23" i="10"/>
  <c r="Q23" i="10"/>
  <c r="Y22" i="10"/>
  <c r="X22" i="10"/>
  <c r="W22" i="10"/>
  <c r="Q22" i="10"/>
  <c r="Y21" i="10"/>
  <c r="X21" i="10"/>
  <c r="W21" i="10"/>
  <c r="S21" i="10"/>
  <c r="Q21" i="10"/>
  <c r="Y20" i="10"/>
  <c r="X20" i="10"/>
  <c r="W20" i="10"/>
  <c r="Q20" i="10"/>
  <c r="Y19" i="10"/>
  <c r="X19" i="10"/>
  <c r="W19" i="10"/>
  <c r="Q19" i="10"/>
  <c r="Y18" i="10"/>
  <c r="X18" i="10"/>
  <c r="W18" i="10"/>
  <c r="S18" i="10"/>
  <c r="Q18" i="10"/>
  <c r="Y17" i="10"/>
  <c r="X17" i="10"/>
  <c r="W17" i="10"/>
  <c r="R17" i="10"/>
  <c r="Q17" i="10"/>
  <c r="Y16" i="10"/>
  <c r="X16" i="10"/>
  <c r="W16" i="10"/>
  <c r="R16" i="10"/>
  <c r="Q16" i="10"/>
  <c r="Y15" i="10"/>
  <c r="X15" i="10"/>
  <c r="W15" i="10"/>
  <c r="R15" i="10"/>
  <c r="Q15" i="10"/>
  <c r="Y14" i="10"/>
  <c r="X14" i="10"/>
  <c r="W14" i="10"/>
  <c r="S14" i="10"/>
  <c r="Q14" i="10"/>
  <c r="Y13" i="10"/>
  <c r="X13" i="10"/>
  <c r="W13" i="10"/>
  <c r="R13" i="10"/>
  <c r="Q13" i="10"/>
  <c r="Y12" i="10"/>
  <c r="X12" i="10"/>
  <c r="W12" i="10"/>
  <c r="R12" i="10"/>
  <c r="Q12" i="10"/>
  <c r="Y11" i="10"/>
  <c r="X11" i="10"/>
  <c r="W11" i="10"/>
  <c r="S11" i="10"/>
  <c r="R11" i="10"/>
  <c r="Q11" i="10"/>
  <c r="Y10" i="10"/>
  <c r="X10" i="10"/>
  <c r="W10" i="10"/>
  <c r="Q10" i="10"/>
  <c r="Y9" i="10"/>
  <c r="X9" i="10"/>
  <c r="W9" i="10"/>
  <c r="S9" i="10"/>
  <c r="R9" i="10"/>
  <c r="Q9" i="10"/>
  <c r="Y8" i="10"/>
  <c r="X8" i="10"/>
  <c r="W8" i="10"/>
  <c r="Q8" i="10"/>
  <c r="Y7" i="10"/>
  <c r="X7" i="10"/>
  <c r="W7" i="10"/>
  <c r="Q7" i="10"/>
  <c r="Y6" i="10"/>
  <c r="X6" i="10"/>
  <c r="W6" i="10"/>
  <c r="Y5" i="10"/>
  <c r="X5" i="10"/>
  <c r="W5" i="10"/>
  <c r="Q5" i="10"/>
  <c r="Y4" i="10"/>
  <c r="X4" i="10"/>
  <c r="W4" i="10"/>
  <c r="R4" i="10"/>
  <c r="Q4" i="10"/>
  <c r="Y3" i="10"/>
  <c r="X3" i="10"/>
  <c r="W3" i="10"/>
  <c r="R3" i="10"/>
  <c r="Q3" i="10"/>
  <c r="Y2" i="10"/>
  <c r="X2" i="10"/>
  <c r="W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44" i="1"/>
  <c r="S13" i="1"/>
  <c r="S11" i="1"/>
  <c r="S5" i="1"/>
  <c r="Q2" i="1"/>
  <c r="R2" i="1"/>
  <c r="S2" i="1"/>
  <c r="W2" i="1"/>
  <c r="X2" i="1"/>
  <c r="Q3" i="1"/>
  <c r="R3" i="1"/>
  <c r="S3" i="1"/>
  <c r="W3" i="1"/>
  <c r="X3" i="1"/>
  <c r="Q4" i="1"/>
  <c r="R4" i="1"/>
  <c r="W4" i="1"/>
  <c r="X4" i="1"/>
  <c r="Q5" i="1"/>
  <c r="R5" i="1"/>
  <c r="W5" i="1"/>
  <c r="X5" i="1"/>
  <c r="Q6" i="1"/>
  <c r="R6" i="1"/>
  <c r="W6" i="1"/>
  <c r="X6" i="1"/>
  <c r="Q7" i="1"/>
  <c r="R7" i="1"/>
  <c r="S7" i="1"/>
  <c r="W7" i="1"/>
  <c r="X7" i="1"/>
  <c r="Q8" i="1"/>
  <c r="R8" i="1"/>
  <c r="W8" i="1"/>
  <c r="X8" i="1"/>
  <c r="Q9" i="1"/>
  <c r="R9" i="1"/>
  <c r="W9" i="1"/>
  <c r="X9" i="1"/>
  <c r="Q10" i="1"/>
  <c r="R10" i="1"/>
  <c r="S10" i="1"/>
  <c r="W10" i="1"/>
  <c r="X10" i="1"/>
  <c r="Q11" i="1"/>
  <c r="R11" i="1"/>
  <c r="W11" i="1"/>
  <c r="X11" i="1"/>
  <c r="Q12" i="1"/>
  <c r="R12" i="1"/>
  <c r="W12" i="1"/>
  <c r="X12" i="1"/>
  <c r="Q13" i="1"/>
  <c r="R13" i="1"/>
  <c r="W13" i="1"/>
  <c r="X13" i="1"/>
  <c r="Q14" i="1"/>
  <c r="R14" i="1"/>
  <c r="W14" i="1"/>
  <c r="X14" i="1"/>
  <c r="Q15" i="1"/>
  <c r="R15" i="1"/>
  <c r="W15" i="1"/>
  <c r="X15" i="1"/>
  <c r="Q16" i="1"/>
  <c r="R16" i="1"/>
  <c r="W16" i="1"/>
  <c r="X16" i="1"/>
  <c r="Q17" i="1"/>
  <c r="R17" i="1"/>
  <c r="W17" i="1"/>
  <c r="X17" i="1"/>
  <c r="Q18" i="1"/>
  <c r="R18" i="1"/>
  <c r="W18" i="1"/>
  <c r="X18" i="1"/>
  <c r="Q19" i="1"/>
  <c r="R19" i="1"/>
  <c r="W19" i="1"/>
  <c r="X19" i="1"/>
  <c r="Q20" i="1"/>
  <c r="R20" i="1"/>
  <c r="S20" i="1"/>
  <c r="W20" i="1"/>
  <c r="X20" i="1"/>
  <c r="Q21" i="1"/>
  <c r="R21" i="1"/>
  <c r="W21" i="1"/>
  <c r="X21" i="1"/>
  <c r="Q22" i="1"/>
  <c r="R22" i="1"/>
  <c r="W22" i="1"/>
  <c r="X22" i="1"/>
  <c r="Q23" i="1"/>
  <c r="W23" i="1"/>
  <c r="X23" i="1"/>
  <c r="Q24" i="1"/>
  <c r="R24" i="1"/>
  <c r="W24" i="1"/>
  <c r="X24" i="1"/>
  <c r="Q25" i="1"/>
  <c r="R25" i="1"/>
  <c r="S25" i="1"/>
  <c r="W25" i="1"/>
  <c r="X25" i="1"/>
  <c r="Q26" i="1"/>
  <c r="R26" i="1"/>
  <c r="W26" i="1"/>
  <c r="X26" i="1"/>
  <c r="Q27" i="1"/>
  <c r="R27" i="1"/>
  <c r="W27" i="1"/>
  <c r="X27" i="1"/>
  <c r="Q28" i="1"/>
  <c r="R28" i="1"/>
  <c r="W28" i="1"/>
  <c r="X28" i="1"/>
  <c r="Q29" i="1"/>
  <c r="R29" i="1"/>
  <c r="S29" i="1"/>
  <c r="W29" i="1"/>
  <c r="X29" i="1"/>
  <c r="Q30" i="1"/>
  <c r="R30" i="1"/>
  <c r="S30" i="1"/>
  <c r="W30" i="1"/>
  <c r="X30" i="1"/>
  <c r="Q31" i="1"/>
  <c r="R31" i="1"/>
  <c r="S31" i="1"/>
  <c r="W31" i="1"/>
  <c r="X31" i="1"/>
  <c r="Q32" i="1"/>
  <c r="R32" i="1"/>
  <c r="W32" i="1"/>
  <c r="X32" i="1"/>
  <c r="Q33" i="1"/>
  <c r="R33" i="1"/>
  <c r="W33" i="1"/>
  <c r="X33" i="1"/>
  <c r="Q34" i="1"/>
  <c r="R34" i="1"/>
  <c r="W34" i="1"/>
  <c r="X34" i="1"/>
  <c r="Q35" i="1"/>
  <c r="R35" i="1"/>
  <c r="S35" i="1"/>
  <c r="W35" i="1"/>
  <c r="X35" i="1"/>
  <c r="Q36" i="1"/>
  <c r="R36" i="1"/>
  <c r="S36" i="1"/>
  <c r="W36" i="1"/>
  <c r="X36" i="1"/>
  <c r="Q37" i="1"/>
  <c r="R37" i="1"/>
  <c r="W37" i="1"/>
  <c r="X37" i="1"/>
  <c r="Q38" i="1"/>
  <c r="R38" i="1"/>
  <c r="W38" i="1"/>
  <c r="X38" i="1"/>
  <c r="Q39" i="1"/>
  <c r="R39" i="1"/>
  <c r="W39" i="1"/>
  <c r="X39" i="1"/>
  <c r="Q40" i="1"/>
  <c r="R40" i="1"/>
  <c r="W40" i="1"/>
  <c r="X40" i="1"/>
  <c r="Q41" i="1"/>
  <c r="R41" i="1"/>
  <c r="W41" i="1"/>
  <c r="X41" i="1"/>
  <c r="Q42" i="1"/>
  <c r="R42" i="1"/>
  <c r="S42" i="1"/>
  <c r="W42" i="1"/>
  <c r="X42" i="1"/>
  <c r="Q43" i="1"/>
  <c r="R43" i="1"/>
  <c r="S43" i="1"/>
  <c r="W43" i="1"/>
  <c r="X43" i="1"/>
  <c r="Q44" i="1"/>
  <c r="R44" i="1"/>
  <c r="W44" i="1"/>
  <c r="X44" i="1"/>
  <c r="Q45" i="1"/>
  <c r="R45" i="1"/>
  <c r="S45" i="1"/>
  <c r="W45" i="1"/>
  <c r="X45" i="1"/>
  <c r="Q46" i="1"/>
  <c r="R46" i="1"/>
  <c r="S46" i="1"/>
  <c r="W46" i="1"/>
  <c r="X46" i="1"/>
  <c r="X47" i="11" l="1"/>
  <c r="Y47" i="11"/>
  <c r="X47" i="9"/>
  <c r="Y47" i="9"/>
  <c r="X47" i="15"/>
  <c r="Y47" i="15"/>
  <c r="X47" i="8"/>
  <c r="Y47" i="8"/>
  <c r="X47" i="2"/>
  <c r="Y47" i="2"/>
  <c r="X47" i="6"/>
  <c r="Y47" i="6"/>
  <c r="X47" i="10"/>
  <c r="Y47" i="10"/>
  <c r="X47" i="12"/>
  <c r="Y47" i="12"/>
  <c r="X47" i="3"/>
  <c r="Y47" i="3"/>
  <c r="Y47" i="4"/>
  <c r="X47" i="4"/>
  <c r="X47" i="5"/>
  <c r="Y47" i="5"/>
  <c r="AA47" i="14"/>
  <c r="Q49" i="14"/>
  <c r="W47" i="11"/>
  <c r="W47" i="9"/>
  <c r="W47" i="15"/>
  <c r="W47" i="8"/>
  <c r="W47" i="2"/>
  <c r="W47" i="6"/>
  <c r="W47" i="10"/>
  <c r="W47" i="5"/>
  <c r="W47" i="12"/>
  <c r="W47" i="3"/>
  <c r="W47" i="4"/>
  <c r="AA49" i="14"/>
  <c r="B54" i="13" s="1"/>
  <c r="X49" i="11"/>
  <c r="X49" i="9"/>
  <c r="X49" i="15"/>
  <c r="X49" i="2"/>
  <c r="X49" i="6"/>
  <c r="X49" i="10"/>
  <c r="X49" i="5"/>
  <c r="X49" i="12"/>
  <c r="X49" i="3"/>
  <c r="X49" i="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3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Y47" i="1" l="1"/>
  <c r="X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4" i="13" l="1"/>
  <c r="X24" i="13"/>
  <c r="Y24" i="13"/>
  <c r="Z24" i="13"/>
  <c r="AA24" i="13"/>
  <c r="Q25" i="13"/>
  <c r="X25" i="13"/>
  <c r="Y25" i="13"/>
  <c r="Z25" i="13"/>
  <c r="AA25" i="13"/>
  <c r="Q27" i="13"/>
  <c r="X27" i="13"/>
  <c r="Y27" i="13"/>
  <c r="Z27" i="13"/>
  <c r="AA27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2" i="13"/>
  <c r="X2" i="13"/>
  <c r="Y2" i="13"/>
  <c r="Z2" i="13"/>
  <c r="AA2" i="13"/>
  <c r="Q4" i="13"/>
  <c r="X4" i="13"/>
  <c r="Y4" i="13"/>
  <c r="Z4" i="13"/>
  <c r="AA4" i="13"/>
  <c r="Q6" i="13"/>
  <c r="X6" i="13"/>
  <c r="Y6" i="13"/>
  <c r="Z6" i="13"/>
  <c r="AA6" i="13"/>
  <c r="Q8" i="13"/>
  <c r="X8" i="13"/>
  <c r="Y8" i="13"/>
  <c r="Z8" i="13"/>
  <c r="AA8" i="13"/>
  <c r="Q11" i="13"/>
  <c r="X11" i="13"/>
  <c r="Y11" i="13"/>
  <c r="Z11" i="13"/>
  <c r="AA11" i="13"/>
  <c r="Q13" i="13"/>
  <c r="X13" i="13"/>
  <c r="Y13" i="13"/>
  <c r="Z13" i="13"/>
  <c r="AA13" i="13"/>
  <c r="Q15" i="13"/>
  <c r="X15" i="13"/>
  <c r="Y15" i="13"/>
  <c r="Z15" i="13"/>
  <c r="AA15" i="13"/>
  <c r="Q18" i="13"/>
  <c r="X18" i="13"/>
  <c r="Y18" i="13"/>
  <c r="Z18" i="13"/>
  <c r="AA18" i="13"/>
  <c r="Q20" i="13"/>
  <c r="X20" i="13"/>
  <c r="Y20" i="13"/>
  <c r="Z20" i="13"/>
  <c r="AA20" i="13"/>
  <c r="Q22" i="13"/>
  <c r="X22" i="13"/>
  <c r="Y22" i="13"/>
  <c r="Z22" i="13"/>
  <c r="AA22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<sst xmlns="http://schemas.openxmlformats.org/spreadsheetml/2006/main" count="1092" uniqueCount="72">
  <si>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</si>
  <si>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</si>
  <si>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</si>
  <si>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</si>
  <si>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</si>
  <si>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</si>
  <si>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</si>
  <si>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</si>
  <si>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</si>
  <si>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</si>
  <si>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</si>
  <si>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</si>
  <si>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</si>
  <si>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</si>
  <si>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</si>
  <si>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</si>
  <si>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</si>
  <si>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</si>
  <si>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</si>
  <si>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</si>
  <si>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</si>
  <si>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</si>
  <si>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</si>
  <si>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</si>
  <si>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</si>
  <si>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</si>
  <si>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</si>
  <si>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</si>
  <si>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</si>
  <si>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</si>
  <si>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</si>
  <si>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</si>
  <si>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</si>
  <si>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</si>
  <si>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</si>
  <si>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</si>
  <si>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</si>
  <si>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</si>
  <si>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</si>
  <si>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</si>
  <si>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</si>
  <si>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</si>
  <si>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</si>
  <si>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</si>
  <si>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@ OCE</t>
  </si>
  <si>
    <t>-</t>
  </si>
  <si>
    <t>vs SPA</t>
  </si>
  <si>
    <t>@ FRA</t>
  </si>
  <si>
    <t>vs 6TH</t>
  </si>
  <si>
    <t>@ INJ</t>
  </si>
  <si>
    <t>vs CAN</t>
  </si>
  <si>
    <t>@ EUR</t>
  </si>
  <si>
    <t>vs DNK</t>
  </si>
  <si>
    <t>vs RKS</t>
  </si>
  <si>
    <t>@ IMP</t>
  </si>
  <si>
    <t>vs AFR</t>
  </si>
  <si>
    <t>@ 3PT</t>
  </si>
  <si>
    <t>vs OLD</t>
  </si>
  <si>
    <t>@ DEF</t>
  </si>
  <si>
    <t>vs USA</t>
  </si>
  <si>
    <t>vs OCE</t>
  </si>
  <si>
    <t>vs FRA</t>
  </si>
  <si>
    <t>@ SPA</t>
  </si>
  <si>
    <t>@ 6TH</t>
  </si>
  <si>
    <t>vs INJ</t>
  </si>
  <si>
    <t>@ CAN</t>
  </si>
  <si>
    <t>vs EUR</t>
  </si>
  <si>
    <t>@ DNK</t>
  </si>
  <si>
    <t>@ RKS</t>
  </si>
  <si>
    <t>vs IMP</t>
  </si>
  <si>
    <t>@ AFR</t>
  </si>
  <si>
    <t>vs 3PT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</si>
</sst>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topLeftCell="A25" workbookViewId="0">
      <selection activeCell="Z28" sqref="Z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11</v>
      </c>
      <c r="C2">
        <v>1</v>
      </c>
      <c r="D2">
        <v>5</v>
      </c>
      <c r="E2">
        <v>1</v>
      </c>
      <c r="F2">
        <v>0</v>
      </c>
      <c r="G2">
        <v>1</v>
      </c>
      <c r="H2">
        <v>4</v>
      </c>
      <c r="I2">
        <v>16</v>
      </c>
      <c r="J2">
        <v>1</v>
      </c>
      <c r="K2">
        <v>6</v>
      </c>
      <c r="L2">
        <v>2</v>
      </c>
      <c r="M2">
        <v>2</v>
      </c>
      <c r="N2">
        <v>0</v>
      </c>
      <c r="O2">
        <v>2</v>
      </c>
      <c r="P2">
        <v>3</v>
      </c>
      <c r="Q2" s="2">
        <f t="shared" ref="Q2:Q46" si="0">H2/I2</f>
        <v>0.25</v>
      </c>
      <c r="R2" s="2">
        <f t="shared" ref="R2:R46" si="1">J2/K2</f>
        <v>0.16666666666666666</v>
      </c>
      <c r="S2" s="2">
        <f>L2/M2</f>
        <v>1</v>
      </c>
      <c r="T2">
        <v>39</v>
      </c>
      <c r="U2">
        <v>21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4.0472820512820542</v>
      </c>
      <c r="X2" s="4">
        <f t="shared" ref="X2:X46" si="3">B2+(C2*1.2)+(D2*1.5)+(E2*3)+(F2*3)-G2</f>
        <v>21.7</v>
      </c>
      <c r="Y2" s="4">
        <f t="shared" ref="Y2:Y46" si="4">B2+0.4*H2-0.7*I2-0.4*(M2-L2)+0.7*N2+0.3*(C2-N2)+F2+D2*0.7+0.7*E2-0.4*O2-G2</f>
        <v>4.1000000000000005</v>
      </c>
      <c r="Z2">
        <v>0</v>
      </c>
    </row>
    <row r="3" spans="1:26" x14ac:dyDescent="0.3">
      <c r="A3" s="1" t="s">
        <v>46</v>
      </c>
      <c r="B3">
        <v>18</v>
      </c>
      <c r="C3">
        <v>0</v>
      </c>
      <c r="D3">
        <v>13</v>
      </c>
      <c r="E3">
        <v>0</v>
      </c>
      <c r="F3">
        <v>1</v>
      </c>
      <c r="G3">
        <v>0</v>
      </c>
      <c r="H3">
        <v>8</v>
      </c>
      <c r="I3">
        <v>11</v>
      </c>
      <c r="J3">
        <v>2</v>
      </c>
      <c r="K3">
        <v>3</v>
      </c>
      <c r="L3">
        <v>0</v>
      </c>
      <c r="M3">
        <v>0</v>
      </c>
      <c r="N3">
        <v>0</v>
      </c>
      <c r="O3">
        <v>1</v>
      </c>
      <c r="P3">
        <v>5</v>
      </c>
      <c r="Q3" s="2">
        <f t="shared" si="0"/>
        <v>0.72727272727272729</v>
      </c>
      <c r="R3" s="2">
        <f t="shared" si="1"/>
        <v>0.66666666666666663</v>
      </c>
      <c r="S3" s="6" t="s">
        <v>45</v>
      </c>
      <c r="T3">
        <v>39</v>
      </c>
      <c r="U3">
        <v>47</v>
      </c>
      <c r="V3">
        <v>0</v>
      </c>
      <c r="W3" s="3">
        <f t="shared" si="2"/>
        <v>29.762769230769234</v>
      </c>
      <c r="X3" s="4">
        <f t="shared" si="3"/>
        <v>40.5</v>
      </c>
      <c r="Y3" s="4">
        <f t="shared" si="4"/>
        <v>23.200000000000003</v>
      </c>
      <c r="Z3">
        <v>0</v>
      </c>
    </row>
    <row r="4" spans="1:26" x14ac:dyDescent="0.3">
      <c r="A4" s="1" t="s">
        <v>47</v>
      </c>
      <c r="B4">
        <v>14</v>
      </c>
      <c r="C4">
        <v>1</v>
      </c>
      <c r="D4">
        <v>13</v>
      </c>
      <c r="E4">
        <v>0</v>
      </c>
      <c r="F4">
        <v>1</v>
      </c>
      <c r="G4">
        <v>5</v>
      </c>
      <c r="H4">
        <v>5</v>
      </c>
      <c r="I4">
        <v>14</v>
      </c>
      <c r="J4">
        <v>2</v>
      </c>
      <c r="K4">
        <v>6</v>
      </c>
      <c r="L4">
        <v>2</v>
      </c>
      <c r="M4">
        <v>2</v>
      </c>
      <c r="N4">
        <v>0</v>
      </c>
      <c r="O4">
        <v>2</v>
      </c>
      <c r="P4">
        <v>-4</v>
      </c>
      <c r="Q4" s="2">
        <f t="shared" si="0"/>
        <v>0.35714285714285715</v>
      </c>
      <c r="R4" s="2">
        <f t="shared" si="1"/>
        <v>0.33333333333333331</v>
      </c>
      <c r="S4" s="2">
        <f>L4/M4</f>
        <v>1</v>
      </c>
      <c r="T4">
        <v>45</v>
      </c>
      <c r="U4">
        <v>46</v>
      </c>
      <c r="V4">
        <v>0</v>
      </c>
      <c r="W4" s="3">
        <f t="shared" si="2"/>
        <v>10.880355555555553</v>
      </c>
      <c r="X4" s="4">
        <f t="shared" si="3"/>
        <v>32.700000000000003</v>
      </c>
      <c r="Y4" s="4">
        <f t="shared" si="4"/>
        <v>10.8</v>
      </c>
      <c r="Z4">
        <v>0</v>
      </c>
    </row>
    <row r="5" spans="1:26" x14ac:dyDescent="0.3">
      <c r="A5" s="1" t="s">
        <v>48</v>
      </c>
      <c r="B5">
        <v>13</v>
      </c>
      <c r="C5">
        <v>4</v>
      </c>
      <c r="D5">
        <v>11</v>
      </c>
      <c r="E5">
        <v>0</v>
      </c>
      <c r="F5">
        <v>0</v>
      </c>
      <c r="G5">
        <v>3</v>
      </c>
      <c r="H5">
        <v>6</v>
      </c>
      <c r="I5">
        <v>13</v>
      </c>
      <c r="J5">
        <v>1</v>
      </c>
      <c r="K5">
        <v>5</v>
      </c>
      <c r="L5">
        <v>0</v>
      </c>
      <c r="M5">
        <v>0</v>
      </c>
      <c r="N5">
        <v>1</v>
      </c>
      <c r="O5">
        <v>0</v>
      </c>
      <c r="P5">
        <v>15</v>
      </c>
      <c r="Q5" s="2">
        <f t="shared" si="0"/>
        <v>0.46153846153846156</v>
      </c>
      <c r="R5" s="2">
        <f t="shared" si="1"/>
        <v>0.2</v>
      </c>
      <c r="S5" s="6" t="s">
        <v>45</v>
      </c>
      <c r="T5">
        <v>40</v>
      </c>
      <c r="U5">
        <v>40</v>
      </c>
      <c r="V5">
        <v>0</v>
      </c>
      <c r="W5" s="3">
        <f t="shared" si="2"/>
        <v>14.898849999999999</v>
      </c>
      <c r="X5" s="4">
        <f t="shared" si="3"/>
        <v>31.299999999999997</v>
      </c>
      <c r="Y5" s="4">
        <f t="shared" si="4"/>
        <v>12.6</v>
      </c>
      <c r="Z5">
        <v>0</v>
      </c>
    </row>
    <row r="6" spans="1:26" x14ac:dyDescent="0.3">
      <c r="A6" s="1" t="s">
        <v>49</v>
      </c>
      <c r="B6">
        <v>9</v>
      </c>
      <c r="C6">
        <v>4</v>
      </c>
      <c r="D6">
        <v>6</v>
      </c>
      <c r="E6">
        <v>0</v>
      </c>
      <c r="F6">
        <v>1</v>
      </c>
      <c r="G6">
        <v>3</v>
      </c>
      <c r="H6">
        <v>4</v>
      </c>
      <c r="I6">
        <v>12</v>
      </c>
      <c r="J6">
        <v>1</v>
      </c>
      <c r="K6">
        <v>4</v>
      </c>
      <c r="L6">
        <v>0</v>
      </c>
      <c r="M6">
        <v>0</v>
      </c>
      <c r="N6">
        <v>0</v>
      </c>
      <c r="O6">
        <v>2</v>
      </c>
      <c r="P6">
        <v>-21</v>
      </c>
      <c r="Q6" s="2">
        <f t="shared" si="0"/>
        <v>0.33333333333333331</v>
      </c>
      <c r="R6" s="2">
        <f t="shared" si="1"/>
        <v>0.25</v>
      </c>
      <c r="S6" s="6" t="s">
        <v>45</v>
      </c>
      <c r="T6">
        <v>38</v>
      </c>
      <c r="U6">
        <v>25</v>
      </c>
      <c r="V6">
        <v>0</v>
      </c>
      <c r="W6" s="3">
        <f t="shared" si="2"/>
        <v>5.4375000000000009</v>
      </c>
      <c r="X6" s="4">
        <f t="shared" si="3"/>
        <v>22.8</v>
      </c>
      <c r="Y6" s="4">
        <f t="shared" si="4"/>
        <v>4.8000000000000016</v>
      </c>
      <c r="Z6">
        <v>0</v>
      </c>
    </row>
    <row r="7" spans="1:26" x14ac:dyDescent="0.3">
      <c r="A7" s="1" t="s">
        <v>50</v>
      </c>
      <c r="B7">
        <v>8</v>
      </c>
      <c r="C7">
        <v>3</v>
      </c>
      <c r="D7">
        <v>11</v>
      </c>
      <c r="E7">
        <v>0</v>
      </c>
      <c r="F7">
        <v>0</v>
      </c>
      <c r="G7">
        <v>5</v>
      </c>
      <c r="H7">
        <v>2</v>
      </c>
      <c r="I7">
        <v>7</v>
      </c>
      <c r="J7">
        <v>0</v>
      </c>
      <c r="K7">
        <v>3</v>
      </c>
      <c r="L7">
        <v>4</v>
      </c>
      <c r="M7">
        <v>4</v>
      </c>
      <c r="N7">
        <v>1</v>
      </c>
      <c r="O7">
        <v>0</v>
      </c>
      <c r="P7">
        <v>19</v>
      </c>
      <c r="Q7" s="2">
        <f t="shared" si="0"/>
        <v>0.2857142857142857</v>
      </c>
      <c r="R7" s="2">
        <f t="shared" si="1"/>
        <v>0</v>
      </c>
      <c r="S7" s="2">
        <f t="shared" ref="S7:S46" si="5">L7/M7</f>
        <v>1</v>
      </c>
      <c r="T7">
        <v>38</v>
      </c>
      <c r="U7">
        <v>36</v>
      </c>
      <c r="V7">
        <v>0</v>
      </c>
      <c r="W7" s="3">
        <f t="shared" si="2"/>
        <v>9.0477894736842082</v>
      </c>
      <c r="X7" s="4">
        <f t="shared" si="3"/>
        <v>23.1</v>
      </c>
      <c r="Y7" s="4">
        <f t="shared" si="4"/>
        <v>7.9</v>
      </c>
      <c r="Z7">
        <v>0</v>
      </c>
    </row>
    <row r="8" spans="1:26" x14ac:dyDescent="0.3">
      <c r="A8" s="1" t="s">
        <v>51</v>
      </c>
      <c r="B8">
        <v>13</v>
      </c>
      <c r="C8">
        <v>2</v>
      </c>
      <c r="D8">
        <v>15</v>
      </c>
      <c r="E8">
        <v>0</v>
      </c>
      <c r="F8">
        <v>0</v>
      </c>
      <c r="G8">
        <v>3</v>
      </c>
      <c r="H8">
        <v>5</v>
      </c>
      <c r="I8">
        <v>9</v>
      </c>
      <c r="J8">
        <v>3</v>
      </c>
      <c r="K8">
        <v>5</v>
      </c>
      <c r="L8">
        <v>0</v>
      </c>
      <c r="M8">
        <v>0</v>
      </c>
      <c r="N8">
        <v>0</v>
      </c>
      <c r="O8">
        <v>2</v>
      </c>
      <c r="P8">
        <v>0</v>
      </c>
      <c r="Q8" s="2">
        <f t="shared" si="0"/>
        <v>0.55555555555555558</v>
      </c>
      <c r="R8" s="2">
        <f t="shared" si="1"/>
        <v>0.6</v>
      </c>
      <c r="S8" s="6" t="s">
        <v>45</v>
      </c>
      <c r="T8">
        <v>42</v>
      </c>
      <c r="U8">
        <v>46</v>
      </c>
      <c r="V8">
        <v>0</v>
      </c>
      <c r="W8" s="3">
        <f t="shared" si="2"/>
        <v>18.609309523809522</v>
      </c>
      <c r="X8" s="4">
        <f t="shared" si="3"/>
        <v>34.9</v>
      </c>
      <c r="Y8" s="4">
        <f t="shared" si="4"/>
        <v>15.999999999999996</v>
      </c>
      <c r="Z8">
        <v>0</v>
      </c>
    </row>
    <row r="9" spans="1:26" x14ac:dyDescent="0.3">
      <c r="A9" t="s">
        <v>52</v>
      </c>
      <c r="B9">
        <v>14</v>
      </c>
      <c r="C9">
        <v>5</v>
      </c>
      <c r="D9">
        <v>12</v>
      </c>
      <c r="E9">
        <v>0</v>
      </c>
      <c r="F9">
        <v>1</v>
      </c>
      <c r="G9">
        <v>4</v>
      </c>
      <c r="H9">
        <v>4</v>
      </c>
      <c r="I9">
        <v>9</v>
      </c>
      <c r="J9">
        <v>0</v>
      </c>
      <c r="K9">
        <v>4</v>
      </c>
      <c r="L9">
        <v>6</v>
      </c>
      <c r="M9">
        <v>6</v>
      </c>
      <c r="N9">
        <v>1</v>
      </c>
      <c r="O9">
        <v>4</v>
      </c>
      <c r="P9">
        <v>16</v>
      </c>
      <c r="Q9" s="2">
        <f t="shared" si="0"/>
        <v>0.44444444444444442</v>
      </c>
      <c r="R9" s="2">
        <f t="shared" si="1"/>
        <v>0</v>
      </c>
      <c r="S9" s="2">
        <f t="shared" si="5"/>
        <v>1</v>
      </c>
      <c r="T9">
        <v>39</v>
      </c>
      <c r="U9">
        <v>44</v>
      </c>
      <c r="V9">
        <v>0</v>
      </c>
      <c r="W9" s="3">
        <f t="shared" si="2"/>
        <v>18.269615384615388</v>
      </c>
      <c r="X9" s="4">
        <f t="shared" si="3"/>
        <v>37</v>
      </c>
      <c r="Y9" s="4">
        <f t="shared" si="4"/>
        <v>14.999999999999996</v>
      </c>
      <c r="Z9">
        <v>0</v>
      </c>
    </row>
    <row r="10" spans="1:26" x14ac:dyDescent="0.3">
      <c r="A10" s="1" t="s">
        <v>53</v>
      </c>
      <c r="B10">
        <v>13</v>
      </c>
      <c r="C10">
        <v>2</v>
      </c>
      <c r="D10">
        <v>9</v>
      </c>
      <c r="E10">
        <v>0</v>
      </c>
      <c r="F10">
        <v>0</v>
      </c>
      <c r="G10">
        <v>1</v>
      </c>
      <c r="H10">
        <v>6</v>
      </c>
      <c r="I10">
        <v>11</v>
      </c>
      <c r="J10">
        <v>1</v>
      </c>
      <c r="K10">
        <v>3</v>
      </c>
      <c r="L10">
        <v>0</v>
      </c>
      <c r="M10">
        <v>0</v>
      </c>
      <c r="N10">
        <v>0</v>
      </c>
      <c r="O10">
        <v>2</v>
      </c>
      <c r="P10">
        <v>-12</v>
      </c>
      <c r="Q10" s="2">
        <f t="shared" si="0"/>
        <v>0.54545454545454541</v>
      </c>
      <c r="R10" s="2">
        <f t="shared" si="1"/>
        <v>0.33333333333333331</v>
      </c>
      <c r="S10" s="6" t="s">
        <v>45</v>
      </c>
      <c r="T10">
        <v>38</v>
      </c>
      <c r="U10">
        <v>36</v>
      </c>
      <c r="V10">
        <v>1</v>
      </c>
      <c r="W10" s="3">
        <f t="shared" si="2"/>
        <v>16.434973684210522</v>
      </c>
      <c r="X10" s="4">
        <f t="shared" si="3"/>
        <v>27.9</v>
      </c>
      <c r="Y10" s="4">
        <f t="shared" si="4"/>
        <v>12.8</v>
      </c>
      <c r="Z10">
        <v>0</v>
      </c>
    </row>
    <row r="11" spans="1:26" x14ac:dyDescent="0.3">
      <c r="A11" s="1" t="s">
        <v>54</v>
      </c>
      <c r="B11">
        <v>11</v>
      </c>
      <c r="C11">
        <v>1</v>
      </c>
      <c r="D11">
        <v>14</v>
      </c>
      <c r="E11">
        <v>0</v>
      </c>
      <c r="F11">
        <v>1</v>
      </c>
      <c r="G11">
        <v>2</v>
      </c>
      <c r="H11">
        <v>4</v>
      </c>
      <c r="I11">
        <v>13</v>
      </c>
      <c r="J11">
        <v>1</v>
      </c>
      <c r="K11">
        <v>5</v>
      </c>
      <c r="L11">
        <v>2</v>
      </c>
      <c r="M11">
        <v>2</v>
      </c>
      <c r="N11">
        <v>0</v>
      </c>
      <c r="O11">
        <v>2</v>
      </c>
      <c r="P11">
        <v>-4</v>
      </c>
      <c r="Q11" s="2">
        <f t="shared" si="0"/>
        <v>0.30769230769230771</v>
      </c>
      <c r="R11" s="2">
        <f t="shared" si="1"/>
        <v>0.2</v>
      </c>
      <c r="S11" s="2">
        <f t="shared" si="5"/>
        <v>1</v>
      </c>
      <c r="T11">
        <v>39</v>
      </c>
      <c r="U11">
        <v>44</v>
      </c>
      <c r="V11">
        <v>0</v>
      </c>
      <c r="W11" s="3">
        <f t="shared" si="2"/>
        <v>14.05941025641026</v>
      </c>
      <c r="X11" s="4">
        <f t="shared" si="3"/>
        <v>34.200000000000003</v>
      </c>
      <c r="Y11" s="4">
        <f t="shared" si="4"/>
        <v>11.799999999999997</v>
      </c>
      <c r="Z11">
        <v>0</v>
      </c>
    </row>
    <row r="12" spans="1:26" x14ac:dyDescent="0.3">
      <c r="A12" s="1" t="s">
        <v>55</v>
      </c>
      <c r="B12">
        <v>25</v>
      </c>
      <c r="C12">
        <v>1</v>
      </c>
      <c r="D12">
        <v>8</v>
      </c>
      <c r="E12">
        <v>0</v>
      </c>
      <c r="F12">
        <v>2</v>
      </c>
      <c r="G12">
        <v>2</v>
      </c>
      <c r="H12">
        <v>8</v>
      </c>
      <c r="I12">
        <v>10</v>
      </c>
      <c r="J12">
        <v>1</v>
      </c>
      <c r="K12">
        <v>2</v>
      </c>
      <c r="L12">
        <v>8</v>
      </c>
      <c r="M12">
        <v>8</v>
      </c>
      <c r="N12">
        <v>0</v>
      </c>
      <c r="O12">
        <v>0</v>
      </c>
      <c r="P12">
        <v>6</v>
      </c>
      <c r="Q12" s="2">
        <f t="shared" si="0"/>
        <v>0.8</v>
      </c>
      <c r="R12" s="2">
        <f t="shared" si="1"/>
        <v>0.5</v>
      </c>
      <c r="S12" s="2">
        <f t="shared" si="5"/>
        <v>1</v>
      </c>
      <c r="T12">
        <v>37</v>
      </c>
      <c r="U12">
        <v>47</v>
      </c>
      <c r="V12">
        <v>1</v>
      </c>
      <c r="W12" s="3">
        <f t="shared" si="2"/>
        <v>35.879459459459454</v>
      </c>
      <c r="X12" s="4">
        <f t="shared" si="3"/>
        <v>42.2</v>
      </c>
      <c r="Y12" s="4">
        <f t="shared" si="4"/>
        <v>27.1</v>
      </c>
      <c r="Z12">
        <v>0</v>
      </c>
    </row>
    <row r="13" spans="1:26" x14ac:dyDescent="0.3">
      <c r="A13" s="1" t="s">
        <v>56</v>
      </c>
      <c r="B13">
        <v>13</v>
      </c>
      <c r="C13">
        <v>5</v>
      </c>
      <c r="D13">
        <v>8</v>
      </c>
      <c r="E13">
        <v>0</v>
      </c>
      <c r="F13">
        <v>1</v>
      </c>
      <c r="G13">
        <v>0</v>
      </c>
      <c r="H13">
        <v>4</v>
      </c>
      <c r="I13">
        <v>10</v>
      </c>
      <c r="J13">
        <v>1</v>
      </c>
      <c r="K13">
        <v>3</v>
      </c>
      <c r="L13">
        <v>4</v>
      </c>
      <c r="M13">
        <v>4</v>
      </c>
      <c r="N13">
        <v>2</v>
      </c>
      <c r="O13">
        <v>0</v>
      </c>
      <c r="P13">
        <v>-9</v>
      </c>
      <c r="Q13" s="2">
        <f t="shared" si="0"/>
        <v>0.4</v>
      </c>
      <c r="R13" s="2">
        <f t="shared" si="1"/>
        <v>0.33333333333333331</v>
      </c>
      <c r="S13" s="2">
        <f t="shared" si="5"/>
        <v>1</v>
      </c>
      <c r="T13">
        <v>37</v>
      </c>
      <c r="U13">
        <v>32</v>
      </c>
      <c r="V13">
        <v>0</v>
      </c>
      <c r="W13" s="3">
        <f t="shared" si="2"/>
        <v>21.660837837837843</v>
      </c>
      <c r="X13" s="4">
        <f t="shared" si="3"/>
        <v>34</v>
      </c>
      <c r="Y13" s="4">
        <f t="shared" si="4"/>
        <v>16.5</v>
      </c>
      <c r="Z13">
        <v>0</v>
      </c>
    </row>
    <row r="14" spans="1:26" x14ac:dyDescent="0.3">
      <c r="A14" s="1" t="s">
        <v>57</v>
      </c>
      <c r="B14">
        <v>7</v>
      </c>
      <c r="C14">
        <v>1</v>
      </c>
      <c r="D14">
        <v>6</v>
      </c>
      <c r="E14">
        <v>3</v>
      </c>
      <c r="F14">
        <v>2</v>
      </c>
      <c r="G14">
        <v>6</v>
      </c>
      <c r="H14">
        <v>3</v>
      </c>
      <c r="I14">
        <v>9</v>
      </c>
      <c r="J14">
        <v>1</v>
      </c>
      <c r="K14">
        <v>5</v>
      </c>
      <c r="L14">
        <v>0</v>
      </c>
      <c r="M14">
        <v>0</v>
      </c>
      <c r="N14">
        <v>0</v>
      </c>
      <c r="O14">
        <v>1</v>
      </c>
      <c r="P14">
        <v>-13</v>
      </c>
      <c r="Q14" s="2">
        <f t="shared" si="0"/>
        <v>0.33333333333333331</v>
      </c>
      <c r="R14" s="2">
        <f t="shared" si="1"/>
        <v>0.2</v>
      </c>
      <c r="S14" s="6" t="s">
        <v>45</v>
      </c>
      <c r="T14">
        <v>39</v>
      </c>
      <c r="U14">
        <v>23</v>
      </c>
      <c r="V14">
        <v>0</v>
      </c>
      <c r="W14" s="3">
        <f t="shared" si="2"/>
        <v>4.66471794871795</v>
      </c>
      <c r="X14" s="4">
        <f t="shared" si="3"/>
        <v>26.200000000000003</v>
      </c>
      <c r="Y14" s="4">
        <f t="shared" si="4"/>
        <v>4.0999999999999979</v>
      </c>
      <c r="Z14">
        <v>0</v>
      </c>
    </row>
    <row r="15" spans="1:26" x14ac:dyDescent="0.3">
      <c r="A15" s="1" t="s">
        <v>58</v>
      </c>
      <c r="B15">
        <v>7</v>
      </c>
      <c r="C15">
        <v>3</v>
      </c>
      <c r="D15">
        <v>5</v>
      </c>
      <c r="E15">
        <v>0</v>
      </c>
      <c r="F15">
        <v>2</v>
      </c>
      <c r="G15">
        <v>2</v>
      </c>
      <c r="H15">
        <v>3</v>
      </c>
      <c r="I15">
        <v>8</v>
      </c>
      <c r="J15">
        <v>1</v>
      </c>
      <c r="K15">
        <v>2</v>
      </c>
      <c r="L15">
        <v>0</v>
      </c>
      <c r="M15">
        <v>0</v>
      </c>
      <c r="N15">
        <v>0</v>
      </c>
      <c r="O15">
        <v>4</v>
      </c>
      <c r="P15">
        <v>-3</v>
      </c>
      <c r="Q15" s="2">
        <f t="shared" si="0"/>
        <v>0.375</v>
      </c>
      <c r="R15" s="2">
        <f t="shared" si="1"/>
        <v>0.5</v>
      </c>
      <c r="S15" s="6" t="s">
        <v>45</v>
      </c>
      <c r="T15">
        <v>40</v>
      </c>
      <c r="U15">
        <v>20</v>
      </c>
      <c r="V15">
        <v>0</v>
      </c>
      <c r="W15" s="3">
        <f t="shared" si="2"/>
        <v>6.5586749999999983</v>
      </c>
      <c r="X15" s="4">
        <f t="shared" si="3"/>
        <v>22.1</v>
      </c>
      <c r="Y15" s="4">
        <f t="shared" si="4"/>
        <v>5.4</v>
      </c>
      <c r="Z15">
        <v>0</v>
      </c>
    </row>
    <row r="16" spans="1:26" x14ac:dyDescent="0.3">
      <c r="A16" t="s">
        <v>59</v>
      </c>
      <c r="B16">
        <v>10</v>
      </c>
      <c r="C16">
        <v>0</v>
      </c>
      <c r="D16">
        <v>8</v>
      </c>
      <c r="E16">
        <v>0</v>
      </c>
      <c r="F16">
        <v>2</v>
      </c>
      <c r="G16">
        <v>0</v>
      </c>
      <c r="H16">
        <v>3</v>
      </c>
      <c r="I16">
        <v>7</v>
      </c>
      <c r="J16">
        <v>2</v>
      </c>
      <c r="K16">
        <v>5</v>
      </c>
      <c r="L16">
        <v>2</v>
      </c>
      <c r="M16">
        <v>2</v>
      </c>
      <c r="N16">
        <v>0</v>
      </c>
      <c r="O16">
        <v>0</v>
      </c>
      <c r="P16">
        <v>20</v>
      </c>
      <c r="Q16" s="2">
        <f t="shared" si="0"/>
        <v>0.42857142857142855</v>
      </c>
      <c r="R16" s="2">
        <f t="shared" si="1"/>
        <v>0.4</v>
      </c>
      <c r="S16" s="2">
        <f t="shared" si="5"/>
        <v>1</v>
      </c>
      <c r="T16">
        <v>36</v>
      </c>
      <c r="U16">
        <v>28</v>
      </c>
      <c r="V16">
        <v>0</v>
      </c>
      <c r="W16" s="3">
        <f t="shared" si="2"/>
        <v>18.98288888888889</v>
      </c>
      <c r="X16" s="4">
        <f t="shared" si="3"/>
        <v>28</v>
      </c>
      <c r="Y16" s="4">
        <f t="shared" si="4"/>
        <v>13.9</v>
      </c>
      <c r="Z16">
        <v>0</v>
      </c>
    </row>
    <row r="17" spans="1:26" x14ac:dyDescent="0.3">
      <c r="A17" s="1" t="s">
        <v>60</v>
      </c>
      <c r="B17">
        <v>13</v>
      </c>
      <c r="C17">
        <v>5</v>
      </c>
      <c r="D17">
        <v>10</v>
      </c>
      <c r="E17">
        <v>0</v>
      </c>
      <c r="F17">
        <v>0</v>
      </c>
      <c r="G17">
        <v>2</v>
      </c>
      <c r="H17">
        <v>5</v>
      </c>
      <c r="I17">
        <v>15</v>
      </c>
      <c r="J17">
        <v>2</v>
      </c>
      <c r="K17">
        <v>6</v>
      </c>
      <c r="L17">
        <v>1</v>
      </c>
      <c r="M17">
        <v>1</v>
      </c>
      <c r="N17">
        <v>2</v>
      </c>
      <c r="O17">
        <v>1</v>
      </c>
      <c r="P17">
        <v>5</v>
      </c>
      <c r="Q17" s="2">
        <f t="shared" si="0"/>
        <v>0.33333333333333331</v>
      </c>
      <c r="R17" s="2">
        <f t="shared" si="1"/>
        <v>0.33333333333333331</v>
      </c>
      <c r="S17" s="2">
        <f t="shared" si="5"/>
        <v>1</v>
      </c>
      <c r="T17">
        <v>48</v>
      </c>
      <c r="U17">
        <v>38</v>
      </c>
      <c r="V17">
        <v>0</v>
      </c>
      <c r="W17" s="3">
        <f t="shared" si="2"/>
        <v>11.089833333333337</v>
      </c>
      <c r="X17" s="4">
        <f t="shared" si="3"/>
        <v>32</v>
      </c>
      <c r="Y17" s="4">
        <f t="shared" si="4"/>
        <v>11.4</v>
      </c>
      <c r="Z17">
        <v>0</v>
      </c>
    </row>
    <row r="18" spans="1:26" x14ac:dyDescent="0.3">
      <c r="A18" s="1" t="s">
        <v>62</v>
      </c>
      <c r="B18">
        <v>24</v>
      </c>
      <c r="C18">
        <v>5</v>
      </c>
      <c r="D18">
        <v>11</v>
      </c>
      <c r="E18">
        <v>0</v>
      </c>
      <c r="F18">
        <v>0</v>
      </c>
      <c r="G18">
        <v>5</v>
      </c>
      <c r="H18">
        <v>9</v>
      </c>
      <c r="I18">
        <v>17</v>
      </c>
      <c r="J18">
        <v>4</v>
      </c>
      <c r="K18">
        <v>9</v>
      </c>
      <c r="L18">
        <v>2</v>
      </c>
      <c r="M18">
        <v>3</v>
      </c>
      <c r="N18">
        <v>0</v>
      </c>
      <c r="O18">
        <v>3</v>
      </c>
      <c r="P18">
        <v>3</v>
      </c>
      <c r="Q18" s="2">
        <f t="shared" si="0"/>
        <v>0.52941176470588236</v>
      </c>
      <c r="R18" s="2">
        <f t="shared" si="1"/>
        <v>0.44444444444444442</v>
      </c>
      <c r="S18" s="2">
        <f t="shared" si="5"/>
        <v>0.66666666666666663</v>
      </c>
      <c r="T18">
        <v>43</v>
      </c>
      <c r="U18">
        <v>50</v>
      </c>
      <c r="V18">
        <v>0</v>
      </c>
      <c r="W18" s="3">
        <f t="shared" si="2"/>
        <v>20.331906976744193</v>
      </c>
      <c r="X18" s="4">
        <f t="shared" si="3"/>
        <v>41.5</v>
      </c>
      <c r="Y18" s="4">
        <f t="shared" si="4"/>
        <v>18.300000000000004</v>
      </c>
      <c r="Z18">
        <v>0</v>
      </c>
    </row>
    <row r="19" spans="1:26" x14ac:dyDescent="0.3">
      <c r="A19" s="1" t="s">
        <v>61</v>
      </c>
      <c r="B19">
        <v>12</v>
      </c>
      <c r="C19">
        <v>2</v>
      </c>
      <c r="D19">
        <v>7</v>
      </c>
      <c r="E19">
        <v>0</v>
      </c>
      <c r="F19">
        <v>0</v>
      </c>
      <c r="G19">
        <v>3</v>
      </c>
      <c r="H19">
        <v>5</v>
      </c>
      <c r="I19">
        <v>9</v>
      </c>
      <c r="J19">
        <v>0</v>
      </c>
      <c r="K19">
        <v>2</v>
      </c>
      <c r="L19">
        <v>2</v>
      </c>
      <c r="M19">
        <v>2</v>
      </c>
      <c r="N19">
        <v>0</v>
      </c>
      <c r="O19">
        <v>5</v>
      </c>
      <c r="P19">
        <v>-12</v>
      </c>
      <c r="Q19" s="2">
        <f t="shared" si="0"/>
        <v>0.55555555555555558</v>
      </c>
      <c r="R19" s="2">
        <f t="shared" si="1"/>
        <v>0</v>
      </c>
      <c r="S19" s="2">
        <f t="shared" si="5"/>
        <v>1</v>
      </c>
      <c r="T19">
        <v>37</v>
      </c>
      <c r="U19">
        <v>29</v>
      </c>
      <c r="V19">
        <v>0</v>
      </c>
      <c r="W19" s="3">
        <f t="shared" si="2"/>
        <v>10.569513513513513</v>
      </c>
      <c r="X19" s="4">
        <f t="shared" si="3"/>
        <v>21.9</v>
      </c>
      <c r="Y19" s="4">
        <f t="shared" si="4"/>
        <v>8.1999999999999993</v>
      </c>
      <c r="Z19">
        <v>0</v>
      </c>
    </row>
    <row r="20" spans="1:26" x14ac:dyDescent="0.3">
      <c r="A20" s="1" t="s">
        <v>63</v>
      </c>
      <c r="B20">
        <v>3</v>
      </c>
      <c r="C20">
        <v>2</v>
      </c>
      <c r="D20">
        <v>10</v>
      </c>
      <c r="E20">
        <v>0</v>
      </c>
      <c r="F20">
        <v>1</v>
      </c>
      <c r="G20">
        <v>4</v>
      </c>
      <c r="H20">
        <v>1</v>
      </c>
      <c r="I20">
        <v>7</v>
      </c>
      <c r="J20">
        <v>1</v>
      </c>
      <c r="K20">
        <v>3</v>
      </c>
      <c r="L20">
        <v>0</v>
      </c>
      <c r="M20">
        <v>0</v>
      </c>
      <c r="N20">
        <v>0</v>
      </c>
      <c r="O20">
        <v>2</v>
      </c>
      <c r="P20">
        <v>-19</v>
      </c>
      <c r="Q20" s="2">
        <f t="shared" si="0"/>
        <v>0.14285714285714285</v>
      </c>
      <c r="R20" s="2">
        <f t="shared" si="1"/>
        <v>0.33333333333333331</v>
      </c>
      <c r="S20" s="6" t="s">
        <v>45</v>
      </c>
      <c r="T20">
        <v>38</v>
      </c>
      <c r="U20">
        <v>27</v>
      </c>
      <c r="V20">
        <v>0</v>
      </c>
      <c r="W20" s="3">
        <f t="shared" si="2"/>
        <v>2.1755789473684208</v>
      </c>
      <c r="X20" s="4">
        <f t="shared" si="3"/>
        <v>19.399999999999999</v>
      </c>
      <c r="Y20" s="4">
        <f t="shared" si="4"/>
        <v>2.3000000000000007</v>
      </c>
      <c r="Z20">
        <v>0</v>
      </c>
    </row>
    <row r="21" spans="1:26" x14ac:dyDescent="0.3">
      <c r="A21" t="s">
        <v>64</v>
      </c>
      <c r="B21">
        <v>17</v>
      </c>
      <c r="C21">
        <v>4</v>
      </c>
      <c r="D21">
        <v>13</v>
      </c>
      <c r="E21">
        <v>0</v>
      </c>
      <c r="F21">
        <v>0</v>
      </c>
      <c r="G21">
        <v>2</v>
      </c>
      <c r="H21">
        <v>6</v>
      </c>
      <c r="I21">
        <v>14</v>
      </c>
      <c r="J21">
        <v>3</v>
      </c>
      <c r="K21">
        <v>8</v>
      </c>
      <c r="L21">
        <v>2</v>
      </c>
      <c r="M21">
        <v>2</v>
      </c>
      <c r="N21">
        <v>0</v>
      </c>
      <c r="O21">
        <v>0</v>
      </c>
      <c r="P21">
        <v>-9</v>
      </c>
      <c r="Q21" s="2">
        <f t="shared" si="0"/>
        <v>0.42857142857142855</v>
      </c>
      <c r="R21" s="2">
        <f t="shared" si="1"/>
        <v>0.375</v>
      </c>
      <c r="S21" s="2">
        <f t="shared" si="5"/>
        <v>1</v>
      </c>
      <c r="T21">
        <v>35</v>
      </c>
      <c r="U21">
        <v>49</v>
      </c>
      <c r="V21">
        <v>0</v>
      </c>
      <c r="W21" s="3">
        <f t="shared" si="2"/>
        <v>24.363885714285715</v>
      </c>
      <c r="X21" s="4">
        <f t="shared" si="3"/>
        <v>39.299999999999997</v>
      </c>
      <c r="Y21" s="4">
        <f t="shared" si="4"/>
        <v>17.899999999999999</v>
      </c>
      <c r="Z21">
        <v>0</v>
      </c>
    </row>
    <row r="22" spans="1:26" x14ac:dyDescent="0.3">
      <c r="A22" s="1" t="s">
        <v>65</v>
      </c>
      <c r="B22">
        <v>13</v>
      </c>
      <c r="C22">
        <v>2</v>
      </c>
      <c r="D22">
        <v>8</v>
      </c>
      <c r="E22">
        <v>0</v>
      </c>
      <c r="F22">
        <v>0</v>
      </c>
      <c r="G22">
        <v>4</v>
      </c>
      <c r="H22">
        <v>5</v>
      </c>
      <c r="I22">
        <v>5</v>
      </c>
      <c r="J22">
        <v>3</v>
      </c>
      <c r="K22">
        <v>3</v>
      </c>
      <c r="L22">
        <v>0</v>
      </c>
      <c r="M22">
        <v>0</v>
      </c>
      <c r="N22">
        <v>0</v>
      </c>
      <c r="O22">
        <v>1</v>
      </c>
      <c r="P22">
        <v>-4</v>
      </c>
      <c r="Q22" s="2">
        <f t="shared" si="0"/>
        <v>1</v>
      </c>
      <c r="R22" s="2">
        <f t="shared" si="1"/>
        <v>1</v>
      </c>
      <c r="S22" s="6" t="s">
        <v>45</v>
      </c>
      <c r="T22">
        <v>41</v>
      </c>
      <c r="U22">
        <v>30</v>
      </c>
      <c r="V22">
        <v>0</v>
      </c>
      <c r="W22" s="3">
        <f t="shared" si="2"/>
        <v>16.070463414634144</v>
      </c>
      <c r="X22" s="4">
        <f t="shared" si="3"/>
        <v>23.4</v>
      </c>
      <c r="Y22" s="4">
        <f t="shared" si="4"/>
        <v>13.3</v>
      </c>
      <c r="Z22">
        <v>0</v>
      </c>
    </row>
    <row r="23" spans="1:26" x14ac:dyDescent="0.3">
      <c r="A23" t="s">
        <v>66</v>
      </c>
      <c r="B23">
        <v>16</v>
      </c>
      <c r="C23">
        <v>5</v>
      </c>
      <c r="D23">
        <v>8</v>
      </c>
      <c r="E23">
        <v>1</v>
      </c>
      <c r="F23">
        <v>0</v>
      </c>
      <c r="G23">
        <v>1</v>
      </c>
      <c r="H23">
        <v>5</v>
      </c>
      <c r="I23">
        <v>7</v>
      </c>
      <c r="J23">
        <v>2</v>
      </c>
      <c r="K23">
        <v>4</v>
      </c>
      <c r="L23">
        <v>4</v>
      </c>
      <c r="M23">
        <v>4</v>
      </c>
      <c r="N23">
        <v>0</v>
      </c>
      <c r="O23">
        <v>1</v>
      </c>
      <c r="P23">
        <v>20</v>
      </c>
      <c r="Q23" s="2">
        <f t="shared" si="0"/>
        <v>0.7142857142857143</v>
      </c>
      <c r="R23" s="2">
        <f t="shared" si="1"/>
        <v>0.5</v>
      </c>
      <c r="S23" s="2">
        <f t="shared" si="5"/>
        <v>1</v>
      </c>
      <c r="T23">
        <v>39</v>
      </c>
      <c r="U23">
        <v>37</v>
      </c>
      <c r="V23">
        <v>0</v>
      </c>
      <c r="W23" s="3">
        <f t="shared" si="2"/>
        <v>24.644461538461538</v>
      </c>
      <c r="X23" s="4">
        <f t="shared" si="3"/>
        <v>36</v>
      </c>
      <c r="Y23" s="4">
        <f t="shared" si="4"/>
        <v>19.500000000000004</v>
      </c>
      <c r="Z23">
        <v>0</v>
      </c>
    </row>
    <row r="24" spans="1:26" x14ac:dyDescent="0.3">
      <c r="A24" s="1" t="s">
        <v>67</v>
      </c>
      <c r="B24">
        <v>13</v>
      </c>
      <c r="C24">
        <v>1</v>
      </c>
      <c r="D24">
        <v>13</v>
      </c>
      <c r="E24">
        <v>1</v>
      </c>
      <c r="F24">
        <v>0</v>
      </c>
      <c r="G24">
        <v>3</v>
      </c>
      <c r="H24">
        <v>5</v>
      </c>
      <c r="I24">
        <v>8</v>
      </c>
      <c r="J24">
        <v>1</v>
      </c>
      <c r="K24">
        <v>1</v>
      </c>
      <c r="L24">
        <v>2</v>
      </c>
      <c r="M24">
        <v>2</v>
      </c>
      <c r="N24">
        <v>0</v>
      </c>
      <c r="O24">
        <v>2</v>
      </c>
      <c r="P24">
        <v>0</v>
      </c>
      <c r="Q24" s="2">
        <f t="shared" si="0"/>
        <v>0.625</v>
      </c>
      <c r="R24" s="2">
        <f t="shared" si="1"/>
        <v>1</v>
      </c>
      <c r="S24" s="2">
        <f t="shared" si="5"/>
        <v>1</v>
      </c>
      <c r="T24">
        <v>38</v>
      </c>
      <c r="U24">
        <v>45</v>
      </c>
      <c r="V24">
        <v>0</v>
      </c>
      <c r="W24" s="3">
        <f t="shared" si="2"/>
        <v>20.160157894736841</v>
      </c>
      <c r="X24" s="4">
        <f t="shared" si="3"/>
        <v>33.700000000000003</v>
      </c>
      <c r="Y24" s="4">
        <f t="shared" si="4"/>
        <v>15.7</v>
      </c>
      <c r="Z24">
        <v>0</v>
      </c>
    </row>
    <row r="25" spans="1:26" x14ac:dyDescent="0.3">
      <c r="A25" s="1" t="s">
        <v>68</v>
      </c>
      <c r="B25">
        <v>18</v>
      </c>
      <c r="C25">
        <v>4</v>
      </c>
      <c r="D25">
        <v>15</v>
      </c>
      <c r="E25">
        <v>0</v>
      </c>
      <c r="F25">
        <v>1</v>
      </c>
      <c r="G25">
        <v>4</v>
      </c>
      <c r="H25">
        <v>6</v>
      </c>
      <c r="I25">
        <v>9</v>
      </c>
      <c r="J25">
        <v>4</v>
      </c>
      <c r="K25">
        <v>5</v>
      </c>
      <c r="L25">
        <v>2</v>
      </c>
      <c r="M25">
        <v>2</v>
      </c>
      <c r="N25">
        <v>1</v>
      </c>
      <c r="O25">
        <v>2</v>
      </c>
      <c r="P25">
        <v>7</v>
      </c>
      <c r="Q25" s="2">
        <f t="shared" si="0"/>
        <v>0.66666666666666663</v>
      </c>
      <c r="R25" s="2">
        <f t="shared" si="1"/>
        <v>0.8</v>
      </c>
      <c r="S25" s="2">
        <f t="shared" si="5"/>
        <v>1</v>
      </c>
      <c r="T25">
        <v>42</v>
      </c>
      <c r="U25">
        <v>53</v>
      </c>
      <c r="V25">
        <v>0</v>
      </c>
      <c r="W25" s="3">
        <f t="shared" si="2"/>
        <v>26.334166666666675</v>
      </c>
      <c r="X25" s="4">
        <f t="shared" si="3"/>
        <v>44.3</v>
      </c>
      <c r="Y25" s="4">
        <f t="shared" si="4"/>
        <v>22.399999999999995</v>
      </c>
      <c r="Z25">
        <v>0</v>
      </c>
    </row>
    <row r="26" spans="1:26" x14ac:dyDescent="0.3">
      <c r="A26" s="1" t="s">
        <v>69</v>
      </c>
      <c r="B26">
        <v>6</v>
      </c>
      <c r="C26">
        <v>3</v>
      </c>
      <c r="D26">
        <v>13</v>
      </c>
      <c r="E26">
        <v>0</v>
      </c>
      <c r="F26">
        <v>0</v>
      </c>
      <c r="G26">
        <v>3</v>
      </c>
      <c r="H26">
        <v>2</v>
      </c>
      <c r="I26">
        <v>7</v>
      </c>
      <c r="J26">
        <v>2</v>
      </c>
      <c r="K26">
        <v>5</v>
      </c>
      <c r="L26">
        <v>0</v>
      </c>
      <c r="M26">
        <v>0</v>
      </c>
      <c r="N26">
        <v>1</v>
      </c>
      <c r="O26">
        <v>3</v>
      </c>
      <c r="P26">
        <v>0</v>
      </c>
      <c r="Q26" s="2">
        <f t="shared" si="0"/>
        <v>0.2857142857142857</v>
      </c>
      <c r="R26" s="2">
        <f t="shared" si="1"/>
        <v>0.4</v>
      </c>
      <c r="S26" s="6" t="s">
        <v>45</v>
      </c>
      <c r="T26">
        <v>39</v>
      </c>
      <c r="U26">
        <v>38</v>
      </c>
      <c r="V26">
        <v>0</v>
      </c>
      <c r="W26" s="3">
        <f t="shared" si="2"/>
        <v>9.8865641025641029</v>
      </c>
      <c r="X26" s="4">
        <f t="shared" si="3"/>
        <v>26.1</v>
      </c>
      <c r="Y26" s="4">
        <f t="shared" si="4"/>
        <v>8.1000000000000014</v>
      </c>
      <c r="Z26">
        <v>0</v>
      </c>
    </row>
    <row r="27" spans="1:26" x14ac:dyDescent="0.3">
      <c r="A27" s="1" t="s">
        <v>70</v>
      </c>
      <c r="B27">
        <v>11</v>
      </c>
      <c r="C27">
        <v>1</v>
      </c>
      <c r="D27">
        <v>7</v>
      </c>
      <c r="E27">
        <v>0</v>
      </c>
      <c r="F27">
        <v>0</v>
      </c>
      <c r="G27">
        <v>7</v>
      </c>
      <c r="H27">
        <v>4</v>
      </c>
      <c r="I27">
        <v>13</v>
      </c>
      <c r="J27">
        <v>0</v>
      </c>
      <c r="K27">
        <v>2</v>
      </c>
      <c r="L27">
        <v>3</v>
      </c>
      <c r="M27">
        <v>3</v>
      </c>
      <c r="N27">
        <v>0</v>
      </c>
      <c r="O27">
        <v>1</v>
      </c>
      <c r="P27">
        <v>-25</v>
      </c>
      <c r="Q27" s="2">
        <f t="shared" si="0"/>
        <v>0.30769230769230771</v>
      </c>
      <c r="R27" s="2">
        <f t="shared" si="1"/>
        <v>0</v>
      </c>
      <c r="S27" s="2">
        <f t="shared" si="5"/>
        <v>1</v>
      </c>
      <c r="T27">
        <v>39</v>
      </c>
      <c r="U27">
        <v>27</v>
      </c>
      <c r="V27">
        <v>0</v>
      </c>
      <c r="W27" s="3">
        <f t="shared" si="2"/>
        <v>-0.14210256410256342</v>
      </c>
      <c r="X27" s="4">
        <f t="shared" si="3"/>
        <v>15.7</v>
      </c>
      <c r="Y27" s="4">
        <f t="shared" si="4"/>
        <v>1.2999999999999989</v>
      </c>
      <c r="Z27">
        <v>0</v>
      </c>
    </row>
    <row r="28" spans="1:26" x14ac:dyDescent="0.3">
      <c r="A28" s="1" t="s">
        <v>71</v>
      </c>
      <c r="B28">
        <v>30</v>
      </c>
      <c r="C28">
        <v>5</v>
      </c>
      <c r="D28">
        <v>12</v>
      </c>
      <c r="E28">
        <v>1</v>
      </c>
      <c r="F28">
        <v>2</v>
      </c>
      <c r="G28">
        <v>4</v>
      </c>
      <c r="H28">
        <v>11</v>
      </c>
      <c r="I28">
        <v>21</v>
      </c>
      <c r="J28">
        <v>2</v>
      </c>
      <c r="K28">
        <v>4</v>
      </c>
      <c r="L28">
        <v>6</v>
      </c>
      <c r="M28">
        <v>6</v>
      </c>
      <c r="N28">
        <v>0</v>
      </c>
      <c r="O28">
        <v>0</v>
      </c>
      <c r="P28">
        <v>3</v>
      </c>
      <c r="Q28" s="2">
        <f t="shared" si="0"/>
        <v>0.52380952380952384</v>
      </c>
      <c r="R28" s="2">
        <f t="shared" si="1"/>
        <v>0.5</v>
      </c>
      <c r="S28" s="2">
        <f t="shared" si="5"/>
        <v>1</v>
      </c>
      <c r="T28">
        <v>41</v>
      </c>
      <c r="U28">
        <v>56</v>
      </c>
      <c r="V28">
        <v>0</v>
      </c>
      <c r="W28" s="3">
        <f t="shared" si="2"/>
        <v>33.140219512195124</v>
      </c>
      <c r="X28" s="4">
        <f t="shared" si="3"/>
        <v>59</v>
      </c>
      <c r="Y28" s="4">
        <f t="shared" si="4"/>
        <v>28.299999999999997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13.407407407407407</v>
      </c>
      <c r="C47" s="4">
        <f t="shared" ref="C47:P47" si="6">AVERAGE(C2:C46)</f>
        <v>2.6666666666666665</v>
      </c>
      <c r="D47" s="4">
        <f t="shared" si="6"/>
        <v>10.037037037037036</v>
      </c>
      <c r="E47" s="4">
        <f t="shared" si="6"/>
        <v>0.25925925925925924</v>
      </c>
      <c r="F47" s="4">
        <f t="shared" si="6"/>
        <v>0.66666666666666663</v>
      </c>
      <c r="G47" s="4">
        <f t="shared" si="6"/>
        <v>2.925925925925926</v>
      </c>
      <c r="H47" s="4">
        <f t="shared" si="6"/>
        <v>4.9259259259259256</v>
      </c>
      <c r="I47" s="4">
        <f t="shared" si="6"/>
        <v>10.777777777777779</v>
      </c>
      <c r="J47" s="4">
        <f t="shared" si="6"/>
        <v>1.5555555555555556</v>
      </c>
      <c r="K47" s="4">
        <f t="shared" si="6"/>
        <v>4.1851851851851851</v>
      </c>
      <c r="L47" s="4">
        <f t="shared" si="6"/>
        <v>2</v>
      </c>
      <c r="M47" s="4">
        <f t="shared" si="6"/>
        <v>2.0370370370370372</v>
      </c>
      <c r="N47" s="4">
        <f t="shared" si="6"/>
        <v>0.33333333333333331</v>
      </c>
      <c r="O47" s="4">
        <f t="shared" si="6"/>
        <v>1.5925925925925926</v>
      </c>
      <c r="P47" s="4">
        <f t="shared" si="6"/>
        <v>-0.48148148148148145</v>
      </c>
      <c r="Q47" s="2">
        <f>SUM(H2:H46)/SUM(I2:I46)</f>
        <v>0.45704467353951889</v>
      </c>
      <c r="R47" s="2">
        <f>SUM(J2:J46)/SUM(K2:K46)</f>
        <v>0.37168141592920356</v>
      </c>
      <c r="S47" s="2">
        <f>SUM(L2:L46)/SUM(M2:M46)</f>
        <v>0.98181818181818181</v>
      </c>
      <c r="T47" s="4">
        <f t="shared" ref="T47:V47" si="7">AVERAGE(T2:T46)</f>
        <v>39.481481481481481</v>
      </c>
      <c r="U47" s="4">
        <f t="shared" si="7"/>
        <v>37.555555555555557</v>
      </c>
      <c r="V47" s="4">
        <f t="shared" si="7"/>
        <v>7.407407407407407E-2</v>
      </c>
      <c r="W47" s="3">
        <f>((H49*85.91) +(F49*53.897)+(J49*51.757)+(L49*46.845)+(E49*39.19)+(N49*39.19)+(D49*34.677)+((C49-N49)*14.707)-(O49*17.174)-((M49-L49)*20.091)-((I49-H49)*39.19)-(G49*53.897))/T49</f>
        <v>15.799429643527203</v>
      </c>
      <c r="X47" s="4">
        <f t="shared" ref="X47" si="8">B47+(C47*1.2)+(D47*1.5)+(E47*3)+(F47*3)-G47</f>
        <v>31.514814814814809</v>
      </c>
      <c r="Y47" s="4">
        <f t="shared" ref="Y47" si="9">B47+0.4*H47-0.7*I47-0.4*(M47-L47)+0.7*N47+0.3*(C47-N47)+F47+D47*0.7+0.7*E47-0.4*O47-G47</f>
        <v>13.06296296296296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362</v>
      </c>
      <c r="C49">
        <f t="shared" ref="C49:P49" si="10">SUM(C2:C46)</f>
        <v>72</v>
      </c>
      <c r="D49">
        <f t="shared" si="10"/>
        <v>271</v>
      </c>
      <c r="E49">
        <f t="shared" si="10"/>
        <v>7</v>
      </c>
      <c r="F49">
        <f t="shared" si="10"/>
        <v>18</v>
      </c>
      <c r="G49">
        <f t="shared" si="10"/>
        <v>79</v>
      </c>
      <c r="H49">
        <f t="shared" si="10"/>
        <v>133</v>
      </c>
      <c r="I49">
        <f t="shared" si="10"/>
        <v>291</v>
      </c>
      <c r="J49">
        <f t="shared" si="10"/>
        <v>42</v>
      </c>
      <c r="K49">
        <f t="shared" si="10"/>
        <v>113</v>
      </c>
      <c r="L49">
        <f t="shared" si="10"/>
        <v>54</v>
      </c>
      <c r="M49">
        <f t="shared" si="10"/>
        <v>55</v>
      </c>
      <c r="N49">
        <f t="shared" si="10"/>
        <v>9</v>
      </c>
      <c r="O49">
        <f t="shared" si="10"/>
        <v>43</v>
      </c>
      <c r="P49">
        <f t="shared" si="10"/>
        <v>-13</v>
      </c>
      <c r="T49">
        <f>SUM(T2:T46)</f>
        <v>1066</v>
      </c>
      <c r="U49">
        <f>SUM(U2:U46)</f>
        <v>1014</v>
      </c>
      <c r="V49">
        <f>SUM(V2:V46)</f>
        <v>2</v>
      </c>
      <c r="X49" s="4">
        <f>SUM(X2:X46)</f>
        <v>850.89999999999986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topLeftCell="A9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'Jeremy Lin'!A2</f>
        <v>@ OCE</v>
      </c>
      <c r="B2">
        <v>2</v>
      </c>
      <c r="C2">
        <v>1</v>
      </c>
      <c r="D2">
        <v>0</v>
      </c>
      <c r="E2">
        <v>0</v>
      </c>
      <c r="F2">
        <v>1</v>
      </c>
      <c r="G2">
        <v>1</v>
      </c>
      <c r="H2">
        <v>1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2</v>
      </c>
      <c r="P2">
        <v>-1</v>
      </c>
      <c r="Q2" s="2">
        <f t="shared" ref="Q2:Q46" si="0">H2/I2</f>
        <v>0.5</v>
      </c>
      <c r="R2" s="6" t="s">
        <v>45</v>
      </c>
      <c r="S2" s="6" t="s">
        <v>45</v>
      </c>
      <c r="T2">
        <v>9</v>
      </c>
      <c r="U2">
        <v>2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3.0087777777777762</v>
      </c>
      <c r="X2" s="4">
        <f t="shared" ref="X2:X46" si="2">B2+(C2*1.2)+(D2*1.5)+(E2*3)+(F2*3)-G2</f>
        <v>5.2</v>
      </c>
      <c r="Y2" s="4">
        <f t="shared" ref="Y2:Y46" si="3">B2+0.4*H2-0.7*I2-0.4*(M2-L2)+0.7*N2+0.3*(C2-N2)+F2+D2*0.7+0.7*E2-0.4*O2-G2</f>
        <v>0.49999999999999978</v>
      </c>
      <c r="Z2">
        <v>0</v>
      </c>
    </row>
    <row r="3" spans="1:26" x14ac:dyDescent="0.3">
      <c r="A3" s="1" t="str">
        <f>'Jeremy Lin'!A3</f>
        <v>vs SPA</v>
      </c>
      <c r="B3">
        <v>2</v>
      </c>
      <c r="C3">
        <v>1</v>
      </c>
      <c r="D3">
        <v>1</v>
      </c>
      <c r="E3">
        <v>0</v>
      </c>
      <c r="F3">
        <v>2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8</v>
      </c>
      <c r="Q3" s="2">
        <f t="shared" si="0"/>
        <v>1</v>
      </c>
      <c r="R3" s="6" t="s">
        <v>45</v>
      </c>
      <c r="S3" s="6" t="s">
        <v>45</v>
      </c>
      <c r="T3">
        <v>10</v>
      </c>
      <c r="U3">
        <v>4</v>
      </c>
      <c r="V3">
        <v>0</v>
      </c>
      <c r="W3" s="3">
        <f t="shared" si="1"/>
        <v>26.757100000000001</v>
      </c>
      <c r="X3" s="4">
        <f t="shared" si="2"/>
        <v>10.7</v>
      </c>
      <c r="Y3" s="4">
        <f t="shared" si="3"/>
        <v>5.1000000000000005</v>
      </c>
      <c r="Z3">
        <v>0</v>
      </c>
    </row>
    <row r="4" spans="1:26" x14ac:dyDescent="0.3">
      <c r="A4" s="1" t="str">
        <f>'Jeremy Lin'!A4</f>
        <v>@ FRA</v>
      </c>
      <c r="B4">
        <v>4</v>
      </c>
      <c r="C4">
        <v>2</v>
      </c>
      <c r="D4">
        <v>0</v>
      </c>
      <c r="E4">
        <v>0</v>
      </c>
      <c r="F4">
        <v>0</v>
      </c>
      <c r="G4">
        <v>0</v>
      </c>
      <c r="H4">
        <v>2</v>
      </c>
      <c r="I4">
        <v>3</v>
      </c>
      <c r="J4">
        <v>0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 s="2">
        <f t="shared" si="0"/>
        <v>0.66666666666666663</v>
      </c>
      <c r="R4" s="2">
        <f t="shared" ref="R4:R46" si="4">J4/K4</f>
        <v>0</v>
      </c>
      <c r="S4" s="6" t="s">
        <v>45</v>
      </c>
      <c r="T4">
        <v>8</v>
      </c>
      <c r="U4">
        <v>4</v>
      </c>
      <c r="V4">
        <v>0</v>
      </c>
      <c r="W4" s="3">
        <f t="shared" si="1"/>
        <v>21.169124999999998</v>
      </c>
      <c r="X4" s="4">
        <f t="shared" si="2"/>
        <v>6.4</v>
      </c>
      <c r="Y4" s="4">
        <f t="shared" si="3"/>
        <v>3.3000000000000003</v>
      </c>
      <c r="Z4">
        <v>0</v>
      </c>
    </row>
    <row r="5" spans="1:26" x14ac:dyDescent="0.3">
      <c r="A5" s="1" t="str">
        <f>'Jeremy Lin'!A5</f>
        <v>vs 6TH</v>
      </c>
      <c r="B5">
        <v>0</v>
      </c>
      <c r="C5">
        <v>0</v>
      </c>
      <c r="D5">
        <v>1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</v>
      </c>
      <c r="Q5" s="6" t="s">
        <v>45</v>
      </c>
      <c r="R5" s="6" t="s">
        <v>45</v>
      </c>
      <c r="S5" s="6" t="s">
        <v>45</v>
      </c>
      <c r="T5">
        <v>8</v>
      </c>
      <c r="U5">
        <v>3</v>
      </c>
      <c r="V5">
        <v>0</v>
      </c>
      <c r="W5" s="3">
        <f t="shared" si="1"/>
        <v>20.869249999999997</v>
      </c>
      <c r="X5" s="4">
        <f t="shared" si="2"/>
        <v>10.5</v>
      </c>
      <c r="Y5" s="4">
        <f t="shared" si="3"/>
        <v>3.0999999999999996</v>
      </c>
      <c r="Z5">
        <v>0</v>
      </c>
    </row>
    <row r="6" spans="1:26" x14ac:dyDescent="0.3">
      <c r="A6" s="1" t="str">
        <f>'Jeremy Lin'!A6</f>
        <v>@ INJ</v>
      </c>
      <c r="B6">
        <v>1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O6">
        <v>0</v>
      </c>
      <c r="P6">
        <v>9</v>
      </c>
      <c r="Q6" s="6" t="s">
        <v>45</v>
      </c>
      <c r="R6" s="6" t="s">
        <v>45</v>
      </c>
      <c r="S6" s="2">
        <f t="shared" ref="S6:S46" si="5">L6/M6</f>
        <v>0.5</v>
      </c>
      <c r="T6">
        <v>7</v>
      </c>
      <c r="U6">
        <v>1</v>
      </c>
      <c r="V6">
        <v>0</v>
      </c>
      <c r="W6" s="3">
        <f t="shared" si="1"/>
        <v>8.0239999999999991</v>
      </c>
      <c r="X6" s="4">
        <f t="shared" si="2"/>
        <v>3.4</v>
      </c>
      <c r="Y6" s="4">
        <f t="shared" si="3"/>
        <v>1.2</v>
      </c>
      <c r="Z6">
        <v>0</v>
      </c>
    </row>
    <row r="7" spans="1:26" x14ac:dyDescent="0.3">
      <c r="A7" s="1" t="str">
        <f>'Jeremy Lin'!A7</f>
        <v>vs CAN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</v>
      </c>
      <c r="Q7" s="6" t="s">
        <v>45</v>
      </c>
      <c r="R7" s="6" t="s">
        <v>45</v>
      </c>
      <c r="S7" s="6" t="s">
        <v>45</v>
      </c>
      <c r="T7">
        <v>10</v>
      </c>
      <c r="U7">
        <v>0</v>
      </c>
      <c r="V7">
        <v>0</v>
      </c>
      <c r="W7" s="3">
        <f t="shared" si="1"/>
        <v>1.4707000000000001</v>
      </c>
      <c r="X7" s="4">
        <f t="shared" si="2"/>
        <v>1.2</v>
      </c>
      <c r="Y7" s="4">
        <f t="shared" si="3"/>
        <v>0.3</v>
      </c>
      <c r="Z7">
        <v>0</v>
      </c>
    </row>
    <row r="8" spans="1:26" x14ac:dyDescent="0.3">
      <c r="A8" s="1" t="str">
        <f>'Jeremy Lin'!A8</f>
        <v>@ EUR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6" t="s">
        <v>45</v>
      </c>
      <c r="R8" s="6" t="s">
        <v>45</v>
      </c>
      <c r="S8" s="6" t="s">
        <v>45</v>
      </c>
      <c r="T8">
        <v>9</v>
      </c>
      <c r="U8">
        <v>0</v>
      </c>
      <c r="V8">
        <v>0</v>
      </c>
      <c r="W8" s="3">
        <f t="shared" si="1"/>
        <v>1.6341111111111113</v>
      </c>
      <c r="X8" s="4">
        <f t="shared" si="2"/>
        <v>1.2</v>
      </c>
      <c r="Y8" s="4">
        <f t="shared" si="3"/>
        <v>0.3</v>
      </c>
      <c r="Z8">
        <v>0</v>
      </c>
    </row>
    <row r="9" spans="1:26" x14ac:dyDescent="0.3">
      <c r="A9" s="1" t="str">
        <f>'Jeremy Lin'!A9</f>
        <v>vs DNK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-5</v>
      </c>
      <c r="Q9" s="6" t="s">
        <v>45</v>
      </c>
      <c r="R9" s="6" t="s">
        <v>45</v>
      </c>
      <c r="S9" s="6" t="s">
        <v>45</v>
      </c>
      <c r="T9">
        <v>5</v>
      </c>
      <c r="U9">
        <v>0</v>
      </c>
      <c r="V9">
        <v>0</v>
      </c>
      <c r="W9" s="3">
        <f t="shared" si="1"/>
        <v>5.8828000000000005</v>
      </c>
      <c r="X9" s="4">
        <f t="shared" si="2"/>
        <v>2.4</v>
      </c>
      <c r="Y9" s="4">
        <f t="shared" si="3"/>
        <v>0.6</v>
      </c>
      <c r="Z9">
        <v>0</v>
      </c>
    </row>
    <row r="10" spans="1:26" x14ac:dyDescent="0.3">
      <c r="A10" s="1" t="str">
        <f>'Jeremy Lin'!A10</f>
        <v>vs RKS</v>
      </c>
      <c r="B10">
        <v>2</v>
      </c>
      <c r="C10">
        <v>0</v>
      </c>
      <c r="D10">
        <v>0</v>
      </c>
      <c r="E10">
        <v>0</v>
      </c>
      <c r="F10">
        <v>2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2</v>
      </c>
      <c r="P10">
        <v>-5</v>
      </c>
      <c r="Q10" s="2">
        <f t="shared" si="0"/>
        <v>1</v>
      </c>
      <c r="R10" s="6" t="s">
        <v>45</v>
      </c>
      <c r="S10" s="6" t="s">
        <v>45</v>
      </c>
      <c r="T10">
        <v>10</v>
      </c>
      <c r="U10">
        <v>2</v>
      </c>
      <c r="V10">
        <v>0</v>
      </c>
      <c r="W10" s="3">
        <f t="shared" si="1"/>
        <v>15.935599999999999</v>
      </c>
      <c r="X10" s="4">
        <f t="shared" si="2"/>
        <v>8</v>
      </c>
      <c r="Y10" s="4">
        <f t="shared" si="3"/>
        <v>2.9000000000000004</v>
      </c>
      <c r="Z10">
        <v>0</v>
      </c>
    </row>
    <row r="11" spans="1:26" x14ac:dyDescent="0.3">
      <c r="A11" s="1" t="str">
        <f>'Jeremy Lin'!A11</f>
        <v>@ IMP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-6</v>
      </c>
      <c r="Q11" s="2">
        <f t="shared" si="0"/>
        <v>0</v>
      </c>
      <c r="R11" s="6" t="s">
        <v>45</v>
      </c>
      <c r="S11" s="6" t="s">
        <v>45</v>
      </c>
      <c r="T11">
        <v>11</v>
      </c>
      <c r="U11">
        <v>0</v>
      </c>
      <c r="V11">
        <v>0</v>
      </c>
      <c r="W11" s="3">
        <f t="shared" si="1"/>
        <v>-3.5627272727272725</v>
      </c>
      <c r="X11" s="4">
        <f t="shared" si="2"/>
        <v>0</v>
      </c>
      <c r="Y11" s="4">
        <f t="shared" si="3"/>
        <v>-0.7</v>
      </c>
      <c r="Z11">
        <v>0</v>
      </c>
    </row>
    <row r="12" spans="1:26" x14ac:dyDescent="0.3">
      <c r="A12" s="1" t="str">
        <f>'Jeremy Lin'!A12</f>
        <v>vs AFR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-10</v>
      </c>
      <c r="Q12" s="6" t="s">
        <v>45</v>
      </c>
      <c r="R12" s="6" t="s">
        <v>45</v>
      </c>
      <c r="S12" s="6" t="s">
        <v>45</v>
      </c>
      <c r="T12">
        <v>5</v>
      </c>
      <c r="U12">
        <v>0</v>
      </c>
      <c r="V12">
        <v>0</v>
      </c>
      <c r="W12" s="3">
        <f t="shared" si="1"/>
        <v>10.779399999999999</v>
      </c>
      <c r="X12" s="4">
        <f t="shared" si="2"/>
        <v>2.4</v>
      </c>
      <c r="Y12" s="4">
        <f t="shared" si="3"/>
        <v>1</v>
      </c>
      <c r="Z12">
        <v>0</v>
      </c>
    </row>
    <row r="13" spans="1:26" x14ac:dyDescent="0.3">
      <c r="A13" s="1" t="str">
        <f>'Jeremy Lin'!A13</f>
        <v>@ 3PT</v>
      </c>
      <c r="B13">
        <v>3</v>
      </c>
      <c r="C13">
        <v>2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2</v>
      </c>
      <c r="Q13" s="2">
        <f t="shared" si="0"/>
        <v>1</v>
      </c>
      <c r="R13" s="2">
        <f t="shared" si="4"/>
        <v>1</v>
      </c>
      <c r="S13" s="6" t="s">
        <v>45</v>
      </c>
      <c r="T13">
        <v>10</v>
      </c>
      <c r="U13">
        <v>3</v>
      </c>
      <c r="V13">
        <v>0</v>
      </c>
      <c r="W13" s="3">
        <f t="shared" si="1"/>
        <v>11.318400000000002</v>
      </c>
      <c r="X13" s="4">
        <f t="shared" si="2"/>
        <v>4.4000000000000004</v>
      </c>
      <c r="Y13" s="4">
        <f t="shared" si="3"/>
        <v>2.3000000000000003</v>
      </c>
      <c r="Z13">
        <v>0</v>
      </c>
    </row>
    <row r="14" spans="1:26" x14ac:dyDescent="0.3">
      <c r="A14" s="1" t="str">
        <f>'Jeremy Lin'!A14</f>
        <v>vs OLD</v>
      </c>
      <c r="B14">
        <v>3</v>
      </c>
      <c r="C14">
        <v>0</v>
      </c>
      <c r="D14">
        <v>2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2</v>
      </c>
      <c r="P14">
        <v>-1</v>
      </c>
      <c r="Q14" s="2">
        <f t="shared" si="0"/>
        <v>1</v>
      </c>
      <c r="R14" s="2">
        <f t="shared" si="4"/>
        <v>1</v>
      </c>
      <c r="S14" s="6" t="s">
        <v>45</v>
      </c>
      <c r="T14">
        <v>9</v>
      </c>
      <c r="U14">
        <v>7</v>
      </c>
      <c r="V14">
        <v>0</v>
      </c>
      <c r="W14" s="3">
        <f t="shared" si="1"/>
        <v>23.540333333333333</v>
      </c>
      <c r="X14" s="4">
        <f t="shared" si="2"/>
        <v>9</v>
      </c>
      <c r="Y14" s="4">
        <f t="shared" si="3"/>
        <v>4</v>
      </c>
      <c r="Z14">
        <v>0</v>
      </c>
    </row>
    <row r="15" spans="1:26" x14ac:dyDescent="0.3">
      <c r="A15" s="1" t="str">
        <f>'Jeremy Lin'!A15</f>
        <v>@ DEF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-4</v>
      </c>
      <c r="Q15" s="6" t="s">
        <v>45</v>
      </c>
      <c r="R15" s="6" t="s">
        <v>45</v>
      </c>
      <c r="S15" s="6" t="s">
        <v>45</v>
      </c>
      <c r="T15">
        <v>9</v>
      </c>
      <c r="U15">
        <v>3</v>
      </c>
      <c r="V15">
        <v>0</v>
      </c>
      <c r="W15" s="3">
        <f t="shared" si="1"/>
        <v>7.1212222222222232</v>
      </c>
      <c r="X15" s="4">
        <f t="shared" si="2"/>
        <v>3.9</v>
      </c>
      <c r="Y15" s="4">
        <f t="shared" si="3"/>
        <v>1.2999999999999998</v>
      </c>
      <c r="Z15">
        <v>0</v>
      </c>
    </row>
    <row r="16" spans="1:26" x14ac:dyDescent="0.3">
      <c r="A16" s="1" t="str">
        <f>'Jeremy Lin'!A16</f>
        <v>vs USA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4</v>
      </c>
      <c r="Q16" s="2">
        <f t="shared" si="0"/>
        <v>0</v>
      </c>
      <c r="R16" s="6" t="s">
        <v>45</v>
      </c>
      <c r="S16" s="6" t="s">
        <v>45</v>
      </c>
      <c r="T16">
        <v>9</v>
      </c>
      <c r="U16">
        <v>0</v>
      </c>
      <c r="V16">
        <v>0</v>
      </c>
      <c r="W16" s="3">
        <f t="shared" si="1"/>
        <v>0</v>
      </c>
      <c r="X16" s="4">
        <f t="shared" si="2"/>
        <v>1.2</v>
      </c>
      <c r="Y16" s="4">
        <f t="shared" si="3"/>
        <v>0</v>
      </c>
      <c r="Z16">
        <v>0</v>
      </c>
    </row>
    <row r="17" spans="1:26" x14ac:dyDescent="0.3">
      <c r="A17" s="1" t="str">
        <f>'Jeremy Lin'!A17</f>
        <v>vs OCE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-4</v>
      </c>
      <c r="Q17" s="6" t="s">
        <v>45</v>
      </c>
      <c r="R17" s="6" t="s">
        <v>45</v>
      </c>
      <c r="S17" s="6" t="s">
        <v>45</v>
      </c>
      <c r="T17">
        <v>7</v>
      </c>
      <c r="U17">
        <v>0</v>
      </c>
      <c r="V17">
        <v>0</v>
      </c>
      <c r="W17" s="3">
        <f t="shared" si="1"/>
        <v>-12.606428571428571</v>
      </c>
      <c r="X17" s="4">
        <f t="shared" si="2"/>
        <v>-1</v>
      </c>
      <c r="Y17" s="4">
        <f t="shared" si="3"/>
        <v>-1.8</v>
      </c>
      <c r="Z17">
        <v>0</v>
      </c>
    </row>
    <row r="18" spans="1:26" x14ac:dyDescent="0.3">
      <c r="A18" s="1" t="str">
        <f>'Jeremy Lin'!A18</f>
        <v>@ SPA</v>
      </c>
      <c r="B18">
        <v>2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-7</v>
      </c>
      <c r="Q18" s="2">
        <f t="shared" si="0"/>
        <v>1</v>
      </c>
      <c r="R18" s="6" t="s">
        <v>45</v>
      </c>
      <c r="S18" s="6" t="s">
        <v>45</v>
      </c>
      <c r="T18">
        <v>9</v>
      </c>
      <c r="U18">
        <v>5</v>
      </c>
      <c r="V18">
        <v>0</v>
      </c>
      <c r="W18" s="3">
        <f t="shared" si="1"/>
        <v>15.032666666666664</v>
      </c>
      <c r="X18" s="4">
        <f t="shared" si="2"/>
        <v>4.7</v>
      </c>
      <c r="Y18" s="4">
        <f t="shared" si="3"/>
        <v>2.7</v>
      </c>
      <c r="Z18">
        <v>0</v>
      </c>
    </row>
    <row r="19" spans="1:26" x14ac:dyDescent="0.3">
      <c r="A19" s="1" t="str">
        <f>'Jeremy Lin'!A19</f>
        <v>vs FRA</v>
      </c>
      <c r="B19">
        <v>0</v>
      </c>
      <c r="C19">
        <v>2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1</v>
      </c>
      <c r="P19">
        <v>-2</v>
      </c>
      <c r="Q19" s="6" t="s">
        <v>45</v>
      </c>
      <c r="R19" s="6" t="s">
        <v>45</v>
      </c>
      <c r="S19" s="2">
        <f t="shared" si="5"/>
        <v>0</v>
      </c>
      <c r="T19">
        <v>9</v>
      </c>
      <c r="U19">
        <v>0</v>
      </c>
      <c r="V19">
        <v>0</v>
      </c>
      <c r="W19" s="3">
        <f t="shared" si="1"/>
        <v>1.2497777777777774</v>
      </c>
      <c r="X19" s="4">
        <f t="shared" si="2"/>
        <v>5.4</v>
      </c>
      <c r="Y19" s="4">
        <f t="shared" si="3"/>
        <v>9.9999999999999867E-2</v>
      </c>
      <c r="Z19">
        <v>0</v>
      </c>
    </row>
    <row r="20" spans="1:26" x14ac:dyDescent="0.3">
      <c r="A20" s="1" t="str">
        <f>'Jeremy Lin'!A20</f>
        <v>@ 6TH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12</v>
      </c>
      <c r="Q20" s="2">
        <f t="shared" si="0"/>
        <v>0</v>
      </c>
      <c r="R20" s="2">
        <f t="shared" si="4"/>
        <v>0</v>
      </c>
      <c r="S20" s="6" t="s">
        <v>45</v>
      </c>
      <c r="T20">
        <v>9</v>
      </c>
      <c r="U20">
        <v>0</v>
      </c>
      <c r="V20">
        <v>0</v>
      </c>
      <c r="W20" s="3">
        <f t="shared" si="1"/>
        <v>3.2682222222222226</v>
      </c>
      <c r="X20" s="4">
        <f t="shared" si="2"/>
        <v>4.2</v>
      </c>
      <c r="Y20" s="4">
        <f t="shared" si="3"/>
        <v>0.60000000000000009</v>
      </c>
      <c r="Z20">
        <v>0</v>
      </c>
    </row>
    <row r="21" spans="1:26" x14ac:dyDescent="0.3">
      <c r="A21" s="1" t="str">
        <f>'Jeremy Lin'!A21</f>
        <v>vs INJ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-7</v>
      </c>
      <c r="Q21" s="6" t="s">
        <v>45</v>
      </c>
      <c r="R21" s="6" t="s">
        <v>45</v>
      </c>
      <c r="S21" s="6" t="s">
        <v>45</v>
      </c>
      <c r="T21">
        <v>7</v>
      </c>
      <c r="U21">
        <v>0</v>
      </c>
      <c r="V21">
        <v>0</v>
      </c>
      <c r="W21" s="3">
        <f t="shared" si="1"/>
        <v>0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 t="str">
        <f>'Jeremy Lin'!A22</f>
        <v>@ CAN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</v>
      </c>
      <c r="Q22" s="2">
        <f t="shared" si="0"/>
        <v>0</v>
      </c>
      <c r="R22" s="6" t="s">
        <v>45</v>
      </c>
      <c r="S22" s="6" t="s">
        <v>45</v>
      </c>
      <c r="T22">
        <v>8</v>
      </c>
      <c r="U22">
        <v>0</v>
      </c>
      <c r="V22">
        <v>0</v>
      </c>
      <c r="W22" s="3">
        <f t="shared" si="1"/>
        <v>3.6767500000000002</v>
      </c>
      <c r="X22" s="4">
        <f t="shared" si="2"/>
        <v>4.2</v>
      </c>
      <c r="Y22" s="4">
        <f t="shared" si="3"/>
        <v>0.60000000000000009</v>
      </c>
      <c r="Z22">
        <v>0</v>
      </c>
    </row>
    <row r="23" spans="1:26" x14ac:dyDescent="0.3">
      <c r="A23" s="1" t="str">
        <f>'Jeremy Lin'!A23</f>
        <v>vs EUR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-1</v>
      </c>
      <c r="Q23" s="6" t="s">
        <v>45</v>
      </c>
      <c r="R23" s="6" t="s">
        <v>45</v>
      </c>
      <c r="S23" s="6" t="s">
        <v>45</v>
      </c>
      <c r="T23">
        <v>5</v>
      </c>
      <c r="U23">
        <v>0</v>
      </c>
      <c r="V23">
        <v>0</v>
      </c>
      <c r="W23" s="3">
        <f t="shared" si="1"/>
        <v>2.9414000000000002</v>
      </c>
      <c r="X23" s="4">
        <f t="shared" si="2"/>
        <v>1.2</v>
      </c>
      <c r="Y23" s="4">
        <f t="shared" si="3"/>
        <v>0.3</v>
      </c>
      <c r="Z23">
        <v>0</v>
      </c>
    </row>
    <row r="24" spans="1:26" x14ac:dyDescent="0.3">
      <c r="A24" s="1" t="str">
        <f>'Jeremy Lin'!A24</f>
        <v>@ DNK</v>
      </c>
      <c r="B24">
        <v>0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2</v>
      </c>
      <c r="P24">
        <v>9</v>
      </c>
      <c r="Q24" s="2">
        <f t="shared" si="0"/>
        <v>0</v>
      </c>
      <c r="R24" s="2">
        <f t="shared" si="4"/>
        <v>0</v>
      </c>
      <c r="S24" s="6" t="s">
        <v>45</v>
      </c>
      <c r="T24">
        <v>9</v>
      </c>
      <c r="U24">
        <v>0</v>
      </c>
      <c r="V24">
        <v>0</v>
      </c>
      <c r="W24" s="3">
        <f t="shared" si="1"/>
        <v>-4.9026666666666658</v>
      </c>
      <c r="X24" s="4">
        <f t="shared" si="2"/>
        <v>2.4</v>
      </c>
      <c r="Y24" s="4">
        <f t="shared" si="3"/>
        <v>-0.9</v>
      </c>
      <c r="Z24">
        <v>0</v>
      </c>
    </row>
    <row r="25" spans="1:26" x14ac:dyDescent="0.3">
      <c r="A25" s="1" t="str">
        <f>'Jeremy Lin'!A25</f>
        <v>@ RKS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-12</v>
      </c>
      <c r="Q25" s="2">
        <f t="shared" si="0"/>
        <v>1</v>
      </c>
      <c r="R25" s="6" t="s">
        <v>45</v>
      </c>
      <c r="S25" s="6" t="s">
        <v>45</v>
      </c>
      <c r="T25">
        <v>8</v>
      </c>
      <c r="U25">
        <v>2</v>
      </c>
      <c r="V25">
        <v>0</v>
      </c>
      <c r="W25" s="3">
        <f t="shared" si="1"/>
        <v>10.73875</v>
      </c>
      <c r="X25" s="4">
        <f t="shared" si="2"/>
        <v>2</v>
      </c>
      <c r="Y25" s="4">
        <f t="shared" si="3"/>
        <v>1.7</v>
      </c>
      <c r="Z25">
        <v>0</v>
      </c>
    </row>
    <row r="26" spans="1:26" x14ac:dyDescent="0.3">
      <c r="A26" s="1" t="str">
        <f>'Jeremy Lin'!A26</f>
        <v>vs IMP</v>
      </c>
      <c r="B26">
        <v>2</v>
      </c>
      <c r="C26">
        <v>2</v>
      </c>
      <c r="D26">
        <v>1</v>
      </c>
      <c r="E26">
        <v>0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-8</v>
      </c>
      <c r="Q26" s="2">
        <f t="shared" si="0"/>
        <v>1</v>
      </c>
      <c r="R26" s="6" t="s">
        <v>45</v>
      </c>
      <c r="S26" s="6" t="s">
        <v>45</v>
      </c>
      <c r="T26">
        <v>9</v>
      </c>
      <c r="U26">
        <v>4</v>
      </c>
      <c r="V26">
        <v>0</v>
      </c>
      <c r="W26" s="3">
        <f t="shared" si="1"/>
        <v>13.398555555555554</v>
      </c>
      <c r="X26" s="4">
        <f t="shared" si="2"/>
        <v>4.9000000000000004</v>
      </c>
      <c r="Y26" s="4">
        <f t="shared" si="3"/>
        <v>2.3999999999999995</v>
      </c>
      <c r="Z26">
        <v>0</v>
      </c>
    </row>
    <row r="27" spans="1:26" x14ac:dyDescent="0.3">
      <c r="A27" s="1" t="str">
        <f>'Jeremy Lin'!A27</f>
        <v>@ AFR</v>
      </c>
      <c r="B27">
        <v>3</v>
      </c>
      <c r="C27">
        <v>1</v>
      </c>
      <c r="D27">
        <v>2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-3</v>
      </c>
      <c r="Q27" s="2">
        <f t="shared" si="0"/>
        <v>1</v>
      </c>
      <c r="R27" s="2">
        <f t="shared" si="4"/>
        <v>1</v>
      </c>
      <c r="S27" s="6" t="s">
        <v>45</v>
      </c>
      <c r="T27">
        <v>9</v>
      </c>
      <c r="U27">
        <v>8</v>
      </c>
      <c r="V27">
        <v>0</v>
      </c>
      <c r="W27" s="3">
        <f t="shared" si="1"/>
        <v>24.636444444444447</v>
      </c>
      <c r="X27" s="4">
        <f t="shared" si="2"/>
        <v>7.2</v>
      </c>
      <c r="Y27" s="4">
        <f t="shared" si="3"/>
        <v>4.4000000000000004</v>
      </c>
      <c r="Z27">
        <v>0</v>
      </c>
    </row>
    <row r="28" spans="1:26" x14ac:dyDescent="0.3">
      <c r="A28" s="1" t="str">
        <f>'Jeremy Lin'!A28</f>
        <v>vs 3PT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-17</v>
      </c>
      <c r="Q28" s="6" t="s">
        <v>45</v>
      </c>
      <c r="R28" s="6" t="s">
        <v>45</v>
      </c>
      <c r="S28" s="6" t="s">
        <v>45</v>
      </c>
      <c r="T28">
        <v>9</v>
      </c>
      <c r="U28">
        <v>0</v>
      </c>
      <c r="V28">
        <v>0</v>
      </c>
      <c r="W28" s="3">
        <f t="shared" si="1"/>
        <v>1.6341111111111113</v>
      </c>
      <c r="X28" s="4">
        <f t="shared" si="2"/>
        <v>1.2</v>
      </c>
      <c r="Y28" s="4">
        <f t="shared" si="3"/>
        <v>0.3</v>
      </c>
      <c r="Z28">
        <v>0</v>
      </c>
    </row>
    <row r="29" spans="1:26" x14ac:dyDescent="0.3">
      <c r="A29" s="1">
        <f>'Jeremy Lin'!A29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'Jeremy Lin'!A30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'Jeremy Lin'!A31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'Jeremy Lin'!A32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'Jeremy Lin'!A33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'Jeremy Lin'!A34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'Jeremy Lin'!A35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'Jeremy Lin'!A36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'Jeremy Lin'!A37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'Jeremy Lin'!A38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'Jeremy Lin'!A39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'Jeremy Lin'!A40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'Jeremy Lin'!A41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'Jeremy Lin'!A42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'Jeremy Lin'!A43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'Jeremy Lin'!A44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'Jeremy Lin'!A45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'Jeremy Lin'!A46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0.96296296296296291</v>
      </c>
      <c r="C47" s="4">
        <f t="shared" ref="C47:P47" si="6">AVERAGE(C2:C46)</f>
        <v>1.0740740740740742</v>
      </c>
      <c r="D47" s="4">
        <f t="shared" si="6"/>
        <v>0.33333333333333331</v>
      </c>
      <c r="E47" s="4">
        <f t="shared" si="6"/>
        <v>0.14814814814814814</v>
      </c>
      <c r="F47" s="4">
        <f t="shared" si="6"/>
        <v>0.29629629629629628</v>
      </c>
      <c r="G47" s="4">
        <f t="shared" si="6"/>
        <v>0.14814814814814814</v>
      </c>
      <c r="H47" s="4">
        <f t="shared" si="6"/>
        <v>0.40740740740740738</v>
      </c>
      <c r="I47" s="4">
        <f t="shared" si="6"/>
        <v>0.66666666666666663</v>
      </c>
      <c r="J47" s="4">
        <f t="shared" si="6"/>
        <v>0.1111111111111111</v>
      </c>
      <c r="K47" s="4">
        <f t="shared" si="6"/>
        <v>0.22222222222222221</v>
      </c>
      <c r="L47" s="4">
        <f t="shared" si="6"/>
        <v>3.7037037037037035E-2</v>
      </c>
      <c r="M47" s="4">
        <f t="shared" si="6"/>
        <v>0.14814814814814814</v>
      </c>
      <c r="N47" s="4">
        <f t="shared" si="6"/>
        <v>0.18518518518518517</v>
      </c>
      <c r="O47" s="4">
        <f t="shared" si="6"/>
        <v>0.44444444444444442</v>
      </c>
      <c r="P47" s="4">
        <f t="shared" si="6"/>
        <v>-1.4444444444444444</v>
      </c>
      <c r="Q47" s="2">
        <f>SUM(H2:H46)/SUM(I2:I46)</f>
        <v>0.61111111111111116</v>
      </c>
      <c r="R47" s="2">
        <f>SUM(J2:J46)/SUM(K2:K46)</f>
        <v>0.5</v>
      </c>
      <c r="S47" s="2">
        <f>SUM(L2:L46)/SUM(M2:M46)</f>
        <v>0.25</v>
      </c>
      <c r="T47" s="4">
        <f t="shared" ref="T47:V47" si="7">AVERAGE(T2:T46)</f>
        <v>8.4074074074074066</v>
      </c>
      <c r="U47" s="4">
        <f t="shared" si="7"/>
        <v>1.7777777777777777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8.10481938325991</v>
      </c>
      <c r="X47" s="4">
        <f t="shared" ref="X47" si="8">B47+(C47*1.2)+(D47*1.5)+(E47*3)+(F47*3)-G47</f>
        <v>3.9370370370370376</v>
      </c>
      <c r="Y47" s="4">
        <f t="shared" ref="Y47" si="9">B47+0.4*H47-0.7*I47-0.4*(M47-L47)+0.7*N47+0.3*(C47-N47)+F47+D47*0.7+0.7*E47-0.4*O47-G47</f>
        <v>1.3185185185185184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26</v>
      </c>
      <c r="C49">
        <f t="shared" ref="C49:P49" si="10">SUM(C2:C46)</f>
        <v>29</v>
      </c>
      <c r="D49">
        <f t="shared" si="10"/>
        <v>9</v>
      </c>
      <c r="E49">
        <f t="shared" si="10"/>
        <v>4</v>
      </c>
      <c r="F49">
        <f t="shared" si="10"/>
        <v>8</v>
      </c>
      <c r="G49">
        <f t="shared" si="10"/>
        <v>4</v>
      </c>
      <c r="H49">
        <f t="shared" si="10"/>
        <v>11</v>
      </c>
      <c r="I49">
        <f t="shared" si="10"/>
        <v>18</v>
      </c>
      <c r="J49">
        <f t="shared" si="10"/>
        <v>3</v>
      </c>
      <c r="K49">
        <f t="shared" si="10"/>
        <v>6</v>
      </c>
      <c r="L49">
        <f t="shared" si="10"/>
        <v>1</v>
      </c>
      <c r="M49">
        <f t="shared" si="10"/>
        <v>4</v>
      </c>
      <c r="N49">
        <f t="shared" si="10"/>
        <v>5</v>
      </c>
      <c r="O49">
        <f t="shared" si="10"/>
        <v>12</v>
      </c>
      <c r="P49">
        <f t="shared" si="10"/>
        <v>-39</v>
      </c>
      <c r="T49">
        <f>SUM(T2:T46)</f>
        <v>227</v>
      </c>
      <c r="U49">
        <f>SUM(U2:U46)</f>
        <v>48</v>
      </c>
      <c r="V49">
        <f>SUM(V2:V46)</f>
        <v>0</v>
      </c>
      <c r="X49" s="4">
        <f>SUM(X2:X46)</f>
        <v>106.30000000000004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topLeftCell="A9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'Jeremy Lin'!A2</f>
        <v>@ OCE</v>
      </c>
      <c r="B2">
        <v>0</v>
      </c>
      <c r="C2">
        <v>0</v>
      </c>
      <c r="D2">
        <v>2</v>
      </c>
      <c r="E2">
        <v>0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-1</v>
      </c>
      <c r="Q2" s="2">
        <f t="shared" ref="Q2:Q46" si="0">H2/I2</f>
        <v>0</v>
      </c>
      <c r="R2" s="2">
        <f t="shared" ref="R2:R46" si="1">J2/K2</f>
        <v>0</v>
      </c>
      <c r="S2" s="6" t="s">
        <v>45</v>
      </c>
      <c r="T2">
        <v>8</v>
      </c>
      <c r="U2">
        <v>5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-2.9666249999999996</v>
      </c>
      <c r="X2" s="4">
        <f t="shared" ref="X2:X46" si="3">B2+(C2*1.2)+(D2*1.5)+(E2*3)+(F2*3)-G2</f>
        <v>2</v>
      </c>
      <c r="Y2" s="4">
        <f t="shared" ref="Y2:Y46" si="4">B2+0.4*H2-0.7*I2-0.4*(M2-L2)+0.7*N2+0.3*(C2-N2)+F2+D2*0.7+0.7*E2-0.4*O2-G2</f>
        <v>-0.30000000000000004</v>
      </c>
      <c r="Z2">
        <v>0</v>
      </c>
    </row>
    <row r="3" spans="1:26" x14ac:dyDescent="0.3">
      <c r="A3" s="1" t="str">
        <f>'Jeremy Lin'!A3</f>
        <v>vs SPA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-10</v>
      </c>
      <c r="Q3" s="2">
        <f t="shared" si="0"/>
        <v>0</v>
      </c>
      <c r="R3" s="2">
        <f t="shared" si="1"/>
        <v>0</v>
      </c>
      <c r="S3" s="6" t="s">
        <v>45</v>
      </c>
      <c r="T3">
        <v>7</v>
      </c>
      <c r="U3">
        <v>2</v>
      </c>
      <c r="V3">
        <v>0</v>
      </c>
      <c r="W3" s="3">
        <f t="shared" si="2"/>
        <v>-6.2432857142857134</v>
      </c>
      <c r="X3" s="4">
        <f t="shared" si="3"/>
        <v>1.5</v>
      </c>
      <c r="Y3" s="4">
        <f t="shared" si="4"/>
        <v>-0.7</v>
      </c>
      <c r="Z3">
        <v>0</v>
      </c>
    </row>
    <row r="4" spans="1:26" x14ac:dyDescent="0.3">
      <c r="A4" s="1" t="str">
        <f>'Jeremy Lin'!A4</f>
        <v>@ FRA</v>
      </c>
      <c r="B4">
        <v>7</v>
      </c>
      <c r="C4">
        <v>1</v>
      </c>
      <c r="D4">
        <v>1</v>
      </c>
      <c r="E4">
        <v>0</v>
      </c>
      <c r="F4">
        <v>0</v>
      </c>
      <c r="G4">
        <v>0</v>
      </c>
      <c r="H4">
        <v>3</v>
      </c>
      <c r="I4">
        <v>5</v>
      </c>
      <c r="J4">
        <v>1</v>
      </c>
      <c r="K4">
        <v>3</v>
      </c>
      <c r="L4">
        <v>0</v>
      </c>
      <c r="M4">
        <v>0</v>
      </c>
      <c r="N4">
        <v>0</v>
      </c>
      <c r="O4">
        <v>0</v>
      </c>
      <c r="P4">
        <v>3</v>
      </c>
      <c r="Q4" s="2">
        <f t="shared" si="0"/>
        <v>0.6</v>
      </c>
      <c r="R4" s="2">
        <f t="shared" si="1"/>
        <v>0.33333333333333331</v>
      </c>
      <c r="S4" s="6" t="s">
        <v>45</v>
      </c>
      <c r="T4">
        <v>7</v>
      </c>
      <c r="U4">
        <v>9</v>
      </c>
      <c r="V4">
        <v>0</v>
      </c>
      <c r="W4" s="3">
        <f t="shared" si="2"/>
        <v>40.070142857142862</v>
      </c>
      <c r="X4" s="4">
        <f t="shared" si="3"/>
        <v>9.6999999999999993</v>
      </c>
      <c r="Y4" s="4">
        <f t="shared" si="4"/>
        <v>5.6999999999999993</v>
      </c>
      <c r="Z4">
        <v>0</v>
      </c>
    </row>
    <row r="5" spans="1:26" x14ac:dyDescent="0.3">
      <c r="A5" s="1" t="str">
        <f>'Jeremy Lin'!A5</f>
        <v>vs 6TH</v>
      </c>
      <c r="B5">
        <v>5</v>
      </c>
      <c r="C5">
        <v>1</v>
      </c>
      <c r="D5">
        <v>0</v>
      </c>
      <c r="E5">
        <v>0</v>
      </c>
      <c r="F5">
        <v>0</v>
      </c>
      <c r="G5">
        <v>0</v>
      </c>
      <c r="H5">
        <v>2</v>
      </c>
      <c r="I5">
        <v>3</v>
      </c>
      <c r="J5">
        <v>1</v>
      </c>
      <c r="K5">
        <v>2</v>
      </c>
      <c r="L5">
        <v>0</v>
      </c>
      <c r="M5">
        <v>0</v>
      </c>
      <c r="N5">
        <v>0</v>
      </c>
      <c r="O5">
        <v>1</v>
      </c>
      <c r="P5">
        <v>5</v>
      </c>
      <c r="Q5" s="2">
        <f t="shared" si="0"/>
        <v>0.66666666666666663</v>
      </c>
      <c r="R5" s="2">
        <f t="shared" si="1"/>
        <v>0.5</v>
      </c>
      <c r="S5" s="6" t="s">
        <v>45</v>
      </c>
      <c r="T5">
        <v>6</v>
      </c>
      <c r="U5">
        <v>5</v>
      </c>
      <c r="V5">
        <v>0</v>
      </c>
      <c r="W5" s="3">
        <f t="shared" si="2"/>
        <v>30.319999999999997</v>
      </c>
      <c r="X5" s="4">
        <f t="shared" si="3"/>
        <v>6.2</v>
      </c>
      <c r="Y5" s="4">
        <f t="shared" si="4"/>
        <v>3.6</v>
      </c>
      <c r="Z5">
        <v>0</v>
      </c>
    </row>
    <row r="6" spans="1:26" x14ac:dyDescent="0.3">
      <c r="A6" s="1" t="str">
        <f>'Jeremy Lin'!A6</f>
        <v>@ INJ</v>
      </c>
      <c r="B6">
        <v>5</v>
      </c>
      <c r="C6">
        <v>0</v>
      </c>
      <c r="D6">
        <v>1</v>
      </c>
      <c r="E6">
        <v>0</v>
      </c>
      <c r="F6">
        <v>0</v>
      </c>
      <c r="G6">
        <v>0</v>
      </c>
      <c r="H6">
        <v>2</v>
      </c>
      <c r="I6">
        <v>3</v>
      </c>
      <c r="J6">
        <v>0</v>
      </c>
      <c r="K6">
        <v>1</v>
      </c>
      <c r="L6">
        <v>1</v>
      </c>
      <c r="M6">
        <v>1</v>
      </c>
      <c r="N6">
        <v>0</v>
      </c>
      <c r="O6">
        <v>2</v>
      </c>
      <c r="P6">
        <v>1</v>
      </c>
      <c r="Q6" s="2">
        <f t="shared" si="0"/>
        <v>0.66666666666666663</v>
      </c>
      <c r="R6" s="2">
        <f t="shared" si="1"/>
        <v>0</v>
      </c>
      <c r="S6" s="2">
        <f t="shared" ref="S6:S46" si="5">L6/M6</f>
        <v>1</v>
      </c>
      <c r="T6">
        <v>8</v>
      </c>
      <c r="U6">
        <v>8</v>
      </c>
      <c r="V6">
        <v>0</v>
      </c>
      <c r="W6" s="3">
        <f t="shared" si="2"/>
        <v>22.475499999999997</v>
      </c>
      <c r="X6" s="4">
        <f t="shared" si="3"/>
        <v>6.5</v>
      </c>
      <c r="Y6" s="4">
        <f t="shared" si="4"/>
        <v>3.6000000000000005</v>
      </c>
      <c r="Z6">
        <v>0</v>
      </c>
    </row>
    <row r="7" spans="1:26" x14ac:dyDescent="0.3">
      <c r="A7" s="1" t="str">
        <f>'Jeremy Lin'!A7</f>
        <v>vs CAN</v>
      </c>
      <c r="B7">
        <v>2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3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 s="2">
        <f t="shared" si="0"/>
        <v>0.33333333333333331</v>
      </c>
      <c r="R7" s="2">
        <f t="shared" si="1"/>
        <v>0</v>
      </c>
      <c r="S7" s="6" t="s">
        <v>45</v>
      </c>
      <c r="T7">
        <v>8</v>
      </c>
      <c r="U7">
        <v>4</v>
      </c>
      <c r="V7">
        <v>0</v>
      </c>
      <c r="W7" s="3">
        <f t="shared" si="2"/>
        <v>5.2758749999999992</v>
      </c>
      <c r="X7" s="4">
        <f t="shared" si="3"/>
        <v>3.5</v>
      </c>
      <c r="Y7" s="4">
        <f t="shared" si="4"/>
        <v>1.0000000000000002</v>
      </c>
      <c r="Z7">
        <v>0</v>
      </c>
    </row>
    <row r="8" spans="1:26" x14ac:dyDescent="0.3">
      <c r="A8" s="1" t="str">
        <f>'Jeremy Lin'!A8</f>
        <v>@ EUR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3</v>
      </c>
      <c r="J8">
        <v>0</v>
      </c>
      <c r="K8">
        <v>3</v>
      </c>
      <c r="L8">
        <v>0</v>
      </c>
      <c r="M8">
        <v>0</v>
      </c>
      <c r="N8">
        <v>0</v>
      </c>
      <c r="O8">
        <v>0</v>
      </c>
      <c r="P8">
        <v>-9</v>
      </c>
      <c r="Q8" s="2">
        <f t="shared" si="0"/>
        <v>0</v>
      </c>
      <c r="R8" s="2">
        <f t="shared" si="1"/>
        <v>0</v>
      </c>
      <c r="S8" s="6" t="s">
        <v>45</v>
      </c>
      <c r="T8">
        <v>5</v>
      </c>
      <c r="U8">
        <v>2</v>
      </c>
      <c r="V8">
        <v>0</v>
      </c>
      <c r="W8" s="3">
        <f t="shared" si="2"/>
        <v>-16.578600000000002</v>
      </c>
      <c r="X8" s="4">
        <f t="shared" si="3"/>
        <v>1.5</v>
      </c>
      <c r="Y8" s="4">
        <f t="shared" si="4"/>
        <v>-1.3999999999999997</v>
      </c>
      <c r="Z8">
        <v>0</v>
      </c>
    </row>
    <row r="9" spans="1:26" x14ac:dyDescent="0.3">
      <c r="A9" s="1" t="str">
        <f>'Jeremy Lin'!A9</f>
        <v>vs DNK</v>
      </c>
      <c r="B9">
        <v>4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0</v>
      </c>
      <c r="P9">
        <v>-7</v>
      </c>
      <c r="Q9" s="2">
        <f t="shared" si="0"/>
        <v>0.5</v>
      </c>
      <c r="R9" s="2">
        <f t="shared" si="1"/>
        <v>0.5</v>
      </c>
      <c r="S9" s="2">
        <f t="shared" si="5"/>
        <v>0.5</v>
      </c>
      <c r="T9">
        <v>6</v>
      </c>
      <c r="U9">
        <v>6</v>
      </c>
      <c r="V9">
        <v>0</v>
      </c>
      <c r="W9" s="3">
        <f t="shared" si="2"/>
        <v>33.183</v>
      </c>
      <c r="X9" s="4">
        <f t="shared" si="3"/>
        <v>6.7</v>
      </c>
      <c r="Y9" s="4">
        <f t="shared" si="4"/>
        <v>4.0000000000000009</v>
      </c>
      <c r="Z9">
        <v>0</v>
      </c>
    </row>
    <row r="10" spans="1:26" x14ac:dyDescent="0.3">
      <c r="A10" s="1" t="str">
        <f>'Jeremy Lin'!A10</f>
        <v>vs RKS</v>
      </c>
      <c r="B10">
        <v>3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3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-19</v>
      </c>
      <c r="Q10" s="2">
        <f t="shared" si="0"/>
        <v>0.33333333333333331</v>
      </c>
      <c r="R10" s="2">
        <f t="shared" si="1"/>
        <v>1</v>
      </c>
      <c r="S10" s="6" t="s">
        <v>45</v>
      </c>
      <c r="T10">
        <v>8</v>
      </c>
      <c r="U10">
        <v>5</v>
      </c>
      <c r="V10">
        <v>0</v>
      </c>
      <c r="W10" s="3">
        <f t="shared" si="2"/>
        <v>9.598749999999999</v>
      </c>
      <c r="X10" s="4">
        <f t="shared" si="3"/>
        <v>4.5</v>
      </c>
      <c r="Y10" s="4">
        <f t="shared" si="4"/>
        <v>1.6</v>
      </c>
      <c r="Z10">
        <v>0</v>
      </c>
    </row>
    <row r="11" spans="1:26" x14ac:dyDescent="0.3">
      <c r="A11" s="1" t="str">
        <f>'Jeremy Lin'!A11</f>
        <v>@ IMP</v>
      </c>
      <c r="B11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2</v>
      </c>
      <c r="J11">
        <v>2</v>
      </c>
      <c r="K11">
        <v>2</v>
      </c>
      <c r="L11">
        <v>0</v>
      </c>
      <c r="M11">
        <v>0</v>
      </c>
      <c r="N11">
        <v>0</v>
      </c>
      <c r="O11">
        <v>0</v>
      </c>
      <c r="P11">
        <v>-6</v>
      </c>
      <c r="Q11" s="2">
        <f t="shared" si="0"/>
        <v>1</v>
      </c>
      <c r="R11" s="2">
        <f t="shared" si="1"/>
        <v>1</v>
      </c>
      <c r="S11" s="6" t="s">
        <v>45</v>
      </c>
      <c r="T11">
        <v>9</v>
      </c>
      <c r="U11">
        <v>0</v>
      </c>
      <c r="V11">
        <v>0</v>
      </c>
      <c r="W11" s="3">
        <f t="shared" si="2"/>
        <v>30.592666666666666</v>
      </c>
      <c r="X11" s="4">
        <f t="shared" si="3"/>
        <v>6</v>
      </c>
      <c r="Y11" s="4">
        <f t="shared" si="4"/>
        <v>5.4</v>
      </c>
      <c r="Z11">
        <v>0</v>
      </c>
    </row>
    <row r="12" spans="1:26" x14ac:dyDescent="0.3">
      <c r="A12" s="1" t="str">
        <f>'Jeremy Lin'!A12</f>
        <v>vs AFR</v>
      </c>
      <c r="B12">
        <v>2</v>
      </c>
      <c r="C12">
        <v>3</v>
      </c>
      <c r="D12">
        <v>1</v>
      </c>
      <c r="E12">
        <v>0</v>
      </c>
      <c r="F12">
        <v>1</v>
      </c>
      <c r="G12">
        <v>1</v>
      </c>
      <c r="H12">
        <v>1</v>
      </c>
      <c r="I12">
        <v>2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-4</v>
      </c>
      <c r="Q12" s="2">
        <f t="shared" si="0"/>
        <v>0.5</v>
      </c>
      <c r="R12" s="2">
        <f t="shared" si="1"/>
        <v>0</v>
      </c>
      <c r="S12" s="6" t="s">
        <v>45</v>
      </c>
      <c r="T12">
        <v>11</v>
      </c>
      <c r="U12">
        <v>5</v>
      </c>
      <c r="V12">
        <v>1</v>
      </c>
      <c r="W12" s="3">
        <f t="shared" si="2"/>
        <v>13.636454545454542</v>
      </c>
      <c r="X12" s="4">
        <f t="shared" si="3"/>
        <v>9.1</v>
      </c>
      <c r="Y12" s="4">
        <f t="shared" si="4"/>
        <v>3</v>
      </c>
      <c r="Z12">
        <v>0</v>
      </c>
    </row>
    <row r="13" spans="1:26" x14ac:dyDescent="0.3">
      <c r="A13" s="1" t="str">
        <f>'Jeremy Lin'!A13</f>
        <v>@ 3PT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3</v>
      </c>
      <c r="Q13" s="6" t="s">
        <v>45</v>
      </c>
      <c r="R13" s="6" t="s">
        <v>45</v>
      </c>
      <c r="S13" s="6" t="s">
        <v>45</v>
      </c>
      <c r="T13">
        <v>7</v>
      </c>
      <c r="U13">
        <v>5</v>
      </c>
      <c r="V13">
        <v>0</v>
      </c>
      <c r="W13" s="3">
        <f t="shared" si="2"/>
        <v>7.4542857142857146</v>
      </c>
      <c r="X13" s="4">
        <f t="shared" si="3"/>
        <v>3</v>
      </c>
      <c r="Y13" s="4">
        <f t="shared" si="4"/>
        <v>0.99999999999999989</v>
      </c>
      <c r="Z13">
        <v>0</v>
      </c>
    </row>
    <row r="14" spans="1:26" x14ac:dyDescent="0.3">
      <c r="A14" s="1" t="str">
        <f>'Jeremy Lin'!A14</f>
        <v>vs OLD</v>
      </c>
      <c r="B14">
        <v>10</v>
      </c>
      <c r="C14">
        <v>1</v>
      </c>
      <c r="D14">
        <v>1</v>
      </c>
      <c r="E14">
        <v>0</v>
      </c>
      <c r="F14">
        <v>0</v>
      </c>
      <c r="G14">
        <v>0</v>
      </c>
      <c r="H14">
        <v>4</v>
      </c>
      <c r="I14">
        <v>7</v>
      </c>
      <c r="J14">
        <v>2</v>
      </c>
      <c r="K14">
        <v>3</v>
      </c>
      <c r="L14">
        <v>0</v>
      </c>
      <c r="M14">
        <v>0</v>
      </c>
      <c r="N14">
        <v>0</v>
      </c>
      <c r="O14">
        <v>0</v>
      </c>
      <c r="P14">
        <v>4</v>
      </c>
      <c r="Q14" s="2">
        <f t="shared" si="0"/>
        <v>0.5714285714285714</v>
      </c>
      <c r="R14" s="2">
        <f t="shared" si="1"/>
        <v>0.66666666666666663</v>
      </c>
      <c r="S14" s="6" t="s">
        <v>45</v>
      </c>
      <c r="T14">
        <v>7</v>
      </c>
      <c r="U14">
        <v>12</v>
      </c>
      <c r="V14">
        <v>0</v>
      </c>
      <c r="W14" s="3">
        <f t="shared" si="2"/>
        <v>54.138285714285715</v>
      </c>
      <c r="X14" s="4">
        <f t="shared" si="3"/>
        <v>12.7</v>
      </c>
      <c r="Y14" s="4">
        <f t="shared" si="4"/>
        <v>7.7</v>
      </c>
      <c r="Z14">
        <v>0</v>
      </c>
    </row>
    <row r="15" spans="1:26" x14ac:dyDescent="0.3">
      <c r="A15" s="1" t="str">
        <f>'Jeremy Lin'!A15</f>
        <v>@ DEF</v>
      </c>
      <c r="B15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-1</v>
      </c>
      <c r="Q15" s="2">
        <f t="shared" si="0"/>
        <v>1</v>
      </c>
      <c r="R15" s="2">
        <f t="shared" si="1"/>
        <v>1</v>
      </c>
      <c r="S15" s="6" t="s">
        <v>45</v>
      </c>
      <c r="T15">
        <v>4</v>
      </c>
      <c r="U15">
        <v>3</v>
      </c>
      <c r="V15">
        <v>0</v>
      </c>
      <c r="W15" s="3">
        <f t="shared" si="2"/>
        <v>34.41675</v>
      </c>
      <c r="X15" s="4">
        <f t="shared" si="3"/>
        <v>3</v>
      </c>
      <c r="Y15" s="4">
        <f t="shared" si="4"/>
        <v>2.7</v>
      </c>
      <c r="Z15">
        <v>0</v>
      </c>
    </row>
    <row r="16" spans="1:26" x14ac:dyDescent="0.3">
      <c r="A16" s="1" t="str">
        <f>'Jeremy Lin'!A16</f>
        <v>vs USA</v>
      </c>
      <c r="B16">
        <v>8</v>
      </c>
      <c r="C16">
        <v>1</v>
      </c>
      <c r="D16">
        <v>2</v>
      </c>
      <c r="E16">
        <v>0</v>
      </c>
      <c r="F16">
        <v>0</v>
      </c>
      <c r="G16">
        <v>0</v>
      </c>
      <c r="H16">
        <v>3</v>
      </c>
      <c r="I16">
        <v>8</v>
      </c>
      <c r="J16">
        <v>2</v>
      </c>
      <c r="K16">
        <v>5</v>
      </c>
      <c r="L16">
        <v>0</v>
      </c>
      <c r="M16">
        <v>0</v>
      </c>
      <c r="N16">
        <v>0</v>
      </c>
      <c r="O16">
        <v>0</v>
      </c>
      <c r="P16">
        <v>-2</v>
      </c>
      <c r="Q16" s="2">
        <f t="shared" si="0"/>
        <v>0.375</v>
      </c>
      <c r="R16" s="2">
        <f t="shared" si="1"/>
        <v>0.4</v>
      </c>
      <c r="S16" s="6" t="s">
        <v>45</v>
      </c>
      <c r="T16">
        <v>12</v>
      </c>
      <c r="U16">
        <v>13</v>
      </c>
      <c r="V16">
        <v>0</v>
      </c>
      <c r="W16" s="3">
        <f t="shared" si="2"/>
        <v>20.779583333333335</v>
      </c>
      <c r="X16" s="4">
        <f t="shared" si="3"/>
        <v>12.2</v>
      </c>
      <c r="Y16" s="4">
        <f t="shared" si="4"/>
        <v>5.2999999999999989</v>
      </c>
      <c r="Z16">
        <v>0</v>
      </c>
    </row>
    <row r="17" spans="1:26" x14ac:dyDescent="0.3">
      <c r="A17" s="1" t="str">
        <f>'Jeremy Lin'!A17</f>
        <v>vs OCE</v>
      </c>
      <c r="B17">
        <v>0</v>
      </c>
      <c r="C17">
        <v>0</v>
      </c>
      <c r="D17">
        <v>2</v>
      </c>
      <c r="E17">
        <v>0</v>
      </c>
      <c r="F17">
        <v>0</v>
      </c>
      <c r="G17">
        <v>0</v>
      </c>
      <c r="H17">
        <v>0</v>
      </c>
      <c r="I17">
        <v>2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-1</v>
      </c>
      <c r="Q17" s="2">
        <f t="shared" si="0"/>
        <v>0</v>
      </c>
      <c r="R17" s="2">
        <f t="shared" si="1"/>
        <v>0</v>
      </c>
      <c r="S17" s="6" t="s">
        <v>45</v>
      </c>
      <c r="T17">
        <v>8</v>
      </c>
      <c r="U17">
        <v>5</v>
      </c>
      <c r="V17">
        <v>0</v>
      </c>
      <c r="W17" s="3">
        <f t="shared" si="2"/>
        <v>-3.2749999999999995</v>
      </c>
      <c r="X17" s="4">
        <f t="shared" si="3"/>
        <v>3</v>
      </c>
      <c r="Y17" s="4">
        <f t="shared" si="4"/>
        <v>-0.4</v>
      </c>
      <c r="Z17">
        <v>0</v>
      </c>
    </row>
    <row r="18" spans="1:26" x14ac:dyDescent="0.3">
      <c r="A18" s="1" t="str">
        <f>'Jeremy Lin'!A18</f>
        <v>@ SPA</v>
      </c>
      <c r="B18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3</v>
      </c>
      <c r="I18">
        <v>4</v>
      </c>
      <c r="J18">
        <v>2</v>
      </c>
      <c r="K18">
        <v>3</v>
      </c>
      <c r="L18">
        <v>1</v>
      </c>
      <c r="M18">
        <v>1</v>
      </c>
      <c r="N18">
        <v>0</v>
      </c>
      <c r="O18">
        <v>1</v>
      </c>
      <c r="P18">
        <v>5</v>
      </c>
      <c r="Q18" s="2">
        <f t="shared" si="0"/>
        <v>0.75</v>
      </c>
      <c r="R18" s="2">
        <f t="shared" si="1"/>
        <v>0.66666666666666663</v>
      </c>
      <c r="S18" s="2">
        <f t="shared" si="5"/>
        <v>1</v>
      </c>
      <c r="T18">
        <v>6</v>
      </c>
      <c r="U18">
        <v>9</v>
      </c>
      <c r="V18">
        <v>1</v>
      </c>
      <c r="W18" s="3">
        <f t="shared" si="2"/>
        <v>58.620833333333344</v>
      </c>
      <c r="X18" s="4">
        <f t="shared" si="3"/>
        <v>9</v>
      </c>
      <c r="Y18" s="4">
        <f t="shared" si="4"/>
        <v>6.9999999999999991</v>
      </c>
      <c r="Z18">
        <v>0</v>
      </c>
    </row>
    <row r="19" spans="1:26" x14ac:dyDescent="0.3">
      <c r="A19" s="1" t="str">
        <f>'Jeremy Lin'!A19</f>
        <v>vs FRA</v>
      </c>
      <c r="B19">
        <v>5</v>
      </c>
      <c r="C19">
        <v>1</v>
      </c>
      <c r="D19">
        <v>2</v>
      </c>
      <c r="E19">
        <v>2</v>
      </c>
      <c r="F19">
        <v>0</v>
      </c>
      <c r="G19">
        <v>0</v>
      </c>
      <c r="H19">
        <v>2</v>
      </c>
      <c r="I19">
        <v>3</v>
      </c>
      <c r="J19">
        <v>1</v>
      </c>
      <c r="K19">
        <v>2</v>
      </c>
      <c r="L19">
        <v>0</v>
      </c>
      <c r="M19">
        <v>0</v>
      </c>
      <c r="N19">
        <v>0</v>
      </c>
      <c r="O19">
        <v>0</v>
      </c>
      <c r="P19">
        <v>5</v>
      </c>
      <c r="Q19" s="2">
        <f t="shared" si="0"/>
        <v>0.66666666666666663</v>
      </c>
      <c r="R19" s="2">
        <f t="shared" si="1"/>
        <v>0.5</v>
      </c>
      <c r="S19" s="6" t="s">
        <v>45</v>
      </c>
      <c r="T19">
        <v>9</v>
      </c>
      <c r="U19">
        <v>10</v>
      </c>
      <c r="V19">
        <v>0</v>
      </c>
      <c r="W19" s="3">
        <f t="shared" si="2"/>
        <v>38.536444444444442</v>
      </c>
      <c r="X19" s="4">
        <f t="shared" si="3"/>
        <v>15.2</v>
      </c>
      <c r="Y19" s="4">
        <f t="shared" si="4"/>
        <v>6.8000000000000007</v>
      </c>
      <c r="Z19">
        <v>0</v>
      </c>
    </row>
    <row r="20" spans="1:26" x14ac:dyDescent="0.3">
      <c r="A20" s="1" t="str">
        <f>'Jeremy Lin'!A20</f>
        <v>@ 6TH</v>
      </c>
      <c r="B20">
        <v>5</v>
      </c>
      <c r="C20">
        <v>0</v>
      </c>
      <c r="D20">
        <v>0</v>
      </c>
      <c r="E20">
        <v>0</v>
      </c>
      <c r="F20">
        <v>1</v>
      </c>
      <c r="G20">
        <v>0</v>
      </c>
      <c r="H20">
        <v>2</v>
      </c>
      <c r="I20">
        <v>4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-8</v>
      </c>
      <c r="Q20" s="2">
        <f t="shared" si="0"/>
        <v>0.5</v>
      </c>
      <c r="R20" s="2">
        <f t="shared" si="1"/>
        <v>1</v>
      </c>
      <c r="S20" s="6" t="s">
        <v>45</v>
      </c>
      <c r="T20">
        <v>7</v>
      </c>
      <c r="U20">
        <v>5</v>
      </c>
      <c r="V20">
        <v>0</v>
      </c>
      <c r="W20" s="3">
        <f t="shared" si="2"/>
        <v>28.442</v>
      </c>
      <c r="X20" s="4">
        <f t="shared" si="3"/>
        <v>8</v>
      </c>
      <c r="Y20" s="4">
        <f t="shared" si="4"/>
        <v>4</v>
      </c>
      <c r="Z20">
        <v>0</v>
      </c>
    </row>
    <row r="21" spans="1:26" x14ac:dyDescent="0.3">
      <c r="A21" s="1" t="str">
        <f>'Jeremy Lin'!A21</f>
        <v>vs INJ</v>
      </c>
      <c r="B21">
        <v>12</v>
      </c>
      <c r="C21">
        <v>0</v>
      </c>
      <c r="D21">
        <v>0</v>
      </c>
      <c r="E21">
        <v>0</v>
      </c>
      <c r="F21">
        <v>0</v>
      </c>
      <c r="G21">
        <v>0</v>
      </c>
      <c r="H21">
        <v>4</v>
      </c>
      <c r="I21">
        <v>6</v>
      </c>
      <c r="J21">
        <v>4</v>
      </c>
      <c r="K21">
        <v>5</v>
      </c>
      <c r="L21">
        <v>0</v>
      </c>
      <c r="M21">
        <v>0</v>
      </c>
      <c r="N21">
        <v>0</v>
      </c>
      <c r="O21">
        <v>0</v>
      </c>
      <c r="P21">
        <v>-3</v>
      </c>
      <c r="Q21" s="2">
        <f t="shared" si="0"/>
        <v>0.66666666666666663</v>
      </c>
      <c r="R21" s="2">
        <f t="shared" si="1"/>
        <v>0.8</v>
      </c>
      <c r="S21" s="6" t="s">
        <v>45</v>
      </c>
      <c r="T21">
        <v>10</v>
      </c>
      <c r="U21">
        <v>12</v>
      </c>
      <c r="V21">
        <v>0</v>
      </c>
      <c r="W21" s="3">
        <f t="shared" si="2"/>
        <v>47.2288</v>
      </c>
      <c r="X21" s="4">
        <f t="shared" si="3"/>
        <v>12</v>
      </c>
      <c r="Y21" s="4">
        <f t="shared" si="4"/>
        <v>9.4</v>
      </c>
      <c r="Z21">
        <v>0</v>
      </c>
    </row>
    <row r="22" spans="1:26" x14ac:dyDescent="0.3">
      <c r="A22" s="1" t="str">
        <f>'Jeremy Lin'!A22</f>
        <v>@ CAN</v>
      </c>
      <c r="B22">
        <v>9</v>
      </c>
      <c r="C22">
        <v>1</v>
      </c>
      <c r="D22">
        <v>0</v>
      </c>
      <c r="E22">
        <v>0</v>
      </c>
      <c r="F22">
        <v>0</v>
      </c>
      <c r="G22">
        <v>1</v>
      </c>
      <c r="H22">
        <v>3</v>
      </c>
      <c r="I22">
        <v>4</v>
      </c>
      <c r="J22">
        <v>3</v>
      </c>
      <c r="K22">
        <v>4</v>
      </c>
      <c r="L22">
        <v>0</v>
      </c>
      <c r="M22">
        <v>0</v>
      </c>
      <c r="N22">
        <v>0</v>
      </c>
      <c r="O22">
        <v>1</v>
      </c>
      <c r="P22">
        <v>2</v>
      </c>
      <c r="Q22" s="2">
        <f t="shared" si="0"/>
        <v>0.75</v>
      </c>
      <c r="R22" s="2">
        <f t="shared" si="1"/>
        <v>0.75</v>
      </c>
      <c r="S22" s="6" t="s">
        <v>45</v>
      </c>
      <c r="T22">
        <v>8</v>
      </c>
      <c r="U22">
        <v>9</v>
      </c>
      <c r="V22">
        <v>0</v>
      </c>
      <c r="W22" s="3">
        <f t="shared" si="2"/>
        <v>39.680875</v>
      </c>
      <c r="X22" s="4">
        <f t="shared" si="3"/>
        <v>9.1999999999999993</v>
      </c>
      <c r="Y22" s="4">
        <f t="shared" si="4"/>
        <v>6.2999999999999989</v>
      </c>
      <c r="Z22">
        <v>0</v>
      </c>
    </row>
    <row r="23" spans="1:26" x14ac:dyDescent="0.3">
      <c r="A23" s="1" t="str">
        <f>'Jeremy Lin'!A23</f>
        <v>vs EUR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 s="2">
        <f t="shared" si="0"/>
        <v>0</v>
      </c>
      <c r="R23" s="2">
        <f t="shared" si="1"/>
        <v>0</v>
      </c>
      <c r="S23" s="6" t="s">
        <v>45</v>
      </c>
      <c r="T23">
        <v>5</v>
      </c>
      <c r="U23">
        <v>3</v>
      </c>
      <c r="V23">
        <v>0</v>
      </c>
      <c r="W23" s="3">
        <f t="shared" si="2"/>
        <v>-0.90259999999999962</v>
      </c>
      <c r="X23" s="4">
        <f t="shared" si="3"/>
        <v>1.5</v>
      </c>
      <c r="Y23" s="4">
        <f t="shared" si="4"/>
        <v>0</v>
      </c>
      <c r="Z23">
        <v>0</v>
      </c>
    </row>
    <row r="24" spans="1:26" x14ac:dyDescent="0.3">
      <c r="A24" s="1" t="str">
        <f>'Jeremy Lin'!A24</f>
        <v>@ DNK</v>
      </c>
      <c r="B24">
        <v>12</v>
      </c>
      <c r="C24">
        <v>0</v>
      </c>
      <c r="D24">
        <v>1</v>
      </c>
      <c r="E24">
        <v>0</v>
      </c>
      <c r="F24">
        <v>2</v>
      </c>
      <c r="G24">
        <v>0</v>
      </c>
      <c r="H24">
        <v>4</v>
      </c>
      <c r="I24">
        <v>8</v>
      </c>
      <c r="J24">
        <v>3</v>
      </c>
      <c r="K24">
        <v>5</v>
      </c>
      <c r="L24">
        <v>1</v>
      </c>
      <c r="M24">
        <v>1</v>
      </c>
      <c r="N24">
        <v>0</v>
      </c>
      <c r="O24">
        <v>0</v>
      </c>
      <c r="P24">
        <v>7</v>
      </c>
      <c r="Q24" s="2">
        <f t="shared" si="0"/>
        <v>0.5</v>
      </c>
      <c r="R24" s="2">
        <f t="shared" si="1"/>
        <v>0.6</v>
      </c>
      <c r="S24" s="2">
        <f t="shared" si="5"/>
        <v>1</v>
      </c>
      <c r="T24">
        <v>9</v>
      </c>
      <c r="U24">
        <v>15</v>
      </c>
      <c r="V24">
        <v>0</v>
      </c>
      <c r="W24" s="3">
        <f t="shared" si="2"/>
        <v>59.05188888888889</v>
      </c>
      <c r="X24" s="4">
        <f t="shared" si="3"/>
        <v>19.5</v>
      </c>
      <c r="Y24" s="4">
        <f t="shared" si="4"/>
        <v>10.7</v>
      </c>
      <c r="Z24">
        <v>0</v>
      </c>
    </row>
    <row r="25" spans="1:26" x14ac:dyDescent="0.3">
      <c r="A25" s="1" t="str">
        <f>'Jeremy Lin'!A25</f>
        <v>@ RKS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3</v>
      </c>
      <c r="J25">
        <v>0</v>
      </c>
      <c r="K25">
        <v>3</v>
      </c>
      <c r="L25">
        <v>0</v>
      </c>
      <c r="M25">
        <v>0</v>
      </c>
      <c r="N25">
        <v>0</v>
      </c>
      <c r="O25">
        <v>0</v>
      </c>
      <c r="P25">
        <v>-5</v>
      </c>
      <c r="Q25" s="2">
        <f t="shared" si="0"/>
        <v>0</v>
      </c>
      <c r="R25" s="2">
        <f t="shared" si="1"/>
        <v>0</v>
      </c>
      <c r="S25" s="6" t="s">
        <v>45</v>
      </c>
      <c r="T25">
        <v>7</v>
      </c>
      <c r="U25">
        <v>2</v>
      </c>
      <c r="V25">
        <v>0</v>
      </c>
      <c r="W25" s="3">
        <f t="shared" si="2"/>
        <v>-4.1422857142857135</v>
      </c>
      <c r="X25" s="4">
        <f t="shared" si="3"/>
        <v>4.5</v>
      </c>
      <c r="Y25" s="4">
        <f t="shared" si="4"/>
        <v>-0.39999999999999969</v>
      </c>
      <c r="Z25">
        <v>0</v>
      </c>
    </row>
    <row r="26" spans="1:26" x14ac:dyDescent="0.3">
      <c r="A26" s="1" t="str">
        <f>'Jeremy Lin'!A26</f>
        <v>vs IMP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4</v>
      </c>
      <c r="J26">
        <v>0</v>
      </c>
      <c r="K26">
        <v>2</v>
      </c>
      <c r="L26">
        <v>0</v>
      </c>
      <c r="M26">
        <v>0</v>
      </c>
      <c r="N26">
        <v>0</v>
      </c>
      <c r="O26">
        <v>0</v>
      </c>
      <c r="P26">
        <v>-4</v>
      </c>
      <c r="Q26" s="2">
        <f t="shared" si="0"/>
        <v>0.25</v>
      </c>
      <c r="R26" s="2">
        <f t="shared" si="1"/>
        <v>0</v>
      </c>
      <c r="S26" s="6" t="s">
        <v>45</v>
      </c>
      <c r="T26">
        <v>5</v>
      </c>
      <c r="U26">
        <v>2</v>
      </c>
      <c r="V26">
        <v>0</v>
      </c>
      <c r="W26" s="3">
        <f t="shared" si="2"/>
        <v>-6.331999999999999</v>
      </c>
      <c r="X26" s="4">
        <f t="shared" si="3"/>
        <v>2</v>
      </c>
      <c r="Y26" s="4">
        <f t="shared" si="4"/>
        <v>-0.39999999999999991</v>
      </c>
      <c r="Z26">
        <v>0</v>
      </c>
    </row>
    <row r="27" spans="1:26" x14ac:dyDescent="0.3">
      <c r="A27" s="1" t="str">
        <f>'Jeremy Lin'!A27</f>
        <v>@ AFR</v>
      </c>
      <c r="B27">
        <v>3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2</v>
      </c>
      <c r="J27">
        <v>1</v>
      </c>
      <c r="K27">
        <v>1</v>
      </c>
      <c r="L27">
        <v>0</v>
      </c>
      <c r="M27">
        <v>0</v>
      </c>
      <c r="N27">
        <v>0</v>
      </c>
      <c r="O27">
        <v>1</v>
      </c>
      <c r="P27">
        <v>-3</v>
      </c>
      <c r="Q27" s="2">
        <f t="shared" si="0"/>
        <v>0.5</v>
      </c>
      <c r="R27" s="2">
        <f t="shared" si="1"/>
        <v>1</v>
      </c>
      <c r="S27" s="6" t="s">
        <v>45</v>
      </c>
      <c r="T27">
        <v>7</v>
      </c>
      <c r="U27">
        <v>3</v>
      </c>
      <c r="V27">
        <v>0</v>
      </c>
      <c r="W27" s="3">
        <f t="shared" si="2"/>
        <v>11.614714285714285</v>
      </c>
      <c r="X27" s="4">
        <f t="shared" si="3"/>
        <v>3</v>
      </c>
      <c r="Y27" s="4">
        <f t="shared" si="4"/>
        <v>1.6</v>
      </c>
      <c r="Z27">
        <v>0</v>
      </c>
    </row>
    <row r="28" spans="1:26" x14ac:dyDescent="0.3">
      <c r="A28" s="1" t="str">
        <f>'Jeremy Lin'!A28</f>
        <v>vs 3PT</v>
      </c>
      <c r="B28">
        <v>0</v>
      </c>
      <c r="C28">
        <v>0</v>
      </c>
      <c r="D28">
        <v>1</v>
      </c>
      <c r="E28">
        <v>0</v>
      </c>
      <c r="F28">
        <v>0</v>
      </c>
      <c r="G28">
        <v>2</v>
      </c>
      <c r="H28">
        <v>0</v>
      </c>
      <c r="I28">
        <v>1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-1</v>
      </c>
      <c r="Q28" s="2">
        <f t="shared" si="0"/>
        <v>0</v>
      </c>
      <c r="R28" s="2">
        <f t="shared" si="1"/>
        <v>0</v>
      </c>
      <c r="S28" s="6" t="s">
        <v>45</v>
      </c>
      <c r="T28">
        <v>7</v>
      </c>
      <c r="U28">
        <v>2</v>
      </c>
      <c r="V28">
        <v>0</v>
      </c>
      <c r="W28" s="3">
        <f t="shared" si="2"/>
        <v>-16.043857142857142</v>
      </c>
      <c r="X28" s="4">
        <f t="shared" si="3"/>
        <v>-0.5</v>
      </c>
      <c r="Y28" s="4">
        <f t="shared" si="4"/>
        <v>-2</v>
      </c>
      <c r="Z28">
        <v>0</v>
      </c>
    </row>
    <row r="29" spans="1:26" x14ac:dyDescent="0.3">
      <c r="A29" s="1">
        <f>'Jeremy Lin'!A29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'Jeremy Lin'!A30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'Jeremy Lin'!A31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'Jeremy Lin'!A32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'Jeremy Lin'!A33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'Jeremy Lin'!A34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'Jeremy Lin'!A35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'Jeremy Lin'!A36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'Jeremy Lin'!A37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'Jeremy Lin'!A38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'Jeremy Lin'!A39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'Jeremy Lin'!A40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'Jeremy Lin'!A41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'Jeremy Lin'!A42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'Jeremy Lin'!A43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'Jeremy Lin'!A44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'Jeremy Lin'!A45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'Jeremy Lin'!A46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4.1481481481481479</v>
      </c>
      <c r="C47" s="4">
        <f t="shared" ref="C47:P47" si="6">AVERAGE(C2:C46)</f>
        <v>0.37037037037037035</v>
      </c>
      <c r="D47" s="4">
        <f t="shared" si="6"/>
        <v>0.85185185185185186</v>
      </c>
      <c r="E47" s="4">
        <f t="shared" si="6"/>
        <v>7.407407407407407E-2</v>
      </c>
      <c r="F47" s="4">
        <f t="shared" si="6"/>
        <v>0.18518518518518517</v>
      </c>
      <c r="G47" s="4">
        <f t="shared" si="6"/>
        <v>0.18518518518518517</v>
      </c>
      <c r="H47" s="4">
        <f t="shared" si="6"/>
        <v>1.5185185185185186</v>
      </c>
      <c r="I47" s="4">
        <f t="shared" si="6"/>
        <v>3.2222222222222223</v>
      </c>
      <c r="J47" s="4">
        <f t="shared" si="6"/>
        <v>0.96296296296296291</v>
      </c>
      <c r="K47" s="4">
        <f t="shared" si="6"/>
        <v>2.1481481481481484</v>
      </c>
      <c r="L47" s="4">
        <f t="shared" si="6"/>
        <v>0.14814814814814814</v>
      </c>
      <c r="M47" s="4">
        <f t="shared" si="6"/>
        <v>0.18518518518518517</v>
      </c>
      <c r="N47" s="4">
        <f t="shared" si="6"/>
        <v>7.407407407407407E-2</v>
      </c>
      <c r="O47" s="4">
        <f t="shared" si="6"/>
        <v>0.33333333333333331</v>
      </c>
      <c r="P47" s="4">
        <f t="shared" si="6"/>
        <v>-1.8148148148148149</v>
      </c>
      <c r="Q47" s="2">
        <f>SUM(H2:H46)/SUM(I2:I46)</f>
        <v>0.47126436781609193</v>
      </c>
      <c r="R47" s="2">
        <f>SUM(J2:J46)/SUM(K2:K46)</f>
        <v>0.44827586206896552</v>
      </c>
      <c r="S47" s="2">
        <f>SUM(L2:L46)/SUM(M2:M46)</f>
        <v>0.8</v>
      </c>
      <c r="T47" s="4">
        <f t="shared" ref="T47:V47" si="7">AVERAGE(T2:T46)</f>
        <v>7.4444444444444446</v>
      </c>
      <c r="U47" s="4">
        <f t="shared" si="7"/>
        <v>5.9629629629629628</v>
      </c>
      <c r="V47" s="4">
        <f t="shared" si="7"/>
        <v>7.407407407407407E-2</v>
      </c>
      <c r="W47" s="3">
        <f>((H49*85.91) +(F49*53.897)+(J49*51.757)+(L49*46.845)+(E49*39.19)+(N49*39.19)+(D49*34.677)+((C49-N49)*14.707)-(O49*17.174)-((M49-L49)*20.091)-((I49-H49)*39.19)-(G49*53.897))/T49</f>
        <v>20.646577114427863</v>
      </c>
      <c r="X47" s="4">
        <f t="shared" ref="X47" si="8">B47+(C47*1.2)+(D47*1.5)+(E47*3)+(F47*3)-G47</f>
        <v>6.4629629629629628</v>
      </c>
      <c r="Y47" s="4">
        <f t="shared" ref="Y47" si="9">B47+0.4*H47-0.7*I47-0.4*(M47-L47)+0.7*N47+0.3*(C47-N47)+F47+D47*0.7+0.7*E47-0.4*O47-G47</f>
        <v>3.1407407407407408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112</v>
      </c>
      <c r="C49">
        <f t="shared" ref="C49:P49" si="10">SUM(C2:C46)</f>
        <v>10</v>
      </c>
      <c r="D49">
        <f t="shared" si="10"/>
        <v>23</v>
      </c>
      <c r="E49">
        <f t="shared" si="10"/>
        <v>2</v>
      </c>
      <c r="F49">
        <f t="shared" si="10"/>
        <v>5</v>
      </c>
      <c r="G49">
        <f t="shared" si="10"/>
        <v>5</v>
      </c>
      <c r="H49">
        <f t="shared" si="10"/>
        <v>41</v>
      </c>
      <c r="I49">
        <f t="shared" si="10"/>
        <v>87</v>
      </c>
      <c r="J49">
        <f t="shared" si="10"/>
        <v>26</v>
      </c>
      <c r="K49">
        <f t="shared" si="10"/>
        <v>58</v>
      </c>
      <c r="L49">
        <f t="shared" si="10"/>
        <v>4</v>
      </c>
      <c r="M49">
        <f t="shared" si="10"/>
        <v>5</v>
      </c>
      <c r="N49">
        <f t="shared" si="10"/>
        <v>2</v>
      </c>
      <c r="O49">
        <f t="shared" si="10"/>
        <v>9</v>
      </c>
      <c r="P49">
        <f t="shared" si="10"/>
        <v>-49</v>
      </c>
      <c r="T49">
        <f>SUM(T2:T46)</f>
        <v>201</v>
      </c>
      <c r="U49">
        <f>SUM(U2:U46)</f>
        <v>161</v>
      </c>
      <c r="V49">
        <f>SUM(V2:V46)</f>
        <v>2</v>
      </c>
      <c r="X49" s="4">
        <f>SUM(X2:X46)</f>
        <v>174.5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topLeftCell="A25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'Jeremy Lin'!A2</f>
        <v>@ OCE</v>
      </c>
      <c r="B2">
        <v>5</v>
      </c>
      <c r="C2">
        <v>0</v>
      </c>
      <c r="D2">
        <v>1</v>
      </c>
      <c r="E2">
        <v>0</v>
      </c>
      <c r="F2">
        <v>0</v>
      </c>
      <c r="G2">
        <v>0</v>
      </c>
      <c r="H2">
        <v>2</v>
      </c>
      <c r="I2">
        <v>3</v>
      </c>
      <c r="J2">
        <v>1</v>
      </c>
      <c r="K2">
        <v>2</v>
      </c>
      <c r="L2">
        <v>0</v>
      </c>
      <c r="M2">
        <v>0</v>
      </c>
      <c r="N2">
        <v>0</v>
      </c>
      <c r="O2">
        <v>0</v>
      </c>
      <c r="P2">
        <v>2</v>
      </c>
      <c r="Q2" s="2">
        <f t="shared" ref="Q2:Q46" si="0">H2/I2</f>
        <v>0.66666666666666663</v>
      </c>
      <c r="R2" s="2">
        <f t="shared" ref="R2:R46" si="1">J2/K2</f>
        <v>0.5</v>
      </c>
      <c r="S2" s="6" t="s">
        <v>45</v>
      </c>
      <c r="T2">
        <v>5</v>
      </c>
      <c r="U2">
        <v>7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43.812800000000003</v>
      </c>
      <c r="X2" s="4">
        <f t="shared" ref="X2:X46" si="3">B2+(C2*1.2)+(D2*1.5)+(E2*3)+(F2*3)-G2</f>
        <v>6.5</v>
      </c>
      <c r="Y2" s="4">
        <f t="shared" ref="Y2:Y46" si="4">B2+0.4*H2-0.7*I2-0.4*(M2-L2)+0.7*N2+0.3*(C2-N2)+F2+D2*0.7+0.7*E2-0.4*O2-G2</f>
        <v>4.4000000000000004</v>
      </c>
      <c r="Z2">
        <v>0</v>
      </c>
    </row>
    <row r="3" spans="1:26" x14ac:dyDescent="0.3">
      <c r="A3" s="1" t="str">
        <f>'Jeremy Lin'!A3</f>
        <v>vs SPA</v>
      </c>
      <c r="B3">
        <v>3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2</v>
      </c>
      <c r="J3">
        <v>1</v>
      </c>
      <c r="K3">
        <v>2</v>
      </c>
      <c r="L3">
        <v>0</v>
      </c>
      <c r="M3">
        <v>0</v>
      </c>
      <c r="N3">
        <v>0</v>
      </c>
      <c r="O3">
        <v>1</v>
      </c>
      <c r="P3">
        <v>2</v>
      </c>
      <c r="Q3" s="2">
        <f t="shared" si="0"/>
        <v>0.5</v>
      </c>
      <c r="R3" s="2">
        <f t="shared" si="1"/>
        <v>0.5</v>
      </c>
      <c r="S3" s="6" t="s">
        <v>45</v>
      </c>
      <c r="T3">
        <v>5</v>
      </c>
      <c r="U3">
        <v>5</v>
      </c>
      <c r="V3">
        <v>0</v>
      </c>
      <c r="W3" s="3">
        <f t="shared" si="2"/>
        <v>23.195999999999998</v>
      </c>
      <c r="X3" s="4">
        <f t="shared" si="3"/>
        <v>4.5</v>
      </c>
      <c r="Y3" s="4">
        <f t="shared" si="4"/>
        <v>2.3000000000000003</v>
      </c>
      <c r="Z3">
        <v>0</v>
      </c>
    </row>
    <row r="4" spans="1:26" x14ac:dyDescent="0.3">
      <c r="A4" s="1" t="str">
        <f>'Jeremy Lin'!A4</f>
        <v>@ FRA</v>
      </c>
      <c r="B4">
        <v>3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3</v>
      </c>
      <c r="J4">
        <v>1</v>
      </c>
      <c r="K4">
        <v>3</v>
      </c>
      <c r="L4">
        <v>0</v>
      </c>
      <c r="M4">
        <v>0</v>
      </c>
      <c r="N4">
        <v>0</v>
      </c>
      <c r="O4">
        <v>0</v>
      </c>
      <c r="P4">
        <v>-2</v>
      </c>
      <c r="Q4" s="2">
        <f t="shared" si="0"/>
        <v>0.33333333333333331</v>
      </c>
      <c r="R4" s="2">
        <f t="shared" si="1"/>
        <v>0.33333333333333331</v>
      </c>
      <c r="S4" s="6" t="s">
        <v>45</v>
      </c>
      <c r="T4">
        <v>6</v>
      </c>
      <c r="U4">
        <v>3</v>
      </c>
      <c r="V4">
        <v>0</v>
      </c>
      <c r="W4" s="3">
        <f t="shared" si="2"/>
        <v>12.332333333333333</v>
      </c>
      <c r="X4" s="4">
        <f t="shared" si="3"/>
        <v>4.2</v>
      </c>
      <c r="Y4" s="4">
        <f t="shared" si="4"/>
        <v>1.6000000000000003</v>
      </c>
      <c r="Z4">
        <v>0</v>
      </c>
    </row>
    <row r="5" spans="1:26" x14ac:dyDescent="0.3">
      <c r="A5" s="1" t="str">
        <f>'Jeremy Lin'!A5</f>
        <v>vs 6TH</v>
      </c>
      <c r="B5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3</v>
      </c>
      <c r="J5">
        <v>2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 s="2">
        <f t="shared" si="0"/>
        <v>0.66666666666666663</v>
      </c>
      <c r="R5" s="2">
        <f t="shared" si="1"/>
        <v>1</v>
      </c>
      <c r="S5" s="6" t="s">
        <v>45</v>
      </c>
      <c r="T5">
        <v>6</v>
      </c>
      <c r="U5">
        <v>6</v>
      </c>
      <c r="V5">
        <v>0</v>
      </c>
      <c r="W5" s="3">
        <f t="shared" si="2"/>
        <v>39.357333333333337</v>
      </c>
      <c r="X5" s="4">
        <f t="shared" si="3"/>
        <v>6</v>
      </c>
      <c r="Y5" s="4">
        <f t="shared" si="4"/>
        <v>4.7</v>
      </c>
      <c r="Z5">
        <v>0</v>
      </c>
    </row>
    <row r="6" spans="1:26" x14ac:dyDescent="0.3">
      <c r="A6" s="1" t="str">
        <f>'Jeremy Lin'!A6</f>
        <v>@ INJ</v>
      </c>
      <c r="B6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4</v>
      </c>
      <c r="I6">
        <v>4</v>
      </c>
      <c r="J6">
        <v>2</v>
      </c>
      <c r="K6">
        <v>2</v>
      </c>
      <c r="L6">
        <v>0</v>
      </c>
      <c r="M6">
        <v>0</v>
      </c>
      <c r="N6">
        <v>0</v>
      </c>
      <c r="O6">
        <v>1</v>
      </c>
      <c r="P6">
        <v>3</v>
      </c>
      <c r="Q6" s="2">
        <f t="shared" si="0"/>
        <v>1</v>
      </c>
      <c r="R6" s="2">
        <f t="shared" si="1"/>
        <v>1</v>
      </c>
      <c r="S6" s="6" t="s">
        <v>45</v>
      </c>
      <c r="T6">
        <v>5</v>
      </c>
      <c r="U6">
        <v>10</v>
      </c>
      <c r="V6">
        <v>0</v>
      </c>
      <c r="W6" s="3">
        <f t="shared" si="2"/>
        <v>85.996000000000009</v>
      </c>
      <c r="X6" s="4">
        <f t="shared" si="3"/>
        <v>10</v>
      </c>
      <c r="Y6" s="4">
        <f t="shared" si="4"/>
        <v>8.4</v>
      </c>
      <c r="Z6">
        <v>0</v>
      </c>
    </row>
    <row r="7" spans="1:26" x14ac:dyDescent="0.3">
      <c r="A7" s="1" t="str">
        <f>'Jeremy Lin'!A7</f>
        <v>vs CAN</v>
      </c>
      <c r="B7">
        <v>10</v>
      </c>
      <c r="C7">
        <v>1</v>
      </c>
      <c r="D7">
        <v>0</v>
      </c>
      <c r="E7">
        <v>0</v>
      </c>
      <c r="F7">
        <v>0</v>
      </c>
      <c r="G7">
        <v>0</v>
      </c>
      <c r="H7">
        <v>3</v>
      </c>
      <c r="I7">
        <v>4</v>
      </c>
      <c r="J7">
        <v>2</v>
      </c>
      <c r="K7">
        <v>3</v>
      </c>
      <c r="L7">
        <v>2</v>
      </c>
      <c r="M7">
        <v>2</v>
      </c>
      <c r="N7">
        <v>0</v>
      </c>
      <c r="O7">
        <v>0</v>
      </c>
      <c r="P7">
        <v>1</v>
      </c>
      <c r="Q7" s="2">
        <f t="shared" si="0"/>
        <v>0.75</v>
      </c>
      <c r="R7" s="2">
        <f t="shared" si="1"/>
        <v>0.66666666666666663</v>
      </c>
      <c r="S7" s="2">
        <f t="shared" ref="S7:S46" si="5">L7/M7</f>
        <v>1</v>
      </c>
      <c r="T7">
        <v>8</v>
      </c>
      <c r="U7">
        <v>10</v>
      </c>
      <c r="V7">
        <v>0</v>
      </c>
      <c r="W7" s="3">
        <f t="shared" si="2"/>
        <v>53.806375000000003</v>
      </c>
      <c r="X7" s="4">
        <f t="shared" si="3"/>
        <v>11.2</v>
      </c>
      <c r="Y7" s="4">
        <f t="shared" si="4"/>
        <v>8.6999999999999993</v>
      </c>
      <c r="Z7">
        <v>0</v>
      </c>
    </row>
    <row r="8" spans="1:26" x14ac:dyDescent="0.3">
      <c r="A8" s="1" t="str">
        <f>'Jeremy Lin'!A8</f>
        <v>@ EUR</v>
      </c>
      <c r="B8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3</v>
      </c>
      <c r="I8">
        <v>4</v>
      </c>
      <c r="J8">
        <v>2</v>
      </c>
      <c r="K8">
        <v>2</v>
      </c>
      <c r="L8">
        <v>0</v>
      </c>
      <c r="M8">
        <v>0</v>
      </c>
      <c r="N8">
        <v>0</v>
      </c>
      <c r="O8">
        <v>1</v>
      </c>
      <c r="P8">
        <v>1</v>
      </c>
      <c r="Q8" s="2">
        <f t="shared" si="0"/>
        <v>0.75</v>
      </c>
      <c r="R8" s="2">
        <f t="shared" si="1"/>
        <v>1</v>
      </c>
      <c r="S8" s="6" t="s">
        <v>45</v>
      </c>
      <c r="T8">
        <v>6</v>
      </c>
      <c r="U8">
        <v>8</v>
      </c>
      <c r="V8">
        <v>0</v>
      </c>
      <c r="W8" s="3">
        <f t="shared" si="2"/>
        <v>50.81333333333334</v>
      </c>
      <c r="X8" s="4">
        <f t="shared" si="3"/>
        <v>8</v>
      </c>
      <c r="Y8" s="4">
        <f t="shared" si="4"/>
        <v>5.9999999999999991</v>
      </c>
      <c r="Z8">
        <v>0</v>
      </c>
    </row>
    <row r="9" spans="1:26" x14ac:dyDescent="0.3">
      <c r="A9" s="1" t="str">
        <f>'Jeremy Lin'!A9</f>
        <v>vs DNK</v>
      </c>
      <c r="B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2</v>
      </c>
      <c r="I9">
        <v>2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>
        <v>-4</v>
      </c>
      <c r="Q9" s="2">
        <f t="shared" si="0"/>
        <v>1</v>
      </c>
      <c r="R9" s="2">
        <f t="shared" si="1"/>
        <v>1</v>
      </c>
      <c r="S9" s="6" t="s">
        <v>45</v>
      </c>
      <c r="T9">
        <v>5</v>
      </c>
      <c r="U9">
        <v>5</v>
      </c>
      <c r="V9">
        <v>0</v>
      </c>
      <c r="W9" s="3">
        <f t="shared" si="2"/>
        <v>41.2806</v>
      </c>
      <c r="X9" s="4">
        <f t="shared" si="3"/>
        <v>5</v>
      </c>
      <c r="Y9" s="4">
        <f t="shared" si="4"/>
        <v>4</v>
      </c>
      <c r="Z9">
        <v>0</v>
      </c>
    </row>
    <row r="10" spans="1:26" x14ac:dyDescent="0.3">
      <c r="A10" s="1" t="str">
        <f>'Jeremy Lin'!A10</f>
        <v>vs RKS</v>
      </c>
      <c r="B10">
        <v>2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-10</v>
      </c>
      <c r="Q10" s="2">
        <f t="shared" si="0"/>
        <v>1</v>
      </c>
      <c r="R10" s="6" t="s">
        <v>45</v>
      </c>
      <c r="S10" s="6" t="s">
        <v>45</v>
      </c>
      <c r="T10">
        <v>7</v>
      </c>
      <c r="U10">
        <v>2</v>
      </c>
      <c r="V10">
        <v>0</v>
      </c>
      <c r="W10" s="3">
        <f t="shared" si="2"/>
        <v>11.92042857142857</v>
      </c>
      <c r="X10" s="4">
        <f t="shared" si="3"/>
        <v>3.2</v>
      </c>
      <c r="Y10" s="4">
        <f t="shared" si="4"/>
        <v>1.6</v>
      </c>
      <c r="Z10">
        <v>0</v>
      </c>
    </row>
    <row r="11" spans="1:26" x14ac:dyDescent="0.3">
      <c r="A11" s="1" t="str">
        <f>'Jeremy Lin'!A11</f>
        <v>@ IMP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-1</v>
      </c>
      <c r="Q11" s="2">
        <f t="shared" si="0"/>
        <v>0</v>
      </c>
      <c r="R11" s="2">
        <f t="shared" si="1"/>
        <v>0</v>
      </c>
      <c r="S11" s="6" t="s">
        <v>45</v>
      </c>
      <c r="T11">
        <v>6</v>
      </c>
      <c r="U11">
        <v>0</v>
      </c>
      <c r="V11">
        <v>0</v>
      </c>
      <c r="W11" s="3">
        <f t="shared" si="2"/>
        <v>-6.5316666666666663</v>
      </c>
      <c r="X11" s="4">
        <f t="shared" si="3"/>
        <v>0</v>
      </c>
      <c r="Y11" s="4">
        <f t="shared" si="4"/>
        <v>-0.7</v>
      </c>
      <c r="Z11">
        <v>0</v>
      </c>
    </row>
    <row r="12" spans="1:26" x14ac:dyDescent="0.3">
      <c r="A12" s="1" t="str">
        <f>'Jeremy Lin'!A12</f>
        <v>vs AFR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3</v>
      </c>
      <c r="J12">
        <v>0</v>
      </c>
      <c r="K12">
        <v>2</v>
      </c>
      <c r="L12">
        <v>0</v>
      </c>
      <c r="M12">
        <v>0</v>
      </c>
      <c r="N12">
        <v>0</v>
      </c>
      <c r="O12">
        <v>2</v>
      </c>
      <c r="P12">
        <v>-12</v>
      </c>
      <c r="Q12" s="2">
        <f t="shared" si="0"/>
        <v>0</v>
      </c>
      <c r="R12" s="2">
        <f t="shared" si="1"/>
        <v>0</v>
      </c>
      <c r="S12" s="6" t="s">
        <v>45</v>
      </c>
      <c r="T12">
        <v>3</v>
      </c>
      <c r="U12">
        <v>0</v>
      </c>
      <c r="V12">
        <v>0</v>
      </c>
      <c r="W12" s="3">
        <f t="shared" si="2"/>
        <v>-50.639333333333333</v>
      </c>
      <c r="X12" s="4">
        <f t="shared" si="3"/>
        <v>0</v>
      </c>
      <c r="Y12" s="4">
        <f t="shared" si="4"/>
        <v>-2.8999999999999995</v>
      </c>
      <c r="Z12">
        <v>0</v>
      </c>
    </row>
    <row r="13" spans="1:26" x14ac:dyDescent="0.3">
      <c r="A13" s="1" t="str">
        <f>'Jeremy Lin'!A13</f>
        <v>@ 3PT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4</v>
      </c>
      <c r="J13">
        <v>1</v>
      </c>
      <c r="K13">
        <v>3</v>
      </c>
      <c r="L13">
        <v>0</v>
      </c>
      <c r="M13">
        <v>0</v>
      </c>
      <c r="N13">
        <v>0</v>
      </c>
      <c r="O13">
        <v>0</v>
      </c>
      <c r="P13">
        <v>-1</v>
      </c>
      <c r="Q13" s="2">
        <f t="shared" si="0"/>
        <v>0.25</v>
      </c>
      <c r="R13" s="2">
        <f t="shared" si="1"/>
        <v>0.33333333333333331</v>
      </c>
      <c r="S13" s="6" t="s">
        <v>45</v>
      </c>
      <c r="T13">
        <v>5</v>
      </c>
      <c r="U13">
        <v>3</v>
      </c>
      <c r="V13">
        <v>0</v>
      </c>
      <c r="W13" s="3">
        <f t="shared" si="2"/>
        <v>4.0194000000000019</v>
      </c>
      <c r="X13" s="4">
        <f t="shared" si="3"/>
        <v>3</v>
      </c>
      <c r="Y13" s="4">
        <f t="shared" si="4"/>
        <v>0.60000000000000009</v>
      </c>
      <c r="Z13">
        <v>0</v>
      </c>
    </row>
    <row r="14" spans="1:26" x14ac:dyDescent="0.3">
      <c r="A14" s="1" t="str">
        <f>'Jeremy Lin'!A14</f>
        <v>vs OLD</v>
      </c>
      <c r="B14">
        <v>2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-1</v>
      </c>
      <c r="Q14" s="2">
        <f t="shared" si="0"/>
        <v>0.33333333333333331</v>
      </c>
      <c r="R14" s="2">
        <f t="shared" si="1"/>
        <v>0</v>
      </c>
      <c r="S14" s="6" t="s">
        <v>45</v>
      </c>
      <c r="T14">
        <v>7</v>
      </c>
      <c r="U14">
        <v>5</v>
      </c>
      <c r="V14">
        <v>0</v>
      </c>
      <c r="W14" s="3">
        <f t="shared" si="2"/>
        <v>8.1305714285714252</v>
      </c>
      <c r="X14" s="4">
        <f t="shared" si="3"/>
        <v>6.7</v>
      </c>
      <c r="Y14" s="4">
        <f t="shared" si="4"/>
        <v>1.3000000000000003</v>
      </c>
      <c r="Z14">
        <v>0</v>
      </c>
    </row>
    <row r="15" spans="1:26" x14ac:dyDescent="0.3">
      <c r="A15" s="1" t="str">
        <f>'Jeremy Lin'!A15</f>
        <v>@ DEF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-7</v>
      </c>
      <c r="Q15" s="2">
        <f t="shared" si="0"/>
        <v>0.5</v>
      </c>
      <c r="R15" s="2">
        <f t="shared" si="1"/>
        <v>0</v>
      </c>
      <c r="S15" s="6" t="s">
        <v>45</v>
      </c>
      <c r="T15">
        <v>5</v>
      </c>
      <c r="U15">
        <v>2</v>
      </c>
      <c r="V15">
        <v>0</v>
      </c>
      <c r="W15" s="3">
        <f t="shared" si="2"/>
        <v>9.3439999999999994</v>
      </c>
      <c r="X15" s="4">
        <f t="shared" si="3"/>
        <v>2</v>
      </c>
      <c r="Y15" s="4">
        <f t="shared" si="4"/>
        <v>1</v>
      </c>
      <c r="Z15">
        <v>0</v>
      </c>
    </row>
    <row r="16" spans="1:26" x14ac:dyDescent="0.3">
      <c r="A16" s="1" t="str">
        <f>'Jeremy Lin'!A16</f>
        <v>vs USA</v>
      </c>
      <c r="B16">
        <v>0</v>
      </c>
      <c r="C16">
        <v>1</v>
      </c>
      <c r="D16">
        <v>2</v>
      </c>
      <c r="E16">
        <v>0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0</v>
      </c>
      <c r="M16">
        <v>0</v>
      </c>
      <c r="N16">
        <v>0</v>
      </c>
      <c r="O16">
        <v>1</v>
      </c>
      <c r="P16">
        <v>-6</v>
      </c>
      <c r="Q16" s="2">
        <f t="shared" si="0"/>
        <v>0</v>
      </c>
      <c r="R16" s="2">
        <f t="shared" si="1"/>
        <v>0</v>
      </c>
      <c r="S16" s="6" t="s">
        <v>45</v>
      </c>
      <c r="T16">
        <v>9</v>
      </c>
      <c r="U16">
        <v>5</v>
      </c>
      <c r="V16">
        <v>0</v>
      </c>
      <c r="W16" s="3">
        <f t="shared" si="2"/>
        <v>-5.631444444444444</v>
      </c>
      <c r="X16" s="4">
        <f t="shared" si="3"/>
        <v>4.2</v>
      </c>
      <c r="Y16" s="4">
        <f t="shared" si="4"/>
        <v>-0.79999999999999971</v>
      </c>
      <c r="Z16">
        <v>0</v>
      </c>
    </row>
    <row r="17" spans="1:26" x14ac:dyDescent="0.3">
      <c r="A17" s="1" t="str">
        <f>'Jeremy Lin'!A17</f>
        <v>vs OCE</v>
      </c>
      <c r="B17">
        <v>5</v>
      </c>
      <c r="C17">
        <v>1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J17">
        <v>1</v>
      </c>
      <c r="K17">
        <v>2</v>
      </c>
      <c r="L17">
        <v>0</v>
      </c>
      <c r="M17">
        <v>0</v>
      </c>
      <c r="N17">
        <v>0</v>
      </c>
      <c r="O17">
        <v>0</v>
      </c>
      <c r="P17">
        <v>-4</v>
      </c>
      <c r="Q17" s="2">
        <f t="shared" si="0"/>
        <v>0.5</v>
      </c>
      <c r="R17" s="2">
        <f t="shared" si="1"/>
        <v>0.5</v>
      </c>
      <c r="S17" s="6" t="s">
        <v>45</v>
      </c>
      <c r="T17">
        <v>5</v>
      </c>
      <c r="U17">
        <v>8</v>
      </c>
      <c r="V17">
        <v>0</v>
      </c>
      <c r="W17" s="3">
        <f t="shared" si="2"/>
        <v>29.572199999999999</v>
      </c>
      <c r="X17" s="4">
        <f t="shared" si="3"/>
        <v>7.7</v>
      </c>
      <c r="Y17" s="4">
        <f t="shared" si="4"/>
        <v>5</v>
      </c>
      <c r="Z17">
        <v>0</v>
      </c>
    </row>
    <row r="18" spans="1:26" x14ac:dyDescent="0.3">
      <c r="A18" s="1" t="str">
        <f>'Jeremy Lin'!A18</f>
        <v>@ SPA</v>
      </c>
      <c r="B18">
        <v>8</v>
      </c>
      <c r="C18">
        <v>2</v>
      </c>
      <c r="D18">
        <v>1</v>
      </c>
      <c r="E18">
        <v>0</v>
      </c>
      <c r="F18">
        <v>0</v>
      </c>
      <c r="G18">
        <v>0</v>
      </c>
      <c r="H18">
        <v>3</v>
      </c>
      <c r="I18">
        <v>3</v>
      </c>
      <c r="J18">
        <v>2</v>
      </c>
      <c r="K18">
        <v>2</v>
      </c>
      <c r="L18">
        <v>0</v>
      </c>
      <c r="M18">
        <v>0</v>
      </c>
      <c r="N18">
        <v>0</v>
      </c>
      <c r="O18">
        <v>0</v>
      </c>
      <c r="P18">
        <v>8</v>
      </c>
      <c r="Q18" s="2">
        <f t="shared" si="0"/>
        <v>1</v>
      </c>
      <c r="R18" s="2">
        <f t="shared" si="1"/>
        <v>1</v>
      </c>
      <c r="S18" s="6" t="s">
        <v>45</v>
      </c>
      <c r="T18">
        <v>5</v>
      </c>
      <c r="U18">
        <v>10</v>
      </c>
      <c r="V18">
        <v>0</v>
      </c>
      <c r="W18" s="3">
        <f t="shared" si="2"/>
        <v>85.067000000000007</v>
      </c>
      <c r="X18" s="4">
        <f t="shared" si="3"/>
        <v>11.9</v>
      </c>
      <c r="Y18" s="4">
        <f t="shared" si="4"/>
        <v>8.3999999999999986</v>
      </c>
      <c r="Z18">
        <v>0</v>
      </c>
    </row>
    <row r="19" spans="1:26" x14ac:dyDescent="0.3">
      <c r="A19" s="1" t="str">
        <f>'Jeremy Lin'!A19</f>
        <v>vs FRA</v>
      </c>
      <c r="B19">
        <v>2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2</v>
      </c>
      <c r="J19">
        <v>0</v>
      </c>
      <c r="K19">
        <v>2</v>
      </c>
      <c r="L19">
        <v>2</v>
      </c>
      <c r="M19">
        <v>2</v>
      </c>
      <c r="N19">
        <v>0</v>
      </c>
      <c r="O19">
        <v>1</v>
      </c>
      <c r="P19">
        <v>1</v>
      </c>
      <c r="Q19" s="2">
        <f t="shared" si="0"/>
        <v>0</v>
      </c>
      <c r="R19" s="2">
        <f t="shared" si="1"/>
        <v>0</v>
      </c>
      <c r="S19" s="2">
        <f t="shared" si="5"/>
        <v>1</v>
      </c>
      <c r="T19">
        <v>5</v>
      </c>
      <c r="U19">
        <v>2</v>
      </c>
      <c r="V19">
        <v>0</v>
      </c>
      <c r="W19" s="3">
        <f t="shared" si="2"/>
        <v>-8.2108000000000025</v>
      </c>
      <c r="X19" s="4">
        <f t="shared" si="3"/>
        <v>2.2000000000000002</v>
      </c>
      <c r="Y19" s="4">
        <f t="shared" si="4"/>
        <v>-0.49999999999999989</v>
      </c>
      <c r="Z19">
        <v>0</v>
      </c>
    </row>
    <row r="20" spans="1:26" x14ac:dyDescent="0.3">
      <c r="A20" s="1" t="str">
        <f>'Jeremy Lin'!A20</f>
        <v>@ 6TH</v>
      </c>
      <c r="B20">
        <v>11</v>
      </c>
      <c r="C20">
        <v>0</v>
      </c>
      <c r="D20">
        <v>2</v>
      </c>
      <c r="E20">
        <v>0</v>
      </c>
      <c r="F20">
        <v>0</v>
      </c>
      <c r="G20">
        <v>0</v>
      </c>
      <c r="H20">
        <v>4</v>
      </c>
      <c r="I20">
        <v>4</v>
      </c>
      <c r="J20">
        <v>3</v>
      </c>
      <c r="K20">
        <v>3</v>
      </c>
      <c r="L20">
        <v>0</v>
      </c>
      <c r="M20">
        <v>0</v>
      </c>
      <c r="N20">
        <v>0</v>
      </c>
      <c r="O20">
        <v>0</v>
      </c>
      <c r="P20">
        <v>13</v>
      </c>
      <c r="Q20" s="2">
        <f t="shared" si="0"/>
        <v>1</v>
      </c>
      <c r="R20" s="2">
        <f t="shared" si="1"/>
        <v>1</v>
      </c>
      <c r="S20" s="6" t="s">
        <v>45</v>
      </c>
      <c r="T20">
        <v>6</v>
      </c>
      <c r="U20">
        <v>17</v>
      </c>
      <c r="V20">
        <v>0</v>
      </c>
      <c r="W20" s="3">
        <f t="shared" si="2"/>
        <v>94.710833333333326</v>
      </c>
      <c r="X20" s="4">
        <f t="shared" si="3"/>
        <v>14</v>
      </c>
      <c r="Y20" s="4">
        <f t="shared" si="4"/>
        <v>11.200000000000001</v>
      </c>
      <c r="Z20">
        <v>0</v>
      </c>
    </row>
    <row r="21" spans="1:26" x14ac:dyDescent="0.3">
      <c r="A21" s="1" t="str">
        <f>'Jeremy Lin'!A21</f>
        <v>vs INJ</v>
      </c>
      <c r="B21">
        <v>2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-7</v>
      </c>
      <c r="Q21" s="2">
        <f t="shared" si="0"/>
        <v>0.5</v>
      </c>
      <c r="R21" s="2">
        <f t="shared" si="1"/>
        <v>0</v>
      </c>
      <c r="S21" s="6" t="s">
        <v>45</v>
      </c>
      <c r="T21">
        <v>7</v>
      </c>
      <c r="U21">
        <v>2</v>
      </c>
      <c r="V21">
        <v>0</v>
      </c>
      <c r="W21" s="3">
        <f t="shared" si="2"/>
        <v>12.272857142857143</v>
      </c>
      <c r="X21" s="4">
        <f t="shared" si="3"/>
        <v>5</v>
      </c>
      <c r="Y21" s="4">
        <f t="shared" si="4"/>
        <v>1.7</v>
      </c>
      <c r="Z21">
        <v>0</v>
      </c>
    </row>
    <row r="22" spans="1:26" x14ac:dyDescent="0.3">
      <c r="A22" s="1" t="str">
        <f>'Jeremy Lin'!A22</f>
        <v>@ CAN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2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-1</v>
      </c>
      <c r="Q22" s="2">
        <f t="shared" si="0"/>
        <v>0.5</v>
      </c>
      <c r="R22" s="2">
        <f t="shared" si="1"/>
        <v>0</v>
      </c>
      <c r="S22" s="6" t="s">
        <v>45</v>
      </c>
      <c r="T22">
        <v>7</v>
      </c>
      <c r="U22">
        <v>2</v>
      </c>
      <c r="V22">
        <v>0</v>
      </c>
      <c r="W22" s="3">
        <f t="shared" si="2"/>
        <v>6.6742857142857144</v>
      </c>
      <c r="X22" s="4">
        <f t="shared" si="3"/>
        <v>2</v>
      </c>
      <c r="Y22" s="4">
        <f t="shared" si="4"/>
        <v>1</v>
      </c>
      <c r="Z22">
        <v>0</v>
      </c>
    </row>
    <row r="23" spans="1:26" x14ac:dyDescent="0.3">
      <c r="A23" s="1" t="str">
        <f>'Jeremy Lin'!A23</f>
        <v>vs EUR</v>
      </c>
      <c r="B23">
        <v>2</v>
      </c>
      <c r="C23">
        <v>0</v>
      </c>
      <c r="D23">
        <v>1</v>
      </c>
      <c r="E23">
        <v>1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-3</v>
      </c>
      <c r="Q23" s="2">
        <f t="shared" si="0"/>
        <v>1</v>
      </c>
      <c r="R23" s="6" t="s">
        <v>45</v>
      </c>
      <c r="S23" s="6" t="s">
        <v>45</v>
      </c>
      <c r="T23">
        <v>4</v>
      </c>
      <c r="U23">
        <v>5</v>
      </c>
      <c r="V23">
        <v>0</v>
      </c>
      <c r="W23" s="3">
        <f t="shared" si="2"/>
        <v>39.944249999999997</v>
      </c>
      <c r="X23" s="4">
        <f t="shared" si="3"/>
        <v>6.5</v>
      </c>
      <c r="Y23" s="4">
        <f t="shared" si="4"/>
        <v>3.0999999999999996</v>
      </c>
      <c r="Z23">
        <v>0</v>
      </c>
    </row>
    <row r="24" spans="1:26" x14ac:dyDescent="0.3">
      <c r="A24" s="1" t="str">
        <f>'Jeremy Lin'!A24</f>
        <v>@ DNK</v>
      </c>
      <c r="B24">
        <v>6</v>
      </c>
      <c r="C24">
        <v>0</v>
      </c>
      <c r="D24">
        <v>0</v>
      </c>
      <c r="E24">
        <v>0</v>
      </c>
      <c r="F24">
        <v>1</v>
      </c>
      <c r="G24">
        <v>0</v>
      </c>
      <c r="H24">
        <v>2</v>
      </c>
      <c r="I24">
        <v>2</v>
      </c>
      <c r="J24">
        <v>2</v>
      </c>
      <c r="K24">
        <v>2</v>
      </c>
      <c r="L24">
        <v>0</v>
      </c>
      <c r="M24">
        <v>0</v>
      </c>
      <c r="N24">
        <v>0</v>
      </c>
      <c r="O24">
        <v>0</v>
      </c>
      <c r="P24">
        <v>9</v>
      </c>
      <c r="Q24" s="2">
        <f t="shared" si="0"/>
        <v>1</v>
      </c>
      <c r="R24" s="2">
        <f t="shared" si="1"/>
        <v>1</v>
      </c>
      <c r="S24" s="6" t="s">
        <v>45</v>
      </c>
      <c r="T24">
        <v>5</v>
      </c>
      <c r="U24">
        <v>6</v>
      </c>
      <c r="V24">
        <v>0</v>
      </c>
      <c r="W24" s="3">
        <f t="shared" si="2"/>
        <v>65.846199999999996</v>
      </c>
      <c r="X24" s="4">
        <f t="shared" si="3"/>
        <v>9</v>
      </c>
      <c r="Y24" s="4">
        <f t="shared" si="4"/>
        <v>6.4</v>
      </c>
      <c r="Z24">
        <v>0</v>
      </c>
    </row>
    <row r="25" spans="1:26" x14ac:dyDescent="0.3">
      <c r="A25" s="1" t="str">
        <f>'Jeremy Lin'!A25</f>
        <v>@ RKS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2</v>
      </c>
      <c r="J25">
        <v>1</v>
      </c>
      <c r="K25">
        <v>1</v>
      </c>
      <c r="L25">
        <v>0</v>
      </c>
      <c r="M25">
        <v>0</v>
      </c>
      <c r="N25">
        <v>0</v>
      </c>
      <c r="O25">
        <v>1</v>
      </c>
      <c r="P25">
        <v>-2</v>
      </c>
      <c r="Q25" s="2">
        <f t="shared" si="0"/>
        <v>0.5</v>
      </c>
      <c r="R25" s="2">
        <f t="shared" si="1"/>
        <v>1</v>
      </c>
      <c r="S25" s="6" t="s">
        <v>45</v>
      </c>
      <c r="T25">
        <v>5</v>
      </c>
      <c r="U25">
        <v>3</v>
      </c>
      <c r="V25">
        <v>0</v>
      </c>
      <c r="W25" s="3">
        <f t="shared" si="2"/>
        <v>16.2606</v>
      </c>
      <c r="X25" s="4">
        <f t="shared" si="3"/>
        <v>3</v>
      </c>
      <c r="Y25" s="4">
        <f t="shared" si="4"/>
        <v>1.6</v>
      </c>
      <c r="Z25">
        <v>0</v>
      </c>
    </row>
    <row r="26" spans="1:26" x14ac:dyDescent="0.3">
      <c r="A26" s="1" t="str">
        <f>'Jeremy Lin'!A26</f>
        <v>vs IMP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2</v>
      </c>
      <c r="L26">
        <v>0</v>
      </c>
      <c r="M26">
        <v>0</v>
      </c>
      <c r="N26">
        <v>0</v>
      </c>
      <c r="O26">
        <v>0</v>
      </c>
      <c r="P26">
        <v>-6</v>
      </c>
      <c r="Q26" s="2">
        <f t="shared" si="0"/>
        <v>0</v>
      </c>
      <c r="R26" s="2">
        <f t="shared" si="1"/>
        <v>0</v>
      </c>
      <c r="S26" s="6" t="s">
        <v>45</v>
      </c>
      <c r="T26">
        <v>5</v>
      </c>
      <c r="U26">
        <v>2</v>
      </c>
      <c r="V26">
        <v>0</v>
      </c>
      <c r="W26" s="3">
        <f t="shared" si="2"/>
        <v>-8.7405999999999988</v>
      </c>
      <c r="X26" s="4">
        <f t="shared" si="3"/>
        <v>1.5</v>
      </c>
      <c r="Y26" s="4">
        <f t="shared" si="4"/>
        <v>-0.7</v>
      </c>
      <c r="Z26">
        <v>0</v>
      </c>
    </row>
    <row r="27" spans="1:26" x14ac:dyDescent="0.3">
      <c r="A27" s="1" t="str">
        <f>'Jeremy Lin'!A27</f>
        <v>@ AFR</v>
      </c>
      <c r="B27">
        <v>9</v>
      </c>
      <c r="C27">
        <v>1</v>
      </c>
      <c r="D27">
        <v>2</v>
      </c>
      <c r="E27">
        <v>0</v>
      </c>
      <c r="F27">
        <v>1</v>
      </c>
      <c r="G27">
        <v>0</v>
      </c>
      <c r="H27">
        <v>3</v>
      </c>
      <c r="I27">
        <v>5</v>
      </c>
      <c r="J27">
        <v>2</v>
      </c>
      <c r="K27">
        <v>4</v>
      </c>
      <c r="L27">
        <v>1</v>
      </c>
      <c r="M27">
        <v>1</v>
      </c>
      <c r="N27">
        <v>0</v>
      </c>
      <c r="O27">
        <v>0</v>
      </c>
      <c r="P27">
        <v>6</v>
      </c>
      <c r="Q27" s="2">
        <f t="shared" si="0"/>
        <v>0.6</v>
      </c>
      <c r="R27" s="2">
        <f t="shared" si="1"/>
        <v>0.5</v>
      </c>
      <c r="S27" s="2">
        <f t="shared" si="5"/>
        <v>1</v>
      </c>
      <c r="T27">
        <v>6</v>
      </c>
      <c r="U27">
        <v>14</v>
      </c>
      <c r="V27">
        <v>0</v>
      </c>
      <c r="W27" s="3">
        <f t="shared" si="2"/>
        <v>77.944500000000005</v>
      </c>
      <c r="X27" s="4">
        <f t="shared" si="3"/>
        <v>16.2</v>
      </c>
      <c r="Y27" s="4">
        <f t="shared" si="4"/>
        <v>9.3999999999999986</v>
      </c>
      <c r="Z27">
        <v>0</v>
      </c>
    </row>
    <row r="28" spans="1:26" x14ac:dyDescent="0.3">
      <c r="A28" s="1" t="str">
        <f>'Jeremy Lin'!A28</f>
        <v>vs 3PT</v>
      </c>
      <c r="B28">
        <v>5</v>
      </c>
      <c r="C28">
        <v>0</v>
      </c>
      <c r="D28">
        <v>0</v>
      </c>
      <c r="E28">
        <v>0</v>
      </c>
      <c r="F28">
        <v>0</v>
      </c>
      <c r="G28">
        <v>2</v>
      </c>
      <c r="H28">
        <v>2</v>
      </c>
      <c r="I28">
        <v>2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-3</v>
      </c>
      <c r="Q28" s="2">
        <f t="shared" si="0"/>
        <v>1</v>
      </c>
      <c r="R28" s="2">
        <f t="shared" si="1"/>
        <v>1</v>
      </c>
      <c r="S28" s="6" t="s">
        <v>45</v>
      </c>
      <c r="T28">
        <v>5</v>
      </c>
      <c r="U28">
        <v>5</v>
      </c>
      <c r="V28">
        <v>0</v>
      </c>
      <c r="W28" s="3">
        <f t="shared" si="2"/>
        <v>23.156600000000001</v>
      </c>
      <c r="X28" s="4">
        <f t="shared" si="3"/>
        <v>3</v>
      </c>
      <c r="Y28" s="4">
        <f t="shared" si="4"/>
        <v>2.4000000000000004</v>
      </c>
      <c r="Z28">
        <v>0</v>
      </c>
    </row>
    <row r="29" spans="1:26" x14ac:dyDescent="0.3">
      <c r="A29" s="1">
        <f>'Jeremy Lin'!A29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'Jeremy Lin'!A30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'Jeremy Lin'!A31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'Jeremy Lin'!A32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'Jeremy Lin'!A33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'Jeremy Lin'!A34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'Jeremy Lin'!A35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'Jeremy Lin'!A36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'Jeremy Lin'!A37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'Jeremy Lin'!A38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'Jeremy Lin'!A39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'Jeremy Lin'!A40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'Jeremy Lin'!A41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'Jeremy Lin'!A42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'Jeremy Lin'!A43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'Jeremy Lin'!A44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'Jeremy Lin'!A45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'Jeremy Lin'!A46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4.2222222222222223</v>
      </c>
      <c r="C47" s="4">
        <f t="shared" ref="C47:P47" si="6">AVERAGE(C2:C46)</f>
        <v>0.37037037037037035</v>
      </c>
      <c r="D47" s="4">
        <f t="shared" si="6"/>
        <v>0.48148148148148145</v>
      </c>
      <c r="E47" s="4">
        <f t="shared" si="6"/>
        <v>7.407407407407407E-2</v>
      </c>
      <c r="F47" s="4">
        <f t="shared" si="6"/>
        <v>0.1111111111111111</v>
      </c>
      <c r="G47" s="4">
        <f t="shared" si="6"/>
        <v>0.14814814814814814</v>
      </c>
      <c r="H47" s="4">
        <f t="shared" si="6"/>
        <v>1.5185185185185186</v>
      </c>
      <c r="I47" s="4">
        <f t="shared" si="6"/>
        <v>2.6296296296296298</v>
      </c>
      <c r="J47" s="4">
        <f t="shared" si="6"/>
        <v>0.92592592592592593</v>
      </c>
      <c r="K47" s="4">
        <f t="shared" si="6"/>
        <v>1.7777777777777777</v>
      </c>
      <c r="L47" s="4">
        <f t="shared" si="6"/>
        <v>0.18518518518518517</v>
      </c>
      <c r="M47" s="4">
        <f t="shared" si="6"/>
        <v>0.18518518518518517</v>
      </c>
      <c r="N47" s="4">
        <f t="shared" si="6"/>
        <v>0</v>
      </c>
      <c r="O47" s="4">
        <f t="shared" si="6"/>
        <v>0.37037037037037035</v>
      </c>
      <c r="P47" s="4">
        <f t="shared" si="6"/>
        <v>-0.88888888888888884</v>
      </c>
      <c r="Q47" s="2">
        <f>SUM(H2:H46)/SUM(I2:I46)</f>
        <v>0.57746478873239437</v>
      </c>
      <c r="R47" s="2">
        <f>SUM(J2:J46)/SUM(K2:K46)</f>
        <v>0.52083333333333337</v>
      </c>
      <c r="S47" s="2">
        <f>SUM(L2:L46)/SUM(M2:M46)</f>
        <v>1</v>
      </c>
      <c r="T47" s="4">
        <f t="shared" ref="T47:V47" si="7">AVERAGE(T2:T46)</f>
        <v>5.666666666666667</v>
      </c>
      <c r="U47" s="4">
        <f t="shared" si="7"/>
        <v>5.4444444444444446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28.270418300653599</v>
      </c>
      <c r="X47" s="4">
        <f t="shared" ref="X47" si="8">B47+(C47*1.2)+(D47*1.5)+(E47*3)+(F47*3)-G47</f>
        <v>5.7962962962962967</v>
      </c>
      <c r="Y47" s="4">
        <f t="shared" ref="Y47" si="9">B47+0.4*H47-0.7*I47-0.4*(M47-L47)+0.7*N47+0.3*(C47-N47)+F47+D47*0.7+0.7*E47-0.4*O47-G47</f>
        <v>3.3037037037037038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114</v>
      </c>
      <c r="C49">
        <f t="shared" ref="C49:P49" si="10">SUM(C2:C46)</f>
        <v>10</v>
      </c>
      <c r="D49">
        <f t="shared" si="10"/>
        <v>13</v>
      </c>
      <c r="E49">
        <f t="shared" si="10"/>
        <v>2</v>
      </c>
      <c r="F49">
        <f t="shared" si="10"/>
        <v>3</v>
      </c>
      <c r="G49">
        <f t="shared" si="10"/>
        <v>4</v>
      </c>
      <c r="H49">
        <f t="shared" si="10"/>
        <v>41</v>
      </c>
      <c r="I49">
        <f t="shared" si="10"/>
        <v>71</v>
      </c>
      <c r="J49">
        <f t="shared" si="10"/>
        <v>25</v>
      </c>
      <c r="K49">
        <f t="shared" si="10"/>
        <v>48</v>
      </c>
      <c r="L49">
        <f t="shared" si="10"/>
        <v>5</v>
      </c>
      <c r="M49">
        <f t="shared" si="10"/>
        <v>5</v>
      </c>
      <c r="N49">
        <f t="shared" si="10"/>
        <v>0</v>
      </c>
      <c r="O49">
        <f t="shared" si="10"/>
        <v>10</v>
      </c>
      <c r="P49">
        <f t="shared" si="10"/>
        <v>-24</v>
      </c>
      <c r="T49">
        <f>SUM(T2:T46)</f>
        <v>153</v>
      </c>
      <c r="U49">
        <f>SUM(U2:U46)</f>
        <v>147</v>
      </c>
      <c r="V49">
        <f>SUM(V2:V46)</f>
        <v>0</v>
      </c>
      <c r="X49" s="4">
        <f>SUM(X2:X46)</f>
        <v>156.5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opLeftCell="A10" workbookViewId="0">
      <selection activeCell="B28" sqref="B28:AA28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'Jeremy Lin'!A2</f>
        <v>@ OCE</v>
      </c>
      <c r="B2">
        <v>103</v>
      </c>
      <c r="C2">
        <v>42</v>
      </c>
      <c r="D2">
        <v>69</v>
      </c>
      <c r="E2">
        <v>9</v>
      </c>
      <c r="F2">
        <v>21</v>
      </c>
      <c r="G2">
        <v>10</v>
      </c>
      <c r="H2">
        <v>13</v>
      </c>
      <c r="I2">
        <v>5</v>
      </c>
      <c r="J2">
        <v>2</v>
      </c>
      <c r="K2">
        <v>46</v>
      </c>
      <c r="L2">
        <v>2</v>
      </c>
      <c r="M2">
        <v>35</v>
      </c>
      <c r="N2">
        <v>23</v>
      </c>
      <c r="O2">
        <v>3</v>
      </c>
      <c r="P2">
        <v>32</v>
      </c>
      <c r="Q2">
        <f t="shared" ref="Q2:Q46" si="0">O2+P2</f>
        <v>35</v>
      </c>
      <c r="R2">
        <v>1</v>
      </c>
      <c r="S2">
        <v>5</v>
      </c>
      <c r="T2">
        <v>8</v>
      </c>
      <c r="U2">
        <v>2</v>
      </c>
      <c r="V2">
        <v>10</v>
      </c>
      <c r="W2" s="5">
        <v>0.93333333333333324</v>
      </c>
      <c r="X2" s="2">
        <f t="shared" ref="X2:X46" si="1">C2/D2</f>
        <v>0.60869565217391308</v>
      </c>
      <c r="Y2" s="2">
        <f t="shared" ref="Y2:Y46" si="2" xml:space="preserve"> E2/F2</f>
        <v>0.42857142857142855</v>
      </c>
      <c r="Z2" s="2">
        <f t="shared" ref="Z2:Z46" si="3">G2/H2</f>
        <v>0.76923076923076927</v>
      </c>
      <c r="AA2" s="4">
        <f t="shared" ref="AA2:AA46" si="4">0.96*((D2)+(T2)+0.44*(H2)-(O2))</f>
        <v>76.531199999999998</v>
      </c>
    </row>
    <row r="3" spans="1:27" x14ac:dyDescent="0.3">
      <c r="A3" s="1" t="str">
        <f>'Jeremy Lin'!A3</f>
        <v>vs SPA</v>
      </c>
      <c r="B3">
        <v>113</v>
      </c>
      <c r="C3">
        <v>47</v>
      </c>
      <c r="D3">
        <v>83</v>
      </c>
      <c r="E3">
        <v>12</v>
      </c>
      <c r="F3">
        <v>26</v>
      </c>
      <c r="G3">
        <v>7</v>
      </c>
      <c r="H3">
        <v>7</v>
      </c>
      <c r="I3">
        <v>12</v>
      </c>
      <c r="J3">
        <v>9</v>
      </c>
      <c r="K3">
        <v>50</v>
      </c>
      <c r="L3">
        <v>10</v>
      </c>
      <c r="M3">
        <v>15</v>
      </c>
      <c r="N3">
        <v>29</v>
      </c>
      <c r="O3">
        <v>9</v>
      </c>
      <c r="P3">
        <v>23</v>
      </c>
      <c r="Q3">
        <f>O3+P3</f>
        <v>32</v>
      </c>
      <c r="R3">
        <v>6</v>
      </c>
      <c r="S3">
        <v>3</v>
      </c>
      <c r="T3">
        <v>6</v>
      </c>
      <c r="U3">
        <v>17</v>
      </c>
      <c r="V3">
        <v>13</v>
      </c>
      <c r="W3" s="5">
        <v>0.93297453703703714</v>
      </c>
      <c r="X3" s="2">
        <f t="shared" si="1"/>
        <v>0.5662650602409639</v>
      </c>
      <c r="Y3" s="2">
        <f t="shared" si="2"/>
        <v>0.46153846153846156</v>
      </c>
      <c r="Z3" s="2">
        <f t="shared" si="3"/>
        <v>1</v>
      </c>
      <c r="AA3" s="4">
        <f t="shared" si="4"/>
        <v>79.756799999999998</v>
      </c>
    </row>
    <row r="4" spans="1:27" x14ac:dyDescent="0.3">
      <c r="A4" s="1" t="str">
        <f>'Jeremy Lin'!A4</f>
        <v>@ FRA</v>
      </c>
      <c r="B4">
        <v>110</v>
      </c>
      <c r="C4">
        <v>43</v>
      </c>
      <c r="D4">
        <v>87</v>
      </c>
      <c r="E4">
        <v>16</v>
      </c>
      <c r="F4">
        <v>40</v>
      </c>
      <c r="G4">
        <v>8</v>
      </c>
      <c r="H4">
        <v>8</v>
      </c>
      <c r="I4">
        <v>8</v>
      </c>
      <c r="J4">
        <v>2</v>
      </c>
      <c r="K4">
        <v>32</v>
      </c>
      <c r="L4">
        <v>11</v>
      </c>
      <c r="M4">
        <v>20</v>
      </c>
      <c r="N4">
        <v>25</v>
      </c>
      <c r="O4">
        <v>5</v>
      </c>
      <c r="P4">
        <v>36</v>
      </c>
      <c r="Q4">
        <f t="shared" si="0"/>
        <v>41</v>
      </c>
      <c r="R4">
        <v>2</v>
      </c>
      <c r="S4">
        <v>4</v>
      </c>
      <c r="T4">
        <v>9</v>
      </c>
      <c r="U4">
        <v>8</v>
      </c>
      <c r="V4">
        <v>23</v>
      </c>
      <c r="W4" s="5">
        <v>0.93421296296296286</v>
      </c>
      <c r="X4" s="2">
        <f t="shared" si="1"/>
        <v>0.4942528735632184</v>
      </c>
      <c r="Y4" s="2">
        <f t="shared" si="2"/>
        <v>0.4</v>
      </c>
      <c r="Z4" s="2">
        <f t="shared" si="3"/>
        <v>1</v>
      </c>
      <c r="AA4" s="4">
        <f t="shared" si="4"/>
        <v>90.739199999999997</v>
      </c>
    </row>
    <row r="5" spans="1:27" x14ac:dyDescent="0.3">
      <c r="A5" s="1" t="str">
        <f>'Jeremy Lin'!A5</f>
        <v>vs 6TH</v>
      </c>
      <c r="B5">
        <v>117</v>
      </c>
      <c r="C5">
        <v>48</v>
      </c>
      <c r="D5">
        <v>81</v>
      </c>
      <c r="E5">
        <v>14</v>
      </c>
      <c r="F5">
        <v>28</v>
      </c>
      <c r="G5">
        <v>7</v>
      </c>
      <c r="H5">
        <v>8</v>
      </c>
      <c r="I5">
        <v>6</v>
      </c>
      <c r="J5">
        <v>8</v>
      </c>
      <c r="K5">
        <v>44</v>
      </c>
      <c r="L5">
        <v>12</v>
      </c>
      <c r="M5">
        <v>30</v>
      </c>
      <c r="N5">
        <v>24</v>
      </c>
      <c r="O5">
        <v>8</v>
      </c>
      <c r="P5">
        <v>27</v>
      </c>
      <c r="Q5">
        <f t="shared" si="0"/>
        <v>35</v>
      </c>
      <c r="R5">
        <v>11</v>
      </c>
      <c r="S5">
        <v>14</v>
      </c>
      <c r="T5">
        <v>10</v>
      </c>
      <c r="U5">
        <v>18</v>
      </c>
      <c r="V5">
        <v>9</v>
      </c>
      <c r="W5" s="5">
        <v>0.93320601851851848</v>
      </c>
      <c r="X5" s="2">
        <f t="shared" si="1"/>
        <v>0.59259259259259256</v>
      </c>
      <c r="Y5" s="2">
        <f t="shared" si="2"/>
        <v>0.5</v>
      </c>
      <c r="Z5" s="2">
        <f t="shared" si="3"/>
        <v>0.875</v>
      </c>
      <c r="AA5" s="4">
        <f t="shared" si="4"/>
        <v>83.05919999999999</v>
      </c>
    </row>
    <row r="6" spans="1:27" x14ac:dyDescent="0.3">
      <c r="A6" s="1" t="str">
        <f>'Jeremy Lin'!A6</f>
        <v>@ INJ</v>
      </c>
      <c r="B6">
        <v>106</v>
      </c>
      <c r="C6">
        <v>41</v>
      </c>
      <c r="D6">
        <v>79</v>
      </c>
      <c r="E6">
        <v>16</v>
      </c>
      <c r="F6">
        <v>40</v>
      </c>
      <c r="G6">
        <v>8</v>
      </c>
      <c r="H6">
        <v>11</v>
      </c>
      <c r="I6">
        <v>6</v>
      </c>
      <c r="J6">
        <v>4</v>
      </c>
      <c r="K6">
        <v>40</v>
      </c>
      <c r="L6">
        <v>11</v>
      </c>
      <c r="M6">
        <v>31</v>
      </c>
      <c r="N6">
        <v>24</v>
      </c>
      <c r="O6">
        <v>5</v>
      </c>
      <c r="P6">
        <v>25</v>
      </c>
      <c r="Q6">
        <f t="shared" si="0"/>
        <v>30</v>
      </c>
      <c r="R6">
        <v>2</v>
      </c>
      <c r="S6">
        <v>4</v>
      </c>
      <c r="T6">
        <v>11</v>
      </c>
      <c r="U6">
        <v>9</v>
      </c>
      <c r="V6">
        <v>10</v>
      </c>
      <c r="W6" s="5">
        <v>0.93459490740740747</v>
      </c>
      <c r="X6" s="2">
        <f t="shared" si="1"/>
        <v>0.51898734177215189</v>
      </c>
      <c r="Y6" s="2">
        <f t="shared" si="2"/>
        <v>0.4</v>
      </c>
      <c r="Z6" s="2">
        <f t="shared" si="3"/>
        <v>0.72727272727272729</v>
      </c>
      <c r="AA6" s="4">
        <f t="shared" si="4"/>
        <v>86.246399999999994</v>
      </c>
    </row>
    <row r="7" spans="1:27" x14ac:dyDescent="0.3">
      <c r="A7" s="1" t="str">
        <f>'Jeremy Lin'!A7</f>
        <v>vs CAN</v>
      </c>
      <c r="B7">
        <v>110</v>
      </c>
      <c r="C7">
        <v>42</v>
      </c>
      <c r="D7">
        <v>73</v>
      </c>
      <c r="E7">
        <v>16</v>
      </c>
      <c r="F7">
        <v>32</v>
      </c>
      <c r="G7">
        <v>10</v>
      </c>
      <c r="H7">
        <v>12</v>
      </c>
      <c r="I7">
        <v>6</v>
      </c>
      <c r="J7">
        <v>8</v>
      </c>
      <c r="K7">
        <v>40</v>
      </c>
      <c r="L7">
        <v>6</v>
      </c>
      <c r="M7">
        <v>29</v>
      </c>
      <c r="N7">
        <v>29</v>
      </c>
      <c r="O7">
        <v>6</v>
      </c>
      <c r="P7">
        <v>32</v>
      </c>
      <c r="Q7">
        <f t="shared" si="0"/>
        <v>38</v>
      </c>
      <c r="R7">
        <v>5</v>
      </c>
      <c r="S7">
        <v>4</v>
      </c>
      <c r="T7">
        <v>11</v>
      </c>
      <c r="U7">
        <v>8</v>
      </c>
      <c r="V7">
        <v>8</v>
      </c>
      <c r="W7" s="5">
        <v>0.93300925925925926</v>
      </c>
      <c r="X7" s="2">
        <f t="shared" si="1"/>
        <v>0.57534246575342463</v>
      </c>
      <c r="Y7" s="2">
        <f t="shared" si="2"/>
        <v>0.5</v>
      </c>
      <c r="Z7" s="2">
        <f t="shared" si="3"/>
        <v>0.83333333333333337</v>
      </c>
      <c r="AA7" s="4">
        <f t="shared" si="4"/>
        <v>79.948799999999991</v>
      </c>
    </row>
    <row r="8" spans="1:27" x14ac:dyDescent="0.3">
      <c r="A8" s="1" t="str">
        <f>'Jeremy Lin'!A8</f>
        <v>@ EUR</v>
      </c>
      <c r="B8">
        <v>98</v>
      </c>
      <c r="C8">
        <v>41</v>
      </c>
      <c r="D8">
        <v>78</v>
      </c>
      <c r="E8">
        <v>12</v>
      </c>
      <c r="F8">
        <v>31</v>
      </c>
      <c r="G8">
        <v>4</v>
      </c>
      <c r="H8">
        <v>7</v>
      </c>
      <c r="I8">
        <v>7</v>
      </c>
      <c r="J8">
        <v>2</v>
      </c>
      <c r="K8">
        <v>38</v>
      </c>
      <c r="L8">
        <v>3</v>
      </c>
      <c r="M8">
        <v>22</v>
      </c>
      <c r="N8">
        <v>26</v>
      </c>
      <c r="O8">
        <v>2</v>
      </c>
      <c r="P8">
        <v>26</v>
      </c>
      <c r="Q8">
        <f t="shared" si="0"/>
        <v>28</v>
      </c>
      <c r="R8">
        <v>5</v>
      </c>
      <c r="S8">
        <v>1</v>
      </c>
      <c r="T8">
        <v>6</v>
      </c>
      <c r="U8">
        <v>10</v>
      </c>
      <c r="V8">
        <v>6</v>
      </c>
      <c r="W8" s="5">
        <v>0.93417824074074074</v>
      </c>
      <c r="X8" s="2">
        <f t="shared" si="1"/>
        <v>0.52564102564102566</v>
      </c>
      <c r="Y8" s="2">
        <f t="shared" si="2"/>
        <v>0.38709677419354838</v>
      </c>
      <c r="Z8" s="2">
        <f t="shared" si="3"/>
        <v>0.5714285714285714</v>
      </c>
      <c r="AA8" s="4">
        <f t="shared" si="4"/>
        <v>81.6768</v>
      </c>
    </row>
    <row r="9" spans="1:27" x14ac:dyDescent="0.3">
      <c r="A9" s="1" t="str">
        <f>'Jeremy Lin'!A9</f>
        <v>vs DNK</v>
      </c>
      <c r="B9">
        <v>126</v>
      </c>
      <c r="C9">
        <v>48</v>
      </c>
      <c r="D9">
        <v>80</v>
      </c>
      <c r="E9">
        <v>17</v>
      </c>
      <c r="F9">
        <v>37</v>
      </c>
      <c r="G9">
        <v>13</v>
      </c>
      <c r="H9">
        <v>15</v>
      </c>
      <c r="I9">
        <v>8</v>
      </c>
      <c r="J9">
        <v>2</v>
      </c>
      <c r="K9">
        <v>42</v>
      </c>
      <c r="L9">
        <v>7</v>
      </c>
      <c r="M9">
        <v>26</v>
      </c>
      <c r="N9">
        <v>30</v>
      </c>
      <c r="O9">
        <v>9</v>
      </c>
      <c r="P9">
        <v>24</v>
      </c>
      <c r="Q9">
        <f t="shared" si="0"/>
        <v>33</v>
      </c>
      <c r="R9">
        <v>5</v>
      </c>
      <c r="S9">
        <v>1</v>
      </c>
      <c r="T9">
        <v>10</v>
      </c>
      <c r="U9">
        <v>12</v>
      </c>
      <c r="V9">
        <v>12</v>
      </c>
      <c r="W9" s="5">
        <v>0.93398148148148152</v>
      </c>
      <c r="X9" s="2">
        <f t="shared" si="1"/>
        <v>0.6</v>
      </c>
      <c r="Y9" s="2">
        <f t="shared" si="2"/>
        <v>0.45945945945945948</v>
      </c>
      <c r="Z9" s="2">
        <f t="shared" si="3"/>
        <v>0.8666666666666667</v>
      </c>
      <c r="AA9" s="4">
        <f t="shared" si="4"/>
        <v>84.095999999999989</v>
      </c>
    </row>
    <row r="10" spans="1:27" x14ac:dyDescent="0.3">
      <c r="A10" s="1" t="str">
        <f>'Jeremy Lin'!A10</f>
        <v>vs RKS</v>
      </c>
      <c r="B10">
        <v>92</v>
      </c>
      <c r="C10">
        <v>38</v>
      </c>
      <c r="D10">
        <v>82</v>
      </c>
      <c r="E10">
        <v>10</v>
      </c>
      <c r="F10">
        <v>29</v>
      </c>
      <c r="G10">
        <v>6</v>
      </c>
      <c r="H10">
        <v>9</v>
      </c>
      <c r="I10">
        <v>7</v>
      </c>
      <c r="J10">
        <v>12</v>
      </c>
      <c r="K10">
        <v>40</v>
      </c>
      <c r="L10">
        <v>4</v>
      </c>
      <c r="M10">
        <v>16</v>
      </c>
      <c r="N10">
        <v>21</v>
      </c>
      <c r="O10">
        <v>4</v>
      </c>
      <c r="P10">
        <v>23</v>
      </c>
      <c r="Q10">
        <f t="shared" si="0"/>
        <v>27</v>
      </c>
      <c r="R10">
        <v>5</v>
      </c>
      <c r="S10">
        <v>4</v>
      </c>
      <c r="T10">
        <v>9</v>
      </c>
      <c r="U10">
        <v>16</v>
      </c>
      <c r="V10">
        <v>10</v>
      </c>
      <c r="W10" s="5">
        <v>0.93362268518518521</v>
      </c>
      <c r="X10" s="2">
        <f t="shared" si="1"/>
        <v>0.46341463414634149</v>
      </c>
      <c r="Y10" s="2">
        <f t="shared" si="2"/>
        <v>0.34482758620689657</v>
      </c>
      <c r="Z10" s="2">
        <f t="shared" si="3"/>
        <v>0.66666666666666663</v>
      </c>
      <c r="AA10" s="4">
        <f t="shared" si="4"/>
        <v>87.321599999999989</v>
      </c>
    </row>
    <row r="11" spans="1:27" x14ac:dyDescent="0.3">
      <c r="A11" s="1" t="str">
        <f>'Jeremy Lin'!A11</f>
        <v>@ IMP</v>
      </c>
      <c r="B11">
        <v>107</v>
      </c>
      <c r="C11">
        <v>43</v>
      </c>
      <c r="D11">
        <v>80</v>
      </c>
      <c r="E11">
        <v>15</v>
      </c>
      <c r="F11">
        <v>32</v>
      </c>
      <c r="G11">
        <v>6</v>
      </c>
      <c r="H11">
        <v>10</v>
      </c>
      <c r="I11">
        <v>5</v>
      </c>
      <c r="J11">
        <v>9</v>
      </c>
      <c r="K11">
        <v>32</v>
      </c>
      <c r="L11">
        <v>7</v>
      </c>
      <c r="M11">
        <v>21</v>
      </c>
      <c r="N11">
        <v>30</v>
      </c>
      <c r="O11">
        <v>6</v>
      </c>
      <c r="P11">
        <v>22</v>
      </c>
      <c r="Q11">
        <f t="shared" si="0"/>
        <v>28</v>
      </c>
      <c r="R11">
        <v>6</v>
      </c>
      <c r="S11">
        <v>2</v>
      </c>
      <c r="T11">
        <v>6</v>
      </c>
      <c r="U11">
        <v>11</v>
      </c>
      <c r="V11">
        <v>8</v>
      </c>
      <c r="W11" s="5">
        <v>0.93398148148148152</v>
      </c>
      <c r="X11" s="2">
        <f t="shared" si="1"/>
        <v>0.53749999999999998</v>
      </c>
      <c r="Y11" s="2">
        <f t="shared" si="2"/>
        <v>0.46875</v>
      </c>
      <c r="Z11" s="2">
        <f t="shared" si="3"/>
        <v>0.6</v>
      </c>
      <c r="AA11" s="4">
        <f t="shared" si="4"/>
        <v>81.024000000000001</v>
      </c>
    </row>
    <row r="12" spans="1:27" x14ac:dyDescent="0.3">
      <c r="A12" s="1" t="str">
        <f>'Jeremy Lin'!A12</f>
        <v>vs AFR</v>
      </c>
      <c r="B12">
        <v>102</v>
      </c>
      <c r="C12">
        <v>37</v>
      </c>
      <c r="D12">
        <v>76</v>
      </c>
      <c r="E12">
        <v>15</v>
      </c>
      <c r="F12">
        <v>37</v>
      </c>
      <c r="G12">
        <v>13</v>
      </c>
      <c r="H12">
        <v>14</v>
      </c>
      <c r="I12">
        <v>8</v>
      </c>
      <c r="J12">
        <v>15</v>
      </c>
      <c r="K12">
        <v>38</v>
      </c>
      <c r="L12">
        <v>10</v>
      </c>
      <c r="M12">
        <v>22</v>
      </c>
      <c r="N12">
        <v>19</v>
      </c>
      <c r="O12">
        <v>8</v>
      </c>
      <c r="P12">
        <v>27</v>
      </c>
      <c r="Q12">
        <f t="shared" si="0"/>
        <v>35</v>
      </c>
      <c r="R12">
        <v>5</v>
      </c>
      <c r="S12">
        <v>3</v>
      </c>
      <c r="T12">
        <v>9</v>
      </c>
      <c r="U12">
        <v>14</v>
      </c>
      <c r="V12">
        <v>10</v>
      </c>
      <c r="W12" s="5">
        <v>0.93457175925925917</v>
      </c>
      <c r="X12" s="2">
        <f t="shared" si="1"/>
        <v>0.48684210526315791</v>
      </c>
      <c r="Y12" s="2">
        <f t="shared" si="2"/>
        <v>0.40540540540540543</v>
      </c>
      <c r="Z12" s="2">
        <f t="shared" si="3"/>
        <v>0.9285714285714286</v>
      </c>
      <c r="AA12" s="4">
        <f t="shared" si="4"/>
        <v>79.83359999999999</v>
      </c>
    </row>
    <row r="13" spans="1:27" x14ac:dyDescent="0.3">
      <c r="A13" s="1" t="str">
        <f>'Jeremy Lin'!A13</f>
        <v>@ 3PT</v>
      </c>
      <c r="B13">
        <v>98</v>
      </c>
      <c r="C13">
        <v>37</v>
      </c>
      <c r="D13">
        <v>82</v>
      </c>
      <c r="E13">
        <v>10</v>
      </c>
      <c r="F13">
        <v>31</v>
      </c>
      <c r="G13">
        <v>14</v>
      </c>
      <c r="H13">
        <v>15</v>
      </c>
      <c r="I13">
        <v>2</v>
      </c>
      <c r="J13">
        <v>6</v>
      </c>
      <c r="K13">
        <v>30</v>
      </c>
      <c r="L13">
        <v>4</v>
      </c>
      <c r="M13">
        <v>21</v>
      </c>
      <c r="N13">
        <v>19</v>
      </c>
      <c r="O13">
        <v>10</v>
      </c>
      <c r="P13">
        <v>34</v>
      </c>
      <c r="Q13">
        <f t="shared" si="0"/>
        <v>44</v>
      </c>
      <c r="R13">
        <v>3</v>
      </c>
      <c r="S13">
        <v>3</v>
      </c>
      <c r="T13">
        <v>6</v>
      </c>
      <c r="U13">
        <v>4</v>
      </c>
      <c r="V13">
        <v>7</v>
      </c>
      <c r="W13" s="5">
        <v>0.93456018518518524</v>
      </c>
      <c r="X13" s="2">
        <f t="shared" si="1"/>
        <v>0.45121951219512196</v>
      </c>
      <c r="Y13" s="2">
        <f t="shared" si="2"/>
        <v>0.32258064516129031</v>
      </c>
      <c r="Z13" s="2">
        <f t="shared" si="3"/>
        <v>0.93333333333333335</v>
      </c>
      <c r="AA13" s="4">
        <f t="shared" si="4"/>
        <v>81.215999999999994</v>
      </c>
    </row>
    <row r="14" spans="1:27" x14ac:dyDescent="0.3">
      <c r="A14" s="1" t="str">
        <f>'Jeremy Lin'!A14</f>
        <v>vs OLD</v>
      </c>
      <c r="B14">
        <v>98</v>
      </c>
      <c r="C14">
        <v>40</v>
      </c>
      <c r="D14">
        <v>88</v>
      </c>
      <c r="E14">
        <v>15</v>
      </c>
      <c r="F14">
        <v>40</v>
      </c>
      <c r="G14">
        <v>3</v>
      </c>
      <c r="H14">
        <v>6</v>
      </c>
      <c r="I14">
        <v>3</v>
      </c>
      <c r="J14">
        <v>6</v>
      </c>
      <c r="K14">
        <v>34</v>
      </c>
      <c r="L14">
        <v>6</v>
      </c>
      <c r="M14">
        <v>40</v>
      </c>
      <c r="N14">
        <v>22</v>
      </c>
      <c r="O14">
        <v>7</v>
      </c>
      <c r="P14">
        <v>35</v>
      </c>
      <c r="Q14">
        <f t="shared" si="0"/>
        <v>42</v>
      </c>
      <c r="R14">
        <v>8</v>
      </c>
      <c r="S14">
        <v>9</v>
      </c>
      <c r="T14">
        <v>7</v>
      </c>
      <c r="U14">
        <v>15</v>
      </c>
      <c r="V14">
        <v>17</v>
      </c>
      <c r="W14" s="5">
        <v>0.9347685185185185</v>
      </c>
      <c r="X14" s="2">
        <f t="shared" si="1"/>
        <v>0.45454545454545453</v>
      </c>
      <c r="Y14" s="2">
        <f t="shared" si="2"/>
        <v>0.375</v>
      </c>
      <c r="Z14" s="2">
        <f t="shared" si="3"/>
        <v>0.5</v>
      </c>
      <c r="AA14" s="4">
        <f t="shared" si="4"/>
        <v>87.014399999999995</v>
      </c>
    </row>
    <row r="15" spans="1:27" x14ac:dyDescent="0.3">
      <c r="A15" s="1" t="str">
        <f>'Jeremy Lin'!A15</f>
        <v>@ DEF</v>
      </c>
      <c r="B15">
        <v>99</v>
      </c>
      <c r="C15">
        <v>39</v>
      </c>
      <c r="D15">
        <v>82</v>
      </c>
      <c r="E15">
        <v>13</v>
      </c>
      <c r="F15">
        <v>40</v>
      </c>
      <c r="G15">
        <v>8</v>
      </c>
      <c r="H15">
        <v>9</v>
      </c>
      <c r="I15">
        <v>5</v>
      </c>
      <c r="J15">
        <v>7</v>
      </c>
      <c r="K15">
        <v>36</v>
      </c>
      <c r="L15">
        <v>6</v>
      </c>
      <c r="M15">
        <v>24</v>
      </c>
      <c r="N15">
        <v>23</v>
      </c>
      <c r="O15">
        <v>3</v>
      </c>
      <c r="P15">
        <v>26</v>
      </c>
      <c r="Q15">
        <f t="shared" si="0"/>
        <v>29</v>
      </c>
      <c r="R15">
        <v>9</v>
      </c>
      <c r="S15">
        <v>5</v>
      </c>
      <c r="T15">
        <v>7</v>
      </c>
      <c r="U15">
        <v>18</v>
      </c>
      <c r="V15">
        <v>13</v>
      </c>
      <c r="W15" s="5">
        <v>0.93384259259259261</v>
      </c>
      <c r="X15" s="2">
        <f t="shared" si="1"/>
        <v>0.47560975609756095</v>
      </c>
      <c r="Y15" s="2">
        <f t="shared" si="2"/>
        <v>0.32500000000000001</v>
      </c>
      <c r="Z15" s="2">
        <f t="shared" si="3"/>
        <v>0.88888888888888884</v>
      </c>
      <c r="AA15" s="4">
        <f t="shared" si="4"/>
        <v>86.361599999999996</v>
      </c>
    </row>
    <row r="16" spans="1:27" x14ac:dyDescent="0.3">
      <c r="A16" s="1" t="str">
        <f>'Jeremy Lin'!A16</f>
        <v>vs USA</v>
      </c>
      <c r="B16">
        <v>115</v>
      </c>
      <c r="C16">
        <v>44</v>
      </c>
      <c r="D16">
        <v>78</v>
      </c>
      <c r="E16">
        <v>14</v>
      </c>
      <c r="F16">
        <v>34</v>
      </c>
      <c r="G16">
        <v>13</v>
      </c>
      <c r="H16">
        <v>13</v>
      </c>
      <c r="I16">
        <v>10</v>
      </c>
      <c r="J16">
        <v>12</v>
      </c>
      <c r="K16">
        <v>42</v>
      </c>
      <c r="L16">
        <v>6</v>
      </c>
      <c r="M16">
        <v>31</v>
      </c>
      <c r="N16">
        <v>28</v>
      </c>
      <c r="O16">
        <v>8</v>
      </c>
      <c r="P16">
        <v>25</v>
      </c>
      <c r="Q16">
        <f t="shared" si="0"/>
        <v>33</v>
      </c>
      <c r="R16">
        <v>9</v>
      </c>
      <c r="S16">
        <v>4</v>
      </c>
      <c r="T16">
        <v>6</v>
      </c>
      <c r="U16">
        <v>16</v>
      </c>
      <c r="V16">
        <v>10</v>
      </c>
      <c r="W16" s="5">
        <v>0.9330208333333333</v>
      </c>
      <c r="X16" s="2">
        <f t="shared" si="1"/>
        <v>0.5641025641025641</v>
      </c>
      <c r="Y16" s="2">
        <f t="shared" si="2"/>
        <v>0.41176470588235292</v>
      </c>
      <c r="Z16" s="2">
        <f t="shared" si="3"/>
        <v>1</v>
      </c>
      <c r="AA16" s="4">
        <f t="shared" si="4"/>
        <v>78.4512</v>
      </c>
    </row>
    <row r="17" spans="1:27" x14ac:dyDescent="0.3">
      <c r="A17" s="1" t="str">
        <f>'Jeremy Lin'!A17</f>
        <v>vs OCE</v>
      </c>
      <c r="B17">
        <v>131</v>
      </c>
      <c r="C17">
        <v>52</v>
      </c>
      <c r="D17">
        <v>99</v>
      </c>
      <c r="E17">
        <v>18</v>
      </c>
      <c r="F17">
        <v>43</v>
      </c>
      <c r="G17">
        <v>9</v>
      </c>
      <c r="H17">
        <v>11</v>
      </c>
      <c r="I17">
        <v>7</v>
      </c>
      <c r="J17">
        <v>10</v>
      </c>
      <c r="K17">
        <v>44</v>
      </c>
      <c r="L17">
        <v>19</v>
      </c>
      <c r="M17">
        <v>27</v>
      </c>
      <c r="N17">
        <v>31</v>
      </c>
      <c r="O17">
        <v>12</v>
      </c>
      <c r="P17">
        <v>34</v>
      </c>
      <c r="Q17">
        <f t="shared" si="0"/>
        <v>46</v>
      </c>
      <c r="R17">
        <v>7</v>
      </c>
      <c r="S17">
        <v>7</v>
      </c>
      <c r="T17">
        <v>16</v>
      </c>
      <c r="U17">
        <v>17</v>
      </c>
      <c r="V17">
        <v>14</v>
      </c>
      <c r="W17" s="5">
        <v>0.93699074074074074</v>
      </c>
      <c r="X17" s="2">
        <f t="shared" si="1"/>
        <v>0.5252525252525253</v>
      </c>
      <c r="Y17" s="2">
        <f t="shared" si="2"/>
        <v>0.41860465116279072</v>
      </c>
      <c r="Z17" s="2">
        <f t="shared" si="3"/>
        <v>0.81818181818181823</v>
      </c>
      <c r="AA17" s="4">
        <f t="shared" si="4"/>
        <v>103.5264</v>
      </c>
    </row>
    <row r="18" spans="1:27" x14ac:dyDescent="0.3">
      <c r="A18" s="1" t="str">
        <f>'Jeremy Lin'!A18</f>
        <v>@ SPA</v>
      </c>
      <c r="B18">
        <v>126</v>
      </c>
      <c r="C18">
        <v>49</v>
      </c>
      <c r="D18">
        <v>86</v>
      </c>
      <c r="E18">
        <v>18</v>
      </c>
      <c r="F18">
        <v>39</v>
      </c>
      <c r="G18">
        <v>10</v>
      </c>
      <c r="H18">
        <v>13</v>
      </c>
      <c r="I18">
        <v>7</v>
      </c>
      <c r="J18">
        <v>8</v>
      </c>
      <c r="K18">
        <v>46</v>
      </c>
      <c r="L18">
        <v>2</v>
      </c>
      <c r="M18">
        <v>30</v>
      </c>
      <c r="N18">
        <v>39</v>
      </c>
      <c r="O18">
        <v>2</v>
      </c>
      <c r="P18">
        <v>34</v>
      </c>
      <c r="Q18">
        <f t="shared" si="0"/>
        <v>36</v>
      </c>
      <c r="R18">
        <v>2</v>
      </c>
      <c r="S18">
        <v>8</v>
      </c>
      <c r="T18">
        <v>16</v>
      </c>
      <c r="U18">
        <v>21</v>
      </c>
      <c r="V18">
        <v>17</v>
      </c>
      <c r="W18" s="5">
        <v>0.93357638888888894</v>
      </c>
      <c r="X18" s="2">
        <f t="shared" si="1"/>
        <v>0.56976744186046513</v>
      </c>
      <c r="Y18" s="2">
        <f t="shared" si="2"/>
        <v>0.46153846153846156</v>
      </c>
      <c r="Z18" s="2">
        <f t="shared" si="3"/>
        <v>0.76923076923076927</v>
      </c>
      <c r="AA18" s="4">
        <f t="shared" si="4"/>
        <v>101.49119999999999</v>
      </c>
    </row>
    <row r="19" spans="1:27" x14ac:dyDescent="0.3">
      <c r="A19" s="1" t="str">
        <f>'Jeremy Lin'!A19</f>
        <v>vs FRA</v>
      </c>
      <c r="B19">
        <v>96</v>
      </c>
      <c r="C19">
        <v>37</v>
      </c>
      <c r="D19">
        <v>71</v>
      </c>
      <c r="E19">
        <v>12</v>
      </c>
      <c r="F19">
        <v>28</v>
      </c>
      <c r="G19">
        <v>10</v>
      </c>
      <c r="H19">
        <v>13</v>
      </c>
      <c r="I19">
        <v>4</v>
      </c>
      <c r="J19">
        <v>11</v>
      </c>
      <c r="K19">
        <v>32</v>
      </c>
      <c r="L19">
        <v>0</v>
      </c>
      <c r="M19">
        <v>26</v>
      </c>
      <c r="N19">
        <v>20</v>
      </c>
      <c r="O19">
        <v>3</v>
      </c>
      <c r="P19">
        <v>26</v>
      </c>
      <c r="Q19">
        <f t="shared" si="0"/>
        <v>29</v>
      </c>
      <c r="R19">
        <v>4</v>
      </c>
      <c r="S19">
        <v>6</v>
      </c>
      <c r="T19">
        <v>11</v>
      </c>
      <c r="U19">
        <v>12</v>
      </c>
      <c r="V19">
        <v>17</v>
      </c>
      <c r="W19" s="5">
        <v>0.93258101851851849</v>
      </c>
      <c r="X19" s="2">
        <f t="shared" si="1"/>
        <v>0.52112676056338025</v>
      </c>
      <c r="Y19" s="2">
        <f t="shared" si="2"/>
        <v>0.42857142857142855</v>
      </c>
      <c r="Z19" s="2">
        <f t="shared" si="3"/>
        <v>0.76923076923076927</v>
      </c>
      <c r="AA19" s="4">
        <f t="shared" si="4"/>
        <v>81.331199999999995</v>
      </c>
    </row>
    <row r="20" spans="1:27" x14ac:dyDescent="0.3">
      <c r="A20" s="1" t="str">
        <f>'Jeremy Lin'!A20</f>
        <v>@ 6TH</v>
      </c>
      <c r="B20">
        <v>103</v>
      </c>
      <c r="C20">
        <v>40</v>
      </c>
      <c r="D20">
        <v>76</v>
      </c>
      <c r="E20">
        <v>15</v>
      </c>
      <c r="F20">
        <v>33</v>
      </c>
      <c r="G20">
        <v>8</v>
      </c>
      <c r="H20">
        <v>9</v>
      </c>
      <c r="I20">
        <v>7</v>
      </c>
      <c r="J20">
        <v>2</v>
      </c>
      <c r="K20">
        <v>32</v>
      </c>
      <c r="L20">
        <v>6</v>
      </c>
      <c r="M20">
        <v>34</v>
      </c>
      <c r="N20">
        <v>28</v>
      </c>
      <c r="O20">
        <v>8</v>
      </c>
      <c r="P20">
        <v>25</v>
      </c>
      <c r="Q20">
        <f t="shared" si="0"/>
        <v>33</v>
      </c>
      <c r="R20">
        <v>6</v>
      </c>
      <c r="S20">
        <v>5</v>
      </c>
      <c r="T20">
        <v>14</v>
      </c>
      <c r="U20">
        <v>14</v>
      </c>
      <c r="V20">
        <v>8</v>
      </c>
      <c r="W20" s="5">
        <v>0.93329861111111112</v>
      </c>
      <c r="X20" s="2">
        <f t="shared" si="1"/>
        <v>0.52631578947368418</v>
      </c>
      <c r="Y20" s="2">
        <f t="shared" si="2"/>
        <v>0.45454545454545453</v>
      </c>
      <c r="Z20" s="2">
        <f t="shared" si="3"/>
        <v>0.88888888888888884</v>
      </c>
      <c r="AA20" s="4">
        <f t="shared" si="4"/>
        <v>82.521599999999992</v>
      </c>
    </row>
    <row r="21" spans="1:27" x14ac:dyDescent="0.3">
      <c r="A21" s="1" t="str">
        <f>'Jeremy Lin'!A21</f>
        <v>vs INJ</v>
      </c>
      <c r="B21">
        <v>112</v>
      </c>
      <c r="C21">
        <v>42</v>
      </c>
      <c r="D21">
        <v>86</v>
      </c>
      <c r="E21">
        <v>18</v>
      </c>
      <c r="F21">
        <v>43</v>
      </c>
      <c r="G21">
        <v>10</v>
      </c>
      <c r="H21">
        <v>10</v>
      </c>
      <c r="I21">
        <v>3</v>
      </c>
      <c r="J21">
        <v>6</v>
      </c>
      <c r="K21">
        <v>30</v>
      </c>
      <c r="L21">
        <v>4</v>
      </c>
      <c r="M21">
        <v>28</v>
      </c>
      <c r="N21">
        <v>34</v>
      </c>
      <c r="O21">
        <v>7</v>
      </c>
      <c r="P21">
        <v>25</v>
      </c>
      <c r="Q21">
        <f t="shared" si="0"/>
        <v>32</v>
      </c>
      <c r="R21">
        <v>2</v>
      </c>
      <c r="S21">
        <v>8</v>
      </c>
      <c r="T21">
        <v>7</v>
      </c>
      <c r="U21">
        <v>13</v>
      </c>
      <c r="V21">
        <v>8</v>
      </c>
      <c r="W21" s="5">
        <v>0.93578703703703703</v>
      </c>
      <c r="X21" s="2">
        <f t="shared" si="1"/>
        <v>0.48837209302325579</v>
      </c>
      <c r="Y21" s="2">
        <f t="shared" si="2"/>
        <v>0.41860465116279072</v>
      </c>
      <c r="Z21" s="2">
        <f t="shared" si="3"/>
        <v>1</v>
      </c>
      <c r="AA21" s="4">
        <f t="shared" si="4"/>
        <v>86.784000000000006</v>
      </c>
    </row>
    <row r="22" spans="1:27" x14ac:dyDescent="0.3">
      <c r="A22" s="1" t="str">
        <f>'Jeremy Lin'!A22</f>
        <v>@ CAN</v>
      </c>
      <c r="B22">
        <v>93</v>
      </c>
      <c r="C22">
        <v>35</v>
      </c>
      <c r="D22">
        <v>64</v>
      </c>
      <c r="E22">
        <v>14</v>
      </c>
      <c r="F22">
        <v>33</v>
      </c>
      <c r="G22">
        <v>9</v>
      </c>
      <c r="H22">
        <v>13</v>
      </c>
      <c r="I22">
        <v>6</v>
      </c>
      <c r="J22">
        <v>2</v>
      </c>
      <c r="K22">
        <v>28</v>
      </c>
      <c r="L22">
        <v>4</v>
      </c>
      <c r="M22">
        <v>18</v>
      </c>
      <c r="N22">
        <v>20</v>
      </c>
      <c r="O22">
        <v>3</v>
      </c>
      <c r="P22">
        <v>30</v>
      </c>
      <c r="Q22">
        <f t="shared" si="0"/>
        <v>33</v>
      </c>
      <c r="R22">
        <v>2</v>
      </c>
      <c r="S22">
        <v>6</v>
      </c>
      <c r="T22">
        <v>14</v>
      </c>
      <c r="U22">
        <v>6</v>
      </c>
      <c r="V22">
        <v>10</v>
      </c>
      <c r="W22" s="5">
        <v>0.93311342592592594</v>
      </c>
      <c r="X22" s="2">
        <f t="shared" si="1"/>
        <v>0.546875</v>
      </c>
      <c r="Y22" s="2">
        <f t="shared" si="2"/>
        <v>0.42424242424242425</v>
      </c>
      <c r="Z22" s="2">
        <f t="shared" si="3"/>
        <v>0.69230769230769229</v>
      </c>
      <c r="AA22" s="4">
        <f t="shared" si="4"/>
        <v>77.491199999999992</v>
      </c>
    </row>
    <row r="23" spans="1:27" x14ac:dyDescent="0.3">
      <c r="A23" s="1" t="str">
        <f>'Jeremy Lin'!A23</f>
        <v>vs EUR</v>
      </c>
      <c r="B23">
        <v>117</v>
      </c>
      <c r="C23">
        <v>42</v>
      </c>
      <c r="D23">
        <v>73</v>
      </c>
      <c r="E23">
        <v>16</v>
      </c>
      <c r="F23">
        <v>32</v>
      </c>
      <c r="G23">
        <v>17</v>
      </c>
      <c r="H23">
        <v>19</v>
      </c>
      <c r="I23">
        <v>3</v>
      </c>
      <c r="J23">
        <v>4</v>
      </c>
      <c r="K23">
        <v>34</v>
      </c>
      <c r="L23">
        <v>6</v>
      </c>
      <c r="M23">
        <v>26</v>
      </c>
      <c r="N23">
        <v>28</v>
      </c>
      <c r="O23">
        <v>4</v>
      </c>
      <c r="P23">
        <v>35</v>
      </c>
      <c r="Q23">
        <f t="shared" si="0"/>
        <v>39</v>
      </c>
      <c r="R23">
        <v>3</v>
      </c>
      <c r="S23">
        <v>6</v>
      </c>
      <c r="T23">
        <v>7</v>
      </c>
      <c r="U23">
        <v>8</v>
      </c>
      <c r="V23">
        <v>6</v>
      </c>
      <c r="W23" s="5">
        <v>0.93354166666666671</v>
      </c>
      <c r="X23" s="2">
        <f t="shared" si="1"/>
        <v>0.57534246575342463</v>
      </c>
      <c r="Y23" s="2">
        <f t="shared" si="2"/>
        <v>0.5</v>
      </c>
      <c r="Z23" s="2">
        <f t="shared" si="3"/>
        <v>0.89473684210526316</v>
      </c>
      <c r="AA23" s="4">
        <f t="shared" si="4"/>
        <v>80.985599999999991</v>
      </c>
    </row>
    <row r="24" spans="1:27" x14ac:dyDescent="0.3">
      <c r="A24" s="1" t="str">
        <f>'Jeremy Lin'!A24</f>
        <v>@ DNK</v>
      </c>
      <c r="B24">
        <v>120</v>
      </c>
      <c r="C24">
        <v>48</v>
      </c>
      <c r="D24">
        <v>86</v>
      </c>
      <c r="E24">
        <v>17</v>
      </c>
      <c r="F24">
        <v>34</v>
      </c>
      <c r="G24">
        <v>7</v>
      </c>
      <c r="H24">
        <v>8</v>
      </c>
      <c r="I24">
        <v>6</v>
      </c>
      <c r="J24">
        <v>2</v>
      </c>
      <c r="K24">
        <v>48</v>
      </c>
      <c r="L24">
        <v>12</v>
      </c>
      <c r="M24">
        <v>27</v>
      </c>
      <c r="N24">
        <v>29</v>
      </c>
      <c r="O24">
        <v>6</v>
      </c>
      <c r="P24">
        <v>24</v>
      </c>
      <c r="Q24">
        <f t="shared" si="0"/>
        <v>30</v>
      </c>
      <c r="R24">
        <v>10</v>
      </c>
      <c r="S24">
        <v>7</v>
      </c>
      <c r="T24">
        <v>6</v>
      </c>
      <c r="U24">
        <v>15</v>
      </c>
      <c r="V24">
        <v>11</v>
      </c>
      <c r="W24" s="5">
        <v>0.93420138888888893</v>
      </c>
      <c r="X24" s="2">
        <f t="shared" si="1"/>
        <v>0.55813953488372092</v>
      </c>
      <c r="Y24" s="2">
        <f t="shared" si="2"/>
        <v>0.5</v>
      </c>
      <c r="Z24" s="2">
        <f t="shared" si="3"/>
        <v>0.875</v>
      </c>
      <c r="AA24" s="4">
        <f t="shared" si="4"/>
        <v>85.9392</v>
      </c>
    </row>
    <row r="25" spans="1:27" x14ac:dyDescent="0.3">
      <c r="A25" s="1" t="str">
        <f>'Jeremy Lin'!A25</f>
        <v>@ RKS</v>
      </c>
      <c r="B25">
        <v>124</v>
      </c>
      <c r="C25">
        <v>47</v>
      </c>
      <c r="D25">
        <v>84</v>
      </c>
      <c r="E25">
        <v>18</v>
      </c>
      <c r="F25">
        <v>42</v>
      </c>
      <c r="G25">
        <v>12</v>
      </c>
      <c r="H25">
        <v>15</v>
      </c>
      <c r="I25">
        <v>5</v>
      </c>
      <c r="J25">
        <v>2</v>
      </c>
      <c r="K25">
        <v>40</v>
      </c>
      <c r="L25">
        <v>2</v>
      </c>
      <c r="M25">
        <v>26</v>
      </c>
      <c r="N25">
        <v>34</v>
      </c>
      <c r="O25">
        <v>7</v>
      </c>
      <c r="P25">
        <v>30</v>
      </c>
      <c r="Q25">
        <f t="shared" si="0"/>
        <v>37</v>
      </c>
      <c r="R25">
        <v>3</v>
      </c>
      <c r="S25">
        <v>3</v>
      </c>
      <c r="T25">
        <v>18</v>
      </c>
      <c r="U25">
        <v>22</v>
      </c>
      <c r="V25">
        <v>9</v>
      </c>
      <c r="W25" s="5">
        <v>0.93615740740740738</v>
      </c>
      <c r="X25" s="2">
        <f t="shared" si="1"/>
        <v>0.55952380952380953</v>
      </c>
      <c r="Y25" s="2">
        <f t="shared" si="2"/>
        <v>0.42857142857142855</v>
      </c>
      <c r="Z25" s="2">
        <f t="shared" si="3"/>
        <v>0.8</v>
      </c>
      <c r="AA25" s="4">
        <f t="shared" si="4"/>
        <v>97.535999999999987</v>
      </c>
    </row>
    <row r="26" spans="1:27" x14ac:dyDescent="0.3">
      <c r="A26" s="1" t="str">
        <f>'Jeremy Lin'!A26</f>
        <v>vs IMP</v>
      </c>
      <c r="B26">
        <v>105</v>
      </c>
      <c r="C26">
        <v>42</v>
      </c>
      <c r="D26">
        <v>82</v>
      </c>
      <c r="E26">
        <v>17</v>
      </c>
      <c r="F26">
        <v>38</v>
      </c>
      <c r="G26">
        <v>4</v>
      </c>
      <c r="H26">
        <v>7</v>
      </c>
      <c r="I26">
        <v>4</v>
      </c>
      <c r="J26">
        <v>6</v>
      </c>
      <c r="K26">
        <v>30</v>
      </c>
      <c r="L26">
        <v>11</v>
      </c>
      <c r="M26">
        <v>20</v>
      </c>
      <c r="N26">
        <v>28</v>
      </c>
      <c r="O26">
        <v>7</v>
      </c>
      <c r="P26">
        <v>28</v>
      </c>
      <c r="Q26">
        <f t="shared" si="0"/>
        <v>35</v>
      </c>
      <c r="R26">
        <v>2</v>
      </c>
      <c r="S26">
        <v>1</v>
      </c>
      <c r="T26">
        <v>9</v>
      </c>
      <c r="U26">
        <v>14</v>
      </c>
      <c r="V26">
        <v>12</v>
      </c>
      <c r="W26" s="5">
        <v>0.93486111111111114</v>
      </c>
      <c r="X26" s="2">
        <f t="shared" si="1"/>
        <v>0.51219512195121952</v>
      </c>
      <c r="Y26" s="2">
        <f t="shared" si="2"/>
        <v>0.44736842105263158</v>
      </c>
      <c r="Z26" s="2">
        <f t="shared" si="3"/>
        <v>0.5714285714285714</v>
      </c>
      <c r="AA26" s="4">
        <f t="shared" si="4"/>
        <v>83.596800000000002</v>
      </c>
    </row>
    <row r="27" spans="1:27" x14ac:dyDescent="0.3">
      <c r="A27" s="1" t="str">
        <f>'Jeremy Lin'!A27</f>
        <v>@ AFR</v>
      </c>
      <c r="B27">
        <v>99</v>
      </c>
      <c r="C27">
        <v>36</v>
      </c>
      <c r="D27">
        <v>69</v>
      </c>
      <c r="E27">
        <v>11</v>
      </c>
      <c r="F27">
        <v>26</v>
      </c>
      <c r="G27">
        <v>16</v>
      </c>
      <c r="H27">
        <v>17</v>
      </c>
      <c r="I27">
        <v>5</v>
      </c>
      <c r="J27">
        <v>4</v>
      </c>
      <c r="K27">
        <v>30</v>
      </c>
      <c r="L27">
        <v>0</v>
      </c>
      <c r="M27">
        <v>31</v>
      </c>
      <c r="N27">
        <v>24</v>
      </c>
      <c r="O27">
        <v>2</v>
      </c>
      <c r="P27">
        <v>26</v>
      </c>
      <c r="Q27">
        <f t="shared" si="0"/>
        <v>28</v>
      </c>
      <c r="R27">
        <v>4</v>
      </c>
      <c r="S27">
        <v>1</v>
      </c>
      <c r="T27">
        <v>11</v>
      </c>
      <c r="U27">
        <v>6</v>
      </c>
      <c r="V27">
        <v>11</v>
      </c>
      <c r="W27" s="5">
        <v>0.93299768518518522</v>
      </c>
      <c r="X27" s="2">
        <f t="shared" si="1"/>
        <v>0.52173913043478259</v>
      </c>
      <c r="Y27" s="2">
        <f t="shared" si="2"/>
        <v>0.42307692307692307</v>
      </c>
      <c r="Z27" s="2">
        <f t="shared" si="3"/>
        <v>0.94117647058823528</v>
      </c>
      <c r="AA27" s="4">
        <f t="shared" si="4"/>
        <v>82.0608</v>
      </c>
    </row>
    <row r="28" spans="1:27" x14ac:dyDescent="0.3">
      <c r="A28" s="1" t="str">
        <f>'Jeremy Lin'!A28</f>
        <v>vs 3PT</v>
      </c>
      <c r="B28">
        <v>116</v>
      </c>
      <c r="C28">
        <v>46</v>
      </c>
      <c r="D28">
        <v>87</v>
      </c>
      <c r="E28">
        <v>9</v>
      </c>
      <c r="F28">
        <v>27</v>
      </c>
      <c r="G28">
        <v>15</v>
      </c>
      <c r="H28">
        <v>22</v>
      </c>
      <c r="I28">
        <v>4</v>
      </c>
      <c r="J28">
        <v>25</v>
      </c>
      <c r="K28">
        <v>52</v>
      </c>
      <c r="L28">
        <v>8</v>
      </c>
      <c r="M28">
        <v>20</v>
      </c>
      <c r="N28">
        <v>25</v>
      </c>
      <c r="O28">
        <v>8</v>
      </c>
      <c r="P28">
        <v>43</v>
      </c>
      <c r="Q28">
        <f t="shared" si="0"/>
        <v>51</v>
      </c>
      <c r="R28">
        <v>6</v>
      </c>
      <c r="S28">
        <v>6</v>
      </c>
      <c r="T28">
        <v>15</v>
      </c>
      <c r="U28">
        <v>9</v>
      </c>
      <c r="V28">
        <v>9</v>
      </c>
      <c r="W28" s="5">
        <v>0.93368055555555551</v>
      </c>
      <c r="X28" s="2">
        <f t="shared" si="1"/>
        <v>0.52873563218390807</v>
      </c>
      <c r="Y28" s="2">
        <f t="shared" si="2"/>
        <v>0.33333333333333331</v>
      </c>
      <c r="Z28" s="2">
        <f t="shared" si="3"/>
        <v>0.68181818181818177</v>
      </c>
      <c r="AA28" s="4">
        <f t="shared" si="4"/>
        <v>99.532800000000009</v>
      </c>
    </row>
    <row r="29" spans="1:27" x14ac:dyDescent="0.3">
      <c r="A29" s="1">
        <f>'Jeremy Lin'!A29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'Jeremy Lin'!A30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'Jeremy Lin'!A31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'Jeremy Lin'!A32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'Jeremy Lin'!A33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'Jeremy Lin'!A34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'Jeremy Lin'!A35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'Jeremy Lin'!A36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'Jeremy Lin'!A37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'Jeremy Lin'!A38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'Jeremy Lin'!A39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'Jeremy Lin'!A40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'Jeremy Lin'!A41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'Jeremy Lin'!A42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'Jeremy Lin'!A43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'Jeremy Lin'!A44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'Jeremy Lin'!A45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'Jeremy Lin'!A46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108.74074074074075</v>
      </c>
      <c r="C47" s="4">
        <f t="shared" ref="C47:I47" si="5">AVERAGE(C2:C46)</f>
        <v>42.444444444444443</v>
      </c>
      <c r="D47" s="4">
        <f t="shared" si="5"/>
        <v>80.037037037037038</v>
      </c>
      <c r="E47" s="4">
        <f t="shared" si="5"/>
        <v>14.333333333333334</v>
      </c>
      <c r="F47" s="4">
        <f t="shared" si="5"/>
        <v>33.925925925925924</v>
      </c>
      <c r="G47" s="4">
        <f t="shared" si="5"/>
        <v>9.518518518518519</v>
      </c>
      <c r="H47" s="4">
        <f t="shared" si="5"/>
        <v>11.62962962962963</v>
      </c>
      <c r="I47" s="4">
        <f t="shared" si="5"/>
        <v>5.8888888888888893</v>
      </c>
      <c r="J47" s="4">
        <f t="shared" ref="J47:W47" si="6">AVERAGE(J2:J46)</f>
        <v>6.8888888888888893</v>
      </c>
      <c r="K47" s="4">
        <f t="shared" si="6"/>
        <v>38.148148148148145</v>
      </c>
      <c r="L47" s="4">
        <f t="shared" si="6"/>
        <v>6.6296296296296298</v>
      </c>
      <c r="M47" s="4">
        <f t="shared" si="6"/>
        <v>25.777777777777779</v>
      </c>
      <c r="N47" s="4">
        <f t="shared" si="6"/>
        <v>26.37037037037037</v>
      </c>
      <c r="O47" s="4">
        <f t="shared" si="6"/>
        <v>6</v>
      </c>
      <c r="P47" s="4">
        <f t="shared" si="6"/>
        <v>28.777777777777779</v>
      </c>
      <c r="Q47" s="4">
        <f t="shared" si="6"/>
        <v>20.866666666666667</v>
      </c>
      <c r="R47" s="4">
        <f t="shared" si="6"/>
        <v>4.9259259259259256</v>
      </c>
      <c r="S47" s="4">
        <f t="shared" si="6"/>
        <v>4.8148148148148149</v>
      </c>
      <c r="T47" s="4">
        <f t="shared" si="6"/>
        <v>9.8148148148148149</v>
      </c>
      <c r="U47" s="4">
        <f t="shared" si="6"/>
        <v>12.407407407407407</v>
      </c>
      <c r="V47" s="4">
        <f t="shared" si="6"/>
        <v>11.037037037037036</v>
      </c>
      <c r="W47" s="5">
        <f t="shared" si="6"/>
        <v>0.93402391975308641</v>
      </c>
      <c r="X47" s="2">
        <f>SUM(C2:C46)/SUM(D2:D46)</f>
        <v>0.53031004164738549</v>
      </c>
      <c r="Y47" s="2">
        <f>SUM(E2:E46)/SUM(F2:F46)</f>
        <v>0.42248908296943233</v>
      </c>
      <c r="Z47" s="2">
        <f>SUM(G2:G46)/SUM(H2:H46)</f>
        <v>0.81847133757961787</v>
      </c>
      <c r="AA47" s="4">
        <f>AVERAGE(AA2:AA46)</f>
        <v>51.246080000000006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2936</v>
      </c>
      <c r="C49">
        <f t="shared" ref="C49:I49" si="7">SUM(C2:C46)</f>
        <v>1146</v>
      </c>
      <c r="D49">
        <f t="shared" si="7"/>
        <v>2161</v>
      </c>
      <c r="E49">
        <f t="shared" si="7"/>
        <v>387</v>
      </c>
      <c r="F49">
        <f t="shared" si="7"/>
        <v>916</v>
      </c>
      <c r="G49">
        <f t="shared" si="7"/>
        <v>257</v>
      </c>
      <c r="H49">
        <f t="shared" si="7"/>
        <v>314</v>
      </c>
      <c r="I49">
        <f t="shared" si="7"/>
        <v>159</v>
      </c>
      <c r="J49">
        <f t="shared" ref="J49:V49" si="8">SUM(J2:J46)</f>
        <v>186</v>
      </c>
      <c r="K49">
        <f t="shared" si="8"/>
        <v>1030</v>
      </c>
      <c r="L49">
        <f t="shared" si="8"/>
        <v>179</v>
      </c>
      <c r="M49">
        <f t="shared" si="8"/>
        <v>696</v>
      </c>
      <c r="N49">
        <f t="shared" si="8"/>
        <v>712</v>
      </c>
      <c r="O49">
        <f t="shared" si="8"/>
        <v>162</v>
      </c>
      <c r="P49">
        <f t="shared" si="8"/>
        <v>777</v>
      </c>
      <c r="Q49">
        <f t="shared" si="8"/>
        <v>939</v>
      </c>
      <c r="R49">
        <f t="shared" si="8"/>
        <v>133</v>
      </c>
      <c r="S49">
        <f t="shared" si="8"/>
        <v>130</v>
      </c>
      <c r="T49">
        <f t="shared" si="8"/>
        <v>265</v>
      </c>
      <c r="U49">
        <f t="shared" si="8"/>
        <v>335</v>
      </c>
      <c r="V49">
        <f t="shared" si="8"/>
        <v>298</v>
      </c>
      <c r="AA49" s="4">
        <f>SUM(AA2:AA46)</f>
        <v>2306.0736000000002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1.273159711814922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127.3159711814922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1.3130252100840338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131.30252100840337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-82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opLeftCell="A4" workbookViewId="0">
      <selection activeCell="B28" sqref="B28:AA28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'Jeremy Lin'!A2</f>
        <v>@ OCE</v>
      </c>
      <c r="B2">
        <v>96</v>
      </c>
      <c r="C2">
        <v>37</v>
      </c>
      <c r="D2">
        <v>73</v>
      </c>
      <c r="E2">
        <v>10</v>
      </c>
      <c r="F2">
        <v>20</v>
      </c>
      <c r="G2">
        <v>12</v>
      </c>
      <c r="H2">
        <v>15</v>
      </c>
      <c r="I2">
        <v>2</v>
      </c>
      <c r="J2">
        <v>6</v>
      </c>
      <c r="K2">
        <v>28</v>
      </c>
      <c r="L2">
        <v>0</v>
      </c>
      <c r="M2">
        <v>33</v>
      </c>
      <c r="N2">
        <v>20</v>
      </c>
      <c r="O2">
        <v>2</v>
      </c>
      <c r="P2">
        <v>24</v>
      </c>
      <c r="Q2">
        <f t="shared" ref="Q2:Q46" si="0">O2+P2</f>
        <v>26</v>
      </c>
      <c r="R2">
        <v>4</v>
      </c>
      <c r="S2">
        <v>0</v>
      </c>
      <c r="T2">
        <v>5</v>
      </c>
      <c r="U2">
        <v>12</v>
      </c>
      <c r="V2">
        <v>13</v>
      </c>
      <c r="W2" s="5">
        <v>0.93332175925925931</v>
      </c>
      <c r="X2" s="2">
        <f t="shared" ref="X2:X46" si="1">C2/D2</f>
        <v>0.50684931506849318</v>
      </c>
      <c r="Y2" s="2">
        <f t="shared" ref="Y2:Y46" si="2" xml:space="preserve"> E2/F2</f>
        <v>0.5</v>
      </c>
      <c r="Z2" s="2">
        <f t="shared" ref="Z2:Z46" si="3">G2/H2</f>
        <v>0.8</v>
      </c>
      <c r="AA2" s="4">
        <f t="shared" ref="AA2:AA46" si="4">0.96*((D2)+(T2)+0.44*(H2)-(O2))</f>
        <v>79.295999999999992</v>
      </c>
    </row>
    <row r="3" spans="1:27" x14ac:dyDescent="0.3">
      <c r="A3" s="1" t="str">
        <f>'Jeremy Lin'!A3</f>
        <v>vs SPA</v>
      </c>
      <c r="B3">
        <v>112</v>
      </c>
      <c r="C3">
        <v>44</v>
      </c>
      <c r="D3">
        <v>80</v>
      </c>
      <c r="E3">
        <v>7</v>
      </c>
      <c r="F3">
        <v>21</v>
      </c>
      <c r="G3">
        <v>17</v>
      </c>
      <c r="H3">
        <v>18</v>
      </c>
      <c r="I3">
        <v>4</v>
      </c>
      <c r="J3">
        <v>4</v>
      </c>
      <c r="K3">
        <v>56</v>
      </c>
      <c r="L3">
        <v>17</v>
      </c>
      <c r="M3">
        <v>31</v>
      </c>
      <c r="N3">
        <v>26</v>
      </c>
      <c r="O3">
        <v>13</v>
      </c>
      <c r="P3">
        <v>26</v>
      </c>
      <c r="Q3">
        <f>O3+P3</f>
        <v>39</v>
      </c>
      <c r="R3">
        <v>2</v>
      </c>
      <c r="S3">
        <v>1</v>
      </c>
      <c r="T3">
        <v>8</v>
      </c>
      <c r="U3">
        <v>15</v>
      </c>
      <c r="V3">
        <v>6</v>
      </c>
      <c r="W3" s="5">
        <v>0.93368055555555562</v>
      </c>
      <c r="X3" s="2">
        <f t="shared" si="1"/>
        <v>0.55000000000000004</v>
      </c>
      <c r="Y3" s="2">
        <f t="shared" si="2"/>
        <v>0.33333333333333331</v>
      </c>
      <c r="Z3" s="2">
        <f t="shared" si="3"/>
        <v>0.94444444444444442</v>
      </c>
      <c r="AA3" s="4">
        <f t="shared" si="4"/>
        <v>79.603200000000001</v>
      </c>
    </row>
    <row r="4" spans="1:27" x14ac:dyDescent="0.3">
      <c r="A4" s="1" t="str">
        <f>'Jeremy Lin'!A4</f>
        <v>@ FRA</v>
      </c>
      <c r="B4">
        <v>113</v>
      </c>
      <c r="C4">
        <v>40</v>
      </c>
      <c r="D4">
        <v>82</v>
      </c>
      <c r="E4">
        <v>9</v>
      </c>
      <c r="F4">
        <v>24</v>
      </c>
      <c r="G4">
        <v>24</v>
      </c>
      <c r="H4">
        <v>30</v>
      </c>
      <c r="I4">
        <v>5</v>
      </c>
      <c r="J4">
        <v>8</v>
      </c>
      <c r="K4">
        <v>56</v>
      </c>
      <c r="L4">
        <v>12</v>
      </c>
      <c r="M4">
        <v>30</v>
      </c>
      <c r="N4">
        <v>16</v>
      </c>
      <c r="O4">
        <v>9</v>
      </c>
      <c r="P4">
        <v>35</v>
      </c>
      <c r="Q4">
        <f t="shared" si="0"/>
        <v>44</v>
      </c>
      <c r="R4">
        <v>7</v>
      </c>
      <c r="S4">
        <v>2</v>
      </c>
      <c r="T4">
        <v>7</v>
      </c>
      <c r="U4">
        <v>8</v>
      </c>
      <c r="V4">
        <v>8</v>
      </c>
      <c r="W4" s="5">
        <v>0.9359143518518519</v>
      </c>
      <c r="X4" s="2">
        <f t="shared" si="1"/>
        <v>0.48780487804878048</v>
      </c>
      <c r="Y4" s="2">
        <f t="shared" si="2"/>
        <v>0.375</v>
      </c>
      <c r="Z4" s="2">
        <f t="shared" si="3"/>
        <v>0.8</v>
      </c>
      <c r="AA4" s="4">
        <f t="shared" si="4"/>
        <v>89.471999999999994</v>
      </c>
    </row>
    <row r="5" spans="1:27" x14ac:dyDescent="0.3">
      <c r="A5" s="1" t="str">
        <f>'Jeremy Lin'!A5</f>
        <v>vs 6TH</v>
      </c>
      <c r="B5">
        <v>99</v>
      </c>
      <c r="C5">
        <v>39</v>
      </c>
      <c r="D5">
        <v>79</v>
      </c>
      <c r="E5">
        <v>8</v>
      </c>
      <c r="F5">
        <v>22</v>
      </c>
      <c r="G5">
        <v>13</v>
      </c>
      <c r="H5">
        <v>13</v>
      </c>
      <c r="I5">
        <v>5</v>
      </c>
      <c r="J5">
        <v>4</v>
      </c>
      <c r="K5">
        <v>48</v>
      </c>
      <c r="L5">
        <v>6</v>
      </c>
      <c r="M5">
        <v>23</v>
      </c>
      <c r="N5">
        <v>18</v>
      </c>
      <c r="O5">
        <v>10</v>
      </c>
      <c r="P5">
        <v>24</v>
      </c>
      <c r="Q5">
        <f t="shared" si="0"/>
        <v>34</v>
      </c>
      <c r="R5">
        <v>4</v>
      </c>
      <c r="S5">
        <v>1</v>
      </c>
      <c r="T5">
        <v>13</v>
      </c>
      <c r="U5">
        <v>19</v>
      </c>
      <c r="V5">
        <v>6</v>
      </c>
      <c r="W5" s="5">
        <v>0.93344907407407407</v>
      </c>
      <c r="X5" s="2">
        <f t="shared" si="1"/>
        <v>0.49367088607594939</v>
      </c>
      <c r="Y5" s="2">
        <f t="shared" si="2"/>
        <v>0.36363636363636365</v>
      </c>
      <c r="Z5" s="2">
        <f t="shared" si="3"/>
        <v>1</v>
      </c>
      <c r="AA5" s="4">
        <f t="shared" si="4"/>
        <v>84.211199999999991</v>
      </c>
    </row>
    <row r="6" spans="1:27" x14ac:dyDescent="0.3">
      <c r="A6" s="1" t="str">
        <f>'Jeremy Lin'!A6</f>
        <v>@ INJ</v>
      </c>
      <c r="B6">
        <v>122</v>
      </c>
      <c r="C6">
        <v>50</v>
      </c>
      <c r="D6">
        <v>85</v>
      </c>
      <c r="E6">
        <v>9</v>
      </c>
      <c r="F6">
        <v>24</v>
      </c>
      <c r="G6">
        <v>13</v>
      </c>
      <c r="H6">
        <v>13</v>
      </c>
      <c r="I6">
        <v>10</v>
      </c>
      <c r="J6">
        <v>18</v>
      </c>
      <c r="K6">
        <v>64</v>
      </c>
      <c r="L6">
        <v>7</v>
      </c>
      <c r="M6">
        <v>26</v>
      </c>
      <c r="N6">
        <v>33</v>
      </c>
      <c r="O6">
        <v>8</v>
      </c>
      <c r="P6">
        <v>33</v>
      </c>
      <c r="Q6">
        <f t="shared" si="0"/>
        <v>41</v>
      </c>
      <c r="R6">
        <v>5</v>
      </c>
      <c r="S6">
        <v>0</v>
      </c>
      <c r="T6">
        <v>6</v>
      </c>
      <c r="U6">
        <v>17</v>
      </c>
      <c r="V6">
        <v>11</v>
      </c>
      <c r="W6" s="5">
        <v>0.93206018518518519</v>
      </c>
      <c r="X6" s="2">
        <f t="shared" si="1"/>
        <v>0.58823529411764708</v>
      </c>
      <c r="Y6" s="2">
        <f t="shared" si="2"/>
        <v>0.375</v>
      </c>
      <c r="Z6" s="2">
        <f t="shared" si="3"/>
        <v>1</v>
      </c>
      <c r="AA6" s="4">
        <f t="shared" si="4"/>
        <v>85.171199999999999</v>
      </c>
    </row>
    <row r="7" spans="1:27" x14ac:dyDescent="0.3">
      <c r="A7" s="1" t="str">
        <f>'Jeremy Lin'!A7</f>
        <v>vs CAN</v>
      </c>
      <c r="B7">
        <v>93</v>
      </c>
      <c r="C7">
        <v>36</v>
      </c>
      <c r="D7">
        <v>72</v>
      </c>
      <c r="E7">
        <v>7</v>
      </c>
      <c r="F7">
        <v>20</v>
      </c>
      <c r="G7">
        <v>14</v>
      </c>
      <c r="H7">
        <v>14</v>
      </c>
      <c r="I7">
        <v>2</v>
      </c>
      <c r="J7">
        <v>12</v>
      </c>
      <c r="K7">
        <v>32</v>
      </c>
      <c r="L7">
        <v>2</v>
      </c>
      <c r="M7">
        <v>28</v>
      </c>
      <c r="N7">
        <v>15</v>
      </c>
      <c r="O7">
        <v>1</v>
      </c>
      <c r="P7">
        <v>25</v>
      </c>
      <c r="Q7">
        <f t="shared" si="0"/>
        <v>26</v>
      </c>
      <c r="R7">
        <v>9</v>
      </c>
      <c r="S7">
        <v>3</v>
      </c>
      <c r="T7">
        <v>6</v>
      </c>
      <c r="U7">
        <v>14</v>
      </c>
      <c r="V7">
        <v>9</v>
      </c>
      <c r="W7" s="5">
        <v>0.93364583333333329</v>
      </c>
      <c r="X7" s="2">
        <f t="shared" si="1"/>
        <v>0.5</v>
      </c>
      <c r="Y7" s="2">
        <f t="shared" si="2"/>
        <v>0.35</v>
      </c>
      <c r="Z7" s="2">
        <f t="shared" si="3"/>
        <v>1</v>
      </c>
      <c r="AA7" s="4">
        <f t="shared" si="4"/>
        <v>79.83359999999999</v>
      </c>
    </row>
    <row r="8" spans="1:27" x14ac:dyDescent="0.3">
      <c r="A8" s="1" t="str">
        <f>'Jeremy Lin'!A8</f>
        <v>@ EUR</v>
      </c>
      <c r="B8">
        <v>110</v>
      </c>
      <c r="C8">
        <v>44</v>
      </c>
      <c r="D8">
        <v>77</v>
      </c>
      <c r="E8">
        <v>15</v>
      </c>
      <c r="F8">
        <v>32</v>
      </c>
      <c r="G8">
        <v>7</v>
      </c>
      <c r="H8">
        <v>8</v>
      </c>
      <c r="I8">
        <v>1</v>
      </c>
      <c r="J8">
        <v>4</v>
      </c>
      <c r="K8">
        <v>32</v>
      </c>
      <c r="L8">
        <v>4</v>
      </c>
      <c r="M8">
        <v>30</v>
      </c>
      <c r="N8">
        <v>32</v>
      </c>
      <c r="O8">
        <v>6</v>
      </c>
      <c r="P8">
        <v>37</v>
      </c>
      <c r="Q8">
        <f t="shared" si="0"/>
        <v>43</v>
      </c>
      <c r="R8">
        <v>5</v>
      </c>
      <c r="S8">
        <v>2</v>
      </c>
      <c r="T8">
        <v>10</v>
      </c>
      <c r="U8">
        <v>7</v>
      </c>
      <c r="V8">
        <v>5</v>
      </c>
      <c r="W8" s="5">
        <v>0.93247685185185192</v>
      </c>
      <c r="X8" s="2">
        <f t="shared" si="1"/>
        <v>0.5714285714285714</v>
      </c>
      <c r="Y8" s="2">
        <f t="shared" si="2"/>
        <v>0.46875</v>
      </c>
      <c r="Z8" s="2">
        <f t="shared" si="3"/>
        <v>0.875</v>
      </c>
      <c r="AA8" s="4">
        <f t="shared" si="4"/>
        <v>81.139199999999988</v>
      </c>
    </row>
    <row r="9" spans="1:27" x14ac:dyDescent="0.3">
      <c r="A9" s="1" t="str">
        <f>'Jeremy Lin'!A9</f>
        <v>vs DNK</v>
      </c>
      <c r="B9">
        <v>121</v>
      </c>
      <c r="C9">
        <v>49</v>
      </c>
      <c r="D9">
        <v>77</v>
      </c>
      <c r="E9">
        <v>8</v>
      </c>
      <c r="F9">
        <v>20</v>
      </c>
      <c r="G9">
        <v>15</v>
      </c>
      <c r="H9">
        <v>17</v>
      </c>
      <c r="I9">
        <v>18</v>
      </c>
      <c r="J9">
        <v>12</v>
      </c>
      <c r="K9">
        <v>60</v>
      </c>
      <c r="L9">
        <v>6</v>
      </c>
      <c r="M9">
        <v>26</v>
      </c>
      <c r="N9">
        <v>27</v>
      </c>
      <c r="O9">
        <v>5</v>
      </c>
      <c r="P9">
        <v>22</v>
      </c>
      <c r="Q9">
        <f t="shared" si="0"/>
        <v>27</v>
      </c>
      <c r="R9">
        <v>5</v>
      </c>
      <c r="S9">
        <v>3</v>
      </c>
      <c r="T9">
        <v>10</v>
      </c>
      <c r="U9">
        <v>12</v>
      </c>
      <c r="V9">
        <v>10</v>
      </c>
      <c r="W9" s="5">
        <v>0.93267361111111102</v>
      </c>
      <c r="X9" s="2">
        <f t="shared" si="1"/>
        <v>0.63636363636363635</v>
      </c>
      <c r="Y9" s="2">
        <f t="shared" si="2"/>
        <v>0.4</v>
      </c>
      <c r="Z9" s="2">
        <f t="shared" si="3"/>
        <v>0.88235294117647056</v>
      </c>
      <c r="AA9" s="4">
        <f t="shared" si="4"/>
        <v>85.900800000000004</v>
      </c>
    </row>
    <row r="10" spans="1:27" x14ac:dyDescent="0.3">
      <c r="A10" s="1" t="str">
        <f>'Jeremy Lin'!A10</f>
        <v>vs RKS</v>
      </c>
      <c r="B10">
        <v>122</v>
      </c>
      <c r="C10">
        <v>48</v>
      </c>
      <c r="D10">
        <v>78</v>
      </c>
      <c r="E10">
        <v>14</v>
      </c>
      <c r="F10">
        <v>27</v>
      </c>
      <c r="G10">
        <v>12</v>
      </c>
      <c r="H10">
        <v>12</v>
      </c>
      <c r="I10">
        <v>8</v>
      </c>
      <c r="J10">
        <v>8</v>
      </c>
      <c r="K10">
        <v>56</v>
      </c>
      <c r="L10">
        <v>8</v>
      </c>
      <c r="M10">
        <v>17</v>
      </c>
      <c r="N10">
        <v>36</v>
      </c>
      <c r="O10">
        <v>4</v>
      </c>
      <c r="P10">
        <v>41</v>
      </c>
      <c r="Q10">
        <f t="shared" si="0"/>
        <v>45</v>
      </c>
      <c r="R10">
        <v>3</v>
      </c>
      <c r="S10">
        <v>5</v>
      </c>
      <c r="T10">
        <v>10</v>
      </c>
      <c r="U10">
        <v>14</v>
      </c>
      <c r="V10">
        <v>7</v>
      </c>
      <c r="W10" s="5">
        <v>0.93233796296296301</v>
      </c>
      <c r="X10" s="2">
        <f t="shared" si="1"/>
        <v>0.61538461538461542</v>
      </c>
      <c r="Y10" s="2">
        <f t="shared" si="2"/>
        <v>0.51851851851851849</v>
      </c>
      <c r="Z10" s="2">
        <f t="shared" si="3"/>
        <v>1</v>
      </c>
      <c r="AA10" s="4">
        <f t="shared" si="4"/>
        <v>85.708799999999997</v>
      </c>
    </row>
    <row r="11" spans="1:27" x14ac:dyDescent="0.3">
      <c r="A11" s="1" t="str">
        <f>'Jeremy Lin'!A11</f>
        <v>@ IMP</v>
      </c>
      <c r="B11">
        <v>118</v>
      </c>
      <c r="C11">
        <v>47</v>
      </c>
      <c r="D11">
        <v>75</v>
      </c>
      <c r="E11">
        <v>15</v>
      </c>
      <c r="F11">
        <v>25</v>
      </c>
      <c r="G11">
        <v>9</v>
      </c>
      <c r="H11">
        <v>11</v>
      </c>
      <c r="I11">
        <v>3</v>
      </c>
      <c r="J11">
        <v>9</v>
      </c>
      <c r="K11">
        <v>38</v>
      </c>
      <c r="L11">
        <v>6</v>
      </c>
      <c r="M11">
        <v>31</v>
      </c>
      <c r="N11">
        <v>29</v>
      </c>
      <c r="O11">
        <v>5</v>
      </c>
      <c r="P11">
        <v>32</v>
      </c>
      <c r="Q11">
        <f t="shared" si="0"/>
        <v>37</v>
      </c>
      <c r="R11">
        <v>1</v>
      </c>
      <c r="S11">
        <v>3</v>
      </c>
      <c r="T11">
        <v>9</v>
      </c>
      <c r="U11">
        <v>8</v>
      </c>
      <c r="V11">
        <v>7</v>
      </c>
      <c r="W11" s="5">
        <v>0.93267361111111102</v>
      </c>
      <c r="X11" s="2">
        <f t="shared" si="1"/>
        <v>0.62666666666666671</v>
      </c>
      <c r="Y11" s="2">
        <f t="shared" si="2"/>
        <v>0.6</v>
      </c>
      <c r="Z11" s="2">
        <f t="shared" si="3"/>
        <v>0.81818181818181823</v>
      </c>
      <c r="AA11" s="4">
        <f t="shared" si="4"/>
        <v>80.486400000000003</v>
      </c>
    </row>
    <row r="12" spans="1:27" x14ac:dyDescent="0.3">
      <c r="A12" s="1" t="str">
        <f>'Jeremy Lin'!A12</f>
        <v>vs AFR</v>
      </c>
      <c r="B12">
        <v>105</v>
      </c>
      <c r="C12">
        <v>44</v>
      </c>
      <c r="D12">
        <v>76</v>
      </c>
      <c r="E12">
        <v>9</v>
      </c>
      <c r="F12">
        <v>21</v>
      </c>
      <c r="G12">
        <v>8</v>
      </c>
      <c r="H12">
        <v>12</v>
      </c>
      <c r="I12">
        <v>6</v>
      </c>
      <c r="J12">
        <v>24</v>
      </c>
      <c r="K12">
        <v>52</v>
      </c>
      <c r="L12">
        <v>10</v>
      </c>
      <c r="M12">
        <v>27</v>
      </c>
      <c r="N12">
        <v>29</v>
      </c>
      <c r="O12">
        <v>6</v>
      </c>
      <c r="P12">
        <v>29</v>
      </c>
      <c r="Q12">
        <f t="shared" si="0"/>
        <v>35</v>
      </c>
      <c r="R12">
        <v>5</v>
      </c>
      <c r="S12">
        <v>1</v>
      </c>
      <c r="T12">
        <v>7</v>
      </c>
      <c r="U12">
        <v>9</v>
      </c>
      <c r="V12">
        <v>10</v>
      </c>
      <c r="W12" s="5">
        <v>0.93208333333333337</v>
      </c>
      <c r="X12" s="2">
        <f t="shared" si="1"/>
        <v>0.57894736842105265</v>
      </c>
      <c r="Y12" s="2">
        <f t="shared" si="2"/>
        <v>0.42857142857142855</v>
      </c>
      <c r="Z12" s="2">
        <f t="shared" si="3"/>
        <v>0.66666666666666663</v>
      </c>
      <c r="AA12" s="4">
        <f t="shared" si="4"/>
        <v>78.988799999999998</v>
      </c>
    </row>
    <row r="13" spans="1:27" x14ac:dyDescent="0.3">
      <c r="A13" s="1" t="str">
        <f>'Jeremy Lin'!A13</f>
        <v>@ 3PT</v>
      </c>
      <c r="B13">
        <v>109</v>
      </c>
      <c r="C13">
        <v>39</v>
      </c>
      <c r="D13">
        <v>76</v>
      </c>
      <c r="E13">
        <v>22</v>
      </c>
      <c r="F13">
        <v>42</v>
      </c>
      <c r="G13">
        <v>9</v>
      </c>
      <c r="H13">
        <v>9</v>
      </c>
      <c r="I13">
        <v>2</v>
      </c>
      <c r="J13">
        <v>6</v>
      </c>
      <c r="K13">
        <v>16</v>
      </c>
      <c r="L13">
        <v>2</v>
      </c>
      <c r="M13">
        <v>37</v>
      </c>
      <c r="N13">
        <v>23</v>
      </c>
      <c r="O13">
        <v>2</v>
      </c>
      <c r="P13">
        <v>31</v>
      </c>
      <c r="Q13">
        <f t="shared" si="0"/>
        <v>33</v>
      </c>
      <c r="R13">
        <v>3</v>
      </c>
      <c r="S13">
        <v>5</v>
      </c>
      <c r="T13">
        <v>5</v>
      </c>
      <c r="U13">
        <v>4</v>
      </c>
      <c r="V13">
        <v>9</v>
      </c>
      <c r="W13" s="5">
        <v>0.9320949074074073</v>
      </c>
      <c r="X13" s="2">
        <f t="shared" si="1"/>
        <v>0.51315789473684215</v>
      </c>
      <c r="Y13" s="2">
        <f t="shared" si="2"/>
        <v>0.52380952380952384</v>
      </c>
      <c r="Z13" s="2">
        <f t="shared" si="3"/>
        <v>1</v>
      </c>
      <c r="AA13" s="4">
        <f t="shared" si="4"/>
        <v>79.641599999999997</v>
      </c>
    </row>
    <row r="14" spans="1:27" x14ac:dyDescent="0.3">
      <c r="A14" s="1" t="str">
        <f>'Jeremy Lin'!A14</f>
        <v>vs OLD</v>
      </c>
      <c r="B14">
        <v>107</v>
      </c>
      <c r="C14">
        <v>39</v>
      </c>
      <c r="D14">
        <v>73</v>
      </c>
      <c r="E14">
        <v>12</v>
      </c>
      <c r="F14">
        <v>20</v>
      </c>
      <c r="G14">
        <v>17</v>
      </c>
      <c r="H14">
        <v>25</v>
      </c>
      <c r="I14">
        <v>3</v>
      </c>
      <c r="J14">
        <v>9</v>
      </c>
      <c r="K14">
        <v>48</v>
      </c>
      <c r="L14">
        <v>8</v>
      </c>
      <c r="M14">
        <v>25</v>
      </c>
      <c r="N14">
        <v>26</v>
      </c>
      <c r="O14">
        <v>4</v>
      </c>
      <c r="P14">
        <v>38</v>
      </c>
      <c r="Q14">
        <f t="shared" si="0"/>
        <v>42</v>
      </c>
      <c r="R14">
        <v>6</v>
      </c>
      <c r="S14">
        <v>3</v>
      </c>
      <c r="T14">
        <v>9</v>
      </c>
      <c r="U14">
        <v>6</v>
      </c>
      <c r="V14">
        <v>5</v>
      </c>
      <c r="W14" s="5">
        <v>0.9318981481481482</v>
      </c>
      <c r="X14" s="2">
        <f t="shared" si="1"/>
        <v>0.53424657534246578</v>
      </c>
      <c r="Y14" s="2">
        <f t="shared" si="2"/>
        <v>0.6</v>
      </c>
      <c r="Z14" s="2">
        <f t="shared" si="3"/>
        <v>0.68</v>
      </c>
      <c r="AA14" s="4">
        <f t="shared" si="4"/>
        <v>85.44</v>
      </c>
    </row>
    <row r="15" spans="1:27" x14ac:dyDescent="0.3">
      <c r="A15" s="1" t="str">
        <f>'Jeremy Lin'!A15</f>
        <v>@ DEF</v>
      </c>
      <c r="B15">
        <v>101</v>
      </c>
      <c r="C15">
        <v>37</v>
      </c>
      <c r="D15">
        <v>65</v>
      </c>
      <c r="E15">
        <v>7</v>
      </c>
      <c r="F15">
        <v>13</v>
      </c>
      <c r="G15">
        <v>20</v>
      </c>
      <c r="H15">
        <v>22</v>
      </c>
      <c r="I15">
        <v>6</v>
      </c>
      <c r="J15">
        <v>10</v>
      </c>
      <c r="K15">
        <v>42</v>
      </c>
      <c r="L15">
        <v>2</v>
      </c>
      <c r="M15">
        <v>21</v>
      </c>
      <c r="N15">
        <v>20</v>
      </c>
      <c r="O15">
        <v>3</v>
      </c>
      <c r="P15">
        <v>36</v>
      </c>
      <c r="Q15">
        <f t="shared" si="0"/>
        <v>39</v>
      </c>
      <c r="R15">
        <v>5</v>
      </c>
      <c r="S15">
        <v>4</v>
      </c>
      <c r="T15">
        <v>15</v>
      </c>
      <c r="U15">
        <v>10</v>
      </c>
      <c r="V15">
        <v>7</v>
      </c>
      <c r="W15" s="5">
        <v>0.93281250000000004</v>
      </c>
      <c r="X15" s="2">
        <f t="shared" si="1"/>
        <v>0.56923076923076921</v>
      </c>
      <c r="Y15" s="2">
        <f t="shared" si="2"/>
        <v>0.53846153846153844</v>
      </c>
      <c r="Z15" s="2">
        <f t="shared" si="3"/>
        <v>0.90909090909090906</v>
      </c>
      <c r="AA15" s="4">
        <f t="shared" si="4"/>
        <v>83.212800000000001</v>
      </c>
    </row>
    <row r="16" spans="1:27" x14ac:dyDescent="0.3">
      <c r="A16" s="1" t="str">
        <f>'Jeremy Lin'!A16</f>
        <v>vs USA</v>
      </c>
      <c r="B16">
        <v>95</v>
      </c>
      <c r="C16">
        <v>37</v>
      </c>
      <c r="D16">
        <v>65</v>
      </c>
      <c r="E16">
        <v>10</v>
      </c>
      <c r="F16">
        <v>24</v>
      </c>
      <c r="G16">
        <v>11</v>
      </c>
      <c r="H16">
        <v>12</v>
      </c>
      <c r="I16">
        <v>5</v>
      </c>
      <c r="J16">
        <v>4</v>
      </c>
      <c r="K16">
        <v>34</v>
      </c>
      <c r="L16">
        <v>4</v>
      </c>
      <c r="M16">
        <v>51</v>
      </c>
      <c r="N16">
        <v>23</v>
      </c>
      <c r="O16">
        <v>1</v>
      </c>
      <c r="P16">
        <v>23</v>
      </c>
      <c r="Q16">
        <f t="shared" si="0"/>
        <v>24</v>
      </c>
      <c r="R16">
        <v>1</v>
      </c>
      <c r="S16">
        <v>3</v>
      </c>
      <c r="T16">
        <v>13</v>
      </c>
      <c r="U16">
        <v>8</v>
      </c>
      <c r="V16">
        <v>9</v>
      </c>
      <c r="W16" s="5">
        <v>0.93363425925925925</v>
      </c>
      <c r="X16" s="2">
        <f t="shared" si="1"/>
        <v>0.56923076923076921</v>
      </c>
      <c r="Y16" s="2">
        <f t="shared" si="2"/>
        <v>0.41666666666666669</v>
      </c>
      <c r="Z16" s="2">
        <f t="shared" si="3"/>
        <v>0.91666666666666663</v>
      </c>
      <c r="AA16" s="4">
        <f t="shared" si="4"/>
        <v>78.988799999999998</v>
      </c>
    </row>
    <row r="17" spans="1:27" x14ac:dyDescent="0.3">
      <c r="A17" s="1" t="str">
        <f>'Jeremy Lin'!A17</f>
        <v>vs OCE</v>
      </c>
      <c r="B17">
        <v>133</v>
      </c>
      <c r="C17">
        <v>52</v>
      </c>
      <c r="D17">
        <v>97</v>
      </c>
      <c r="E17">
        <v>14</v>
      </c>
      <c r="F17">
        <v>35</v>
      </c>
      <c r="G17">
        <v>15</v>
      </c>
      <c r="H17">
        <v>20</v>
      </c>
      <c r="I17">
        <v>9</v>
      </c>
      <c r="J17">
        <v>8</v>
      </c>
      <c r="K17">
        <v>58</v>
      </c>
      <c r="L17">
        <v>16</v>
      </c>
      <c r="M17">
        <v>16</v>
      </c>
      <c r="N17">
        <v>32</v>
      </c>
      <c r="O17">
        <v>12</v>
      </c>
      <c r="P17">
        <v>34</v>
      </c>
      <c r="Q17">
        <f t="shared" si="0"/>
        <v>46</v>
      </c>
      <c r="R17">
        <v>7</v>
      </c>
      <c r="S17">
        <v>2</v>
      </c>
      <c r="T17">
        <v>13</v>
      </c>
      <c r="U17">
        <v>22</v>
      </c>
      <c r="V17">
        <v>10</v>
      </c>
      <c r="W17" s="5">
        <v>0.93660879629629634</v>
      </c>
      <c r="X17" s="2">
        <f t="shared" si="1"/>
        <v>0.53608247422680411</v>
      </c>
      <c r="Y17" s="2">
        <f t="shared" si="2"/>
        <v>0.4</v>
      </c>
      <c r="Z17" s="2">
        <f t="shared" si="3"/>
        <v>0.75</v>
      </c>
      <c r="AA17" s="4">
        <f t="shared" si="4"/>
        <v>102.52799999999999</v>
      </c>
    </row>
    <row r="18" spans="1:27" x14ac:dyDescent="0.3">
      <c r="A18" s="1" t="str">
        <f>'Jeremy Lin'!A18</f>
        <v>@ SPA</v>
      </c>
      <c r="B18">
        <v>124</v>
      </c>
      <c r="C18">
        <v>48</v>
      </c>
      <c r="D18">
        <v>101</v>
      </c>
      <c r="E18">
        <v>12</v>
      </c>
      <c r="F18">
        <v>32</v>
      </c>
      <c r="G18">
        <v>16</v>
      </c>
      <c r="H18">
        <v>21</v>
      </c>
      <c r="I18">
        <v>5</v>
      </c>
      <c r="J18">
        <v>6</v>
      </c>
      <c r="K18">
        <v>48</v>
      </c>
      <c r="L18">
        <v>21</v>
      </c>
      <c r="M18">
        <v>39</v>
      </c>
      <c r="N18">
        <v>27</v>
      </c>
      <c r="O18">
        <v>17</v>
      </c>
      <c r="P18">
        <v>34</v>
      </c>
      <c r="Q18">
        <f t="shared" si="0"/>
        <v>51</v>
      </c>
      <c r="R18">
        <v>9</v>
      </c>
      <c r="S18">
        <v>4</v>
      </c>
      <c r="T18">
        <v>13</v>
      </c>
      <c r="U18">
        <v>16</v>
      </c>
      <c r="V18">
        <v>13</v>
      </c>
      <c r="W18" s="5">
        <v>0.93655092592592593</v>
      </c>
      <c r="X18" s="2">
        <f t="shared" si="1"/>
        <v>0.47524752475247523</v>
      </c>
      <c r="Y18" s="2">
        <f t="shared" si="2"/>
        <v>0.375</v>
      </c>
      <c r="Z18" s="2">
        <f t="shared" si="3"/>
        <v>0.76190476190476186</v>
      </c>
      <c r="AA18" s="4">
        <f t="shared" si="4"/>
        <v>101.99039999999999</v>
      </c>
    </row>
    <row r="19" spans="1:27" x14ac:dyDescent="0.3">
      <c r="A19" s="1" t="str">
        <f>'Jeremy Lin'!A19</f>
        <v>vs FRA</v>
      </c>
      <c r="B19">
        <v>104</v>
      </c>
      <c r="C19">
        <v>38</v>
      </c>
      <c r="D19">
        <v>70</v>
      </c>
      <c r="E19">
        <v>8</v>
      </c>
      <c r="F19">
        <v>23</v>
      </c>
      <c r="G19">
        <v>20</v>
      </c>
      <c r="H19">
        <v>26</v>
      </c>
      <c r="I19">
        <v>7</v>
      </c>
      <c r="J19">
        <v>12</v>
      </c>
      <c r="K19">
        <v>46</v>
      </c>
      <c r="L19">
        <v>2</v>
      </c>
      <c r="M19">
        <v>20</v>
      </c>
      <c r="N19">
        <v>29</v>
      </c>
      <c r="O19">
        <v>6</v>
      </c>
      <c r="P19">
        <v>30</v>
      </c>
      <c r="Q19">
        <f t="shared" si="0"/>
        <v>36</v>
      </c>
      <c r="R19">
        <v>9</v>
      </c>
      <c r="S19">
        <v>3</v>
      </c>
      <c r="T19">
        <v>9</v>
      </c>
      <c r="U19">
        <v>17</v>
      </c>
      <c r="V19">
        <v>9</v>
      </c>
      <c r="W19" s="5">
        <v>0.93407407407407406</v>
      </c>
      <c r="X19" s="2">
        <f t="shared" si="1"/>
        <v>0.54285714285714282</v>
      </c>
      <c r="Y19" s="2">
        <f t="shared" si="2"/>
        <v>0.34782608695652173</v>
      </c>
      <c r="Z19" s="2">
        <f t="shared" si="3"/>
        <v>0.76923076923076927</v>
      </c>
      <c r="AA19" s="4">
        <f t="shared" si="4"/>
        <v>81.062399999999997</v>
      </c>
    </row>
    <row r="20" spans="1:27" x14ac:dyDescent="0.3">
      <c r="A20" s="1" t="str">
        <f>'Jeremy Lin'!A20</f>
        <v>@ 6TH</v>
      </c>
      <c r="B20">
        <v>112</v>
      </c>
      <c r="C20">
        <v>43</v>
      </c>
      <c r="D20">
        <v>73</v>
      </c>
      <c r="E20">
        <v>16</v>
      </c>
      <c r="F20">
        <v>30</v>
      </c>
      <c r="G20">
        <v>10</v>
      </c>
      <c r="H20">
        <v>10</v>
      </c>
      <c r="I20">
        <v>6</v>
      </c>
      <c r="J20">
        <v>10</v>
      </c>
      <c r="K20">
        <v>42</v>
      </c>
      <c r="L20">
        <v>0</v>
      </c>
      <c r="M20">
        <v>27</v>
      </c>
      <c r="N20">
        <v>22</v>
      </c>
      <c r="O20">
        <v>3</v>
      </c>
      <c r="P20">
        <v>25</v>
      </c>
      <c r="Q20">
        <f t="shared" si="0"/>
        <v>28</v>
      </c>
      <c r="R20">
        <v>7</v>
      </c>
      <c r="S20">
        <v>1</v>
      </c>
      <c r="T20">
        <v>11</v>
      </c>
      <c r="U20">
        <v>26</v>
      </c>
      <c r="V20">
        <v>5</v>
      </c>
      <c r="W20" s="5">
        <v>0.93335648148148154</v>
      </c>
      <c r="X20" s="2">
        <f t="shared" si="1"/>
        <v>0.58904109589041098</v>
      </c>
      <c r="Y20" s="2">
        <f t="shared" si="2"/>
        <v>0.53333333333333333</v>
      </c>
      <c r="Z20" s="2">
        <f t="shared" si="3"/>
        <v>1</v>
      </c>
      <c r="AA20" s="4">
        <f t="shared" si="4"/>
        <v>81.984000000000009</v>
      </c>
    </row>
    <row r="21" spans="1:27" x14ac:dyDescent="0.3">
      <c r="A21" s="1" t="str">
        <f>'Jeremy Lin'!A21</f>
        <v>vs INJ</v>
      </c>
      <c r="B21">
        <v>129</v>
      </c>
      <c r="C21">
        <v>55</v>
      </c>
      <c r="D21">
        <v>89</v>
      </c>
      <c r="E21">
        <v>11</v>
      </c>
      <c r="F21">
        <v>20</v>
      </c>
      <c r="G21">
        <v>8</v>
      </c>
      <c r="H21">
        <v>9</v>
      </c>
      <c r="I21">
        <v>14</v>
      </c>
      <c r="J21">
        <v>21</v>
      </c>
      <c r="K21">
        <v>72</v>
      </c>
      <c r="L21">
        <v>8</v>
      </c>
      <c r="M21">
        <v>25</v>
      </c>
      <c r="N21">
        <v>29</v>
      </c>
      <c r="O21">
        <v>8</v>
      </c>
      <c r="P21">
        <v>35</v>
      </c>
      <c r="Q21">
        <f t="shared" si="0"/>
        <v>43</v>
      </c>
      <c r="R21">
        <v>4</v>
      </c>
      <c r="S21">
        <v>5</v>
      </c>
      <c r="T21">
        <v>6</v>
      </c>
      <c r="U21">
        <v>9</v>
      </c>
      <c r="V21">
        <v>7</v>
      </c>
      <c r="W21" s="5">
        <v>0.93086805555555552</v>
      </c>
      <c r="X21" s="2">
        <f t="shared" si="1"/>
        <v>0.6179775280898876</v>
      </c>
      <c r="Y21" s="2">
        <f t="shared" si="2"/>
        <v>0.55000000000000004</v>
      </c>
      <c r="Z21" s="2">
        <f t="shared" si="3"/>
        <v>0.88888888888888884</v>
      </c>
      <c r="AA21" s="4">
        <f t="shared" si="4"/>
        <v>87.321599999999989</v>
      </c>
    </row>
    <row r="22" spans="1:27" x14ac:dyDescent="0.3">
      <c r="A22" s="1" t="str">
        <f>'Jeremy Lin'!A22</f>
        <v>@ CAN</v>
      </c>
      <c r="B22">
        <v>95</v>
      </c>
      <c r="C22">
        <v>38</v>
      </c>
      <c r="D22">
        <v>71</v>
      </c>
      <c r="E22">
        <v>7</v>
      </c>
      <c r="F22">
        <v>12</v>
      </c>
      <c r="G22">
        <v>12</v>
      </c>
      <c r="H22">
        <v>15</v>
      </c>
      <c r="I22">
        <v>2</v>
      </c>
      <c r="J22">
        <v>8</v>
      </c>
      <c r="K22">
        <v>40</v>
      </c>
      <c r="L22">
        <v>0</v>
      </c>
      <c r="M22">
        <v>10</v>
      </c>
      <c r="N22">
        <v>18</v>
      </c>
      <c r="O22">
        <v>2</v>
      </c>
      <c r="P22">
        <v>25</v>
      </c>
      <c r="Q22">
        <f t="shared" si="0"/>
        <v>27</v>
      </c>
      <c r="R22">
        <v>4</v>
      </c>
      <c r="S22">
        <v>3</v>
      </c>
      <c r="T22">
        <v>5</v>
      </c>
      <c r="U22">
        <v>10</v>
      </c>
      <c r="V22">
        <v>8</v>
      </c>
      <c r="W22" s="5">
        <v>0.93354166666666671</v>
      </c>
      <c r="X22" s="2">
        <f t="shared" si="1"/>
        <v>0.53521126760563376</v>
      </c>
      <c r="Y22" s="2">
        <f t="shared" si="2"/>
        <v>0.58333333333333337</v>
      </c>
      <c r="Z22" s="2">
        <f t="shared" si="3"/>
        <v>0.8</v>
      </c>
      <c r="AA22" s="4">
        <f t="shared" si="4"/>
        <v>77.375999999999991</v>
      </c>
    </row>
    <row r="23" spans="1:27" x14ac:dyDescent="0.3">
      <c r="A23" s="1" t="str">
        <f>'Jeremy Lin'!A23</f>
        <v>vs EUR</v>
      </c>
      <c r="B23">
        <v>109</v>
      </c>
      <c r="C23">
        <v>43</v>
      </c>
      <c r="D23">
        <v>88</v>
      </c>
      <c r="E23">
        <v>18</v>
      </c>
      <c r="F23">
        <v>47</v>
      </c>
      <c r="G23">
        <v>5</v>
      </c>
      <c r="H23">
        <v>6</v>
      </c>
      <c r="I23">
        <v>3</v>
      </c>
      <c r="J23">
        <v>8</v>
      </c>
      <c r="K23">
        <v>38</v>
      </c>
      <c r="L23">
        <v>15</v>
      </c>
      <c r="M23">
        <v>36</v>
      </c>
      <c r="N23">
        <v>31</v>
      </c>
      <c r="O23">
        <v>8</v>
      </c>
      <c r="P23">
        <v>26</v>
      </c>
      <c r="Q23">
        <f t="shared" si="0"/>
        <v>34</v>
      </c>
      <c r="R23">
        <v>5</v>
      </c>
      <c r="S23">
        <v>0</v>
      </c>
      <c r="T23">
        <v>5</v>
      </c>
      <c r="U23">
        <v>9</v>
      </c>
      <c r="V23">
        <v>14</v>
      </c>
      <c r="W23" s="5">
        <v>0.93311342592592594</v>
      </c>
      <c r="X23" s="2">
        <f t="shared" si="1"/>
        <v>0.48863636363636365</v>
      </c>
      <c r="Y23" s="2">
        <f t="shared" si="2"/>
        <v>0.38297872340425532</v>
      </c>
      <c r="Z23" s="2">
        <f t="shared" si="3"/>
        <v>0.83333333333333337</v>
      </c>
      <c r="AA23" s="4">
        <f t="shared" si="4"/>
        <v>84.134399999999999</v>
      </c>
    </row>
    <row r="24" spans="1:27" x14ac:dyDescent="0.3">
      <c r="A24" s="1" t="str">
        <f>'Jeremy Lin'!A24</f>
        <v>@ DNK</v>
      </c>
      <c r="B24">
        <v>113</v>
      </c>
      <c r="C24">
        <v>44</v>
      </c>
      <c r="D24">
        <v>74</v>
      </c>
      <c r="E24">
        <v>11</v>
      </c>
      <c r="F24">
        <v>23</v>
      </c>
      <c r="G24">
        <v>14</v>
      </c>
      <c r="H24">
        <v>17</v>
      </c>
      <c r="I24">
        <v>11</v>
      </c>
      <c r="J24">
        <v>2</v>
      </c>
      <c r="K24">
        <v>56</v>
      </c>
      <c r="L24">
        <v>7</v>
      </c>
      <c r="M24">
        <v>9</v>
      </c>
      <c r="N24">
        <v>26</v>
      </c>
      <c r="O24">
        <v>7</v>
      </c>
      <c r="P24">
        <v>32</v>
      </c>
      <c r="Q24">
        <f t="shared" si="0"/>
        <v>39</v>
      </c>
      <c r="R24">
        <v>3</v>
      </c>
      <c r="S24">
        <v>3</v>
      </c>
      <c r="T24">
        <v>12</v>
      </c>
      <c r="U24">
        <v>0</v>
      </c>
      <c r="V24">
        <v>11</v>
      </c>
      <c r="W24" s="5">
        <v>0.93245370370370373</v>
      </c>
      <c r="X24" s="2">
        <f t="shared" si="1"/>
        <v>0.59459459459459463</v>
      </c>
      <c r="Y24" s="2">
        <f t="shared" si="2"/>
        <v>0.47826086956521741</v>
      </c>
      <c r="Z24" s="2">
        <f t="shared" si="3"/>
        <v>0.82352941176470584</v>
      </c>
      <c r="AA24" s="4">
        <f t="shared" si="4"/>
        <v>83.020799999999994</v>
      </c>
    </row>
    <row r="25" spans="1:27" x14ac:dyDescent="0.3">
      <c r="A25" s="1" t="str">
        <f>'Jeremy Lin'!A25</f>
        <v>@ RKS</v>
      </c>
      <c r="B25">
        <v>126</v>
      </c>
      <c r="C25">
        <v>51</v>
      </c>
      <c r="D25">
        <v>86</v>
      </c>
      <c r="E25">
        <v>13</v>
      </c>
      <c r="F25">
        <v>27</v>
      </c>
      <c r="G25">
        <v>11</v>
      </c>
      <c r="H25">
        <v>13</v>
      </c>
      <c r="I25">
        <v>10</v>
      </c>
      <c r="J25">
        <v>10</v>
      </c>
      <c r="K25">
        <v>58</v>
      </c>
      <c r="L25">
        <v>6</v>
      </c>
      <c r="M25">
        <v>23</v>
      </c>
      <c r="N25">
        <v>29</v>
      </c>
      <c r="O25">
        <v>5</v>
      </c>
      <c r="P25">
        <v>30</v>
      </c>
      <c r="Q25">
        <f t="shared" si="0"/>
        <v>35</v>
      </c>
      <c r="R25">
        <v>11</v>
      </c>
      <c r="S25">
        <v>2</v>
      </c>
      <c r="T25">
        <v>14</v>
      </c>
      <c r="U25">
        <v>18</v>
      </c>
      <c r="V25">
        <v>11</v>
      </c>
      <c r="W25" s="5">
        <v>0.93396990740740737</v>
      </c>
      <c r="X25" s="2">
        <f t="shared" si="1"/>
        <v>0.59302325581395354</v>
      </c>
      <c r="Y25" s="2">
        <f t="shared" si="2"/>
        <v>0.48148148148148145</v>
      </c>
      <c r="Z25" s="2">
        <f t="shared" si="3"/>
        <v>0.84615384615384615</v>
      </c>
      <c r="AA25" s="4">
        <f t="shared" si="4"/>
        <v>96.691199999999995</v>
      </c>
    </row>
    <row r="26" spans="1:27" x14ac:dyDescent="0.3">
      <c r="A26" s="1" t="str">
        <f>'Jeremy Lin'!A26</f>
        <v>vs IMP</v>
      </c>
      <c r="B26">
        <v>111</v>
      </c>
      <c r="C26">
        <v>43</v>
      </c>
      <c r="D26">
        <v>77</v>
      </c>
      <c r="E26">
        <v>14</v>
      </c>
      <c r="F26">
        <v>32</v>
      </c>
      <c r="G26">
        <v>11</v>
      </c>
      <c r="H26">
        <v>17</v>
      </c>
      <c r="I26">
        <v>6</v>
      </c>
      <c r="J26">
        <v>10</v>
      </c>
      <c r="K26">
        <v>46</v>
      </c>
      <c r="L26">
        <v>13</v>
      </c>
      <c r="M26">
        <v>29</v>
      </c>
      <c r="N26">
        <v>30</v>
      </c>
      <c r="O26">
        <v>7</v>
      </c>
      <c r="P26">
        <v>31</v>
      </c>
      <c r="Q26">
        <f t="shared" si="0"/>
        <v>38</v>
      </c>
      <c r="R26">
        <v>7</v>
      </c>
      <c r="S26">
        <v>3</v>
      </c>
      <c r="T26">
        <v>9</v>
      </c>
      <c r="U26">
        <v>11</v>
      </c>
      <c r="V26">
        <v>8</v>
      </c>
      <c r="W26" s="5">
        <v>0.93179398148148151</v>
      </c>
      <c r="X26" s="2">
        <f t="shared" si="1"/>
        <v>0.55844155844155841</v>
      </c>
      <c r="Y26" s="2">
        <f t="shared" si="2"/>
        <v>0.4375</v>
      </c>
      <c r="Z26" s="2">
        <f t="shared" si="3"/>
        <v>0.6470588235294118</v>
      </c>
      <c r="AA26" s="4">
        <f t="shared" si="4"/>
        <v>83.020799999999994</v>
      </c>
    </row>
    <row r="27" spans="1:27" x14ac:dyDescent="0.3">
      <c r="A27" s="1" t="str">
        <f>'Jeremy Lin'!A27</f>
        <v>@ AFR</v>
      </c>
      <c r="B27">
        <v>119</v>
      </c>
      <c r="C27">
        <v>46</v>
      </c>
      <c r="D27">
        <v>84</v>
      </c>
      <c r="E27">
        <v>14</v>
      </c>
      <c r="F27">
        <v>35</v>
      </c>
      <c r="G27">
        <v>13</v>
      </c>
      <c r="H27">
        <v>15</v>
      </c>
      <c r="I27">
        <v>7</v>
      </c>
      <c r="J27">
        <v>12</v>
      </c>
      <c r="K27">
        <v>48</v>
      </c>
      <c r="L27">
        <v>10</v>
      </c>
      <c r="M27">
        <v>26</v>
      </c>
      <c r="N27">
        <v>24</v>
      </c>
      <c r="O27">
        <v>12</v>
      </c>
      <c r="P27">
        <v>28</v>
      </c>
      <c r="Q27">
        <f t="shared" si="0"/>
        <v>40</v>
      </c>
      <c r="R27">
        <v>8</v>
      </c>
      <c r="S27">
        <v>5</v>
      </c>
      <c r="T27">
        <v>7</v>
      </c>
      <c r="U27">
        <v>20</v>
      </c>
      <c r="V27">
        <v>11</v>
      </c>
      <c r="W27" s="5">
        <v>0.93296296296296299</v>
      </c>
      <c r="X27" s="2">
        <f t="shared" si="1"/>
        <v>0.54761904761904767</v>
      </c>
      <c r="Y27" s="2">
        <f t="shared" si="2"/>
        <v>0.4</v>
      </c>
      <c r="Z27" s="2">
        <f t="shared" si="3"/>
        <v>0.8666666666666667</v>
      </c>
      <c r="AA27" s="4">
        <f t="shared" si="4"/>
        <v>82.175999999999988</v>
      </c>
    </row>
    <row r="28" spans="1:27" x14ac:dyDescent="0.3">
      <c r="A28" s="1" t="str">
        <f>'Jeremy Lin'!A28</f>
        <v>vs 3PT</v>
      </c>
      <c r="B28">
        <v>120</v>
      </c>
      <c r="C28">
        <v>43</v>
      </c>
      <c r="D28">
        <v>94</v>
      </c>
      <c r="E28">
        <v>24</v>
      </c>
      <c r="F28">
        <v>54</v>
      </c>
      <c r="G28">
        <v>10</v>
      </c>
      <c r="H28">
        <v>12</v>
      </c>
      <c r="I28">
        <v>4</v>
      </c>
      <c r="J28">
        <v>16</v>
      </c>
      <c r="K28">
        <v>18</v>
      </c>
      <c r="L28">
        <v>2</v>
      </c>
      <c r="M28">
        <v>36</v>
      </c>
      <c r="N28">
        <v>23</v>
      </c>
      <c r="O28">
        <v>5</v>
      </c>
      <c r="P28">
        <v>33</v>
      </c>
      <c r="Q28">
        <f t="shared" si="0"/>
        <v>38</v>
      </c>
      <c r="R28">
        <v>12</v>
      </c>
      <c r="S28">
        <v>4</v>
      </c>
      <c r="T28">
        <v>10</v>
      </c>
      <c r="U28">
        <v>20</v>
      </c>
      <c r="V28">
        <v>13</v>
      </c>
      <c r="W28" s="5">
        <v>0.93297453703703703</v>
      </c>
      <c r="X28" s="2">
        <f t="shared" si="1"/>
        <v>0.45744680851063829</v>
      </c>
      <c r="Y28" s="2">
        <f t="shared" si="2"/>
        <v>0.44444444444444442</v>
      </c>
      <c r="Z28" s="2">
        <f t="shared" si="3"/>
        <v>0.83333333333333337</v>
      </c>
      <c r="AA28" s="4">
        <f t="shared" si="4"/>
        <v>100.1088</v>
      </c>
    </row>
    <row r="29" spans="1:27" x14ac:dyDescent="0.3">
      <c r="A29" s="1">
        <f>'Jeremy Lin'!A29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'Jeremy Lin'!A30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'Jeremy Lin'!A31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'Jeremy Lin'!A32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'Jeremy Lin'!A33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'Jeremy Lin'!A34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'Jeremy Lin'!A35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'Jeremy Lin'!A36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'Jeremy Lin'!A37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'Jeremy Lin'!A38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'Jeremy Lin'!A39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'Jeremy Lin'!A40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'Jeremy Lin'!A41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'Jeremy Lin'!A42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'Jeremy Lin'!A43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'Jeremy Lin'!A44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'Jeremy Lin'!A45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'Jeremy Lin'!A46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111.77777777777777</v>
      </c>
      <c r="C47" s="4">
        <f t="shared" ref="C47:W47" si="5">AVERAGE(C2:C46)</f>
        <v>43.481481481481481</v>
      </c>
      <c r="D47" s="4">
        <f t="shared" si="5"/>
        <v>79.148148148148152</v>
      </c>
      <c r="E47" s="4">
        <f t="shared" si="5"/>
        <v>12</v>
      </c>
      <c r="F47" s="4">
        <f t="shared" si="5"/>
        <v>26.851851851851851</v>
      </c>
      <c r="G47" s="4">
        <f t="shared" si="5"/>
        <v>12.814814814814815</v>
      </c>
      <c r="H47" s="4">
        <f t="shared" si="5"/>
        <v>15.25925925925926</v>
      </c>
      <c r="I47" s="4">
        <f t="shared" si="5"/>
        <v>6.0740740740740744</v>
      </c>
      <c r="J47" s="4">
        <f t="shared" si="5"/>
        <v>9.6666666666666661</v>
      </c>
      <c r="K47" s="4">
        <f t="shared" si="5"/>
        <v>45.629629629629626</v>
      </c>
      <c r="L47" s="4">
        <f t="shared" si="5"/>
        <v>7.1851851851851851</v>
      </c>
      <c r="M47" s="4">
        <f t="shared" si="5"/>
        <v>27.111111111111111</v>
      </c>
      <c r="N47" s="4">
        <f t="shared" si="5"/>
        <v>25.666666666666668</v>
      </c>
      <c r="O47" s="4">
        <f t="shared" si="5"/>
        <v>6.333333333333333</v>
      </c>
      <c r="P47" s="4">
        <f t="shared" si="5"/>
        <v>30.333333333333332</v>
      </c>
      <c r="Q47" s="4">
        <f t="shared" si="5"/>
        <v>22</v>
      </c>
      <c r="R47" s="4">
        <f t="shared" si="5"/>
        <v>5.5925925925925926</v>
      </c>
      <c r="S47" s="4">
        <f t="shared" si="5"/>
        <v>2.6296296296296298</v>
      </c>
      <c r="T47" s="4">
        <f t="shared" si="5"/>
        <v>9.1481481481481488</v>
      </c>
      <c r="U47" s="4">
        <f t="shared" si="5"/>
        <v>12.62962962962963</v>
      </c>
      <c r="V47" s="4">
        <f t="shared" si="5"/>
        <v>8.9629629629629637</v>
      </c>
      <c r="W47" s="5">
        <f t="shared" si="5"/>
        <v>0.93322316529492466</v>
      </c>
      <c r="X47" s="2">
        <f>SUM(C2:C46)/SUM(D2:D46)</f>
        <v>0.54936827328029947</v>
      </c>
      <c r="Y47" s="2">
        <f>SUM(E2:E46)/SUM(F2:F46)</f>
        <v>0.44689655172413795</v>
      </c>
      <c r="Z47" s="2">
        <f>SUM(G2:G46)/SUM(H2:H46)</f>
        <v>0.83980582524271841</v>
      </c>
      <c r="AA47" s="4">
        <f>AVERAGE(AA2:AA46)</f>
        <v>51.077973333333325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3018</v>
      </c>
      <c r="C49">
        <f t="shared" ref="C49:V49" si="6">SUM(C2:C46)</f>
        <v>1174</v>
      </c>
      <c r="D49">
        <f t="shared" si="6"/>
        <v>2137</v>
      </c>
      <c r="E49">
        <f t="shared" si="6"/>
        <v>324</v>
      </c>
      <c r="F49">
        <f t="shared" si="6"/>
        <v>725</v>
      </c>
      <c r="G49">
        <f t="shared" si="6"/>
        <v>346</v>
      </c>
      <c r="H49">
        <f t="shared" si="6"/>
        <v>412</v>
      </c>
      <c r="I49">
        <f t="shared" si="6"/>
        <v>164</v>
      </c>
      <c r="J49">
        <f t="shared" si="6"/>
        <v>261</v>
      </c>
      <c r="K49">
        <f t="shared" si="6"/>
        <v>1232</v>
      </c>
      <c r="L49">
        <f t="shared" si="6"/>
        <v>194</v>
      </c>
      <c r="M49">
        <f t="shared" si="6"/>
        <v>732</v>
      </c>
      <c r="N49">
        <f t="shared" si="6"/>
        <v>693</v>
      </c>
      <c r="O49">
        <f t="shared" si="6"/>
        <v>171</v>
      </c>
      <c r="P49">
        <f t="shared" si="6"/>
        <v>819</v>
      </c>
      <c r="Q49">
        <f t="shared" si="6"/>
        <v>990</v>
      </c>
      <c r="R49">
        <f t="shared" si="6"/>
        <v>151</v>
      </c>
      <c r="S49">
        <f t="shared" si="6"/>
        <v>71</v>
      </c>
      <c r="T49">
        <f t="shared" si="6"/>
        <v>247</v>
      </c>
      <c r="U49">
        <f t="shared" si="6"/>
        <v>341</v>
      </c>
      <c r="V49">
        <f t="shared" si="6"/>
        <v>242</v>
      </c>
      <c r="AA49" s="4">
        <f>SUM(AA2:AA46)</f>
        <v>2298.5087999999996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topLeftCell="A9" workbookViewId="0">
      <selection activeCell="F34" sqref="F34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'Jeremy Lin'!A2</f>
        <v>@ OCE</v>
      </c>
      <c r="B2">
        <v>7</v>
      </c>
      <c r="C2">
        <v>5</v>
      </c>
      <c r="D2">
        <v>2</v>
      </c>
      <c r="E2">
        <v>1</v>
      </c>
      <c r="F2">
        <v>0</v>
      </c>
      <c r="G2">
        <v>1</v>
      </c>
      <c r="H2">
        <v>3</v>
      </c>
      <c r="I2">
        <v>7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12</v>
      </c>
      <c r="Q2" s="2">
        <f t="shared" ref="Q2:Q33" si="0">H2/I2</f>
        <v>0.42857142857142855</v>
      </c>
      <c r="R2" s="2">
        <f t="shared" ref="R2:R33" si="1">J2/K2</f>
        <v>0</v>
      </c>
      <c r="S2" s="2">
        <f>L2/M2</f>
        <v>1</v>
      </c>
      <c r="T2">
        <v>37</v>
      </c>
      <c r="U2">
        <v>12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7.4593783783783785</v>
      </c>
      <c r="X2" s="4">
        <f t="shared" ref="X2:X46" si="3">B2+(C2*1.2)+(D2*1.5)+(E2*3)+(F2*3)-G2</f>
        <v>18</v>
      </c>
      <c r="Y2" s="4">
        <f t="shared" ref="Y2:Y46" si="4">B2+0.4*H2-0.7*I2-0.4*(M2-L2)+0.7*N2+0.3*(C2-N2)+F2+D2*0.7+0.7*E2-0.4*O2-G2</f>
        <v>5.8999999999999995</v>
      </c>
      <c r="Z2">
        <v>0</v>
      </c>
    </row>
    <row r="3" spans="1:26" x14ac:dyDescent="0.3">
      <c r="A3" s="1" t="str">
        <f>'Jeremy Lin'!A3</f>
        <v>vs SPA</v>
      </c>
      <c r="B3">
        <v>15</v>
      </c>
      <c r="C3">
        <v>6</v>
      </c>
      <c r="D3">
        <v>1</v>
      </c>
      <c r="E3">
        <v>0</v>
      </c>
      <c r="F3">
        <v>0</v>
      </c>
      <c r="G3">
        <v>2</v>
      </c>
      <c r="H3">
        <v>6</v>
      </c>
      <c r="I3">
        <v>12</v>
      </c>
      <c r="J3">
        <v>2</v>
      </c>
      <c r="K3">
        <v>5</v>
      </c>
      <c r="L3">
        <v>1</v>
      </c>
      <c r="M3">
        <v>1</v>
      </c>
      <c r="N3">
        <v>1</v>
      </c>
      <c r="O3">
        <v>5</v>
      </c>
      <c r="P3">
        <v>5</v>
      </c>
      <c r="Q3" s="2">
        <f t="shared" si="0"/>
        <v>0.5</v>
      </c>
      <c r="R3" s="2">
        <f t="shared" si="1"/>
        <v>0.4</v>
      </c>
      <c r="S3" s="2">
        <f>L3/M3</f>
        <v>1</v>
      </c>
      <c r="T3">
        <v>38</v>
      </c>
      <c r="U3">
        <v>18</v>
      </c>
      <c r="V3">
        <v>0</v>
      </c>
      <c r="W3" s="3">
        <f t="shared" si="2"/>
        <v>10.116236842105264</v>
      </c>
      <c r="X3" s="4">
        <f t="shared" si="3"/>
        <v>21.7</v>
      </c>
      <c r="Y3" s="4">
        <f t="shared" si="4"/>
        <v>7.8999999999999986</v>
      </c>
      <c r="Z3">
        <v>0</v>
      </c>
    </row>
    <row r="4" spans="1:26" x14ac:dyDescent="0.3">
      <c r="A4" s="1" t="str">
        <f>'Jeremy Lin'!A4</f>
        <v>@ FRA</v>
      </c>
      <c r="B4">
        <v>17</v>
      </c>
      <c r="C4">
        <v>7</v>
      </c>
      <c r="D4">
        <v>1</v>
      </c>
      <c r="E4">
        <v>0</v>
      </c>
      <c r="F4">
        <v>1</v>
      </c>
      <c r="G4">
        <v>0</v>
      </c>
      <c r="H4">
        <v>6</v>
      </c>
      <c r="I4">
        <v>13</v>
      </c>
      <c r="J4">
        <v>5</v>
      </c>
      <c r="K4">
        <v>9</v>
      </c>
      <c r="L4">
        <v>0</v>
      </c>
      <c r="M4">
        <v>0</v>
      </c>
      <c r="N4">
        <v>1</v>
      </c>
      <c r="O4">
        <v>0</v>
      </c>
      <c r="P4">
        <v>-3</v>
      </c>
      <c r="Q4" s="2">
        <f t="shared" si="0"/>
        <v>0.46153846153846156</v>
      </c>
      <c r="R4" s="2">
        <f t="shared" si="1"/>
        <v>0.55555555555555558</v>
      </c>
      <c r="S4" s="6" t="s">
        <v>45</v>
      </c>
      <c r="T4">
        <v>45</v>
      </c>
      <c r="U4">
        <v>19</v>
      </c>
      <c r="V4">
        <v>0</v>
      </c>
      <c r="W4" s="3">
        <f t="shared" si="2"/>
        <v>15.909355555555557</v>
      </c>
      <c r="X4" s="4">
        <f t="shared" si="3"/>
        <v>29.9</v>
      </c>
      <c r="Y4" s="4">
        <f t="shared" si="4"/>
        <v>14.499999999999996</v>
      </c>
      <c r="Z4">
        <v>0</v>
      </c>
    </row>
    <row r="5" spans="1:26" x14ac:dyDescent="0.3">
      <c r="A5" s="1" t="str">
        <f>'Jeremy Lin'!A5</f>
        <v>vs 6TH</v>
      </c>
      <c r="B5">
        <v>21</v>
      </c>
      <c r="C5">
        <v>4</v>
      </c>
      <c r="D5">
        <v>6</v>
      </c>
      <c r="E5">
        <v>0</v>
      </c>
      <c r="F5">
        <v>4</v>
      </c>
      <c r="G5">
        <v>0</v>
      </c>
      <c r="H5">
        <v>8</v>
      </c>
      <c r="I5">
        <v>9</v>
      </c>
      <c r="J5">
        <v>4</v>
      </c>
      <c r="K5">
        <v>4</v>
      </c>
      <c r="L5">
        <v>1</v>
      </c>
      <c r="M5">
        <v>2</v>
      </c>
      <c r="N5">
        <v>0</v>
      </c>
      <c r="O5">
        <v>3</v>
      </c>
      <c r="P5">
        <v>16</v>
      </c>
      <c r="Q5" s="2">
        <f t="shared" si="0"/>
        <v>0.88888888888888884</v>
      </c>
      <c r="R5" s="2">
        <f t="shared" si="1"/>
        <v>1</v>
      </c>
      <c r="S5" s="2">
        <f>L5/M5</f>
        <v>0.5</v>
      </c>
      <c r="T5">
        <v>41</v>
      </c>
      <c r="U5">
        <v>32</v>
      </c>
      <c r="V5">
        <v>1</v>
      </c>
      <c r="W5" s="3">
        <f t="shared" si="2"/>
        <v>32.020195121951218</v>
      </c>
      <c r="X5" s="4">
        <f t="shared" si="3"/>
        <v>46.8</v>
      </c>
      <c r="Y5" s="4">
        <f t="shared" si="4"/>
        <v>25.7</v>
      </c>
      <c r="Z5">
        <v>0</v>
      </c>
    </row>
    <row r="6" spans="1:26" x14ac:dyDescent="0.3">
      <c r="A6" s="1" t="str">
        <f>'Jeremy Lin'!A6</f>
        <v>@ INJ</v>
      </c>
      <c r="B6">
        <v>11</v>
      </c>
      <c r="C6">
        <v>5</v>
      </c>
      <c r="D6">
        <v>4</v>
      </c>
      <c r="E6">
        <v>0</v>
      </c>
      <c r="F6">
        <v>0</v>
      </c>
      <c r="G6">
        <v>2</v>
      </c>
      <c r="H6">
        <v>4</v>
      </c>
      <c r="I6">
        <v>16</v>
      </c>
      <c r="J6">
        <v>3</v>
      </c>
      <c r="K6">
        <v>15</v>
      </c>
      <c r="L6">
        <v>0</v>
      </c>
      <c r="M6">
        <v>0</v>
      </c>
      <c r="N6">
        <v>0</v>
      </c>
      <c r="O6">
        <v>2</v>
      </c>
      <c r="P6">
        <v>-21</v>
      </c>
      <c r="Q6" s="2">
        <f t="shared" si="0"/>
        <v>0.25</v>
      </c>
      <c r="R6" s="2">
        <f t="shared" si="1"/>
        <v>0.2</v>
      </c>
      <c r="S6" s="6" t="s">
        <v>45</v>
      </c>
      <c r="T6">
        <v>38</v>
      </c>
      <c r="U6">
        <v>22</v>
      </c>
      <c r="V6">
        <v>0</v>
      </c>
      <c r="W6" s="3">
        <f t="shared" si="2"/>
        <v>2.5982105263157882</v>
      </c>
      <c r="X6" s="4">
        <f t="shared" si="3"/>
        <v>21</v>
      </c>
      <c r="Y6" s="4">
        <f t="shared" si="4"/>
        <v>2.9000000000000004</v>
      </c>
      <c r="Z6">
        <v>0</v>
      </c>
    </row>
    <row r="7" spans="1:26" x14ac:dyDescent="0.3">
      <c r="A7" s="1" t="str">
        <f>'Jeremy Lin'!A7</f>
        <v>vs CAN</v>
      </c>
      <c r="B7">
        <v>19</v>
      </c>
      <c r="C7">
        <v>4</v>
      </c>
      <c r="D7">
        <v>4</v>
      </c>
      <c r="E7">
        <v>2</v>
      </c>
      <c r="F7">
        <v>2</v>
      </c>
      <c r="G7">
        <v>2</v>
      </c>
      <c r="H7">
        <v>6</v>
      </c>
      <c r="I7">
        <v>9</v>
      </c>
      <c r="J7">
        <v>4</v>
      </c>
      <c r="K7">
        <v>6</v>
      </c>
      <c r="L7">
        <v>2</v>
      </c>
      <c r="M7">
        <v>2</v>
      </c>
      <c r="N7">
        <v>0</v>
      </c>
      <c r="O7">
        <v>3</v>
      </c>
      <c r="P7">
        <v>15</v>
      </c>
      <c r="Q7" s="2">
        <f t="shared" si="0"/>
        <v>0.66666666666666663</v>
      </c>
      <c r="R7" s="2">
        <f t="shared" si="1"/>
        <v>0.66666666666666663</v>
      </c>
      <c r="S7" s="2">
        <f t="shared" ref="S7:S41" si="5">L7/M7</f>
        <v>1</v>
      </c>
      <c r="T7">
        <v>34</v>
      </c>
      <c r="U7">
        <v>29</v>
      </c>
      <c r="V7">
        <v>0</v>
      </c>
      <c r="W7" s="3">
        <f t="shared" si="2"/>
        <v>27.147117647058824</v>
      </c>
      <c r="X7" s="4">
        <f t="shared" si="3"/>
        <v>39.799999999999997</v>
      </c>
      <c r="Y7" s="4">
        <f t="shared" si="4"/>
        <v>19.299999999999997</v>
      </c>
      <c r="Z7">
        <v>0</v>
      </c>
    </row>
    <row r="8" spans="1:26" x14ac:dyDescent="0.3">
      <c r="A8" s="1" t="str">
        <f>'Jeremy Lin'!A8</f>
        <v>@ EUR</v>
      </c>
      <c r="B8">
        <v>15</v>
      </c>
      <c r="C8">
        <v>9</v>
      </c>
      <c r="D8">
        <v>2</v>
      </c>
      <c r="E8">
        <v>1</v>
      </c>
      <c r="F8">
        <v>1</v>
      </c>
      <c r="G8">
        <v>0</v>
      </c>
      <c r="H8">
        <v>6</v>
      </c>
      <c r="I8">
        <v>15</v>
      </c>
      <c r="J8">
        <v>3</v>
      </c>
      <c r="K8">
        <v>6</v>
      </c>
      <c r="L8">
        <v>0</v>
      </c>
      <c r="M8">
        <v>0</v>
      </c>
      <c r="N8">
        <v>0</v>
      </c>
      <c r="O8">
        <v>1</v>
      </c>
      <c r="P8">
        <v>-2</v>
      </c>
      <c r="Q8" s="2">
        <f t="shared" si="0"/>
        <v>0.4</v>
      </c>
      <c r="R8" s="2">
        <f t="shared" si="1"/>
        <v>0.5</v>
      </c>
      <c r="S8" s="6" t="s">
        <v>45</v>
      </c>
      <c r="T8">
        <v>40</v>
      </c>
      <c r="U8">
        <v>20</v>
      </c>
      <c r="V8">
        <v>0</v>
      </c>
      <c r="W8" s="3">
        <f t="shared" si="2"/>
        <v>14.891275000000002</v>
      </c>
      <c r="X8" s="4">
        <f t="shared" si="3"/>
        <v>34.799999999999997</v>
      </c>
      <c r="Y8" s="4">
        <f t="shared" si="4"/>
        <v>12.299999999999997</v>
      </c>
      <c r="Z8">
        <v>0</v>
      </c>
    </row>
    <row r="9" spans="1:26" x14ac:dyDescent="0.3">
      <c r="A9" s="1" t="str">
        <f>'Jeremy Lin'!A9</f>
        <v>vs DNK</v>
      </c>
      <c r="B9">
        <v>20</v>
      </c>
      <c r="C9">
        <v>1</v>
      </c>
      <c r="D9">
        <v>4</v>
      </c>
      <c r="E9">
        <v>0</v>
      </c>
      <c r="F9">
        <v>2</v>
      </c>
      <c r="G9">
        <v>1</v>
      </c>
      <c r="H9">
        <v>7</v>
      </c>
      <c r="I9">
        <v>13</v>
      </c>
      <c r="J9">
        <v>6</v>
      </c>
      <c r="K9">
        <v>10</v>
      </c>
      <c r="L9">
        <v>0</v>
      </c>
      <c r="M9">
        <v>0</v>
      </c>
      <c r="N9">
        <v>0</v>
      </c>
      <c r="O9">
        <v>1</v>
      </c>
      <c r="P9">
        <v>13</v>
      </c>
      <c r="Q9" s="2">
        <f t="shared" si="0"/>
        <v>0.53846153846153844</v>
      </c>
      <c r="R9" s="2">
        <f t="shared" si="1"/>
        <v>0.6</v>
      </c>
      <c r="S9" s="6" t="s">
        <v>45</v>
      </c>
      <c r="T9">
        <v>36</v>
      </c>
      <c r="U9">
        <v>31</v>
      </c>
      <c r="V9">
        <v>0</v>
      </c>
      <c r="W9" s="3">
        <f t="shared" si="2"/>
        <v>24.080833333333334</v>
      </c>
      <c r="X9" s="4">
        <f t="shared" si="3"/>
        <v>32.200000000000003</v>
      </c>
      <c r="Y9" s="4">
        <f t="shared" si="4"/>
        <v>17.400000000000002</v>
      </c>
      <c r="Z9">
        <v>0</v>
      </c>
    </row>
    <row r="10" spans="1:26" x14ac:dyDescent="0.3">
      <c r="A10" s="1" t="str">
        <f>'Jeremy Lin'!A10</f>
        <v>vs RKS</v>
      </c>
      <c r="B10">
        <v>18</v>
      </c>
      <c r="C10">
        <v>5</v>
      </c>
      <c r="D10">
        <v>2</v>
      </c>
      <c r="E10">
        <v>1</v>
      </c>
      <c r="F10">
        <v>1</v>
      </c>
      <c r="G10">
        <v>1</v>
      </c>
      <c r="H10">
        <v>7</v>
      </c>
      <c r="I10">
        <v>16</v>
      </c>
      <c r="J10">
        <v>2</v>
      </c>
      <c r="K10">
        <v>9</v>
      </c>
      <c r="L10">
        <v>2</v>
      </c>
      <c r="M10">
        <v>3</v>
      </c>
      <c r="N10">
        <v>1</v>
      </c>
      <c r="O10">
        <v>1</v>
      </c>
      <c r="P10">
        <v>-15</v>
      </c>
      <c r="Q10" s="2">
        <f t="shared" si="0"/>
        <v>0.4375</v>
      </c>
      <c r="R10" s="2">
        <f t="shared" si="1"/>
        <v>0.22222222222222221</v>
      </c>
      <c r="S10" s="2">
        <f t="shared" si="5"/>
        <v>0.66666666666666663</v>
      </c>
      <c r="T10">
        <v>35</v>
      </c>
      <c r="U10">
        <v>23</v>
      </c>
      <c r="V10">
        <v>1</v>
      </c>
      <c r="W10" s="3">
        <f t="shared" si="2"/>
        <v>17.576028571428576</v>
      </c>
      <c r="X10" s="4">
        <f t="shared" si="3"/>
        <v>32</v>
      </c>
      <c r="Y10" s="4">
        <f t="shared" si="4"/>
        <v>12.799999999999999</v>
      </c>
      <c r="Z10">
        <v>0</v>
      </c>
    </row>
    <row r="11" spans="1:26" x14ac:dyDescent="0.3">
      <c r="A11" s="1" t="str">
        <f>'Jeremy Lin'!A11</f>
        <v>@ IMP</v>
      </c>
      <c r="B11">
        <v>22</v>
      </c>
      <c r="C11">
        <v>5</v>
      </c>
      <c r="D11">
        <v>4</v>
      </c>
      <c r="E11">
        <v>0</v>
      </c>
      <c r="F11">
        <v>2</v>
      </c>
      <c r="G11">
        <v>0</v>
      </c>
      <c r="H11">
        <v>10</v>
      </c>
      <c r="I11">
        <v>15</v>
      </c>
      <c r="J11">
        <v>2</v>
      </c>
      <c r="K11">
        <v>7</v>
      </c>
      <c r="L11">
        <v>0</v>
      </c>
      <c r="M11">
        <v>1</v>
      </c>
      <c r="N11">
        <v>0</v>
      </c>
      <c r="O11">
        <v>2</v>
      </c>
      <c r="P11">
        <v>-4</v>
      </c>
      <c r="Q11" s="2">
        <f t="shared" si="0"/>
        <v>0.66666666666666663</v>
      </c>
      <c r="R11" s="2">
        <f t="shared" si="1"/>
        <v>0.2857142857142857</v>
      </c>
      <c r="S11" s="2">
        <f t="shared" si="5"/>
        <v>0</v>
      </c>
      <c r="T11">
        <v>39</v>
      </c>
      <c r="U11">
        <v>32</v>
      </c>
      <c r="V11">
        <v>1</v>
      </c>
      <c r="W11" s="3">
        <f t="shared" si="2"/>
        <v>26.468256410256416</v>
      </c>
      <c r="X11" s="4">
        <f t="shared" si="3"/>
        <v>40</v>
      </c>
      <c r="Y11" s="4">
        <f t="shared" si="4"/>
        <v>20.6</v>
      </c>
      <c r="Z11">
        <v>0</v>
      </c>
    </row>
    <row r="12" spans="1:26" x14ac:dyDescent="0.3">
      <c r="A12" s="1" t="str">
        <f>'Jeremy Lin'!A12</f>
        <v>vs AFR</v>
      </c>
      <c r="B12">
        <v>15</v>
      </c>
      <c r="C12">
        <v>7</v>
      </c>
      <c r="D12">
        <v>2</v>
      </c>
      <c r="E12">
        <v>1</v>
      </c>
      <c r="F12">
        <v>1</v>
      </c>
      <c r="G12">
        <v>1</v>
      </c>
      <c r="H12">
        <v>5</v>
      </c>
      <c r="I12">
        <v>15</v>
      </c>
      <c r="J12">
        <v>5</v>
      </c>
      <c r="K12">
        <v>12</v>
      </c>
      <c r="L12">
        <v>0</v>
      </c>
      <c r="M12">
        <v>0</v>
      </c>
      <c r="N12">
        <v>0</v>
      </c>
      <c r="O12">
        <v>1</v>
      </c>
      <c r="P12">
        <v>-1</v>
      </c>
      <c r="Q12" s="2">
        <f t="shared" si="0"/>
        <v>0.33333333333333331</v>
      </c>
      <c r="R12" s="2">
        <f t="shared" si="1"/>
        <v>0.41666666666666669</v>
      </c>
      <c r="S12" s="6" t="s">
        <v>45</v>
      </c>
      <c r="T12">
        <v>38</v>
      </c>
      <c r="U12">
        <v>21</v>
      </c>
      <c r="V12">
        <v>0</v>
      </c>
      <c r="W12" s="3">
        <f t="shared" si="2"/>
        <v>12.914578947368426</v>
      </c>
      <c r="X12" s="4">
        <f t="shared" si="3"/>
        <v>31.4</v>
      </c>
      <c r="Y12" s="4">
        <f t="shared" si="4"/>
        <v>10.299999999999999</v>
      </c>
      <c r="Z12">
        <v>0</v>
      </c>
    </row>
    <row r="13" spans="1:26" x14ac:dyDescent="0.3">
      <c r="A13" s="1" t="str">
        <f>'Jeremy Lin'!A13</f>
        <v>@ 3PT</v>
      </c>
      <c r="B13">
        <v>13</v>
      </c>
      <c r="C13">
        <v>10</v>
      </c>
      <c r="D13">
        <v>0</v>
      </c>
      <c r="E13">
        <v>1</v>
      </c>
      <c r="F13">
        <v>1</v>
      </c>
      <c r="G13">
        <v>2</v>
      </c>
      <c r="H13">
        <v>4</v>
      </c>
      <c r="I13">
        <v>13</v>
      </c>
      <c r="J13">
        <v>2</v>
      </c>
      <c r="K13">
        <v>8</v>
      </c>
      <c r="L13">
        <v>3</v>
      </c>
      <c r="M13">
        <v>4</v>
      </c>
      <c r="N13">
        <v>3</v>
      </c>
      <c r="O13">
        <v>1</v>
      </c>
      <c r="P13">
        <v>-14</v>
      </c>
      <c r="Q13" s="2">
        <f t="shared" si="0"/>
        <v>0.30769230769230771</v>
      </c>
      <c r="R13" s="2">
        <f t="shared" si="1"/>
        <v>0.25</v>
      </c>
      <c r="S13" s="2">
        <f t="shared" si="5"/>
        <v>0.75</v>
      </c>
      <c r="T13">
        <v>42</v>
      </c>
      <c r="U13">
        <v>13</v>
      </c>
      <c r="V13">
        <v>0</v>
      </c>
      <c r="W13" s="3">
        <f t="shared" si="2"/>
        <v>9.6077619047619081</v>
      </c>
      <c r="X13" s="4">
        <f t="shared" si="3"/>
        <v>29</v>
      </c>
      <c r="Y13" s="4">
        <f t="shared" si="4"/>
        <v>8.5999999999999979</v>
      </c>
      <c r="Z13">
        <v>0</v>
      </c>
    </row>
    <row r="14" spans="1:26" x14ac:dyDescent="0.3">
      <c r="A14" s="1" t="str">
        <f>'Jeremy Lin'!A14</f>
        <v>vs OLD</v>
      </c>
      <c r="B14">
        <v>11</v>
      </c>
      <c r="C14">
        <v>5</v>
      </c>
      <c r="D14">
        <v>2</v>
      </c>
      <c r="E14">
        <v>0</v>
      </c>
      <c r="F14">
        <v>3</v>
      </c>
      <c r="G14">
        <v>0</v>
      </c>
      <c r="H14">
        <v>4</v>
      </c>
      <c r="I14">
        <v>17</v>
      </c>
      <c r="J14">
        <v>3</v>
      </c>
      <c r="K14">
        <v>10</v>
      </c>
      <c r="L14">
        <v>0</v>
      </c>
      <c r="M14">
        <v>0</v>
      </c>
      <c r="N14">
        <v>0</v>
      </c>
      <c r="O14">
        <v>2</v>
      </c>
      <c r="P14">
        <v>-9</v>
      </c>
      <c r="Q14" s="2">
        <f t="shared" si="0"/>
        <v>0.23529411764705882</v>
      </c>
      <c r="R14" s="2">
        <f t="shared" si="1"/>
        <v>0.3</v>
      </c>
      <c r="S14" s="6" t="s">
        <v>45</v>
      </c>
      <c r="T14">
        <v>35</v>
      </c>
      <c r="U14">
        <v>16</v>
      </c>
      <c r="V14">
        <v>0</v>
      </c>
      <c r="W14" s="3">
        <f t="shared" si="2"/>
        <v>7.4192285714285733</v>
      </c>
      <c r="X14" s="4">
        <f t="shared" si="3"/>
        <v>29</v>
      </c>
      <c r="Y14" s="4">
        <f t="shared" si="4"/>
        <v>5.8000000000000016</v>
      </c>
      <c r="Z14">
        <v>0</v>
      </c>
    </row>
    <row r="15" spans="1:26" x14ac:dyDescent="0.3">
      <c r="A15" s="1" t="str">
        <f>'Jeremy Lin'!A15</f>
        <v>@ DEF</v>
      </c>
      <c r="B15">
        <v>8</v>
      </c>
      <c r="C15">
        <v>10</v>
      </c>
      <c r="D15">
        <v>7</v>
      </c>
      <c r="E15">
        <v>0</v>
      </c>
      <c r="F15">
        <v>1</v>
      </c>
      <c r="G15">
        <v>0</v>
      </c>
      <c r="H15">
        <v>3</v>
      </c>
      <c r="I15">
        <v>17</v>
      </c>
      <c r="J15">
        <v>2</v>
      </c>
      <c r="K15">
        <v>14</v>
      </c>
      <c r="L15">
        <v>0</v>
      </c>
      <c r="M15">
        <v>0</v>
      </c>
      <c r="N15">
        <v>0</v>
      </c>
      <c r="O15">
        <v>0</v>
      </c>
      <c r="P15">
        <v>0</v>
      </c>
      <c r="Q15" s="2">
        <f t="shared" si="0"/>
        <v>0.17647058823529413</v>
      </c>
      <c r="R15" s="2">
        <f t="shared" si="1"/>
        <v>0.14285714285714285</v>
      </c>
      <c r="S15" s="6" t="s">
        <v>45</v>
      </c>
      <c r="T15">
        <v>41</v>
      </c>
      <c r="U15">
        <v>24</v>
      </c>
      <c r="V15">
        <v>0</v>
      </c>
      <c r="W15" s="3">
        <f t="shared" si="2"/>
        <v>6.2509756097560993</v>
      </c>
      <c r="X15" s="4">
        <f t="shared" si="3"/>
        <v>33.5</v>
      </c>
      <c r="Y15" s="4">
        <f t="shared" si="4"/>
        <v>6.2</v>
      </c>
      <c r="Z15">
        <v>0</v>
      </c>
    </row>
    <row r="16" spans="1:26" x14ac:dyDescent="0.3">
      <c r="A16" s="1" t="str">
        <f>'Jeremy Lin'!A16</f>
        <v>vs USA</v>
      </c>
      <c r="B16">
        <v>12</v>
      </c>
      <c r="C16">
        <v>3</v>
      </c>
      <c r="D16">
        <v>7</v>
      </c>
      <c r="E16">
        <v>1</v>
      </c>
      <c r="F16">
        <v>3</v>
      </c>
      <c r="G16">
        <v>0</v>
      </c>
      <c r="H16">
        <v>4</v>
      </c>
      <c r="I16">
        <v>11</v>
      </c>
      <c r="J16">
        <v>4</v>
      </c>
      <c r="K16">
        <v>9</v>
      </c>
      <c r="L16">
        <v>0</v>
      </c>
      <c r="M16">
        <v>0</v>
      </c>
      <c r="N16">
        <v>1</v>
      </c>
      <c r="O16">
        <v>3</v>
      </c>
      <c r="P16">
        <v>24</v>
      </c>
      <c r="Q16" s="2">
        <f t="shared" si="0"/>
        <v>0.36363636363636365</v>
      </c>
      <c r="R16" s="2">
        <f t="shared" si="1"/>
        <v>0.44444444444444442</v>
      </c>
      <c r="S16" s="6" t="s">
        <v>45</v>
      </c>
      <c r="T16">
        <v>36</v>
      </c>
      <c r="U16">
        <v>31</v>
      </c>
      <c r="V16">
        <v>0</v>
      </c>
      <c r="W16" s="3">
        <f t="shared" si="2"/>
        <v>20.473333333333333</v>
      </c>
      <c r="X16" s="4">
        <f t="shared" si="3"/>
        <v>38.1</v>
      </c>
      <c r="Y16" s="4">
        <f t="shared" si="4"/>
        <v>14.599999999999998</v>
      </c>
      <c r="Z16">
        <v>0</v>
      </c>
    </row>
    <row r="17" spans="1:26" x14ac:dyDescent="0.3">
      <c r="A17" s="1" t="str">
        <f>'Jeremy Lin'!A17</f>
        <v>vs OCE</v>
      </c>
      <c r="B17">
        <v>23</v>
      </c>
      <c r="C17">
        <v>4</v>
      </c>
      <c r="D17">
        <v>5</v>
      </c>
      <c r="E17">
        <v>1</v>
      </c>
      <c r="F17">
        <v>1</v>
      </c>
      <c r="G17">
        <v>1</v>
      </c>
      <c r="H17">
        <v>10</v>
      </c>
      <c r="I17">
        <v>20</v>
      </c>
      <c r="J17">
        <v>3</v>
      </c>
      <c r="K17">
        <v>7</v>
      </c>
      <c r="L17">
        <v>0</v>
      </c>
      <c r="M17">
        <v>0</v>
      </c>
      <c r="N17">
        <v>1</v>
      </c>
      <c r="O17">
        <v>0</v>
      </c>
      <c r="P17">
        <v>2</v>
      </c>
      <c r="Q17" s="2">
        <f t="shared" si="0"/>
        <v>0.5</v>
      </c>
      <c r="R17" s="2">
        <f t="shared" si="1"/>
        <v>0.42857142857142855</v>
      </c>
      <c r="S17" s="6" t="s">
        <v>45</v>
      </c>
      <c r="T17">
        <v>48</v>
      </c>
      <c r="U17">
        <v>34</v>
      </c>
      <c r="V17">
        <v>1</v>
      </c>
      <c r="W17" s="3">
        <f t="shared" si="2"/>
        <v>19.132437500000005</v>
      </c>
      <c r="X17" s="4">
        <f t="shared" si="3"/>
        <v>40.299999999999997</v>
      </c>
      <c r="Y17" s="4">
        <f t="shared" si="4"/>
        <v>18.8</v>
      </c>
      <c r="Z17">
        <v>0</v>
      </c>
    </row>
    <row r="18" spans="1:26" x14ac:dyDescent="0.3">
      <c r="A18" s="1" t="str">
        <f>'Jeremy Lin'!A18</f>
        <v>@ SPA</v>
      </c>
      <c r="B18">
        <v>20</v>
      </c>
      <c r="C18">
        <v>2</v>
      </c>
      <c r="D18">
        <v>4</v>
      </c>
      <c r="E18">
        <v>0</v>
      </c>
      <c r="F18">
        <v>0</v>
      </c>
      <c r="G18">
        <v>1</v>
      </c>
      <c r="H18">
        <v>8</v>
      </c>
      <c r="I18">
        <v>17</v>
      </c>
      <c r="J18">
        <v>4</v>
      </c>
      <c r="K18">
        <v>9</v>
      </c>
      <c r="L18">
        <v>0</v>
      </c>
      <c r="M18">
        <v>0</v>
      </c>
      <c r="N18">
        <v>0</v>
      </c>
      <c r="O18">
        <v>1</v>
      </c>
      <c r="P18">
        <v>1</v>
      </c>
      <c r="Q18" s="2">
        <f t="shared" si="0"/>
        <v>0.47058823529411764</v>
      </c>
      <c r="R18" s="2">
        <f t="shared" si="1"/>
        <v>0.44444444444444442</v>
      </c>
      <c r="S18" s="6" t="s">
        <v>45</v>
      </c>
      <c r="T18">
        <v>45</v>
      </c>
      <c r="U18">
        <v>30</v>
      </c>
      <c r="V18">
        <v>0</v>
      </c>
      <c r="W18" s="3">
        <f t="shared" si="2"/>
        <v>14.1922</v>
      </c>
      <c r="X18" s="4">
        <f t="shared" si="3"/>
        <v>27.4</v>
      </c>
      <c r="Y18" s="4">
        <f t="shared" si="4"/>
        <v>13.299999999999999</v>
      </c>
      <c r="Z18">
        <v>0</v>
      </c>
    </row>
    <row r="19" spans="1:26" x14ac:dyDescent="0.3">
      <c r="A19" s="1" t="str">
        <f>'Jeremy Lin'!A19</f>
        <v>vs FRA</v>
      </c>
      <c r="B19">
        <v>20</v>
      </c>
      <c r="C19">
        <v>5</v>
      </c>
      <c r="D19">
        <v>0</v>
      </c>
      <c r="E19">
        <v>0</v>
      </c>
      <c r="F19">
        <v>0</v>
      </c>
      <c r="G19">
        <v>1</v>
      </c>
      <c r="H19">
        <v>8</v>
      </c>
      <c r="I19">
        <v>13</v>
      </c>
      <c r="J19">
        <v>4</v>
      </c>
      <c r="K19">
        <v>6</v>
      </c>
      <c r="L19">
        <v>0</v>
      </c>
      <c r="M19">
        <v>0</v>
      </c>
      <c r="N19">
        <v>0</v>
      </c>
      <c r="O19">
        <v>4</v>
      </c>
      <c r="P19">
        <v>-12</v>
      </c>
      <c r="Q19" s="2">
        <f t="shared" si="0"/>
        <v>0.61538461538461542</v>
      </c>
      <c r="R19" s="2">
        <f t="shared" si="1"/>
        <v>0.66666666666666663</v>
      </c>
      <c r="S19" s="6" t="s">
        <v>45</v>
      </c>
      <c r="T19">
        <v>37</v>
      </c>
      <c r="U19">
        <v>20</v>
      </c>
      <c r="V19">
        <v>0</v>
      </c>
      <c r="W19" s="3">
        <f t="shared" si="2"/>
        <v>17.548648648648644</v>
      </c>
      <c r="X19" s="4">
        <f t="shared" si="3"/>
        <v>25</v>
      </c>
      <c r="Y19" s="4">
        <f t="shared" si="4"/>
        <v>13</v>
      </c>
      <c r="Z19">
        <v>0</v>
      </c>
    </row>
    <row r="20" spans="1:26" x14ac:dyDescent="0.3">
      <c r="A20" s="1" t="str">
        <f>'Jeremy Lin'!A20</f>
        <v>@ 6TH</v>
      </c>
      <c r="B20">
        <v>19</v>
      </c>
      <c r="C20">
        <v>5</v>
      </c>
      <c r="D20">
        <v>1</v>
      </c>
      <c r="E20">
        <v>1</v>
      </c>
      <c r="F20">
        <v>0</v>
      </c>
      <c r="G20">
        <v>0</v>
      </c>
      <c r="H20">
        <v>6</v>
      </c>
      <c r="I20">
        <v>9</v>
      </c>
      <c r="J20">
        <v>4</v>
      </c>
      <c r="K20">
        <v>6</v>
      </c>
      <c r="L20">
        <v>3</v>
      </c>
      <c r="M20">
        <v>4</v>
      </c>
      <c r="N20">
        <v>1</v>
      </c>
      <c r="O20">
        <v>0</v>
      </c>
      <c r="P20">
        <v>-14</v>
      </c>
      <c r="Q20" s="2">
        <f t="shared" si="0"/>
        <v>0.66666666666666663</v>
      </c>
      <c r="R20" s="2">
        <f t="shared" si="1"/>
        <v>0.66666666666666663</v>
      </c>
      <c r="S20" s="2">
        <f t="shared" si="5"/>
        <v>0.75</v>
      </c>
      <c r="T20">
        <v>37</v>
      </c>
      <c r="U20">
        <v>21</v>
      </c>
      <c r="V20">
        <v>0</v>
      </c>
      <c r="W20" s="3">
        <f t="shared" si="2"/>
        <v>24.249918918918922</v>
      </c>
      <c r="X20" s="4">
        <f t="shared" si="3"/>
        <v>29.5</v>
      </c>
      <c r="Y20" s="4">
        <f t="shared" si="4"/>
        <v>17.999999999999996</v>
      </c>
      <c r="Z20">
        <v>0</v>
      </c>
    </row>
    <row r="21" spans="1:26" x14ac:dyDescent="0.3">
      <c r="A21" s="1" t="str">
        <f>'Jeremy Lin'!A21</f>
        <v>vs INJ</v>
      </c>
      <c r="B21">
        <v>24</v>
      </c>
      <c r="C21">
        <v>1</v>
      </c>
      <c r="D21">
        <v>3</v>
      </c>
      <c r="E21">
        <v>1</v>
      </c>
      <c r="F21">
        <v>2</v>
      </c>
      <c r="G21">
        <v>1</v>
      </c>
      <c r="H21">
        <v>9</v>
      </c>
      <c r="I21">
        <v>17</v>
      </c>
      <c r="J21">
        <v>6</v>
      </c>
      <c r="K21">
        <v>10</v>
      </c>
      <c r="L21">
        <v>0</v>
      </c>
      <c r="M21">
        <v>0</v>
      </c>
      <c r="N21">
        <v>0</v>
      </c>
      <c r="O21">
        <v>1</v>
      </c>
      <c r="P21">
        <v>-7</v>
      </c>
      <c r="Q21" s="2">
        <f t="shared" si="0"/>
        <v>0.52941176470588236</v>
      </c>
      <c r="R21" s="2">
        <f t="shared" si="1"/>
        <v>0.6</v>
      </c>
      <c r="S21" s="6" t="s">
        <v>45</v>
      </c>
      <c r="T21">
        <v>35</v>
      </c>
      <c r="U21">
        <v>31</v>
      </c>
      <c r="V21">
        <v>0</v>
      </c>
      <c r="W21" s="3">
        <f t="shared" si="2"/>
        <v>27.567514285714285</v>
      </c>
      <c r="X21" s="4">
        <f t="shared" si="3"/>
        <v>37.700000000000003</v>
      </c>
      <c r="Y21" s="4">
        <f t="shared" si="4"/>
        <v>19.400000000000002</v>
      </c>
      <c r="Z21">
        <v>0</v>
      </c>
    </row>
    <row r="22" spans="1:26" x14ac:dyDescent="0.3">
      <c r="A22" s="1" t="str">
        <f>'Jeremy Lin'!A22</f>
        <v>@ CAN</v>
      </c>
      <c r="B22">
        <v>8</v>
      </c>
      <c r="C22">
        <v>3</v>
      </c>
      <c r="D22">
        <v>3</v>
      </c>
      <c r="E22">
        <v>2</v>
      </c>
      <c r="F22">
        <v>0</v>
      </c>
      <c r="G22">
        <v>1</v>
      </c>
      <c r="H22">
        <v>3</v>
      </c>
      <c r="I22">
        <v>13</v>
      </c>
      <c r="J22">
        <v>2</v>
      </c>
      <c r="K22">
        <v>6</v>
      </c>
      <c r="L22">
        <v>0</v>
      </c>
      <c r="M22">
        <v>0</v>
      </c>
      <c r="N22">
        <v>1</v>
      </c>
      <c r="O22">
        <v>4</v>
      </c>
      <c r="P22">
        <v>-1</v>
      </c>
      <c r="Q22" s="2">
        <f t="shared" si="0"/>
        <v>0.23076923076923078</v>
      </c>
      <c r="R22" s="2">
        <f t="shared" si="1"/>
        <v>0.33333333333333331</v>
      </c>
      <c r="S22" s="6" t="s">
        <v>45</v>
      </c>
      <c r="T22">
        <v>35</v>
      </c>
      <c r="U22">
        <v>17</v>
      </c>
      <c r="V22">
        <v>0</v>
      </c>
      <c r="W22" s="3">
        <f t="shared" si="2"/>
        <v>2.7933142857142861</v>
      </c>
      <c r="X22" s="4">
        <f t="shared" si="3"/>
        <v>21.1</v>
      </c>
      <c r="Y22" s="4">
        <f t="shared" si="4"/>
        <v>2.2999999999999985</v>
      </c>
      <c r="Z22">
        <v>0</v>
      </c>
    </row>
    <row r="23" spans="1:26" x14ac:dyDescent="0.3">
      <c r="A23" s="1" t="str">
        <f>'Jeremy Lin'!A23</f>
        <v>vs EUR</v>
      </c>
      <c r="B23">
        <v>13</v>
      </c>
      <c r="C23">
        <v>6</v>
      </c>
      <c r="D23">
        <v>2</v>
      </c>
      <c r="E23">
        <v>2</v>
      </c>
      <c r="F23">
        <v>0</v>
      </c>
      <c r="G23">
        <v>1</v>
      </c>
      <c r="H23">
        <v>4</v>
      </c>
      <c r="I23">
        <v>12</v>
      </c>
      <c r="J23">
        <v>3</v>
      </c>
      <c r="K23">
        <v>5</v>
      </c>
      <c r="L23">
        <v>2</v>
      </c>
      <c r="M23">
        <v>2</v>
      </c>
      <c r="N23">
        <v>0</v>
      </c>
      <c r="O23">
        <v>1</v>
      </c>
      <c r="P23">
        <v>16</v>
      </c>
      <c r="Q23" s="2">
        <f t="shared" si="0"/>
        <v>0.33333333333333331</v>
      </c>
      <c r="R23" s="2">
        <f t="shared" si="1"/>
        <v>0.6</v>
      </c>
      <c r="S23" s="2">
        <f t="shared" si="5"/>
        <v>1</v>
      </c>
      <c r="T23">
        <v>37</v>
      </c>
      <c r="U23">
        <v>18</v>
      </c>
      <c r="V23">
        <v>0</v>
      </c>
      <c r="W23" s="3">
        <f t="shared" si="2"/>
        <v>11.999621621621619</v>
      </c>
      <c r="X23" s="4">
        <f t="shared" si="3"/>
        <v>28.2</v>
      </c>
      <c r="Y23" s="4">
        <f t="shared" si="4"/>
        <v>9.4</v>
      </c>
      <c r="Z23">
        <v>0</v>
      </c>
    </row>
    <row r="24" spans="1:26" x14ac:dyDescent="0.3">
      <c r="A24" s="1" t="str">
        <f>'Jeremy Lin'!A24</f>
        <v>@ DNK</v>
      </c>
      <c r="B24">
        <v>14</v>
      </c>
      <c r="C24">
        <v>3</v>
      </c>
      <c r="D24">
        <v>4</v>
      </c>
      <c r="E24">
        <v>2</v>
      </c>
      <c r="F24">
        <v>0</v>
      </c>
      <c r="G24">
        <v>1</v>
      </c>
      <c r="H24">
        <v>5</v>
      </c>
      <c r="I24">
        <v>10</v>
      </c>
      <c r="J24">
        <v>4</v>
      </c>
      <c r="K24">
        <v>6</v>
      </c>
      <c r="L24">
        <v>0</v>
      </c>
      <c r="M24">
        <v>0</v>
      </c>
      <c r="N24">
        <v>0</v>
      </c>
      <c r="O24">
        <v>2</v>
      </c>
      <c r="P24">
        <v>3</v>
      </c>
      <c r="Q24" s="2">
        <f t="shared" si="0"/>
        <v>0.5</v>
      </c>
      <c r="R24" s="2">
        <f t="shared" si="1"/>
        <v>0.66666666666666663</v>
      </c>
      <c r="S24" s="6" t="s">
        <v>45</v>
      </c>
      <c r="T24">
        <v>37</v>
      </c>
      <c r="U24">
        <v>25</v>
      </c>
      <c r="V24">
        <v>0</v>
      </c>
      <c r="W24" s="3">
        <f t="shared" si="2"/>
        <v>16.583567567567567</v>
      </c>
      <c r="X24" s="4">
        <f t="shared" si="3"/>
        <v>28.6</v>
      </c>
      <c r="Y24" s="4">
        <f t="shared" si="4"/>
        <v>12.299999999999999</v>
      </c>
      <c r="Z24">
        <v>0</v>
      </c>
    </row>
    <row r="25" spans="1:26" x14ac:dyDescent="0.3">
      <c r="A25" s="1" t="str">
        <f>'Jeremy Lin'!A25</f>
        <v>@ RKS</v>
      </c>
      <c r="B25">
        <v>13</v>
      </c>
      <c r="C25">
        <v>4</v>
      </c>
      <c r="D25">
        <v>4</v>
      </c>
      <c r="E25">
        <v>1</v>
      </c>
      <c r="F25">
        <v>1</v>
      </c>
      <c r="G25">
        <v>0</v>
      </c>
      <c r="H25">
        <v>5</v>
      </c>
      <c r="I25">
        <v>14</v>
      </c>
      <c r="J25">
        <v>3</v>
      </c>
      <c r="K25">
        <v>12</v>
      </c>
      <c r="L25">
        <v>0</v>
      </c>
      <c r="M25">
        <v>2</v>
      </c>
      <c r="N25">
        <v>0</v>
      </c>
      <c r="O25">
        <v>0</v>
      </c>
      <c r="P25">
        <v>4</v>
      </c>
      <c r="Q25" s="2">
        <f t="shared" si="0"/>
        <v>0.35714285714285715</v>
      </c>
      <c r="R25" s="2">
        <f t="shared" si="1"/>
        <v>0.25</v>
      </c>
      <c r="S25" s="2">
        <f t="shared" si="5"/>
        <v>0</v>
      </c>
      <c r="T25">
        <v>43</v>
      </c>
      <c r="U25">
        <v>25</v>
      </c>
      <c r="V25">
        <v>0</v>
      </c>
      <c r="W25" s="3">
        <f t="shared" si="2"/>
        <v>11.222139534883718</v>
      </c>
      <c r="X25" s="4">
        <f t="shared" si="3"/>
        <v>29.8</v>
      </c>
      <c r="Y25" s="4">
        <f t="shared" si="4"/>
        <v>10.100000000000001</v>
      </c>
      <c r="Z25">
        <v>0</v>
      </c>
    </row>
    <row r="26" spans="1:26" x14ac:dyDescent="0.3">
      <c r="A26" s="1" t="str">
        <f>'Jeremy Lin'!A26</f>
        <v>vs IMP</v>
      </c>
      <c r="B26">
        <v>21</v>
      </c>
      <c r="C26">
        <v>4</v>
      </c>
      <c r="D26">
        <v>1</v>
      </c>
      <c r="E26">
        <v>0</v>
      </c>
      <c r="F26">
        <v>0</v>
      </c>
      <c r="G26">
        <v>0</v>
      </c>
      <c r="H26">
        <v>7</v>
      </c>
      <c r="I26">
        <v>13</v>
      </c>
      <c r="J26">
        <v>5</v>
      </c>
      <c r="K26">
        <v>9</v>
      </c>
      <c r="L26">
        <v>2</v>
      </c>
      <c r="M26">
        <v>2</v>
      </c>
      <c r="N26">
        <v>0</v>
      </c>
      <c r="O26">
        <v>1</v>
      </c>
      <c r="P26">
        <v>0</v>
      </c>
      <c r="Q26" s="2">
        <f t="shared" si="0"/>
        <v>0.53846153846153844</v>
      </c>
      <c r="R26" s="2">
        <f t="shared" si="1"/>
        <v>0.55555555555555558</v>
      </c>
      <c r="S26" s="2">
        <f t="shared" si="5"/>
        <v>1</v>
      </c>
      <c r="T26">
        <v>39</v>
      </c>
      <c r="U26">
        <v>24</v>
      </c>
      <c r="V26">
        <v>0</v>
      </c>
      <c r="W26" s="3">
        <f t="shared" si="2"/>
        <v>20.385538461538466</v>
      </c>
      <c r="X26" s="4">
        <f t="shared" si="3"/>
        <v>27.3</v>
      </c>
      <c r="Y26" s="4">
        <f t="shared" si="4"/>
        <v>16.200000000000003</v>
      </c>
      <c r="Z26">
        <v>0</v>
      </c>
    </row>
    <row r="27" spans="1:26" x14ac:dyDescent="0.3">
      <c r="A27" s="1" t="str">
        <f>'Jeremy Lin'!A27</f>
        <v>@ AFR</v>
      </c>
      <c r="B27">
        <v>11</v>
      </c>
      <c r="C27">
        <v>5</v>
      </c>
      <c r="D27">
        <v>2</v>
      </c>
      <c r="E27">
        <v>0</v>
      </c>
      <c r="F27">
        <v>1</v>
      </c>
      <c r="G27">
        <v>2</v>
      </c>
      <c r="H27">
        <v>4</v>
      </c>
      <c r="I27">
        <v>7</v>
      </c>
      <c r="J27">
        <v>3</v>
      </c>
      <c r="K27">
        <v>5</v>
      </c>
      <c r="L27">
        <v>0</v>
      </c>
      <c r="M27">
        <v>0</v>
      </c>
      <c r="N27">
        <v>0</v>
      </c>
      <c r="O27">
        <v>1</v>
      </c>
      <c r="P27">
        <v>-11</v>
      </c>
      <c r="Q27" s="2">
        <f t="shared" si="0"/>
        <v>0.5714285714285714</v>
      </c>
      <c r="R27" s="2">
        <f t="shared" si="1"/>
        <v>0.6</v>
      </c>
      <c r="S27" s="6" t="s">
        <v>45</v>
      </c>
      <c r="T27">
        <v>42</v>
      </c>
      <c r="U27">
        <v>15</v>
      </c>
      <c r="V27">
        <v>0</v>
      </c>
      <c r="W27" s="3">
        <f t="shared" si="2"/>
        <v>10.7895</v>
      </c>
      <c r="X27" s="4">
        <f t="shared" si="3"/>
        <v>21</v>
      </c>
      <c r="Y27" s="4">
        <f t="shared" si="4"/>
        <v>9.1999999999999993</v>
      </c>
      <c r="Z27">
        <v>0</v>
      </c>
    </row>
    <row r="28" spans="1:26" x14ac:dyDescent="0.3">
      <c r="A28" s="1" t="str">
        <f>'Jeremy Lin'!A28</f>
        <v>vs 3PT</v>
      </c>
      <c r="B28">
        <v>9</v>
      </c>
      <c r="C28">
        <v>6</v>
      </c>
      <c r="D28">
        <v>3</v>
      </c>
      <c r="E28">
        <v>0</v>
      </c>
      <c r="F28">
        <v>3</v>
      </c>
      <c r="G28">
        <v>1</v>
      </c>
      <c r="H28">
        <v>3</v>
      </c>
      <c r="I28">
        <v>9</v>
      </c>
      <c r="J28">
        <v>2</v>
      </c>
      <c r="K28">
        <v>7</v>
      </c>
      <c r="L28">
        <v>1</v>
      </c>
      <c r="M28">
        <v>4</v>
      </c>
      <c r="N28">
        <v>0</v>
      </c>
      <c r="O28">
        <v>3</v>
      </c>
      <c r="P28">
        <v>2</v>
      </c>
      <c r="Q28" s="2">
        <f t="shared" si="0"/>
        <v>0.33333333333333331</v>
      </c>
      <c r="R28" s="2">
        <f t="shared" si="1"/>
        <v>0.2857142857142857</v>
      </c>
      <c r="S28" s="2">
        <f t="shared" si="5"/>
        <v>0.25</v>
      </c>
      <c r="T28">
        <v>38</v>
      </c>
      <c r="U28">
        <v>15</v>
      </c>
      <c r="V28">
        <v>0</v>
      </c>
      <c r="W28" s="3">
        <f t="shared" si="2"/>
        <v>9.5058157894736866</v>
      </c>
      <c r="X28" s="4">
        <f t="shared" si="3"/>
        <v>28.7</v>
      </c>
      <c r="Y28" s="4">
        <f t="shared" si="4"/>
        <v>7.3999999999999986</v>
      </c>
      <c r="Z28">
        <v>0</v>
      </c>
    </row>
    <row r="29" spans="1:26" x14ac:dyDescent="0.3">
      <c r="A29" s="1">
        <f>'Jeremy Lin'!A29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'Jeremy Lin'!A30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'Jeremy Lin'!A31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'Jeremy Lin'!A32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'Jeremy Lin'!A33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'Jeremy Lin'!A34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'Jeremy Lin'!A35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'Jeremy Lin'!A36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'Jeremy Lin'!A37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'Jeremy Lin'!A38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'Jeremy Lin'!A39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'Jeremy Lin'!A40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'Jeremy Lin'!A41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'Jeremy Lin'!A42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'Jeremy Lin'!A43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'Jeremy Lin'!A44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'Jeremy Lin'!A45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'Jeremy Lin'!A46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15.518518518518519</v>
      </c>
      <c r="C47" s="4">
        <f t="shared" ref="C47:P47" si="9">AVERAGE(C2:C46)</f>
        <v>4.9629629629629628</v>
      </c>
      <c r="D47" s="4">
        <f t="shared" si="9"/>
        <v>2.9629629629629628</v>
      </c>
      <c r="E47" s="4">
        <f t="shared" si="9"/>
        <v>0.66666666666666663</v>
      </c>
      <c r="F47" s="4">
        <f t="shared" si="9"/>
        <v>1.1111111111111112</v>
      </c>
      <c r="G47" s="4">
        <f t="shared" si="9"/>
        <v>0.81481481481481477</v>
      </c>
      <c r="H47" s="4">
        <f t="shared" si="9"/>
        <v>5.7407407407407405</v>
      </c>
      <c r="I47" s="4">
        <f t="shared" si="9"/>
        <v>13.037037037037036</v>
      </c>
      <c r="J47" s="4">
        <f t="shared" si="9"/>
        <v>3.3333333333333335</v>
      </c>
      <c r="K47" s="4">
        <f t="shared" si="9"/>
        <v>7.8888888888888893</v>
      </c>
      <c r="L47" s="4">
        <f t="shared" si="9"/>
        <v>0.66666666666666663</v>
      </c>
      <c r="M47" s="4">
        <f t="shared" si="9"/>
        <v>1.037037037037037</v>
      </c>
      <c r="N47" s="4">
        <f t="shared" si="9"/>
        <v>0.37037037037037035</v>
      </c>
      <c r="O47" s="4">
        <f t="shared" si="9"/>
        <v>1.5925925925925926</v>
      </c>
      <c r="P47" s="4">
        <f t="shared" si="9"/>
        <v>-3.7037037037037035E-2</v>
      </c>
      <c r="Q47" s="2">
        <f>SUM(H2:H46)/SUM(I2:I46)</f>
        <v>0.44034090909090912</v>
      </c>
      <c r="R47" s="2">
        <f>SUM(J2:J46)/SUM(K2:K46)</f>
        <v>0.42253521126760563</v>
      </c>
      <c r="S47" s="2">
        <f>SUM(L2:L46)/SUM(M2:M46)</f>
        <v>0.6428571428571429</v>
      </c>
      <c r="T47" s="4">
        <f t="shared" ref="T47:V47" si="10">AVERAGE(T2:T46)</f>
        <v>38.814814814814817</v>
      </c>
      <c r="U47" s="4">
        <f t="shared" si="10"/>
        <v>22.888888888888889</v>
      </c>
      <c r="V47" s="4">
        <f t="shared" si="10"/>
        <v>0.14814814814814814</v>
      </c>
      <c r="W47" s="3">
        <f>((H49*85.91) +(F49*53.897)+(J49*51.757)+(L49*46.845)+(E49*39.19)+(N49*39.19)+(D49*34.677)+((C49-N49)*14.707)-(O49*17.174)-((M49-L49)*20.091)-((I49-H49)*39.19)-(G49*53.897))/T49</f>
        <v>15.538064885496183</v>
      </c>
      <c r="X47" s="4">
        <f t="shared" ref="X47" si="11">B47+(C47*1.2)+(D47*1.5)+(E47*3)+(F47*3)-G47</f>
        <v>30.437037037037037</v>
      </c>
      <c r="Y47" s="4">
        <f t="shared" ref="Y47" si="12">B47+0.4*H47-0.7*I47-0.4*(M47-L47)+0.7*N47+0.3*(C47-N47)+F47+D47*0.7+0.7*E47-0.4*O47-G47</f>
        <v>12.37777777777778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419</v>
      </c>
      <c r="C49">
        <f t="shared" ref="C49:P49" si="13">SUM(C2:C46)</f>
        <v>134</v>
      </c>
      <c r="D49">
        <f t="shared" si="13"/>
        <v>80</v>
      </c>
      <c r="E49">
        <f t="shared" si="13"/>
        <v>18</v>
      </c>
      <c r="F49">
        <f t="shared" si="13"/>
        <v>30</v>
      </c>
      <c r="G49">
        <f t="shared" si="13"/>
        <v>22</v>
      </c>
      <c r="H49">
        <f t="shared" si="13"/>
        <v>155</v>
      </c>
      <c r="I49">
        <f t="shared" si="13"/>
        <v>352</v>
      </c>
      <c r="J49">
        <f t="shared" si="13"/>
        <v>90</v>
      </c>
      <c r="K49">
        <f t="shared" si="13"/>
        <v>213</v>
      </c>
      <c r="L49">
        <f t="shared" si="13"/>
        <v>18</v>
      </c>
      <c r="M49">
        <f t="shared" si="13"/>
        <v>28</v>
      </c>
      <c r="N49">
        <f t="shared" si="13"/>
        <v>10</v>
      </c>
      <c r="O49">
        <f t="shared" si="13"/>
        <v>43</v>
      </c>
      <c r="P49">
        <f t="shared" si="13"/>
        <v>-1</v>
      </c>
      <c r="T49">
        <f>SUM(T2:T46)</f>
        <v>1048</v>
      </c>
      <c r="U49">
        <f>SUM(U2:U46)</f>
        <v>618</v>
      </c>
      <c r="V49">
        <f>SUM(V2:V46)</f>
        <v>4</v>
      </c>
      <c r="X49" s="4">
        <f>SUM(X2:X46)</f>
        <v>821.80000000000007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topLeftCell="A9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'Jeremy Lin'!A2</f>
        <v>@ OCE</v>
      </c>
      <c r="B2">
        <v>16</v>
      </c>
      <c r="C2">
        <v>2</v>
      </c>
      <c r="D2">
        <v>5</v>
      </c>
      <c r="E2">
        <v>2</v>
      </c>
      <c r="F2">
        <v>0</v>
      </c>
      <c r="G2">
        <v>0</v>
      </c>
      <c r="H2">
        <v>6</v>
      </c>
      <c r="I2">
        <v>9</v>
      </c>
      <c r="J2">
        <v>4</v>
      </c>
      <c r="K2">
        <v>5</v>
      </c>
      <c r="L2">
        <v>0</v>
      </c>
      <c r="M2">
        <v>0</v>
      </c>
      <c r="N2">
        <v>0</v>
      </c>
      <c r="O2">
        <v>0</v>
      </c>
      <c r="P2">
        <v>9</v>
      </c>
      <c r="Q2" s="2">
        <f t="shared" ref="Q2:Q46" si="0">H2/I2</f>
        <v>0.66666666666666663</v>
      </c>
      <c r="R2" s="2">
        <f t="shared" ref="R2:R46" si="1">J2/K2</f>
        <v>0.8</v>
      </c>
      <c r="S2" s="6" t="s">
        <v>45</v>
      </c>
      <c r="T2">
        <v>39</v>
      </c>
      <c r="U2">
        <v>26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22.720435897435898</v>
      </c>
      <c r="X2" s="4">
        <f t="shared" ref="X2:X46" si="3">B2+(C2*1.2)+(D2*1.5)+(E2*3)+(F2*3)-G2</f>
        <v>31.9</v>
      </c>
      <c r="Y2" s="4">
        <f t="shared" ref="Y2:Y46" si="4">B2+0.4*H2-0.7*I2-0.4*(M2-L2)+0.7*N2+0.3*(C2-N2)+F2+D2*0.7+0.7*E2-0.4*O2-G2</f>
        <v>17.599999999999994</v>
      </c>
      <c r="Z2">
        <v>0</v>
      </c>
    </row>
    <row r="3" spans="1:26" x14ac:dyDescent="0.3">
      <c r="A3" s="1" t="str">
        <f>'Jeremy Lin'!A3</f>
        <v>vs SPA</v>
      </c>
      <c r="B3">
        <v>8</v>
      </c>
      <c r="C3">
        <v>3</v>
      </c>
      <c r="D3">
        <v>6</v>
      </c>
      <c r="E3">
        <v>1</v>
      </c>
      <c r="F3">
        <v>0</v>
      </c>
      <c r="G3">
        <v>3</v>
      </c>
      <c r="H3">
        <v>3</v>
      </c>
      <c r="I3">
        <v>6</v>
      </c>
      <c r="J3">
        <v>0</v>
      </c>
      <c r="K3">
        <v>2</v>
      </c>
      <c r="L3">
        <v>2</v>
      </c>
      <c r="M3">
        <v>2</v>
      </c>
      <c r="N3">
        <v>1</v>
      </c>
      <c r="O3">
        <v>1</v>
      </c>
      <c r="P3">
        <v>6</v>
      </c>
      <c r="Q3" s="2">
        <f t="shared" si="0"/>
        <v>0.5</v>
      </c>
      <c r="R3" s="2">
        <f t="shared" si="1"/>
        <v>0</v>
      </c>
      <c r="S3" s="2">
        <f>L3/M3</f>
        <v>1</v>
      </c>
      <c r="T3">
        <v>38</v>
      </c>
      <c r="U3">
        <v>24</v>
      </c>
      <c r="V3">
        <v>0</v>
      </c>
      <c r="W3" s="3">
        <f t="shared" si="2"/>
        <v>9.7589736842105292</v>
      </c>
      <c r="X3" s="4">
        <f t="shared" si="3"/>
        <v>20.6</v>
      </c>
      <c r="Y3" s="4">
        <f t="shared" si="4"/>
        <v>7.7999999999999989</v>
      </c>
      <c r="Z3">
        <v>0</v>
      </c>
    </row>
    <row r="4" spans="1:26" x14ac:dyDescent="0.3">
      <c r="A4" s="1" t="str">
        <f>'Jeremy Lin'!A4</f>
        <v>@ FRA</v>
      </c>
      <c r="B4">
        <v>14</v>
      </c>
      <c r="C4">
        <v>10</v>
      </c>
      <c r="D4">
        <v>3</v>
      </c>
      <c r="E4">
        <v>0</v>
      </c>
      <c r="F4">
        <v>0</v>
      </c>
      <c r="G4">
        <v>1</v>
      </c>
      <c r="H4">
        <v>6</v>
      </c>
      <c r="I4">
        <v>10</v>
      </c>
      <c r="J4">
        <v>1</v>
      </c>
      <c r="K4">
        <v>4</v>
      </c>
      <c r="L4">
        <v>1</v>
      </c>
      <c r="M4">
        <v>1</v>
      </c>
      <c r="N4">
        <v>1</v>
      </c>
      <c r="O4">
        <v>5</v>
      </c>
      <c r="P4">
        <v>1</v>
      </c>
      <c r="Q4" s="2">
        <f t="shared" si="0"/>
        <v>0.6</v>
      </c>
      <c r="R4" s="2">
        <f t="shared" si="1"/>
        <v>0.25</v>
      </c>
      <c r="S4" s="2">
        <f>L4/M4</f>
        <v>1</v>
      </c>
      <c r="T4">
        <v>42</v>
      </c>
      <c r="U4">
        <v>22</v>
      </c>
      <c r="V4">
        <v>1</v>
      </c>
      <c r="W4" s="3">
        <f t="shared" si="2"/>
        <v>14.12188095238095</v>
      </c>
      <c r="X4" s="4">
        <f t="shared" si="3"/>
        <v>29.5</v>
      </c>
      <c r="Y4" s="4">
        <f t="shared" si="4"/>
        <v>11.899999999999997</v>
      </c>
      <c r="Z4">
        <v>0</v>
      </c>
    </row>
    <row r="5" spans="1:26" x14ac:dyDescent="0.3">
      <c r="A5" s="1" t="str">
        <f>'Jeremy Lin'!A5</f>
        <v>vs 6TH</v>
      </c>
      <c r="B5">
        <v>13</v>
      </c>
      <c r="C5">
        <v>4</v>
      </c>
      <c r="D5">
        <v>1</v>
      </c>
      <c r="E5">
        <v>0</v>
      </c>
      <c r="F5">
        <v>1</v>
      </c>
      <c r="G5">
        <v>2</v>
      </c>
      <c r="H5">
        <v>5</v>
      </c>
      <c r="I5">
        <v>7</v>
      </c>
      <c r="J5">
        <v>3</v>
      </c>
      <c r="K5">
        <v>4</v>
      </c>
      <c r="L5">
        <v>0</v>
      </c>
      <c r="M5">
        <v>0</v>
      </c>
      <c r="N5">
        <v>1</v>
      </c>
      <c r="O5">
        <v>3</v>
      </c>
      <c r="P5">
        <v>5</v>
      </c>
      <c r="Q5" s="2">
        <f t="shared" si="0"/>
        <v>0.7142857142857143</v>
      </c>
      <c r="R5" s="2">
        <f t="shared" si="1"/>
        <v>0.75</v>
      </c>
      <c r="S5" s="6" t="s">
        <v>45</v>
      </c>
      <c r="T5">
        <v>39</v>
      </c>
      <c r="U5">
        <v>16</v>
      </c>
      <c r="V5">
        <v>0</v>
      </c>
      <c r="W5" s="3">
        <f t="shared" si="2"/>
        <v>13.307948717948715</v>
      </c>
      <c r="X5" s="4">
        <f t="shared" si="3"/>
        <v>20.3</v>
      </c>
      <c r="Y5" s="4">
        <f t="shared" si="4"/>
        <v>10.199999999999999</v>
      </c>
      <c r="Z5">
        <v>0</v>
      </c>
    </row>
    <row r="6" spans="1:26" x14ac:dyDescent="0.3">
      <c r="A6" s="1" t="str">
        <f>'Jeremy Lin'!A6</f>
        <v>@ INJ</v>
      </c>
      <c r="B6">
        <v>14</v>
      </c>
      <c r="C6">
        <v>4</v>
      </c>
      <c r="D6">
        <v>2</v>
      </c>
      <c r="E6">
        <v>0</v>
      </c>
      <c r="F6">
        <v>0</v>
      </c>
      <c r="G6">
        <v>1</v>
      </c>
      <c r="H6">
        <v>6</v>
      </c>
      <c r="I6">
        <v>8</v>
      </c>
      <c r="J6">
        <v>2</v>
      </c>
      <c r="K6">
        <v>4</v>
      </c>
      <c r="L6">
        <v>0</v>
      </c>
      <c r="M6">
        <v>1</v>
      </c>
      <c r="N6">
        <v>1</v>
      </c>
      <c r="O6">
        <v>2</v>
      </c>
      <c r="P6">
        <v>-21</v>
      </c>
      <c r="Q6" s="2">
        <f t="shared" si="0"/>
        <v>0.75</v>
      </c>
      <c r="R6" s="2">
        <f t="shared" si="1"/>
        <v>0.5</v>
      </c>
      <c r="S6" s="2">
        <f t="shared" ref="S6:S46" si="5">L6/M6</f>
        <v>0</v>
      </c>
      <c r="T6">
        <v>38</v>
      </c>
      <c r="U6">
        <v>18</v>
      </c>
      <c r="V6">
        <v>1</v>
      </c>
      <c r="W6" s="3">
        <f t="shared" si="2"/>
        <v>15.39271052631579</v>
      </c>
      <c r="X6" s="4">
        <f t="shared" si="3"/>
        <v>20.8</v>
      </c>
      <c r="Y6" s="4">
        <f t="shared" si="4"/>
        <v>11.599999999999998</v>
      </c>
      <c r="Z6">
        <v>0</v>
      </c>
    </row>
    <row r="7" spans="1:26" x14ac:dyDescent="0.3">
      <c r="A7" s="1" t="str">
        <f>'Jeremy Lin'!A7</f>
        <v>vs CAN</v>
      </c>
      <c r="B7">
        <v>13</v>
      </c>
      <c r="C7">
        <v>3</v>
      </c>
      <c r="D7">
        <v>2</v>
      </c>
      <c r="E7">
        <v>0</v>
      </c>
      <c r="F7">
        <v>0</v>
      </c>
      <c r="G7">
        <v>0</v>
      </c>
      <c r="H7">
        <v>5</v>
      </c>
      <c r="I7">
        <v>9</v>
      </c>
      <c r="J7">
        <v>2</v>
      </c>
      <c r="K7">
        <v>4</v>
      </c>
      <c r="L7">
        <v>1</v>
      </c>
      <c r="M7">
        <v>3</v>
      </c>
      <c r="N7">
        <v>0</v>
      </c>
      <c r="O7">
        <v>1</v>
      </c>
      <c r="P7">
        <v>19</v>
      </c>
      <c r="Q7" s="2">
        <f t="shared" si="0"/>
        <v>0.55555555555555558</v>
      </c>
      <c r="R7" s="2">
        <f t="shared" si="1"/>
        <v>0.5</v>
      </c>
      <c r="S7" s="2">
        <f t="shared" si="5"/>
        <v>0.33333333333333331</v>
      </c>
      <c r="T7">
        <v>38</v>
      </c>
      <c r="U7">
        <v>19</v>
      </c>
      <c r="V7">
        <v>2</v>
      </c>
      <c r="W7" s="3">
        <f t="shared" si="2"/>
        <v>12.612315789473685</v>
      </c>
      <c r="X7" s="4">
        <f t="shared" si="3"/>
        <v>19.600000000000001</v>
      </c>
      <c r="Y7" s="4">
        <f t="shared" si="4"/>
        <v>9.7999999999999989</v>
      </c>
      <c r="Z7">
        <v>0</v>
      </c>
    </row>
    <row r="8" spans="1:26" x14ac:dyDescent="0.3">
      <c r="A8" s="1" t="str">
        <f>'Jeremy Lin'!A8</f>
        <v>@ EUR</v>
      </c>
      <c r="B8">
        <v>16</v>
      </c>
      <c r="C8">
        <v>2</v>
      </c>
      <c r="D8">
        <v>4</v>
      </c>
      <c r="E8">
        <v>0</v>
      </c>
      <c r="F8">
        <v>2</v>
      </c>
      <c r="G8">
        <v>1</v>
      </c>
      <c r="H8">
        <v>7</v>
      </c>
      <c r="I8">
        <v>13</v>
      </c>
      <c r="J8">
        <v>2</v>
      </c>
      <c r="K8">
        <v>4</v>
      </c>
      <c r="L8">
        <v>0</v>
      </c>
      <c r="M8">
        <v>0</v>
      </c>
      <c r="N8">
        <v>0</v>
      </c>
      <c r="O8">
        <v>1</v>
      </c>
      <c r="P8">
        <v>2</v>
      </c>
      <c r="Q8" s="2">
        <f t="shared" si="0"/>
        <v>0.53846153846153844</v>
      </c>
      <c r="R8" s="2">
        <f t="shared" si="1"/>
        <v>0.5</v>
      </c>
      <c r="S8" s="6" t="s">
        <v>45</v>
      </c>
      <c r="T8">
        <v>40</v>
      </c>
      <c r="U8">
        <v>25</v>
      </c>
      <c r="V8">
        <v>1</v>
      </c>
      <c r="W8" s="3">
        <f t="shared" si="2"/>
        <v>16.864725</v>
      </c>
      <c r="X8" s="4">
        <f t="shared" si="3"/>
        <v>29.4</v>
      </c>
      <c r="Y8" s="4">
        <f t="shared" si="4"/>
        <v>13.700000000000001</v>
      </c>
      <c r="Z8">
        <v>0</v>
      </c>
    </row>
    <row r="9" spans="1:26" x14ac:dyDescent="0.3">
      <c r="A9" s="1" t="str">
        <f>'Jeremy Lin'!A9</f>
        <v>vs DNK</v>
      </c>
      <c r="B9">
        <v>10</v>
      </c>
      <c r="C9">
        <v>3</v>
      </c>
      <c r="D9">
        <v>7</v>
      </c>
      <c r="E9">
        <v>0</v>
      </c>
      <c r="F9">
        <v>0</v>
      </c>
      <c r="G9">
        <v>0</v>
      </c>
      <c r="H9">
        <v>4</v>
      </c>
      <c r="I9">
        <v>11</v>
      </c>
      <c r="J9">
        <v>2</v>
      </c>
      <c r="K9">
        <v>6</v>
      </c>
      <c r="L9">
        <v>0</v>
      </c>
      <c r="M9">
        <v>0</v>
      </c>
      <c r="N9">
        <v>0</v>
      </c>
      <c r="O9">
        <v>2</v>
      </c>
      <c r="P9">
        <v>17</v>
      </c>
      <c r="Q9" s="2">
        <f t="shared" si="0"/>
        <v>0.36363636363636365</v>
      </c>
      <c r="R9" s="2">
        <f t="shared" si="1"/>
        <v>0.33333333333333331</v>
      </c>
      <c r="S9" s="6" t="s">
        <v>45</v>
      </c>
      <c r="T9">
        <v>40</v>
      </c>
      <c r="U9">
        <v>27</v>
      </c>
      <c r="V9">
        <v>0</v>
      </c>
      <c r="W9" s="3">
        <f t="shared" si="2"/>
        <v>10.633400000000002</v>
      </c>
      <c r="X9" s="4">
        <f t="shared" si="3"/>
        <v>24.1</v>
      </c>
      <c r="Y9" s="4">
        <f t="shared" si="4"/>
        <v>8.8999999999999986</v>
      </c>
      <c r="Z9">
        <v>0</v>
      </c>
    </row>
    <row r="10" spans="1:26" x14ac:dyDescent="0.3">
      <c r="A10" s="1" t="str">
        <f>'Jeremy Lin'!A10</f>
        <v>vs RKS</v>
      </c>
      <c r="B10">
        <v>11</v>
      </c>
      <c r="C10">
        <v>7</v>
      </c>
      <c r="D10">
        <v>1</v>
      </c>
      <c r="E10">
        <v>0</v>
      </c>
      <c r="F10">
        <v>2</v>
      </c>
      <c r="G10">
        <v>0</v>
      </c>
      <c r="H10">
        <v>5</v>
      </c>
      <c r="I10">
        <v>8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-12</v>
      </c>
      <c r="Q10" s="2">
        <f t="shared" si="0"/>
        <v>0.625</v>
      </c>
      <c r="R10" s="2">
        <f t="shared" si="1"/>
        <v>0</v>
      </c>
      <c r="S10" s="2">
        <f t="shared" si="5"/>
        <v>1</v>
      </c>
      <c r="T10">
        <v>37</v>
      </c>
      <c r="U10">
        <v>13</v>
      </c>
      <c r="V10">
        <v>0</v>
      </c>
      <c r="W10" s="3">
        <f t="shared" si="2"/>
        <v>16.330945945945949</v>
      </c>
      <c r="X10" s="4">
        <f t="shared" si="3"/>
        <v>26.9</v>
      </c>
      <c r="Y10" s="4">
        <f t="shared" si="4"/>
        <v>12.2</v>
      </c>
      <c r="Z10">
        <v>0</v>
      </c>
    </row>
    <row r="11" spans="1:26" x14ac:dyDescent="0.3">
      <c r="A11" s="1" t="str">
        <f>'Jeremy Lin'!A11</f>
        <v>@ IMP</v>
      </c>
      <c r="B11">
        <v>5</v>
      </c>
      <c r="C11">
        <v>5</v>
      </c>
      <c r="D11">
        <v>3</v>
      </c>
      <c r="E11">
        <v>0</v>
      </c>
      <c r="F11">
        <v>1</v>
      </c>
      <c r="G11">
        <v>1</v>
      </c>
      <c r="H11">
        <v>2</v>
      </c>
      <c r="I11">
        <v>3</v>
      </c>
      <c r="J11">
        <v>0</v>
      </c>
      <c r="K11">
        <v>0</v>
      </c>
      <c r="L11">
        <v>1</v>
      </c>
      <c r="M11">
        <v>2</v>
      </c>
      <c r="N11">
        <v>0</v>
      </c>
      <c r="O11">
        <v>2</v>
      </c>
      <c r="P11">
        <v>0</v>
      </c>
      <c r="Q11" s="2">
        <f t="shared" si="0"/>
        <v>0.66666666666666663</v>
      </c>
      <c r="R11" s="6" t="s">
        <v>45</v>
      </c>
      <c r="S11" s="2">
        <f t="shared" si="5"/>
        <v>0.5</v>
      </c>
      <c r="T11">
        <v>32</v>
      </c>
      <c r="U11">
        <v>12</v>
      </c>
      <c r="V11">
        <v>1</v>
      </c>
      <c r="W11" s="3">
        <f t="shared" si="2"/>
        <v>9.456312500000001</v>
      </c>
      <c r="X11" s="4">
        <f t="shared" si="3"/>
        <v>17.5</v>
      </c>
      <c r="Y11" s="4">
        <f t="shared" si="4"/>
        <v>6.1000000000000005</v>
      </c>
      <c r="Z11">
        <v>0</v>
      </c>
    </row>
    <row r="12" spans="1:26" x14ac:dyDescent="0.3">
      <c r="A12" s="1" t="str">
        <f>'Jeremy Lin'!A12</f>
        <v>vs AFR</v>
      </c>
      <c r="B12">
        <v>7</v>
      </c>
      <c r="C12">
        <v>2</v>
      </c>
      <c r="D12">
        <v>5</v>
      </c>
      <c r="E12">
        <v>1</v>
      </c>
      <c r="F12">
        <v>1</v>
      </c>
      <c r="G12">
        <v>1</v>
      </c>
      <c r="H12">
        <v>3</v>
      </c>
      <c r="I12">
        <v>10</v>
      </c>
      <c r="J12">
        <v>1</v>
      </c>
      <c r="K12">
        <v>5</v>
      </c>
      <c r="L12">
        <v>0</v>
      </c>
      <c r="M12">
        <v>1</v>
      </c>
      <c r="N12">
        <v>0</v>
      </c>
      <c r="O12">
        <v>2</v>
      </c>
      <c r="P12">
        <v>-3</v>
      </c>
      <c r="Q12" s="2">
        <f t="shared" si="0"/>
        <v>0.3</v>
      </c>
      <c r="R12" s="2">
        <f t="shared" si="1"/>
        <v>0.2</v>
      </c>
      <c r="S12" s="2">
        <f t="shared" si="5"/>
        <v>0</v>
      </c>
      <c r="T12">
        <v>37</v>
      </c>
      <c r="U12">
        <v>19</v>
      </c>
      <c r="V12">
        <v>0</v>
      </c>
      <c r="W12" s="3">
        <f t="shared" si="2"/>
        <v>6.019108108108111</v>
      </c>
      <c r="X12" s="4">
        <f t="shared" si="3"/>
        <v>21.9</v>
      </c>
      <c r="Y12" s="4">
        <f t="shared" si="4"/>
        <v>4.8</v>
      </c>
      <c r="Z12">
        <v>0</v>
      </c>
    </row>
    <row r="13" spans="1:26" x14ac:dyDescent="0.3">
      <c r="A13" s="1" t="str">
        <f>'Jeremy Lin'!A13</f>
        <v>@ 3PT</v>
      </c>
      <c r="B13">
        <v>13</v>
      </c>
      <c r="C13">
        <v>7</v>
      </c>
      <c r="D13">
        <v>2</v>
      </c>
      <c r="E13">
        <v>0</v>
      </c>
      <c r="F13">
        <v>1</v>
      </c>
      <c r="G13">
        <v>0</v>
      </c>
      <c r="H13">
        <v>6</v>
      </c>
      <c r="I13">
        <v>12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-19</v>
      </c>
      <c r="Q13" s="2">
        <f t="shared" si="0"/>
        <v>0.5</v>
      </c>
      <c r="R13" s="2">
        <f t="shared" si="1"/>
        <v>0</v>
      </c>
      <c r="S13" s="2">
        <f t="shared" si="5"/>
        <v>1</v>
      </c>
      <c r="T13">
        <v>37</v>
      </c>
      <c r="U13">
        <v>17</v>
      </c>
      <c r="V13">
        <v>0</v>
      </c>
      <c r="W13" s="3">
        <f t="shared" si="2"/>
        <v>15.153351351351354</v>
      </c>
      <c r="X13" s="4">
        <f t="shared" si="3"/>
        <v>27.4</v>
      </c>
      <c r="Y13" s="4">
        <f t="shared" si="4"/>
        <v>11.500000000000002</v>
      </c>
      <c r="Z13">
        <v>0</v>
      </c>
    </row>
    <row r="14" spans="1:26" x14ac:dyDescent="0.3">
      <c r="A14" s="1" t="str">
        <f>'Jeremy Lin'!A14</f>
        <v>vs OLD</v>
      </c>
      <c r="B14">
        <v>10</v>
      </c>
      <c r="C14">
        <v>6</v>
      </c>
      <c r="D14">
        <v>2</v>
      </c>
      <c r="E14">
        <v>2</v>
      </c>
      <c r="F14">
        <v>0</v>
      </c>
      <c r="G14">
        <v>0</v>
      </c>
      <c r="H14">
        <v>4</v>
      </c>
      <c r="I14">
        <v>9</v>
      </c>
      <c r="J14">
        <v>2</v>
      </c>
      <c r="K14">
        <v>5</v>
      </c>
      <c r="L14">
        <v>0</v>
      </c>
      <c r="M14">
        <v>0</v>
      </c>
      <c r="N14">
        <v>0</v>
      </c>
      <c r="O14">
        <v>5</v>
      </c>
      <c r="P14">
        <v>-12</v>
      </c>
      <c r="Q14" s="2">
        <f t="shared" si="0"/>
        <v>0.44444444444444442</v>
      </c>
      <c r="R14" s="2">
        <f t="shared" si="1"/>
        <v>0.4</v>
      </c>
      <c r="S14" s="6" t="s">
        <v>45</v>
      </c>
      <c r="T14">
        <v>36</v>
      </c>
      <c r="U14">
        <v>15</v>
      </c>
      <c r="V14">
        <v>0</v>
      </c>
      <c r="W14" s="3">
        <f t="shared" si="2"/>
        <v>11.147500000000001</v>
      </c>
      <c r="X14" s="4">
        <f t="shared" si="3"/>
        <v>26.2</v>
      </c>
      <c r="Y14" s="4">
        <f t="shared" si="4"/>
        <v>7.9</v>
      </c>
      <c r="Z14">
        <v>0</v>
      </c>
    </row>
    <row r="15" spans="1:26" x14ac:dyDescent="0.3">
      <c r="A15" s="1" t="str">
        <f>'Jeremy Lin'!A15</f>
        <v>@ DEF</v>
      </c>
      <c r="B15">
        <v>4</v>
      </c>
      <c r="C15">
        <v>3</v>
      </c>
      <c r="D15">
        <v>3</v>
      </c>
      <c r="E15">
        <v>1</v>
      </c>
      <c r="F15">
        <v>1</v>
      </c>
      <c r="G15">
        <v>1</v>
      </c>
      <c r="H15">
        <v>2</v>
      </c>
      <c r="I15">
        <v>8</v>
      </c>
      <c r="J15">
        <v>0</v>
      </c>
      <c r="K15">
        <v>3</v>
      </c>
      <c r="L15">
        <v>0</v>
      </c>
      <c r="M15">
        <v>0</v>
      </c>
      <c r="N15">
        <v>1</v>
      </c>
      <c r="O15">
        <v>3</v>
      </c>
      <c r="P15">
        <v>4</v>
      </c>
      <c r="Q15" s="2">
        <f t="shared" si="0"/>
        <v>0.25</v>
      </c>
      <c r="R15" s="2">
        <f t="shared" si="1"/>
        <v>0</v>
      </c>
      <c r="S15" s="6" t="s">
        <v>45</v>
      </c>
      <c r="T15">
        <v>37</v>
      </c>
      <c r="U15">
        <v>11</v>
      </c>
      <c r="V15">
        <v>1</v>
      </c>
      <c r="W15" s="3">
        <f t="shared" si="2"/>
        <v>2.6211621621621624</v>
      </c>
      <c r="X15" s="4">
        <f t="shared" si="3"/>
        <v>17.100000000000001</v>
      </c>
      <c r="Y15" s="4">
        <f t="shared" si="4"/>
        <v>2.0999999999999996</v>
      </c>
      <c r="Z15">
        <v>0</v>
      </c>
    </row>
    <row r="16" spans="1:26" x14ac:dyDescent="0.3">
      <c r="A16" s="1" t="str">
        <f>'Jeremy Lin'!A16</f>
        <v>vs USA</v>
      </c>
      <c r="B16">
        <v>17</v>
      </c>
      <c r="C16">
        <v>7</v>
      </c>
      <c r="D16">
        <v>1</v>
      </c>
      <c r="E16">
        <v>0</v>
      </c>
      <c r="F16">
        <v>1</v>
      </c>
      <c r="G16">
        <v>1</v>
      </c>
      <c r="H16">
        <v>8</v>
      </c>
      <c r="I16">
        <v>10</v>
      </c>
      <c r="J16">
        <v>1</v>
      </c>
      <c r="K16">
        <v>3</v>
      </c>
      <c r="L16">
        <v>0</v>
      </c>
      <c r="M16">
        <v>0</v>
      </c>
      <c r="N16">
        <v>1</v>
      </c>
      <c r="O16">
        <v>0</v>
      </c>
      <c r="P16">
        <v>21</v>
      </c>
      <c r="Q16" s="2">
        <f t="shared" si="0"/>
        <v>0.8</v>
      </c>
      <c r="R16" s="2">
        <f t="shared" si="1"/>
        <v>0.33333333333333331</v>
      </c>
      <c r="S16" s="6" t="s">
        <v>45</v>
      </c>
      <c r="T16">
        <v>34</v>
      </c>
      <c r="U16">
        <v>20</v>
      </c>
      <c r="V16">
        <v>2</v>
      </c>
      <c r="W16" s="3">
        <f t="shared" si="2"/>
        <v>24.198999999999998</v>
      </c>
      <c r="X16" s="4">
        <f t="shared" si="3"/>
        <v>28.9</v>
      </c>
      <c r="Y16" s="4">
        <f t="shared" si="4"/>
        <v>16.399999999999999</v>
      </c>
      <c r="Z16">
        <v>0</v>
      </c>
    </row>
    <row r="17" spans="1:26" x14ac:dyDescent="0.3">
      <c r="A17" s="1" t="str">
        <f>'Jeremy Lin'!A17</f>
        <v>vs OCE</v>
      </c>
      <c r="B17">
        <v>10</v>
      </c>
      <c r="C17">
        <v>7</v>
      </c>
      <c r="D17">
        <v>5</v>
      </c>
      <c r="E17">
        <v>1</v>
      </c>
      <c r="F17">
        <v>0</v>
      </c>
      <c r="G17">
        <v>2</v>
      </c>
      <c r="H17">
        <v>4</v>
      </c>
      <c r="I17">
        <v>7</v>
      </c>
      <c r="J17">
        <v>1</v>
      </c>
      <c r="K17">
        <v>4</v>
      </c>
      <c r="L17">
        <v>1</v>
      </c>
      <c r="M17">
        <v>2</v>
      </c>
      <c r="N17">
        <v>1</v>
      </c>
      <c r="O17">
        <v>2</v>
      </c>
      <c r="P17">
        <v>6</v>
      </c>
      <c r="Q17" s="2">
        <f t="shared" si="0"/>
        <v>0.5714285714285714</v>
      </c>
      <c r="R17" s="2">
        <f t="shared" si="1"/>
        <v>0.25</v>
      </c>
      <c r="S17" s="2">
        <f t="shared" si="5"/>
        <v>0.5</v>
      </c>
      <c r="T17">
        <v>49</v>
      </c>
      <c r="U17">
        <v>22</v>
      </c>
      <c r="V17">
        <v>0</v>
      </c>
      <c r="W17" s="3">
        <f t="shared" si="2"/>
        <v>10.254000000000001</v>
      </c>
      <c r="X17" s="4">
        <f t="shared" si="3"/>
        <v>26.9</v>
      </c>
      <c r="Y17" s="4">
        <f t="shared" si="4"/>
        <v>10.199999999999999</v>
      </c>
      <c r="Z17">
        <v>0</v>
      </c>
    </row>
    <row r="18" spans="1:26" x14ac:dyDescent="0.3">
      <c r="A18" s="1" t="str">
        <f>'Jeremy Lin'!A18</f>
        <v>@ SPA</v>
      </c>
      <c r="B18">
        <v>13</v>
      </c>
      <c r="C18">
        <v>3</v>
      </c>
      <c r="D18">
        <v>2</v>
      </c>
      <c r="E18">
        <v>3</v>
      </c>
      <c r="F18">
        <v>1</v>
      </c>
      <c r="G18">
        <v>3</v>
      </c>
      <c r="H18">
        <v>5</v>
      </c>
      <c r="I18">
        <v>13</v>
      </c>
      <c r="J18">
        <v>2</v>
      </c>
      <c r="K18">
        <v>5</v>
      </c>
      <c r="L18">
        <v>1</v>
      </c>
      <c r="M18">
        <v>1</v>
      </c>
      <c r="N18">
        <v>0</v>
      </c>
      <c r="O18">
        <v>6</v>
      </c>
      <c r="P18">
        <v>0</v>
      </c>
      <c r="Q18" s="2">
        <f t="shared" si="0"/>
        <v>0.38461538461538464</v>
      </c>
      <c r="R18" s="2">
        <f t="shared" si="1"/>
        <v>0.4</v>
      </c>
      <c r="S18" s="2">
        <f t="shared" si="5"/>
        <v>1</v>
      </c>
      <c r="T18">
        <v>42</v>
      </c>
      <c r="U18">
        <v>18</v>
      </c>
      <c r="V18">
        <v>1</v>
      </c>
      <c r="W18" s="3">
        <f t="shared" si="2"/>
        <v>6.8237142857142858</v>
      </c>
      <c r="X18" s="4">
        <f t="shared" si="3"/>
        <v>28.6</v>
      </c>
      <c r="Y18" s="4">
        <f t="shared" si="4"/>
        <v>5.9</v>
      </c>
      <c r="Z18">
        <v>0</v>
      </c>
    </row>
    <row r="19" spans="1:26" x14ac:dyDescent="0.3">
      <c r="A19" s="1" t="str">
        <f>'Jeremy Lin'!A19</f>
        <v>vs FRA</v>
      </c>
      <c r="B19">
        <v>2</v>
      </c>
      <c r="C19">
        <v>0</v>
      </c>
      <c r="D19">
        <v>2</v>
      </c>
      <c r="E19">
        <v>0</v>
      </c>
      <c r="F19">
        <v>0</v>
      </c>
      <c r="G19">
        <v>0</v>
      </c>
      <c r="H19">
        <v>1</v>
      </c>
      <c r="I19">
        <v>3</v>
      </c>
      <c r="J19">
        <v>0</v>
      </c>
      <c r="K19">
        <v>1</v>
      </c>
      <c r="L19">
        <v>0</v>
      </c>
      <c r="M19">
        <v>0</v>
      </c>
      <c r="N19">
        <v>0</v>
      </c>
      <c r="O19">
        <v>2</v>
      </c>
      <c r="P19">
        <v>-22</v>
      </c>
      <c r="Q19" s="2">
        <f t="shared" si="0"/>
        <v>0.33333333333333331</v>
      </c>
      <c r="R19" s="2">
        <f t="shared" si="1"/>
        <v>0</v>
      </c>
      <c r="S19" s="6" t="s">
        <v>45</v>
      </c>
      <c r="T19">
        <v>37</v>
      </c>
      <c r="U19">
        <v>7</v>
      </c>
      <c r="V19">
        <v>0</v>
      </c>
      <c r="W19" s="3">
        <f t="shared" si="2"/>
        <v>1.149621621621622</v>
      </c>
      <c r="X19" s="4">
        <f t="shared" si="3"/>
        <v>5</v>
      </c>
      <c r="Y19" s="4">
        <f t="shared" si="4"/>
        <v>0.90000000000000013</v>
      </c>
      <c r="Z19">
        <v>0</v>
      </c>
    </row>
    <row r="20" spans="1:26" x14ac:dyDescent="0.3">
      <c r="A20" s="1" t="str">
        <f>'Jeremy Lin'!A20</f>
        <v>@ 6TH</v>
      </c>
      <c r="B20">
        <v>11</v>
      </c>
      <c r="C20">
        <v>8</v>
      </c>
      <c r="D20">
        <v>3</v>
      </c>
      <c r="E20">
        <v>0</v>
      </c>
      <c r="F20">
        <v>2</v>
      </c>
      <c r="G20">
        <v>1</v>
      </c>
      <c r="H20">
        <v>5</v>
      </c>
      <c r="I20">
        <v>11</v>
      </c>
      <c r="J20">
        <v>0</v>
      </c>
      <c r="K20">
        <v>4</v>
      </c>
      <c r="L20">
        <v>1</v>
      </c>
      <c r="M20">
        <v>1</v>
      </c>
      <c r="N20">
        <v>3</v>
      </c>
      <c r="O20">
        <v>0</v>
      </c>
      <c r="P20">
        <v>-19</v>
      </c>
      <c r="Q20" s="2">
        <f t="shared" si="0"/>
        <v>0.45454545454545453</v>
      </c>
      <c r="R20" s="2">
        <f t="shared" si="1"/>
        <v>0</v>
      </c>
      <c r="S20" s="2">
        <f t="shared" si="5"/>
        <v>1</v>
      </c>
      <c r="T20">
        <v>38</v>
      </c>
      <c r="U20">
        <v>18</v>
      </c>
      <c r="V20">
        <v>1</v>
      </c>
      <c r="W20" s="3">
        <f t="shared" si="2"/>
        <v>15.533894736842102</v>
      </c>
      <c r="X20" s="4">
        <f t="shared" si="3"/>
        <v>30.1</v>
      </c>
      <c r="Y20" s="4">
        <f t="shared" si="4"/>
        <v>12</v>
      </c>
      <c r="Z20">
        <v>0</v>
      </c>
    </row>
    <row r="21" spans="1:26" x14ac:dyDescent="0.3">
      <c r="A21" s="1" t="str">
        <f>'Jeremy Lin'!A21</f>
        <v>vs INJ</v>
      </c>
      <c r="B21">
        <v>0</v>
      </c>
      <c r="C21">
        <v>0</v>
      </c>
      <c r="D21">
        <v>8</v>
      </c>
      <c r="E21">
        <v>2</v>
      </c>
      <c r="F21">
        <v>0</v>
      </c>
      <c r="G21">
        <v>2</v>
      </c>
      <c r="H21">
        <v>0</v>
      </c>
      <c r="I21">
        <v>13</v>
      </c>
      <c r="J21">
        <v>0</v>
      </c>
      <c r="K21">
        <v>8</v>
      </c>
      <c r="L21">
        <v>0</v>
      </c>
      <c r="M21">
        <v>0</v>
      </c>
      <c r="N21">
        <v>0</v>
      </c>
      <c r="O21">
        <v>0</v>
      </c>
      <c r="P21">
        <v>-12</v>
      </c>
      <c r="Q21" s="2">
        <f t="shared" si="0"/>
        <v>0</v>
      </c>
      <c r="R21" s="2">
        <f t="shared" si="1"/>
        <v>0</v>
      </c>
      <c r="S21" s="6" t="s">
        <v>45</v>
      </c>
      <c r="T21">
        <v>36</v>
      </c>
      <c r="U21">
        <v>19</v>
      </c>
      <c r="V21">
        <v>0</v>
      </c>
      <c r="W21" s="3">
        <f t="shared" si="2"/>
        <v>-7.262999999999999</v>
      </c>
      <c r="X21" s="4">
        <f t="shared" si="3"/>
        <v>16</v>
      </c>
      <c r="Y21" s="4">
        <f t="shared" si="4"/>
        <v>-4.0999999999999996</v>
      </c>
      <c r="Z21">
        <v>0</v>
      </c>
    </row>
    <row r="22" spans="1:26" x14ac:dyDescent="0.3">
      <c r="A22" s="1" t="str">
        <f>'Jeremy Lin'!A22</f>
        <v>@ CAN</v>
      </c>
      <c r="B22">
        <v>13</v>
      </c>
      <c r="C22">
        <v>3</v>
      </c>
      <c r="D22">
        <v>1</v>
      </c>
      <c r="E22">
        <v>0</v>
      </c>
      <c r="F22">
        <v>0</v>
      </c>
      <c r="G22">
        <v>1</v>
      </c>
      <c r="H22">
        <v>6</v>
      </c>
      <c r="I22">
        <v>13</v>
      </c>
      <c r="J22">
        <v>1</v>
      </c>
      <c r="K22">
        <v>6</v>
      </c>
      <c r="L22">
        <v>0</v>
      </c>
      <c r="M22">
        <v>1</v>
      </c>
      <c r="N22">
        <v>0</v>
      </c>
      <c r="O22">
        <v>3</v>
      </c>
      <c r="P22">
        <v>-8</v>
      </c>
      <c r="Q22" s="2">
        <f t="shared" si="0"/>
        <v>0.46153846153846156</v>
      </c>
      <c r="R22" s="2">
        <f t="shared" si="1"/>
        <v>0.16666666666666666</v>
      </c>
      <c r="S22" s="2">
        <f t="shared" si="5"/>
        <v>0</v>
      </c>
      <c r="T22">
        <v>40</v>
      </c>
      <c r="U22">
        <v>15</v>
      </c>
      <c r="V22">
        <v>0</v>
      </c>
      <c r="W22" s="3">
        <f t="shared" si="2"/>
        <v>6.154374999999999</v>
      </c>
      <c r="X22" s="4">
        <f t="shared" si="3"/>
        <v>17.100000000000001</v>
      </c>
      <c r="Y22" s="4">
        <f t="shared" si="4"/>
        <v>5.3000000000000007</v>
      </c>
      <c r="Z22">
        <v>0</v>
      </c>
    </row>
    <row r="23" spans="1:26" x14ac:dyDescent="0.3">
      <c r="A23" s="1" t="str">
        <f>'Jeremy Lin'!A23</f>
        <v>vs EUR</v>
      </c>
      <c r="B23">
        <v>14</v>
      </c>
      <c r="C23">
        <v>3</v>
      </c>
      <c r="D23">
        <v>3</v>
      </c>
      <c r="E23">
        <v>1</v>
      </c>
      <c r="F23">
        <v>2</v>
      </c>
      <c r="G23">
        <v>2</v>
      </c>
      <c r="H23">
        <v>5</v>
      </c>
      <c r="I23">
        <v>10</v>
      </c>
      <c r="J23">
        <v>2</v>
      </c>
      <c r="K23">
        <v>5</v>
      </c>
      <c r="L23">
        <v>2</v>
      </c>
      <c r="M23">
        <v>2</v>
      </c>
      <c r="N23">
        <v>0</v>
      </c>
      <c r="O23">
        <v>0</v>
      </c>
      <c r="P23">
        <v>12</v>
      </c>
      <c r="Q23" s="2">
        <f t="shared" si="0"/>
        <v>0.5</v>
      </c>
      <c r="R23" s="2">
        <f t="shared" si="1"/>
        <v>0.4</v>
      </c>
      <c r="S23" s="2">
        <f t="shared" si="5"/>
        <v>1</v>
      </c>
      <c r="T23">
        <v>39</v>
      </c>
      <c r="U23">
        <v>21</v>
      </c>
      <c r="V23">
        <v>1</v>
      </c>
      <c r="W23" s="3">
        <f t="shared" si="2"/>
        <v>15.849897435897438</v>
      </c>
      <c r="X23" s="4">
        <f t="shared" si="3"/>
        <v>29.1</v>
      </c>
      <c r="Y23" s="4">
        <f t="shared" si="4"/>
        <v>12.7</v>
      </c>
      <c r="Z23">
        <v>0</v>
      </c>
    </row>
    <row r="24" spans="1:26" x14ac:dyDescent="0.3">
      <c r="A24" s="1" t="str">
        <f>'Jeremy Lin'!A24</f>
        <v>@ DNK</v>
      </c>
      <c r="B24">
        <v>24</v>
      </c>
      <c r="C24">
        <v>7</v>
      </c>
      <c r="D24">
        <v>1</v>
      </c>
      <c r="E24">
        <v>1</v>
      </c>
      <c r="F24">
        <v>2</v>
      </c>
      <c r="G24">
        <v>1</v>
      </c>
      <c r="H24">
        <v>10</v>
      </c>
      <c r="I24">
        <v>15</v>
      </c>
      <c r="J24">
        <v>3</v>
      </c>
      <c r="K24">
        <v>4</v>
      </c>
      <c r="L24">
        <v>1</v>
      </c>
      <c r="M24">
        <v>2</v>
      </c>
      <c r="N24">
        <v>0</v>
      </c>
      <c r="O24">
        <v>2</v>
      </c>
      <c r="P24">
        <v>-1</v>
      </c>
      <c r="Q24" s="2">
        <f t="shared" si="0"/>
        <v>0.66666666666666663</v>
      </c>
      <c r="R24" s="2">
        <f t="shared" si="1"/>
        <v>0.75</v>
      </c>
      <c r="S24" s="2">
        <f t="shared" si="5"/>
        <v>0.5</v>
      </c>
      <c r="T24">
        <v>39</v>
      </c>
      <c r="U24">
        <v>27</v>
      </c>
      <c r="V24">
        <v>2</v>
      </c>
      <c r="W24" s="3">
        <f t="shared" si="2"/>
        <v>26.70615384615385</v>
      </c>
      <c r="X24" s="4">
        <f t="shared" si="3"/>
        <v>41.9</v>
      </c>
      <c r="Y24" s="4">
        <f t="shared" si="4"/>
        <v>20.8</v>
      </c>
      <c r="Z24">
        <v>0</v>
      </c>
    </row>
    <row r="25" spans="1:26" x14ac:dyDescent="0.3">
      <c r="A25" s="1" t="str">
        <f>'Jeremy Lin'!A25</f>
        <v>@ RKS</v>
      </c>
      <c r="B25">
        <v>23</v>
      </c>
      <c r="C25">
        <v>3</v>
      </c>
      <c r="D25">
        <v>4</v>
      </c>
      <c r="E25">
        <v>0</v>
      </c>
      <c r="F25">
        <v>0</v>
      </c>
      <c r="G25">
        <v>3</v>
      </c>
      <c r="H25">
        <v>9</v>
      </c>
      <c r="I25">
        <v>18</v>
      </c>
      <c r="J25">
        <v>4</v>
      </c>
      <c r="K25">
        <v>8</v>
      </c>
      <c r="L25">
        <v>1</v>
      </c>
      <c r="M25">
        <v>1</v>
      </c>
      <c r="N25">
        <v>1</v>
      </c>
      <c r="O25">
        <v>0</v>
      </c>
      <c r="P25">
        <v>3</v>
      </c>
      <c r="Q25" s="2">
        <f t="shared" si="0"/>
        <v>0.5</v>
      </c>
      <c r="R25" s="2">
        <f t="shared" si="1"/>
        <v>0.5</v>
      </c>
      <c r="S25" s="2">
        <f t="shared" si="5"/>
        <v>1</v>
      </c>
      <c r="T25">
        <v>44</v>
      </c>
      <c r="U25">
        <v>32</v>
      </c>
      <c r="V25">
        <v>0</v>
      </c>
      <c r="W25" s="3">
        <f t="shared" si="2"/>
        <v>16.363045454545453</v>
      </c>
      <c r="X25" s="4">
        <f t="shared" si="3"/>
        <v>29.6</v>
      </c>
      <c r="Y25" s="4">
        <f t="shared" si="4"/>
        <v>15.100000000000001</v>
      </c>
      <c r="Z25">
        <v>0</v>
      </c>
    </row>
    <row r="26" spans="1:26" x14ac:dyDescent="0.3">
      <c r="A26" s="1" t="str">
        <f>'Jeremy Lin'!A26</f>
        <v>vs IMP</v>
      </c>
      <c r="B26">
        <v>23</v>
      </c>
      <c r="C26">
        <v>3</v>
      </c>
      <c r="D26">
        <v>4</v>
      </c>
      <c r="E26">
        <v>1</v>
      </c>
      <c r="F26">
        <v>0</v>
      </c>
      <c r="G26">
        <v>3</v>
      </c>
      <c r="H26">
        <v>10</v>
      </c>
      <c r="I26">
        <v>18</v>
      </c>
      <c r="J26">
        <v>3</v>
      </c>
      <c r="K26">
        <v>7</v>
      </c>
      <c r="L26">
        <v>0</v>
      </c>
      <c r="M26">
        <v>2</v>
      </c>
      <c r="N26">
        <v>0</v>
      </c>
      <c r="O26">
        <v>1</v>
      </c>
      <c r="P26">
        <v>2</v>
      </c>
      <c r="Q26" s="2">
        <f t="shared" si="0"/>
        <v>0.55555555555555558</v>
      </c>
      <c r="R26" s="2">
        <f t="shared" si="1"/>
        <v>0.42857142857142855</v>
      </c>
      <c r="S26" s="2">
        <f t="shared" si="5"/>
        <v>0</v>
      </c>
      <c r="T26">
        <v>41</v>
      </c>
      <c r="U26">
        <v>33</v>
      </c>
      <c r="V26">
        <v>0</v>
      </c>
      <c r="W26" s="3">
        <f t="shared" si="2"/>
        <v>17.166414634146342</v>
      </c>
      <c r="X26" s="4">
        <f t="shared" si="3"/>
        <v>32.6</v>
      </c>
      <c r="Y26" s="4">
        <f t="shared" si="4"/>
        <v>14.600000000000001</v>
      </c>
      <c r="Z26">
        <v>0</v>
      </c>
    </row>
    <row r="27" spans="1:26" x14ac:dyDescent="0.3">
      <c r="A27" s="1" t="str">
        <f>'Jeremy Lin'!A27</f>
        <v>@ AFR</v>
      </c>
      <c r="B27">
        <v>7</v>
      </c>
      <c r="C27">
        <v>3</v>
      </c>
      <c r="D27">
        <v>4</v>
      </c>
      <c r="E27">
        <v>1</v>
      </c>
      <c r="F27">
        <v>1</v>
      </c>
      <c r="G27">
        <v>0</v>
      </c>
      <c r="H27">
        <v>3</v>
      </c>
      <c r="I27">
        <v>7</v>
      </c>
      <c r="J27">
        <v>1</v>
      </c>
      <c r="K27">
        <v>3</v>
      </c>
      <c r="L27">
        <v>0</v>
      </c>
      <c r="M27">
        <v>0</v>
      </c>
      <c r="N27">
        <v>1</v>
      </c>
      <c r="O27">
        <v>4</v>
      </c>
      <c r="P27">
        <v>-12</v>
      </c>
      <c r="Q27" s="2">
        <f t="shared" si="0"/>
        <v>0.42857142857142855</v>
      </c>
      <c r="R27" s="2">
        <f t="shared" si="1"/>
        <v>0.33333333333333331</v>
      </c>
      <c r="S27" s="6" t="s">
        <v>45</v>
      </c>
      <c r="T27">
        <v>34</v>
      </c>
      <c r="U27">
        <v>18</v>
      </c>
      <c r="V27">
        <v>2</v>
      </c>
      <c r="W27" s="3">
        <f t="shared" si="2"/>
        <v>11.306764705882351</v>
      </c>
      <c r="X27" s="4">
        <f t="shared" si="3"/>
        <v>22.6</v>
      </c>
      <c r="Y27" s="4">
        <f t="shared" si="4"/>
        <v>7.4999999999999982</v>
      </c>
      <c r="Z27">
        <v>0</v>
      </c>
    </row>
    <row r="28" spans="1:26" x14ac:dyDescent="0.3">
      <c r="A28" s="1" t="str">
        <f>'Jeremy Lin'!A28</f>
        <v>vs 3PT</v>
      </c>
      <c r="B28">
        <v>15</v>
      </c>
      <c r="C28">
        <v>8</v>
      </c>
      <c r="D28">
        <v>2</v>
      </c>
      <c r="E28">
        <v>1</v>
      </c>
      <c r="F28">
        <v>1</v>
      </c>
      <c r="G28">
        <v>3</v>
      </c>
      <c r="H28">
        <v>6</v>
      </c>
      <c r="I28">
        <v>11</v>
      </c>
      <c r="J28">
        <v>1</v>
      </c>
      <c r="K28">
        <v>4</v>
      </c>
      <c r="L28">
        <v>2</v>
      </c>
      <c r="M28">
        <v>2</v>
      </c>
      <c r="N28">
        <v>0</v>
      </c>
      <c r="O28">
        <v>1</v>
      </c>
      <c r="P28">
        <v>1</v>
      </c>
      <c r="Q28" s="2">
        <f t="shared" si="0"/>
        <v>0.54545454545454541</v>
      </c>
      <c r="R28" s="2">
        <f t="shared" si="1"/>
        <v>0.25</v>
      </c>
      <c r="S28" s="2">
        <f t="shared" si="5"/>
        <v>1</v>
      </c>
      <c r="T28">
        <v>39</v>
      </c>
      <c r="U28">
        <v>20</v>
      </c>
      <c r="V28">
        <v>0</v>
      </c>
      <c r="W28" s="3">
        <f t="shared" si="2"/>
        <v>14.517666666666669</v>
      </c>
      <c r="X28" s="4">
        <f t="shared" si="3"/>
        <v>30.6</v>
      </c>
      <c r="Y28" s="4">
        <f t="shared" si="4"/>
        <v>11.799999999999999</v>
      </c>
      <c r="Z28">
        <v>0</v>
      </c>
    </row>
    <row r="29" spans="1:26" x14ac:dyDescent="0.3">
      <c r="A29" s="1">
        <f>'Jeremy Lin'!A29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'Jeremy Lin'!A30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'Jeremy Lin'!A31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'Jeremy Lin'!A32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'Jeremy Lin'!A33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'Jeremy Lin'!A34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'Jeremy Lin'!A35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'Jeremy Lin'!A36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'Jeremy Lin'!A37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'Jeremy Lin'!A38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'Jeremy Lin'!A39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'Jeremy Lin'!A40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'Jeremy Lin'!A41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'Jeremy Lin'!A42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'Jeremy Lin'!A43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'Jeremy Lin'!A44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'Jeremy Lin'!A45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'Jeremy Lin'!A46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12.074074074074074</v>
      </c>
      <c r="C47" s="4">
        <f t="shared" ref="C47:P47" si="6">AVERAGE(C2:C46)</f>
        <v>4.2962962962962967</v>
      </c>
      <c r="D47" s="4">
        <f t="shared" si="6"/>
        <v>3.1851851851851851</v>
      </c>
      <c r="E47" s="4">
        <f t="shared" si="6"/>
        <v>0.66666666666666663</v>
      </c>
      <c r="F47" s="4">
        <f t="shared" si="6"/>
        <v>0.70370370370370372</v>
      </c>
      <c r="G47" s="4">
        <f t="shared" si="6"/>
        <v>1.2222222222222223</v>
      </c>
      <c r="H47" s="4">
        <f t="shared" si="6"/>
        <v>5.0370370370370372</v>
      </c>
      <c r="I47" s="4">
        <f t="shared" si="6"/>
        <v>10.074074074074074</v>
      </c>
      <c r="J47" s="4">
        <f t="shared" si="6"/>
        <v>1.4074074074074074</v>
      </c>
      <c r="K47" s="4">
        <f t="shared" si="6"/>
        <v>4.0740740740740744</v>
      </c>
      <c r="L47" s="4">
        <f t="shared" si="6"/>
        <v>0.59259259259259256</v>
      </c>
      <c r="M47" s="4">
        <f t="shared" si="6"/>
        <v>0.96296296296296291</v>
      </c>
      <c r="N47" s="4">
        <f t="shared" si="6"/>
        <v>0.48148148148148145</v>
      </c>
      <c r="O47" s="4">
        <f t="shared" si="6"/>
        <v>1.8148148148148149</v>
      </c>
      <c r="P47" s="4">
        <f t="shared" si="6"/>
        <v>-1.2222222222222223</v>
      </c>
      <c r="Q47" s="2">
        <f>SUM(H2:H46)/SUM(I2:I46)</f>
        <v>0.5</v>
      </c>
      <c r="R47" s="2">
        <f>SUM(J2:J46)/SUM(K2:K46)</f>
        <v>0.34545454545454546</v>
      </c>
      <c r="S47" s="2">
        <f>SUM(L2:L46)/SUM(M2:M46)</f>
        <v>0.61538461538461542</v>
      </c>
      <c r="T47" s="4">
        <f t="shared" ref="T47:V47" si="7">AVERAGE(T2:T46)</f>
        <v>38.592592592592595</v>
      </c>
      <c r="U47" s="4">
        <f t="shared" si="7"/>
        <v>19.777777777777779</v>
      </c>
      <c r="V47" s="4">
        <f t="shared" si="7"/>
        <v>0.59259259259259256</v>
      </c>
      <c r="W47" s="3">
        <f>((H49*85.91) +(F49*53.897)+(J49*51.757)+(L49*46.845)+(E49*39.19)+(N49*39.19)+(D49*34.677)+((C49-N49)*14.707)-(O49*17.174)-((M49-L49)*20.091)-((I49-H49)*39.19)-(G49*53.897))/T49</f>
        <v>12.461751439539347</v>
      </c>
      <c r="X47" s="4">
        <f t="shared" ref="X47" si="8">B47+(C47*1.2)+(D47*1.5)+(E47*3)+(F47*3)-G47</f>
        <v>24.896296296296299</v>
      </c>
      <c r="Y47" s="4">
        <f t="shared" ref="Y47" si="9">B47+0.4*H47-0.7*I47-0.4*(M47-L47)+0.7*N47+0.3*(C47-N47)+F47+D47*0.7+0.7*E47-0.4*O47-G47</f>
        <v>9.8222222222222229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326</v>
      </c>
      <c r="C49">
        <f t="shared" ref="C49:P49" si="10">SUM(C2:C46)</f>
        <v>116</v>
      </c>
      <c r="D49">
        <f t="shared" si="10"/>
        <v>86</v>
      </c>
      <c r="E49">
        <f t="shared" si="10"/>
        <v>18</v>
      </c>
      <c r="F49">
        <f t="shared" si="10"/>
        <v>19</v>
      </c>
      <c r="G49">
        <f t="shared" si="10"/>
        <v>33</v>
      </c>
      <c r="H49">
        <f t="shared" si="10"/>
        <v>136</v>
      </c>
      <c r="I49">
        <f t="shared" si="10"/>
        <v>272</v>
      </c>
      <c r="J49">
        <f t="shared" si="10"/>
        <v>38</v>
      </c>
      <c r="K49">
        <f t="shared" si="10"/>
        <v>110</v>
      </c>
      <c r="L49">
        <f t="shared" si="10"/>
        <v>16</v>
      </c>
      <c r="M49">
        <f t="shared" si="10"/>
        <v>26</v>
      </c>
      <c r="N49">
        <f t="shared" si="10"/>
        <v>13</v>
      </c>
      <c r="O49">
        <f t="shared" si="10"/>
        <v>49</v>
      </c>
      <c r="P49">
        <f t="shared" si="10"/>
        <v>-33</v>
      </c>
      <c r="T49">
        <f>SUM(T2:T46)</f>
        <v>1042</v>
      </c>
      <c r="U49">
        <f>SUM(U2:U46)</f>
        <v>534</v>
      </c>
      <c r="V49">
        <f>SUM(V2:V46)</f>
        <v>16</v>
      </c>
      <c r="X49" s="4">
        <f>SUM(X2:X46)</f>
        <v>672.2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topLeftCell="A9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'Jeremy Lin'!A2</f>
        <v>@ OCE</v>
      </c>
      <c r="B2">
        <v>5</v>
      </c>
      <c r="C2">
        <v>5</v>
      </c>
      <c r="D2">
        <v>2</v>
      </c>
      <c r="E2">
        <v>0</v>
      </c>
      <c r="F2">
        <v>0</v>
      </c>
      <c r="G2">
        <v>0</v>
      </c>
      <c r="H2">
        <v>2</v>
      </c>
      <c r="I2">
        <v>3</v>
      </c>
      <c r="J2">
        <v>0</v>
      </c>
      <c r="K2">
        <v>0</v>
      </c>
      <c r="L2">
        <v>1</v>
      </c>
      <c r="M2">
        <v>2</v>
      </c>
      <c r="N2">
        <v>2</v>
      </c>
      <c r="O2">
        <v>2</v>
      </c>
      <c r="P2">
        <v>19</v>
      </c>
      <c r="Q2" s="2">
        <f t="shared" ref="Q2:Q46" si="0">H2/I2</f>
        <v>0.66666666666666663</v>
      </c>
      <c r="R2" s="6" t="s">
        <v>45</v>
      </c>
      <c r="S2" s="2">
        <f>L2/M2</f>
        <v>0.5</v>
      </c>
      <c r="T2">
        <v>22</v>
      </c>
      <c r="U2">
        <v>11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14.40413636363636</v>
      </c>
      <c r="X2" s="4">
        <f t="shared" ref="X2:X46" si="2">B2+(C2*1.2)+(D2*1.5)+(E2*3)+(F2*3)-G2</f>
        <v>14</v>
      </c>
      <c r="Y2" s="4">
        <f t="shared" ref="Y2:Y46" si="3">B2+0.4*H2-0.7*I2-0.4*(M2-L2)+0.7*N2+0.3*(C2-N2)+F2+D2*0.7+0.7*E2-0.4*O2-G2</f>
        <v>6.2</v>
      </c>
      <c r="Z2">
        <v>0</v>
      </c>
    </row>
    <row r="3" spans="1:26" x14ac:dyDescent="0.3">
      <c r="A3" s="1" t="str">
        <f>'Jeremy Lin'!A3</f>
        <v>vs SPA</v>
      </c>
      <c r="B3">
        <v>4</v>
      </c>
      <c r="C3">
        <v>4</v>
      </c>
      <c r="D3">
        <v>0</v>
      </c>
      <c r="E3">
        <v>0</v>
      </c>
      <c r="F3">
        <v>0</v>
      </c>
      <c r="G3">
        <v>0</v>
      </c>
      <c r="H3">
        <v>2</v>
      </c>
      <c r="I3">
        <v>7</v>
      </c>
      <c r="J3">
        <v>0</v>
      </c>
      <c r="K3">
        <v>1</v>
      </c>
      <c r="L3">
        <v>0</v>
      </c>
      <c r="M3">
        <v>0</v>
      </c>
      <c r="N3">
        <v>2</v>
      </c>
      <c r="O3">
        <v>2</v>
      </c>
      <c r="P3">
        <v>8</v>
      </c>
      <c r="Q3" s="2">
        <f t="shared" si="0"/>
        <v>0.2857142857142857</v>
      </c>
      <c r="R3" s="2">
        <f t="shared" ref="R3:R46" si="4">J3/K3</f>
        <v>0</v>
      </c>
      <c r="S3" s="6" t="s">
        <v>45</v>
      </c>
      <c r="T3">
        <v>26</v>
      </c>
      <c r="U3">
        <v>4</v>
      </c>
      <c r="V3">
        <v>1</v>
      </c>
      <c r="W3" s="3">
        <f t="shared" si="1"/>
        <v>1.8967692307692299</v>
      </c>
      <c r="X3" s="4">
        <f t="shared" si="2"/>
        <v>8.8000000000000007</v>
      </c>
      <c r="Y3" s="4">
        <f t="shared" si="3"/>
        <v>1.1000000000000003</v>
      </c>
      <c r="Z3">
        <v>0</v>
      </c>
    </row>
    <row r="4" spans="1:26" x14ac:dyDescent="0.3">
      <c r="A4" s="1" t="str">
        <f>'Jeremy Lin'!A4</f>
        <v>@ FRA</v>
      </c>
      <c r="B4">
        <v>2</v>
      </c>
      <c r="C4">
        <v>8</v>
      </c>
      <c r="D4">
        <v>3</v>
      </c>
      <c r="E4">
        <v>1</v>
      </c>
      <c r="F4">
        <v>0</v>
      </c>
      <c r="G4">
        <v>1</v>
      </c>
      <c r="H4">
        <v>1</v>
      </c>
      <c r="I4">
        <v>3</v>
      </c>
      <c r="J4">
        <v>0</v>
      </c>
      <c r="K4">
        <v>1</v>
      </c>
      <c r="L4">
        <v>0</v>
      </c>
      <c r="M4">
        <v>0</v>
      </c>
      <c r="N4">
        <v>1</v>
      </c>
      <c r="O4">
        <v>2</v>
      </c>
      <c r="P4">
        <v>10</v>
      </c>
      <c r="Q4" s="2">
        <f t="shared" si="0"/>
        <v>0.33333333333333331</v>
      </c>
      <c r="R4" s="2">
        <f t="shared" si="4"/>
        <v>0</v>
      </c>
      <c r="S4" s="6" t="s">
        <v>45</v>
      </c>
      <c r="T4">
        <v>26</v>
      </c>
      <c r="U4">
        <v>10</v>
      </c>
      <c r="V4">
        <v>1</v>
      </c>
      <c r="W4" s="3">
        <f t="shared" si="1"/>
        <v>7.8709615384615397</v>
      </c>
      <c r="X4" s="4">
        <f t="shared" si="2"/>
        <v>18.100000000000001</v>
      </c>
      <c r="Y4" s="4">
        <f t="shared" si="3"/>
        <v>4.1000000000000005</v>
      </c>
      <c r="Z4">
        <v>0</v>
      </c>
    </row>
    <row r="5" spans="1:26" x14ac:dyDescent="0.3">
      <c r="A5" s="1" t="str">
        <f>'Jeremy Lin'!A5</f>
        <v>vs 6TH</v>
      </c>
      <c r="B5">
        <v>4</v>
      </c>
      <c r="C5">
        <v>8</v>
      </c>
      <c r="D5">
        <v>3</v>
      </c>
      <c r="E5">
        <v>8</v>
      </c>
      <c r="F5">
        <v>4</v>
      </c>
      <c r="G5">
        <v>0</v>
      </c>
      <c r="H5">
        <v>2</v>
      </c>
      <c r="I5">
        <v>4</v>
      </c>
      <c r="J5">
        <v>0</v>
      </c>
      <c r="K5">
        <v>1</v>
      </c>
      <c r="L5">
        <v>0</v>
      </c>
      <c r="M5">
        <v>0</v>
      </c>
      <c r="N5">
        <v>2</v>
      </c>
      <c r="O5">
        <v>1</v>
      </c>
      <c r="P5">
        <v>22</v>
      </c>
      <c r="Q5" s="2">
        <f t="shared" si="0"/>
        <v>0.5</v>
      </c>
      <c r="R5" s="2">
        <f t="shared" si="4"/>
        <v>0</v>
      </c>
      <c r="S5" s="6" t="s">
        <v>45</v>
      </c>
      <c r="T5">
        <v>30</v>
      </c>
      <c r="U5">
        <v>12</v>
      </c>
      <c r="V5">
        <v>0</v>
      </c>
      <c r="W5" s="3">
        <f t="shared" si="1"/>
        <v>29.200899999999997</v>
      </c>
      <c r="X5" s="4">
        <f t="shared" si="2"/>
        <v>54.1</v>
      </c>
      <c r="Y5" s="4">
        <f t="shared" si="3"/>
        <v>16.5</v>
      </c>
      <c r="Z5">
        <v>0</v>
      </c>
    </row>
    <row r="6" spans="1:26" x14ac:dyDescent="0.3">
      <c r="A6" s="1" t="str">
        <f>'Jeremy Lin'!A6</f>
        <v>@ INJ</v>
      </c>
      <c r="B6">
        <v>6</v>
      </c>
      <c r="C6">
        <v>3</v>
      </c>
      <c r="D6">
        <v>1</v>
      </c>
      <c r="E6">
        <v>2</v>
      </c>
      <c r="F6">
        <v>0</v>
      </c>
      <c r="G6">
        <v>1</v>
      </c>
      <c r="H6">
        <v>3</v>
      </c>
      <c r="I6">
        <v>4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-21</v>
      </c>
      <c r="Q6" s="2">
        <f t="shared" si="0"/>
        <v>0.75</v>
      </c>
      <c r="R6" s="2">
        <f t="shared" si="4"/>
        <v>0</v>
      </c>
      <c r="S6" s="6" t="s">
        <v>45</v>
      </c>
      <c r="T6">
        <v>32</v>
      </c>
      <c r="U6">
        <v>9</v>
      </c>
      <c r="V6">
        <v>0</v>
      </c>
      <c r="W6" s="3">
        <f t="shared" si="1"/>
        <v>10.056906250000001</v>
      </c>
      <c r="X6" s="4">
        <f t="shared" si="2"/>
        <v>16.100000000000001</v>
      </c>
      <c r="Y6" s="4">
        <f t="shared" si="3"/>
        <v>6.4</v>
      </c>
      <c r="Z6">
        <v>0</v>
      </c>
    </row>
    <row r="7" spans="1:26" x14ac:dyDescent="0.3">
      <c r="A7" s="1" t="str">
        <f>'Jeremy Lin'!A7</f>
        <v>vs CAN</v>
      </c>
      <c r="B7">
        <v>10</v>
      </c>
      <c r="C7">
        <v>6</v>
      </c>
      <c r="D7">
        <v>2</v>
      </c>
      <c r="E7">
        <v>1</v>
      </c>
      <c r="F7">
        <v>0</v>
      </c>
      <c r="G7">
        <v>0</v>
      </c>
      <c r="H7">
        <v>5</v>
      </c>
      <c r="I7">
        <v>7</v>
      </c>
      <c r="J7">
        <v>0</v>
      </c>
      <c r="K7">
        <v>0</v>
      </c>
      <c r="L7">
        <v>0</v>
      </c>
      <c r="M7">
        <v>0</v>
      </c>
      <c r="N7">
        <v>2</v>
      </c>
      <c r="O7">
        <v>3</v>
      </c>
      <c r="P7">
        <v>14</v>
      </c>
      <c r="Q7" s="2">
        <f t="shared" si="0"/>
        <v>0.7142857142857143</v>
      </c>
      <c r="R7" s="6" t="s">
        <v>45</v>
      </c>
      <c r="S7" s="6" t="s">
        <v>45</v>
      </c>
      <c r="T7">
        <v>28</v>
      </c>
      <c r="U7">
        <v>16</v>
      </c>
      <c r="V7">
        <v>1</v>
      </c>
      <c r="W7" s="3">
        <f t="shared" si="1"/>
        <v>19.478571428571424</v>
      </c>
      <c r="X7" s="4">
        <f t="shared" si="2"/>
        <v>23.2</v>
      </c>
      <c r="Y7" s="4">
        <f t="shared" si="3"/>
        <v>10.599999999999998</v>
      </c>
      <c r="Z7">
        <v>0</v>
      </c>
    </row>
    <row r="8" spans="1:26" x14ac:dyDescent="0.3">
      <c r="A8" s="1" t="str">
        <f>'Jeremy Lin'!A8</f>
        <v>@ EUR</v>
      </c>
      <c r="B8">
        <v>10</v>
      </c>
      <c r="C8">
        <v>3</v>
      </c>
      <c r="D8">
        <v>0</v>
      </c>
      <c r="E8">
        <v>0</v>
      </c>
      <c r="F8">
        <v>2</v>
      </c>
      <c r="G8">
        <v>0</v>
      </c>
      <c r="H8">
        <v>5</v>
      </c>
      <c r="I8">
        <v>6</v>
      </c>
      <c r="J8">
        <v>0</v>
      </c>
      <c r="K8">
        <v>0</v>
      </c>
      <c r="L8">
        <v>0</v>
      </c>
      <c r="M8">
        <v>2</v>
      </c>
      <c r="N8">
        <v>1</v>
      </c>
      <c r="O8">
        <v>0</v>
      </c>
      <c r="P8">
        <v>3</v>
      </c>
      <c r="Q8" s="2">
        <f t="shared" si="0"/>
        <v>0.83333333333333337</v>
      </c>
      <c r="R8" s="6" t="s">
        <v>45</v>
      </c>
      <c r="S8" s="2">
        <f t="shared" ref="S8:S46" si="5">L8/M8</f>
        <v>0</v>
      </c>
      <c r="T8">
        <v>25</v>
      </c>
      <c r="U8">
        <v>10</v>
      </c>
      <c r="V8">
        <v>3</v>
      </c>
      <c r="W8" s="3">
        <f t="shared" si="1"/>
        <v>21.06303999999999</v>
      </c>
      <c r="X8" s="4">
        <f t="shared" si="2"/>
        <v>19.600000000000001</v>
      </c>
      <c r="Y8" s="4">
        <f t="shared" si="3"/>
        <v>10.3</v>
      </c>
      <c r="Z8">
        <v>0</v>
      </c>
    </row>
    <row r="9" spans="1:26" x14ac:dyDescent="0.3">
      <c r="A9" s="1" t="str">
        <f>'Jeremy Lin'!A9</f>
        <v>vs DNK</v>
      </c>
      <c r="B9">
        <v>13</v>
      </c>
      <c r="C9">
        <v>7</v>
      </c>
      <c r="D9">
        <v>1</v>
      </c>
      <c r="E9">
        <v>0</v>
      </c>
      <c r="F9">
        <v>1</v>
      </c>
      <c r="G9">
        <v>1</v>
      </c>
      <c r="H9">
        <v>5</v>
      </c>
      <c r="I9">
        <v>6</v>
      </c>
      <c r="J9">
        <v>1</v>
      </c>
      <c r="K9">
        <v>1</v>
      </c>
      <c r="L9">
        <v>2</v>
      </c>
      <c r="M9">
        <v>2</v>
      </c>
      <c r="N9">
        <v>3</v>
      </c>
      <c r="O9">
        <v>2</v>
      </c>
      <c r="P9">
        <v>20</v>
      </c>
      <c r="Q9" s="2">
        <f t="shared" si="0"/>
        <v>0.83333333333333337</v>
      </c>
      <c r="R9" s="2">
        <f t="shared" si="4"/>
        <v>1</v>
      </c>
      <c r="S9" s="2">
        <f t="shared" si="5"/>
        <v>1</v>
      </c>
      <c r="T9">
        <v>34</v>
      </c>
      <c r="U9">
        <v>16</v>
      </c>
      <c r="V9">
        <v>0</v>
      </c>
      <c r="W9" s="3">
        <f t="shared" si="1"/>
        <v>20.956882352941175</v>
      </c>
      <c r="X9" s="4">
        <f t="shared" si="2"/>
        <v>24.9</v>
      </c>
      <c r="Y9" s="4">
        <f t="shared" si="3"/>
        <v>13.999999999999998</v>
      </c>
      <c r="Z9">
        <v>0</v>
      </c>
    </row>
    <row r="10" spans="1:26" x14ac:dyDescent="0.3">
      <c r="A10" s="1" t="str">
        <f>'Jeremy Lin'!A10</f>
        <v>vs RKS</v>
      </c>
      <c r="B10">
        <v>8</v>
      </c>
      <c r="C10">
        <v>3</v>
      </c>
      <c r="D10">
        <v>4</v>
      </c>
      <c r="E10">
        <v>1</v>
      </c>
      <c r="F10">
        <v>0</v>
      </c>
      <c r="G10">
        <v>0</v>
      </c>
      <c r="H10">
        <v>3</v>
      </c>
      <c r="I10">
        <v>5</v>
      </c>
      <c r="J10">
        <v>0</v>
      </c>
      <c r="K10">
        <v>0</v>
      </c>
      <c r="L10">
        <v>2</v>
      </c>
      <c r="M10">
        <v>2</v>
      </c>
      <c r="N10">
        <v>0</v>
      </c>
      <c r="O10">
        <v>1</v>
      </c>
      <c r="P10">
        <v>-11</v>
      </c>
      <c r="Q10" s="2">
        <f t="shared" si="0"/>
        <v>0.6</v>
      </c>
      <c r="R10" s="6" t="s">
        <v>45</v>
      </c>
      <c r="S10" s="2">
        <f t="shared" si="5"/>
        <v>1</v>
      </c>
      <c r="T10">
        <v>27</v>
      </c>
      <c r="U10">
        <v>18</v>
      </c>
      <c r="V10">
        <v>2</v>
      </c>
      <c r="W10" s="3">
        <f t="shared" si="1"/>
        <v>17.699444444444445</v>
      </c>
      <c r="X10" s="4">
        <f t="shared" si="2"/>
        <v>20.6</v>
      </c>
      <c r="Y10" s="4">
        <f t="shared" si="3"/>
        <v>9.6999999999999975</v>
      </c>
      <c r="Z10">
        <v>0</v>
      </c>
    </row>
    <row r="11" spans="1:26" x14ac:dyDescent="0.3">
      <c r="A11" s="1" t="str">
        <f>'Jeremy Lin'!A11</f>
        <v>@ IMP</v>
      </c>
      <c r="B11">
        <v>5</v>
      </c>
      <c r="C11">
        <v>2</v>
      </c>
      <c r="D11">
        <v>0</v>
      </c>
      <c r="E11">
        <v>0</v>
      </c>
      <c r="F11">
        <v>1</v>
      </c>
      <c r="G11">
        <v>0</v>
      </c>
      <c r="H11">
        <v>2</v>
      </c>
      <c r="I11">
        <v>2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-3</v>
      </c>
      <c r="Q11" s="2">
        <f t="shared" si="0"/>
        <v>1</v>
      </c>
      <c r="R11" s="2">
        <f t="shared" si="4"/>
        <v>1</v>
      </c>
      <c r="S11" s="6" t="s">
        <v>45</v>
      </c>
      <c r="T11">
        <v>21</v>
      </c>
      <c r="U11">
        <v>5</v>
      </c>
      <c r="V11">
        <v>0</v>
      </c>
      <c r="W11" s="3">
        <f t="shared" si="1"/>
        <v>14.613714285714284</v>
      </c>
      <c r="X11" s="4">
        <f t="shared" si="2"/>
        <v>10.4</v>
      </c>
      <c r="Y11" s="4">
        <f t="shared" si="3"/>
        <v>6</v>
      </c>
      <c r="Z11">
        <v>0</v>
      </c>
    </row>
    <row r="12" spans="1:26" x14ac:dyDescent="0.3">
      <c r="A12" s="1" t="str">
        <f>'Jeremy Lin'!A12</f>
        <v>vs AFR</v>
      </c>
      <c r="B12">
        <v>5</v>
      </c>
      <c r="C12">
        <v>4</v>
      </c>
      <c r="D12">
        <v>0</v>
      </c>
      <c r="E12">
        <v>0</v>
      </c>
      <c r="F12">
        <v>0</v>
      </c>
      <c r="G12">
        <v>0</v>
      </c>
      <c r="H12">
        <v>2</v>
      </c>
      <c r="I12">
        <v>3</v>
      </c>
      <c r="J12">
        <v>1</v>
      </c>
      <c r="K12">
        <v>1</v>
      </c>
      <c r="L12">
        <v>0</v>
      </c>
      <c r="M12">
        <v>0</v>
      </c>
      <c r="N12">
        <v>0</v>
      </c>
      <c r="O12">
        <v>2</v>
      </c>
      <c r="P12">
        <v>8</v>
      </c>
      <c r="Q12" s="2">
        <f t="shared" si="0"/>
        <v>0.66666666666666663</v>
      </c>
      <c r="R12" s="2">
        <f t="shared" si="4"/>
        <v>1</v>
      </c>
      <c r="S12" s="6" t="s">
        <v>45</v>
      </c>
      <c r="T12">
        <v>30</v>
      </c>
      <c r="U12">
        <v>5</v>
      </c>
      <c r="V12">
        <v>1</v>
      </c>
      <c r="W12" s="3">
        <f t="shared" si="1"/>
        <v>6.9622333333333319</v>
      </c>
      <c r="X12" s="4">
        <f t="shared" si="2"/>
        <v>9.8000000000000007</v>
      </c>
      <c r="Y12" s="4">
        <f t="shared" si="3"/>
        <v>4.1000000000000005</v>
      </c>
      <c r="Z12">
        <v>0</v>
      </c>
    </row>
    <row r="13" spans="1:26" x14ac:dyDescent="0.3">
      <c r="A13" s="1" t="str">
        <f>'Jeremy Lin'!A13</f>
        <v>@ 3PT</v>
      </c>
      <c r="B13">
        <v>6</v>
      </c>
      <c r="C13">
        <v>0</v>
      </c>
      <c r="D13">
        <v>1</v>
      </c>
      <c r="E13">
        <v>1</v>
      </c>
      <c r="F13">
        <v>0</v>
      </c>
      <c r="G13">
        <v>0</v>
      </c>
      <c r="H13">
        <v>3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-9</v>
      </c>
      <c r="Q13" s="2">
        <f t="shared" si="0"/>
        <v>1</v>
      </c>
      <c r="R13" s="6" t="s">
        <v>45</v>
      </c>
      <c r="S13" s="6" t="s">
        <v>45</v>
      </c>
      <c r="T13">
        <v>22</v>
      </c>
      <c r="U13">
        <v>8</v>
      </c>
      <c r="V13">
        <v>1</v>
      </c>
      <c r="W13" s="3">
        <f t="shared" si="1"/>
        <v>15.072590909090911</v>
      </c>
      <c r="X13" s="4">
        <f t="shared" si="2"/>
        <v>10.5</v>
      </c>
      <c r="Y13" s="4">
        <f t="shared" si="3"/>
        <v>6.5000000000000009</v>
      </c>
      <c r="Z13">
        <v>0</v>
      </c>
    </row>
    <row r="14" spans="1:26" x14ac:dyDescent="0.3">
      <c r="A14" s="1" t="str">
        <f>'Jeremy Lin'!A14</f>
        <v>vs OLD</v>
      </c>
      <c r="B14">
        <v>7</v>
      </c>
      <c r="C14">
        <v>8</v>
      </c>
      <c r="D14">
        <v>1</v>
      </c>
      <c r="E14">
        <v>1</v>
      </c>
      <c r="F14">
        <v>2</v>
      </c>
      <c r="G14">
        <v>0</v>
      </c>
      <c r="H14">
        <v>3</v>
      </c>
      <c r="I14">
        <v>4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-13</v>
      </c>
      <c r="Q14" s="2">
        <f t="shared" si="0"/>
        <v>0.75</v>
      </c>
      <c r="R14" s="2">
        <f t="shared" si="4"/>
        <v>1</v>
      </c>
      <c r="S14" s="6" t="s">
        <v>45</v>
      </c>
      <c r="T14">
        <v>34</v>
      </c>
      <c r="U14">
        <v>9</v>
      </c>
      <c r="V14">
        <v>1</v>
      </c>
      <c r="W14" s="3">
        <f t="shared" si="1"/>
        <v>16.753352941176473</v>
      </c>
      <c r="X14" s="4">
        <f t="shared" si="2"/>
        <v>27.1</v>
      </c>
      <c r="Y14" s="4">
        <f t="shared" si="3"/>
        <v>11.199999999999998</v>
      </c>
      <c r="Z14">
        <v>0</v>
      </c>
    </row>
    <row r="15" spans="1:26" x14ac:dyDescent="0.3">
      <c r="A15" s="1" t="str">
        <f>'Jeremy Lin'!A15</f>
        <v>@ DEF</v>
      </c>
      <c r="B15">
        <v>8</v>
      </c>
      <c r="C15">
        <v>3</v>
      </c>
      <c r="D15">
        <v>0</v>
      </c>
      <c r="E15">
        <v>1</v>
      </c>
      <c r="F15">
        <v>1</v>
      </c>
      <c r="G15">
        <v>0</v>
      </c>
      <c r="H15">
        <v>3</v>
      </c>
      <c r="I15">
        <v>3</v>
      </c>
      <c r="J15">
        <v>2</v>
      </c>
      <c r="K15">
        <v>2</v>
      </c>
      <c r="L15">
        <v>0</v>
      </c>
      <c r="M15">
        <v>1</v>
      </c>
      <c r="N15">
        <v>1</v>
      </c>
      <c r="O15">
        <v>1</v>
      </c>
      <c r="P15">
        <v>-5</v>
      </c>
      <c r="Q15" s="2">
        <f t="shared" si="0"/>
        <v>1</v>
      </c>
      <c r="R15" s="2">
        <f t="shared" si="4"/>
        <v>1</v>
      </c>
      <c r="S15" s="2">
        <f t="shared" si="5"/>
        <v>0</v>
      </c>
      <c r="T15">
        <v>22</v>
      </c>
      <c r="U15">
        <v>8</v>
      </c>
      <c r="V15">
        <v>0</v>
      </c>
      <c r="W15" s="3">
        <f t="shared" si="1"/>
        <v>22.075909090909093</v>
      </c>
      <c r="X15" s="4">
        <f t="shared" si="2"/>
        <v>17.600000000000001</v>
      </c>
      <c r="Y15" s="4">
        <f t="shared" si="3"/>
        <v>9.2999999999999989</v>
      </c>
      <c r="Z15">
        <v>0</v>
      </c>
    </row>
    <row r="16" spans="1:26" x14ac:dyDescent="0.3">
      <c r="A16" s="1" t="str">
        <f>'Jeremy Lin'!A16</f>
        <v>vs USA</v>
      </c>
      <c r="B16">
        <v>11</v>
      </c>
      <c r="C16">
        <v>3</v>
      </c>
      <c r="D16">
        <v>1</v>
      </c>
      <c r="E16">
        <v>0</v>
      </c>
      <c r="F16">
        <v>2</v>
      </c>
      <c r="G16">
        <v>0</v>
      </c>
      <c r="H16">
        <v>4</v>
      </c>
      <c r="I16">
        <v>8</v>
      </c>
      <c r="J16">
        <v>0</v>
      </c>
      <c r="K16">
        <v>1</v>
      </c>
      <c r="L16">
        <v>3</v>
      </c>
      <c r="M16">
        <v>3</v>
      </c>
      <c r="N16">
        <v>1</v>
      </c>
      <c r="O16">
        <v>3</v>
      </c>
      <c r="P16">
        <v>13</v>
      </c>
      <c r="Q16" s="2">
        <f t="shared" si="0"/>
        <v>0.5</v>
      </c>
      <c r="R16" s="2">
        <f t="shared" si="4"/>
        <v>0</v>
      </c>
      <c r="S16" s="2">
        <f t="shared" si="5"/>
        <v>1</v>
      </c>
      <c r="T16">
        <v>24</v>
      </c>
      <c r="U16">
        <v>14</v>
      </c>
      <c r="V16">
        <v>1</v>
      </c>
      <c r="W16" s="3">
        <f t="shared" si="1"/>
        <v>20.290333333333326</v>
      </c>
      <c r="X16" s="4">
        <f t="shared" si="2"/>
        <v>22.1</v>
      </c>
      <c r="Y16" s="4">
        <f t="shared" si="3"/>
        <v>9.8000000000000007</v>
      </c>
      <c r="Z16">
        <v>0</v>
      </c>
    </row>
    <row r="17" spans="1:26" x14ac:dyDescent="0.3">
      <c r="A17" s="1" t="str">
        <f>'Jeremy Lin'!A17</f>
        <v>vs OCE</v>
      </c>
      <c r="B17">
        <v>15</v>
      </c>
      <c r="C17">
        <v>7</v>
      </c>
      <c r="D17">
        <v>1</v>
      </c>
      <c r="E17">
        <v>2</v>
      </c>
      <c r="F17">
        <v>3</v>
      </c>
      <c r="G17">
        <v>3</v>
      </c>
      <c r="H17">
        <v>6</v>
      </c>
      <c r="I17">
        <v>13</v>
      </c>
      <c r="J17">
        <v>2</v>
      </c>
      <c r="K17">
        <v>4</v>
      </c>
      <c r="L17">
        <v>1</v>
      </c>
      <c r="M17">
        <v>2</v>
      </c>
      <c r="N17">
        <v>1</v>
      </c>
      <c r="O17">
        <v>3</v>
      </c>
      <c r="P17">
        <v>-1</v>
      </c>
      <c r="Q17" s="2">
        <f t="shared" si="0"/>
        <v>0.46153846153846156</v>
      </c>
      <c r="R17" s="2">
        <f t="shared" si="4"/>
        <v>0.5</v>
      </c>
      <c r="S17" s="2">
        <f t="shared" si="5"/>
        <v>0.5</v>
      </c>
      <c r="T17">
        <v>36</v>
      </c>
      <c r="U17">
        <v>17</v>
      </c>
      <c r="V17">
        <v>4</v>
      </c>
      <c r="W17" s="3">
        <f t="shared" si="1"/>
        <v>15.565694444444452</v>
      </c>
      <c r="X17" s="4">
        <f t="shared" si="2"/>
        <v>36.9</v>
      </c>
      <c r="Y17" s="4">
        <f t="shared" si="3"/>
        <v>11.299999999999997</v>
      </c>
      <c r="Z17">
        <v>0</v>
      </c>
    </row>
    <row r="18" spans="1:26" x14ac:dyDescent="0.3">
      <c r="A18" s="1" t="str">
        <f>'Jeremy Lin'!A18</f>
        <v>@ SPA</v>
      </c>
      <c r="B18">
        <v>8</v>
      </c>
      <c r="C18">
        <v>6</v>
      </c>
      <c r="D18">
        <v>1</v>
      </c>
      <c r="E18">
        <v>3</v>
      </c>
      <c r="F18">
        <v>0</v>
      </c>
      <c r="G18">
        <v>1</v>
      </c>
      <c r="H18">
        <v>2</v>
      </c>
      <c r="I18">
        <v>3</v>
      </c>
      <c r="J18">
        <v>1</v>
      </c>
      <c r="K18">
        <v>2</v>
      </c>
      <c r="L18">
        <v>3</v>
      </c>
      <c r="M18">
        <v>3</v>
      </c>
      <c r="N18">
        <v>0</v>
      </c>
      <c r="O18">
        <v>1</v>
      </c>
      <c r="P18">
        <v>3</v>
      </c>
      <c r="Q18" s="2">
        <f t="shared" si="0"/>
        <v>0.66666666666666663</v>
      </c>
      <c r="R18" s="2">
        <f t="shared" si="4"/>
        <v>0.5</v>
      </c>
      <c r="S18" s="2">
        <f t="shared" si="5"/>
        <v>1</v>
      </c>
      <c r="T18">
        <v>29</v>
      </c>
      <c r="U18">
        <v>10</v>
      </c>
      <c r="V18">
        <v>0</v>
      </c>
      <c r="W18" s="3">
        <f t="shared" si="1"/>
        <v>17.04620689655172</v>
      </c>
      <c r="X18" s="4">
        <f t="shared" si="2"/>
        <v>24.7</v>
      </c>
      <c r="Y18" s="4">
        <f t="shared" si="3"/>
        <v>9.8999999999999986</v>
      </c>
      <c r="Z18">
        <v>0</v>
      </c>
    </row>
    <row r="19" spans="1:26" x14ac:dyDescent="0.3">
      <c r="A19" s="1" t="str">
        <f>'Jeremy Lin'!A19</f>
        <v>vs FRA</v>
      </c>
      <c r="B19">
        <v>1</v>
      </c>
      <c r="C19">
        <v>5</v>
      </c>
      <c r="D19">
        <v>1</v>
      </c>
      <c r="E19">
        <v>1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2</v>
      </c>
      <c r="N19">
        <v>1</v>
      </c>
      <c r="O19">
        <v>1</v>
      </c>
      <c r="P19">
        <v>-16</v>
      </c>
      <c r="Q19" s="2">
        <f t="shared" si="0"/>
        <v>0</v>
      </c>
      <c r="R19" s="6" t="s">
        <v>45</v>
      </c>
      <c r="S19" s="2">
        <f t="shared" si="5"/>
        <v>0.5</v>
      </c>
      <c r="T19">
        <v>31</v>
      </c>
      <c r="U19">
        <v>4</v>
      </c>
      <c r="V19">
        <v>0</v>
      </c>
      <c r="W19" s="3">
        <f t="shared" si="1"/>
        <v>6.3281290322580626</v>
      </c>
      <c r="X19" s="4">
        <f t="shared" si="2"/>
        <v>14.5</v>
      </c>
      <c r="Y19" s="4">
        <f t="shared" si="3"/>
        <v>3.8000000000000003</v>
      </c>
      <c r="Z19">
        <v>0</v>
      </c>
    </row>
    <row r="20" spans="1:26" x14ac:dyDescent="0.3">
      <c r="A20" s="1" t="str">
        <f>'Jeremy Lin'!A20</f>
        <v>@ 6TH</v>
      </c>
      <c r="B20">
        <v>2</v>
      </c>
      <c r="C20">
        <v>5</v>
      </c>
      <c r="D20">
        <v>0</v>
      </c>
      <c r="E20">
        <v>1</v>
      </c>
      <c r="F20">
        <v>0</v>
      </c>
      <c r="G20">
        <v>1</v>
      </c>
      <c r="H20">
        <v>1</v>
      </c>
      <c r="I20">
        <v>3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-13</v>
      </c>
      <c r="Q20" s="2">
        <f t="shared" si="0"/>
        <v>0.33333333333333331</v>
      </c>
      <c r="R20" s="6" t="s">
        <v>45</v>
      </c>
      <c r="S20" s="6" t="s">
        <v>45</v>
      </c>
      <c r="T20">
        <v>25</v>
      </c>
      <c r="U20">
        <v>2</v>
      </c>
      <c r="V20">
        <v>1</v>
      </c>
      <c r="W20" s="3">
        <f t="shared" si="1"/>
        <v>2.9466800000000002</v>
      </c>
      <c r="X20" s="4">
        <f t="shared" si="2"/>
        <v>10</v>
      </c>
      <c r="Y20" s="4">
        <f t="shared" si="3"/>
        <v>1.5000000000000004</v>
      </c>
      <c r="Z20">
        <v>0</v>
      </c>
    </row>
    <row r="21" spans="1:26" x14ac:dyDescent="0.3">
      <c r="A21" s="1" t="str">
        <f>'Jeremy Lin'!A21</f>
        <v>vs INJ</v>
      </c>
      <c r="B21">
        <v>9</v>
      </c>
      <c r="C21">
        <v>4</v>
      </c>
      <c r="D21">
        <v>1</v>
      </c>
      <c r="E21">
        <v>2</v>
      </c>
      <c r="F21">
        <v>0</v>
      </c>
      <c r="G21">
        <v>0</v>
      </c>
      <c r="H21">
        <v>4</v>
      </c>
      <c r="I21">
        <v>4</v>
      </c>
      <c r="J21">
        <v>1</v>
      </c>
      <c r="K21">
        <v>1</v>
      </c>
      <c r="L21">
        <v>0</v>
      </c>
      <c r="M21">
        <v>0</v>
      </c>
      <c r="N21">
        <v>0</v>
      </c>
      <c r="O21">
        <v>4</v>
      </c>
      <c r="P21">
        <v>-4</v>
      </c>
      <c r="Q21" s="2">
        <f t="shared" si="0"/>
        <v>1</v>
      </c>
      <c r="R21" s="2">
        <f t="shared" si="4"/>
        <v>1</v>
      </c>
      <c r="S21" s="6" t="s">
        <v>45</v>
      </c>
      <c r="T21">
        <v>29</v>
      </c>
      <c r="U21">
        <v>12</v>
      </c>
      <c r="V21">
        <v>0</v>
      </c>
      <c r="W21" s="3">
        <f t="shared" si="1"/>
        <v>17.192620689655172</v>
      </c>
      <c r="X21" s="4">
        <f t="shared" si="2"/>
        <v>21.3</v>
      </c>
      <c r="Y21" s="4">
        <f t="shared" si="3"/>
        <v>9.5</v>
      </c>
      <c r="Z21">
        <v>0</v>
      </c>
    </row>
    <row r="22" spans="1:26" x14ac:dyDescent="0.3">
      <c r="A22" s="1" t="str">
        <f>'Jeremy Lin'!A22</f>
        <v>@ CAN</v>
      </c>
      <c r="B22">
        <v>17</v>
      </c>
      <c r="C22">
        <v>5</v>
      </c>
      <c r="D22">
        <v>0</v>
      </c>
      <c r="E22">
        <v>2</v>
      </c>
      <c r="F22">
        <v>0</v>
      </c>
      <c r="G22">
        <v>1</v>
      </c>
      <c r="H22">
        <v>7</v>
      </c>
      <c r="I22">
        <v>7</v>
      </c>
      <c r="J22">
        <v>2</v>
      </c>
      <c r="K22">
        <v>2</v>
      </c>
      <c r="L22">
        <v>1</v>
      </c>
      <c r="M22">
        <v>2</v>
      </c>
      <c r="N22">
        <v>1</v>
      </c>
      <c r="O22">
        <v>0</v>
      </c>
      <c r="P22">
        <v>8</v>
      </c>
      <c r="Q22" s="2">
        <f t="shared" si="0"/>
        <v>1</v>
      </c>
      <c r="R22" s="2">
        <f t="shared" si="4"/>
        <v>1</v>
      </c>
      <c r="S22" s="2">
        <f t="shared" si="5"/>
        <v>0.5</v>
      </c>
      <c r="T22">
        <v>31</v>
      </c>
      <c r="U22">
        <v>17</v>
      </c>
      <c r="V22">
        <v>1</v>
      </c>
      <c r="W22" s="3">
        <f t="shared" si="1"/>
        <v>27.552870967741931</v>
      </c>
      <c r="X22" s="4">
        <f t="shared" si="2"/>
        <v>28</v>
      </c>
      <c r="Y22" s="4">
        <f t="shared" si="3"/>
        <v>16.8</v>
      </c>
      <c r="Z22">
        <v>0</v>
      </c>
    </row>
    <row r="23" spans="1:26" x14ac:dyDescent="0.3">
      <c r="A23" s="1" t="str">
        <f>'Jeremy Lin'!A23</f>
        <v>vs EUR</v>
      </c>
      <c r="B23">
        <v>8</v>
      </c>
      <c r="C23">
        <v>8</v>
      </c>
      <c r="D23">
        <v>3</v>
      </c>
      <c r="E23">
        <v>0</v>
      </c>
      <c r="F23">
        <v>0</v>
      </c>
      <c r="G23">
        <v>1</v>
      </c>
      <c r="H23">
        <v>4</v>
      </c>
      <c r="I23">
        <v>5</v>
      </c>
      <c r="J23">
        <v>0</v>
      </c>
      <c r="K23">
        <v>1</v>
      </c>
      <c r="L23">
        <v>0</v>
      </c>
      <c r="M23">
        <v>0</v>
      </c>
      <c r="N23">
        <v>1</v>
      </c>
      <c r="O23">
        <v>1</v>
      </c>
      <c r="P23">
        <v>15</v>
      </c>
      <c r="Q23" s="2">
        <f t="shared" si="0"/>
        <v>0.8</v>
      </c>
      <c r="R23" s="2">
        <f t="shared" si="4"/>
        <v>0</v>
      </c>
      <c r="S23" s="6" t="s">
        <v>45</v>
      </c>
      <c r="T23">
        <v>25</v>
      </c>
      <c r="U23">
        <v>14</v>
      </c>
      <c r="V23">
        <v>0</v>
      </c>
      <c r="W23" s="3">
        <f t="shared" si="1"/>
        <v>19.181959999999997</v>
      </c>
      <c r="X23" s="4">
        <f t="shared" si="2"/>
        <v>21.1</v>
      </c>
      <c r="Y23" s="4">
        <f t="shared" si="3"/>
        <v>9.6</v>
      </c>
      <c r="Z23">
        <v>0</v>
      </c>
    </row>
    <row r="24" spans="1:26" x14ac:dyDescent="0.3">
      <c r="A24" s="1" t="str">
        <f>'Jeremy Lin'!A24</f>
        <v>@ DNK</v>
      </c>
      <c r="B24">
        <v>14</v>
      </c>
      <c r="C24">
        <v>4</v>
      </c>
      <c r="D24">
        <v>0</v>
      </c>
      <c r="E24">
        <v>0</v>
      </c>
      <c r="F24">
        <v>2</v>
      </c>
      <c r="G24">
        <v>0</v>
      </c>
      <c r="H24">
        <v>6</v>
      </c>
      <c r="I24">
        <v>9</v>
      </c>
      <c r="J24">
        <v>1</v>
      </c>
      <c r="K24">
        <v>3</v>
      </c>
      <c r="L24">
        <v>1</v>
      </c>
      <c r="M24">
        <v>1</v>
      </c>
      <c r="N24">
        <v>1</v>
      </c>
      <c r="O24">
        <v>1</v>
      </c>
      <c r="P24">
        <v>5</v>
      </c>
      <c r="Q24" s="2">
        <f t="shared" si="0"/>
        <v>0.66666666666666663</v>
      </c>
      <c r="R24" s="2">
        <f t="shared" si="4"/>
        <v>0.33333333333333331</v>
      </c>
      <c r="S24" s="2">
        <f t="shared" si="5"/>
        <v>1</v>
      </c>
      <c r="T24">
        <v>32</v>
      </c>
      <c r="U24">
        <v>14</v>
      </c>
      <c r="V24">
        <v>0</v>
      </c>
      <c r="W24" s="3">
        <f t="shared" si="1"/>
        <v>20.95071875</v>
      </c>
      <c r="X24" s="4">
        <f t="shared" si="2"/>
        <v>24.8</v>
      </c>
      <c r="Y24" s="4">
        <f t="shared" si="3"/>
        <v>13.299999999999997</v>
      </c>
      <c r="Z24">
        <v>0</v>
      </c>
    </row>
    <row r="25" spans="1:26" x14ac:dyDescent="0.3">
      <c r="A25" s="1" t="str">
        <f>'Jeremy Lin'!A25</f>
        <v>@ RKS</v>
      </c>
      <c r="B25">
        <v>5</v>
      </c>
      <c r="C25">
        <v>5</v>
      </c>
      <c r="D25">
        <v>1</v>
      </c>
      <c r="E25">
        <v>1</v>
      </c>
      <c r="F25">
        <v>0</v>
      </c>
      <c r="G25">
        <v>2</v>
      </c>
      <c r="H25">
        <v>2</v>
      </c>
      <c r="I25">
        <v>2</v>
      </c>
      <c r="J25">
        <v>0</v>
      </c>
      <c r="K25">
        <v>0</v>
      </c>
      <c r="L25">
        <v>1</v>
      </c>
      <c r="M25">
        <v>2</v>
      </c>
      <c r="N25">
        <v>1</v>
      </c>
      <c r="O25">
        <v>0</v>
      </c>
      <c r="P25">
        <v>11</v>
      </c>
      <c r="Q25" s="2">
        <f t="shared" si="0"/>
        <v>1</v>
      </c>
      <c r="R25" s="6" t="s">
        <v>45</v>
      </c>
      <c r="S25" s="2">
        <f t="shared" si="5"/>
        <v>0.5</v>
      </c>
      <c r="T25">
        <v>28</v>
      </c>
      <c r="U25">
        <v>8</v>
      </c>
      <c r="V25">
        <v>1</v>
      </c>
      <c r="W25" s="3">
        <f t="shared" si="1"/>
        <v>9.3808928571428591</v>
      </c>
      <c r="X25" s="4">
        <f t="shared" si="2"/>
        <v>13.5</v>
      </c>
      <c r="Y25" s="4">
        <f t="shared" si="3"/>
        <v>5.3000000000000007</v>
      </c>
      <c r="Z25">
        <v>0</v>
      </c>
    </row>
    <row r="26" spans="1:26" x14ac:dyDescent="0.3">
      <c r="A26" s="1" t="str">
        <f>'Jeremy Lin'!A26</f>
        <v>vs IMP</v>
      </c>
      <c r="B26">
        <v>8</v>
      </c>
      <c r="C26">
        <v>7</v>
      </c>
      <c r="D26">
        <v>1</v>
      </c>
      <c r="E26">
        <v>0</v>
      </c>
      <c r="F26">
        <v>0</v>
      </c>
      <c r="G26">
        <v>0</v>
      </c>
      <c r="H26">
        <v>3</v>
      </c>
      <c r="I26">
        <v>5</v>
      </c>
      <c r="J26">
        <v>2</v>
      </c>
      <c r="K26">
        <v>2</v>
      </c>
      <c r="L26">
        <v>0</v>
      </c>
      <c r="M26">
        <v>0</v>
      </c>
      <c r="N26">
        <v>1</v>
      </c>
      <c r="O26">
        <v>4</v>
      </c>
      <c r="P26">
        <v>5</v>
      </c>
      <c r="Q26" s="2">
        <f t="shared" si="0"/>
        <v>0.6</v>
      </c>
      <c r="R26" s="2">
        <f t="shared" si="4"/>
        <v>1</v>
      </c>
      <c r="S26" s="6" t="s">
        <v>45</v>
      </c>
      <c r="T26">
        <v>27</v>
      </c>
      <c r="U26">
        <v>11</v>
      </c>
      <c r="V26">
        <v>0</v>
      </c>
      <c r="W26" s="3">
        <f t="shared" si="1"/>
        <v>13.936185185185186</v>
      </c>
      <c r="X26" s="4">
        <f t="shared" si="2"/>
        <v>17.899999999999999</v>
      </c>
      <c r="Y26" s="4">
        <f t="shared" si="3"/>
        <v>7.2999999999999989</v>
      </c>
      <c r="Z26">
        <v>0</v>
      </c>
    </row>
    <row r="27" spans="1:26" x14ac:dyDescent="0.3">
      <c r="A27" s="1" t="str">
        <f>'Jeremy Lin'!A27</f>
        <v>@ AFR</v>
      </c>
      <c r="B27">
        <v>8</v>
      </c>
      <c r="C27">
        <v>5</v>
      </c>
      <c r="D27">
        <v>1</v>
      </c>
      <c r="E27">
        <v>0</v>
      </c>
      <c r="F27">
        <v>0</v>
      </c>
      <c r="G27">
        <v>0</v>
      </c>
      <c r="H27">
        <v>2</v>
      </c>
      <c r="I27">
        <v>4</v>
      </c>
      <c r="J27">
        <v>1</v>
      </c>
      <c r="K27">
        <v>1</v>
      </c>
      <c r="L27">
        <v>3</v>
      </c>
      <c r="M27">
        <v>3</v>
      </c>
      <c r="N27">
        <v>1</v>
      </c>
      <c r="O27">
        <v>0</v>
      </c>
      <c r="P27">
        <v>3</v>
      </c>
      <c r="Q27" s="2">
        <f t="shared" si="0"/>
        <v>0.5</v>
      </c>
      <c r="R27" s="2">
        <f t="shared" si="4"/>
        <v>1</v>
      </c>
      <c r="S27" s="2">
        <f t="shared" si="5"/>
        <v>1</v>
      </c>
      <c r="T27">
        <v>24</v>
      </c>
      <c r="U27">
        <v>10</v>
      </c>
      <c r="V27">
        <v>1</v>
      </c>
      <c r="W27" s="3">
        <f t="shared" si="1"/>
        <v>17.434458333333335</v>
      </c>
      <c r="X27" s="4">
        <f t="shared" si="2"/>
        <v>15.5</v>
      </c>
      <c r="Y27" s="4">
        <f t="shared" si="3"/>
        <v>8.6000000000000014</v>
      </c>
      <c r="Z27">
        <v>0</v>
      </c>
    </row>
    <row r="28" spans="1:26" x14ac:dyDescent="0.3">
      <c r="A28" s="1" t="str">
        <f>'Jeremy Lin'!A28</f>
        <v>vs 3PT</v>
      </c>
      <c r="B28">
        <v>6</v>
      </c>
      <c r="C28">
        <v>6</v>
      </c>
      <c r="D28">
        <v>0</v>
      </c>
      <c r="E28">
        <v>3</v>
      </c>
      <c r="F28">
        <v>0</v>
      </c>
      <c r="G28">
        <v>0</v>
      </c>
      <c r="H28">
        <v>3</v>
      </c>
      <c r="I28">
        <v>5</v>
      </c>
      <c r="J28">
        <v>0</v>
      </c>
      <c r="K28">
        <v>0</v>
      </c>
      <c r="L28">
        <v>0</v>
      </c>
      <c r="M28">
        <v>0</v>
      </c>
      <c r="N28">
        <v>2</v>
      </c>
      <c r="O28">
        <v>0</v>
      </c>
      <c r="P28">
        <v>4</v>
      </c>
      <c r="Q28" s="2">
        <f t="shared" si="0"/>
        <v>0.6</v>
      </c>
      <c r="R28" s="6" t="s">
        <v>45</v>
      </c>
      <c r="S28" s="6" t="s">
        <v>45</v>
      </c>
      <c r="T28">
        <v>32</v>
      </c>
      <c r="U28">
        <v>6</v>
      </c>
      <c r="V28">
        <v>1</v>
      </c>
      <c r="W28" s="3">
        <f t="shared" si="1"/>
        <v>13.566500000000001</v>
      </c>
      <c r="X28" s="4">
        <f t="shared" si="2"/>
        <v>22.2</v>
      </c>
      <c r="Y28" s="4">
        <f t="shared" si="3"/>
        <v>8.3999999999999986</v>
      </c>
      <c r="Z28">
        <v>0</v>
      </c>
    </row>
    <row r="29" spans="1:26" x14ac:dyDescent="0.3">
      <c r="A29" s="1">
        <f>'Jeremy Lin'!A29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'Jeremy Lin'!A30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'Jeremy Lin'!A31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'Jeremy Lin'!A32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'Jeremy Lin'!A33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'Jeremy Lin'!A34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'Jeremy Lin'!A35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'Jeremy Lin'!A36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'Jeremy Lin'!A37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'Jeremy Lin'!A38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'Jeremy Lin'!A39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'Jeremy Lin'!A40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'Jeremy Lin'!A41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'Jeremy Lin'!A42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'Jeremy Lin'!A43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'Jeremy Lin'!A44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'Jeremy Lin'!A45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'Jeremy Lin'!A46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7.5925925925925926</v>
      </c>
      <c r="C47" s="4">
        <f t="shared" ref="C47:P47" si="6">AVERAGE(C2:C46)</f>
        <v>4.9629629629629628</v>
      </c>
      <c r="D47" s="4">
        <f t="shared" si="6"/>
        <v>1.0740740740740742</v>
      </c>
      <c r="E47" s="4">
        <f t="shared" si="6"/>
        <v>1.1481481481481481</v>
      </c>
      <c r="F47" s="4">
        <f t="shared" si="6"/>
        <v>0.70370370370370372</v>
      </c>
      <c r="G47" s="4">
        <f t="shared" si="6"/>
        <v>0.44444444444444442</v>
      </c>
      <c r="H47" s="4">
        <f t="shared" si="6"/>
        <v>3.1481481481481484</v>
      </c>
      <c r="I47" s="4">
        <f t="shared" si="6"/>
        <v>4.7777777777777777</v>
      </c>
      <c r="J47" s="4">
        <f t="shared" si="6"/>
        <v>0.59259259259259256</v>
      </c>
      <c r="K47" s="4">
        <f t="shared" si="6"/>
        <v>1</v>
      </c>
      <c r="L47" s="4">
        <f t="shared" si="6"/>
        <v>0.70370370370370372</v>
      </c>
      <c r="M47" s="4">
        <f t="shared" si="6"/>
        <v>1</v>
      </c>
      <c r="N47" s="4">
        <f t="shared" si="6"/>
        <v>0.96296296296296291</v>
      </c>
      <c r="O47" s="4">
        <f t="shared" si="6"/>
        <v>1.2962962962962963</v>
      </c>
      <c r="P47" s="4">
        <f t="shared" si="6"/>
        <v>2.7777777777777777</v>
      </c>
      <c r="Q47" s="2">
        <f>SUM(H2:H46)/SUM(I2:I46)</f>
        <v>0.65891472868217049</v>
      </c>
      <c r="R47" s="2">
        <f>SUM(J2:J46)/SUM(K2:K46)</f>
        <v>0.59259259259259256</v>
      </c>
      <c r="S47" s="2">
        <f>SUM(L2:L46)/SUM(M2:M46)</f>
        <v>0.70370370370370372</v>
      </c>
      <c r="T47" s="4">
        <f t="shared" ref="T47:V47" si="7">AVERAGE(T2:T46)</f>
        <v>27.851851851851851</v>
      </c>
      <c r="U47" s="4">
        <f t="shared" si="7"/>
        <v>10.37037037037037</v>
      </c>
      <c r="V47" s="4">
        <f t="shared" si="7"/>
        <v>0.77777777777777779</v>
      </c>
      <c r="W47" s="3">
        <f>((H49*85.91) +(F49*53.897)+(J49*51.757)+(L49*46.845)+(E49*39.19)+(N49*39.19)+(D49*34.677)+((C49-N49)*14.707)-(O49*17.174)-((M49-L49)*20.091)-((I49-H49)*39.19)-(G49*53.897))/T49</f>
        <v>15.610953457446808</v>
      </c>
      <c r="X47" s="4">
        <f t="shared" ref="X47" si="8">B47+(C47*1.2)+(D47*1.5)+(E47*3)+(F47*3)-G47</f>
        <v>20.270370370370369</v>
      </c>
      <c r="Y47" s="4">
        <f t="shared" ref="Y47" si="9">B47+0.4*H47-0.7*I47-0.4*(M47-L47)+0.7*N47+0.3*(C47-N47)+F47+D47*0.7+0.7*E47-0.4*O47-G47</f>
        <v>8.5592592592592585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205</v>
      </c>
      <c r="C49">
        <f t="shared" ref="C49:P49" si="10">SUM(C2:C46)</f>
        <v>134</v>
      </c>
      <c r="D49">
        <f t="shared" si="10"/>
        <v>29</v>
      </c>
      <c r="E49">
        <f t="shared" si="10"/>
        <v>31</v>
      </c>
      <c r="F49">
        <f t="shared" si="10"/>
        <v>19</v>
      </c>
      <c r="G49">
        <f t="shared" si="10"/>
        <v>12</v>
      </c>
      <c r="H49">
        <f t="shared" si="10"/>
        <v>85</v>
      </c>
      <c r="I49">
        <f t="shared" si="10"/>
        <v>129</v>
      </c>
      <c r="J49">
        <f t="shared" si="10"/>
        <v>16</v>
      </c>
      <c r="K49">
        <f t="shared" si="10"/>
        <v>27</v>
      </c>
      <c r="L49">
        <f t="shared" si="10"/>
        <v>19</v>
      </c>
      <c r="M49">
        <f t="shared" si="10"/>
        <v>27</v>
      </c>
      <c r="N49">
        <f t="shared" si="10"/>
        <v>26</v>
      </c>
      <c r="O49">
        <f t="shared" si="10"/>
        <v>35</v>
      </c>
      <c r="P49">
        <f t="shared" si="10"/>
        <v>75</v>
      </c>
      <c r="T49">
        <f>SUM(T2:T46)</f>
        <v>752</v>
      </c>
      <c r="U49">
        <f>SUM(U2:U46)</f>
        <v>280</v>
      </c>
      <c r="V49">
        <f>SUM(V2:V46)</f>
        <v>21</v>
      </c>
      <c r="X49" s="4">
        <f>SUM(X2:X46)</f>
        <v>547.30000000000007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tabSelected="1" topLeftCell="A25" workbookViewId="0">
      <selection activeCell="P28" sqref="P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'Jeremy Lin'!A2</f>
        <v>@ OCE</v>
      </c>
      <c r="B2">
        <v>29</v>
      </c>
      <c r="C2">
        <v>17</v>
      </c>
      <c r="D2">
        <v>3</v>
      </c>
      <c r="E2">
        <v>0</v>
      </c>
      <c r="F2">
        <v>0</v>
      </c>
      <c r="G2">
        <v>2</v>
      </c>
      <c r="H2">
        <v>12</v>
      </c>
      <c r="I2">
        <v>15</v>
      </c>
      <c r="J2">
        <v>1</v>
      </c>
      <c r="K2">
        <v>3</v>
      </c>
      <c r="L2">
        <v>4</v>
      </c>
      <c r="M2">
        <v>6</v>
      </c>
      <c r="N2">
        <v>1</v>
      </c>
      <c r="O2">
        <v>2</v>
      </c>
      <c r="P2">
        <v>12</v>
      </c>
      <c r="Q2" s="2">
        <f t="shared" ref="Q2:Q46" si="0">H2/I2</f>
        <v>0.8</v>
      </c>
      <c r="R2" s="2">
        <f t="shared" ref="R2:R46" si="1">J2/K2</f>
        <v>0.33333333333333331</v>
      </c>
      <c r="S2" s="2">
        <f>L2/M2</f>
        <v>0.66666666666666663</v>
      </c>
      <c r="T2">
        <v>39</v>
      </c>
      <c r="U2">
        <v>35</v>
      </c>
      <c r="V2">
        <v>5</v>
      </c>
      <c r="W2" s="3">
        <f t="shared" ref="W2:W46" si="2">((H2*85.91) +(F2*53.897)+(J2*51.757)+(L2*46.845)+(E2*39.19)+(N2*39.19)+(D2*34.677)+((C2-N2)*14.707)-(O2*17.174)-((M2-L2)*20.091)-((I2-H2)*39.19)-(G2*53.897))/T2</f>
        <v>34.58194871794872</v>
      </c>
      <c r="X2" s="4">
        <f t="shared" ref="X2:X46" si="3">B2+(C2*1.2)+(D2*1.5)+(E2*3)+(F2*3)-G2</f>
        <v>51.9</v>
      </c>
      <c r="Y2" s="4">
        <f t="shared" ref="Y2:Y46" si="4">B2+0.4*H2-0.7*I2-0.4*(M2-L2)+0.7*N2+0.3*(C2-N2)+F2+D2*0.7+0.7*E2-0.4*O2-G2</f>
        <v>27.299999999999994</v>
      </c>
      <c r="Z2">
        <v>1</v>
      </c>
    </row>
    <row r="3" spans="1:26" x14ac:dyDescent="0.3">
      <c r="A3" s="1" t="str">
        <f>'Jeremy Lin'!A3</f>
        <v>vs SPA</v>
      </c>
      <c r="B3">
        <v>53</v>
      </c>
      <c r="C3">
        <v>10</v>
      </c>
      <c r="D3">
        <v>3</v>
      </c>
      <c r="E3">
        <v>1</v>
      </c>
      <c r="F3">
        <v>3</v>
      </c>
      <c r="G3">
        <v>1</v>
      </c>
      <c r="H3">
        <v>22</v>
      </c>
      <c r="I3">
        <v>27</v>
      </c>
      <c r="J3">
        <v>6</v>
      </c>
      <c r="K3">
        <v>7</v>
      </c>
      <c r="L3">
        <v>3</v>
      </c>
      <c r="M3">
        <v>3</v>
      </c>
      <c r="N3">
        <v>3</v>
      </c>
      <c r="O3">
        <v>2</v>
      </c>
      <c r="P3">
        <v>18</v>
      </c>
      <c r="Q3" s="2">
        <f t="shared" si="0"/>
        <v>0.81481481481481477</v>
      </c>
      <c r="R3" s="2">
        <f t="shared" si="1"/>
        <v>0.8571428571428571</v>
      </c>
      <c r="S3" s="2">
        <f>L3/M3</f>
        <v>1</v>
      </c>
      <c r="T3">
        <v>35</v>
      </c>
      <c r="U3">
        <v>59</v>
      </c>
      <c r="V3">
        <v>11</v>
      </c>
      <c r="W3" s="3">
        <f t="shared" si="2"/>
        <v>73.780942857142861</v>
      </c>
      <c r="X3" s="4">
        <f t="shared" si="3"/>
        <v>80.5</v>
      </c>
      <c r="Y3" s="4">
        <f t="shared" si="4"/>
        <v>51.100000000000009</v>
      </c>
      <c r="Z3">
        <v>1</v>
      </c>
    </row>
    <row r="4" spans="1:26" x14ac:dyDescent="0.3">
      <c r="A4" s="1" t="str">
        <f>'Jeremy Lin'!A4</f>
        <v>@ FRA</v>
      </c>
      <c r="B4">
        <v>43</v>
      </c>
      <c r="C4">
        <v>8</v>
      </c>
      <c r="D4">
        <v>1</v>
      </c>
      <c r="E4">
        <v>1</v>
      </c>
      <c r="F4">
        <v>0</v>
      </c>
      <c r="G4">
        <v>1</v>
      </c>
      <c r="H4">
        <v>17</v>
      </c>
      <c r="I4">
        <v>22</v>
      </c>
      <c r="J4">
        <v>4</v>
      </c>
      <c r="K4">
        <v>6</v>
      </c>
      <c r="L4">
        <v>5</v>
      </c>
      <c r="M4">
        <v>5</v>
      </c>
      <c r="N4">
        <v>1</v>
      </c>
      <c r="O4">
        <v>6</v>
      </c>
      <c r="P4">
        <v>3</v>
      </c>
      <c r="Q4" s="2">
        <f t="shared" si="0"/>
        <v>0.77272727272727271</v>
      </c>
      <c r="R4" s="2">
        <f t="shared" si="1"/>
        <v>0.66666666666666663</v>
      </c>
      <c r="S4" s="2">
        <f>L4/M4</f>
        <v>1</v>
      </c>
      <c r="T4">
        <v>39</v>
      </c>
      <c r="U4">
        <v>46</v>
      </c>
      <c r="V4">
        <v>6</v>
      </c>
      <c r="W4" s="3">
        <f t="shared" si="2"/>
        <v>45.2522564102564</v>
      </c>
      <c r="X4" s="4">
        <f t="shared" si="3"/>
        <v>56.1</v>
      </c>
      <c r="Y4" s="4">
        <f t="shared" si="4"/>
        <v>35.20000000000001</v>
      </c>
      <c r="Z4">
        <v>0</v>
      </c>
    </row>
    <row r="5" spans="1:26" x14ac:dyDescent="0.3">
      <c r="A5" s="1" t="str">
        <f>'Jeremy Lin'!A5</f>
        <v>vs 6TH</v>
      </c>
      <c r="B5">
        <v>36</v>
      </c>
      <c r="C5">
        <v>9</v>
      </c>
      <c r="D5">
        <v>2</v>
      </c>
      <c r="E5">
        <v>2</v>
      </c>
      <c r="F5">
        <v>1</v>
      </c>
      <c r="G5">
        <v>3</v>
      </c>
      <c r="H5">
        <v>15</v>
      </c>
      <c r="I5">
        <v>28</v>
      </c>
      <c r="J5">
        <v>2</v>
      </c>
      <c r="K5">
        <v>8</v>
      </c>
      <c r="L5">
        <v>4</v>
      </c>
      <c r="M5">
        <v>4</v>
      </c>
      <c r="N5">
        <v>1</v>
      </c>
      <c r="O5">
        <v>1</v>
      </c>
      <c r="P5">
        <v>12</v>
      </c>
      <c r="Q5" s="2">
        <f t="shared" si="0"/>
        <v>0.5357142857142857</v>
      </c>
      <c r="R5" s="2">
        <f t="shared" si="1"/>
        <v>0.25</v>
      </c>
      <c r="S5" s="2">
        <f>L5/M5</f>
        <v>1</v>
      </c>
      <c r="T5">
        <v>40</v>
      </c>
      <c r="U5">
        <v>42</v>
      </c>
      <c r="V5">
        <v>5</v>
      </c>
      <c r="W5" s="3">
        <f t="shared" si="2"/>
        <v>31.242149999999999</v>
      </c>
      <c r="X5" s="4">
        <f t="shared" si="3"/>
        <v>55.8</v>
      </c>
      <c r="Y5" s="4">
        <f t="shared" si="4"/>
        <v>25.9</v>
      </c>
      <c r="Z5">
        <v>1</v>
      </c>
    </row>
    <row r="6" spans="1:26" x14ac:dyDescent="0.3">
      <c r="A6" s="1" t="str">
        <f>'Jeremy Lin'!A6</f>
        <v>@ INJ</v>
      </c>
      <c r="B6">
        <v>35</v>
      </c>
      <c r="C6">
        <v>12</v>
      </c>
      <c r="D6">
        <v>6</v>
      </c>
      <c r="E6">
        <v>2</v>
      </c>
      <c r="F6">
        <v>0</v>
      </c>
      <c r="G6">
        <v>3</v>
      </c>
      <c r="H6">
        <v>13</v>
      </c>
      <c r="I6">
        <v>23</v>
      </c>
      <c r="J6">
        <v>5</v>
      </c>
      <c r="K6">
        <v>7</v>
      </c>
      <c r="L6">
        <v>4</v>
      </c>
      <c r="M6">
        <v>4</v>
      </c>
      <c r="N6">
        <v>4</v>
      </c>
      <c r="O6">
        <v>1</v>
      </c>
      <c r="P6">
        <v>-21</v>
      </c>
      <c r="Q6" s="2">
        <f t="shared" si="0"/>
        <v>0.56521739130434778</v>
      </c>
      <c r="R6" s="2">
        <f t="shared" si="1"/>
        <v>0.7142857142857143</v>
      </c>
      <c r="S6" s="2">
        <f t="shared" ref="S6:S46" si="5">L6/M6</f>
        <v>1</v>
      </c>
      <c r="T6">
        <v>38</v>
      </c>
      <c r="U6">
        <v>49</v>
      </c>
      <c r="V6">
        <v>5</v>
      </c>
      <c r="W6" s="3">
        <f t="shared" si="2"/>
        <v>40.870736842105259</v>
      </c>
      <c r="X6" s="4">
        <f t="shared" si="3"/>
        <v>61.400000000000006</v>
      </c>
      <c r="Y6" s="4">
        <f t="shared" si="4"/>
        <v>31.5</v>
      </c>
      <c r="Z6">
        <v>0</v>
      </c>
    </row>
    <row r="7" spans="1:26" x14ac:dyDescent="0.3">
      <c r="A7" s="1" t="str">
        <f>'Jeremy Lin'!A7</f>
        <v>vs CAN</v>
      </c>
      <c r="B7">
        <v>31</v>
      </c>
      <c r="C7">
        <v>15</v>
      </c>
      <c r="D7">
        <v>4</v>
      </c>
      <c r="E7">
        <v>1</v>
      </c>
      <c r="F7">
        <v>1</v>
      </c>
      <c r="G7">
        <v>3</v>
      </c>
      <c r="H7">
        <v>12</v>
      </c>
      <c r="I7">
        <v>22</v>
      </c>
      <c r="J7">
        <v>6</v>
      </c>
      <c r="K7">
        <v>12</v>
      </c>
      <c r="L7">
        <v>1</v>
      </c>
      <c r="M7">
        <v>1</v>
      </c>
      <c r="N7">
        <v>2</v>
      </c>
      <c r="O7">
        <v>0</v>
      </c>
      <c r="P7">
        <v>20</v>
      </c>
      <c r="Q7" s="2">
        <f t="shared" si="0"/>
        <v>0.54545454545454541</v>
      </c>
      <c r="R7" s="2">
        <f t="shared" si="1"/>
        <v>0.5</v>
      </c>
      <c r="S7" s="2">
        <f t="shared" si="5"/>
        <v>1</v>
      </c>
      <c r="T7">
        <v>37</v>
      </c>
      <c r="U7">
        <v>41</v>
      </c>
      <c r="V7">
        <v>2</v>
      </c>
      <c r="W7" s="3">
        <f t="shared" si="2"/>
        <v>36.110324324324324</v>
      </c>
      <c r="X7" s="4">
        <f t="shared" si="3"/>
        <v>58</v>
      </c>
      <c r="Y7" s="4">
        <f t="shared" si="4"/>
        <v>27.199999999999996</v>
      </c>
      <c r="Z7">
        <v>1</v>
      </c>
    </row>
    <row r="8" spans="1:26" x14ac:dyDescent="0.3">
      <c r="A8" s="1" t="str">
        <f>'Jeremy Lin'!A8</f>
        <v>@ EUR</v>
      </c>
      <c r="B8">
        <v>22</v>
      </c>
      <c r="C8">
        <v>6</v>
      </c>
      <c r="D8">
        <v>2</v>
      </c>
      <c r="E8">
        <v>0</v>
      </c>
      <c r="F8">
        <v>0</v>
      </c>
      <c r="G8">
        <v>1</v>
      </c>
      <c r="H8">
        <v>9</v>
      </c>
      <c r="I8">
        <v>18</v>
      </c>
      <c r="J8">
        <v>1</v>
      </c>
      <c r="K8">
        <v>8</v>
      </c>
      <c r="L8">
        <v>3</v>
      </c>
      <c r="M8">
        <v>4</v>
      </c>
      <c r="N8">
        <v>0</v>
      </c>
      <c r="O8">
        <v>1</v>
      </c>
      <c r="P8">
        <v>-13</v>
      </c>
      <c r="Q8" s="2">
        <f t="shared" si="0"/>
        <v>0.5</v>
      </c>
      <c r="R8" s="2">
        <f t="shared" si="1"/>
        <v>0.125</v>
      </c>
      <c r="S8" s="2">
        <f t="shared" si="5"/>
        <v>0.75</v>
      </c>
      <c r="T8">
        <v>37</v>
      </c>
      <c r="U8">
        <v>28</v>
      </c>
      <c r="V8">
        <v>3</v>
      </c>
      <c r="W8" s="3">
        <f t="shared" si="2"/>
        <v>18.356918918918915</v>
      </c>
      <c r="X8" s="4">
        <f t="shared" si="3"/>
        <v>31.200000000000003</v>
      </c>
      <c r="Y8" s="4">
        <f t="shared" si="4"/>
        <v>14.400000000000002</v>
      </c>
      <c r="Z8">
        <v>0</v>
      </c>
    </row>
    <row r="9" spans="1:26" x14ac:dyDescent="0.3">
      <c r="A9" s="1" t="str">
        <f>'Jeremy Lin'!A9</f>
        <v>vs DNK</v>
      </c>
      <c r="B9">
        <v>43</v>
      </c>
      <c r="C9">
        <v>10</v>
      </c>
      <c r="D9">
        <v>2</v>
      </c>
      <c r="E9">
        <v>1</v>
      </c>
      <c r="F9">
        <v>0</v>
      </c>
      <c r="G9">
        <v>1</v>
      </c>
      <c r="H9">
        <v>18</v>
      </c>
      <c r="I9">
        <v>22</v>
      </c>
      <c r="J9">
        <v>4</v>
      </c>
      <c r="K9">
        <v>7</v>
      </c>
      <c r="L9">
        <v>3</v>
      </c>
      <c r="M9">
        <v>4</v>
      </c>
      <c r="N9">
        <v>3</v>
      </c>
      <c r="O9">
        <v>0</v>
      </c>
      <c r="P9">
        <v>19</v>
      </c>
      <c r="Q9" s="2">
        <f t="shared" si="0"/>
        <v>0.81818181818181823</v>
      </c>
      <c r="R9" s="2">
        <f t="shared" si="1"/>
        <v>0.5714285714285714</v>
      </c>
      <c r="S9" s="2">
        <f t="shared" si="5"/>
        <v>0.75</v>
      </c>
      <c r="T9">
        <v>36</v>
      </c>
      <c r="U9">
        <v>48</v>
      </c>
      <c r="V9">
        <v>8</v>
      </c>
      <c r="W9" s="3">
        <f t="shared" si="2"/>
        <v>55.340499999999999</v>
      </c>
      <c r="X9" s="4">
        <f t="shared" si="3"/>
        <v>60</v>
      </c>
      <c r="Y9" s="4">
        <f t="shared" si="4"/>
        <v>39.70000000000001</v>
      </c>
      <c r="Z9">
        <v>1</v>
      </c>
    </row>
    <row r="10" spans="1:26" x14ac:dyDescent="0.3">
      <c r="A10" s="1" t="str">
        <f>'Jeremy Lin'!A10</f>
        <v>vs RKS</v>
      </c>
      <c r="B10">
        <v>26</v>
      </c>
      <c r="C10">
        <v>4</v>
      </c>
      <c r="D10">
        <v>2</v>
      </c>
      <c r="E10">
        <v>1</v>
      </c>
      <c r="F10">
        <v>0</v>
      </c>
      <c r="G10">
        <v>2</v>
      </c>
      <c r="H10">
        <v>10</v>
      </c>
      <c r="I10">
        <v>22</v>
      </c>
      <c r="J10">
        <v>5</v>
      </c>
      <c r="K10">
        <v>10</v>
      </c>
      <c r="L10">
        <v>1</v>
      </c>
      <c r="M10">
        <v>3</v>
      </c>
      <c r="N10">
        <v>1</v>
      </c>
      <c r="O10">
        <v>0</v>
      </c>
      <c r="P10">
        <v>-14</v>
      </c>
      <c r="Q10" s="2">
        <f t="shared" si="0"/>
        <v>0.45454545454545453</v>
      </c>
      <c r="R10" s="2">
        <f t="shared" si="1"/>
        <v>0.5</v>
      </c>
      <c r="S10" s="2">
        <f t="shared" si="5"/>
        <v>0.33333333333333331</v>
      </c>
      <c r="T10">
        <v>31</v>
      </c>
      <c r="U10">
        <v>30</v>
      </c>
      <c r="V10">
        <v>3</v>
      </c>
      <c r="W10" s="3">
        <f t="shared" si="2"/>
        <v>23.817064516129033</v>
      </c>
      <c r="X10" s="4">
        <f t="shared" si="3"/>
        <v>34.799999999999997</v>
      </c>
      <c r="Y10" s="4">
        <f t="shared" si="4"/>
        <v>15.5</v>
      </c>
      <c r="Z10">
        <v>0</v>
      </c>
    </row>
    <row r="11" spans="1:26" x14ac:dyDescent="0.3">
      <c r="A11" s="1" t="str">
        <f>'Jeremy Lin'!A11</f>
        <v>@ IMP</v>
      </c>
      <c r="B11">
        <v>43</v>
      </c>
      <c r="C11">
        <v>8</v>
      </c>
      <c r="D11">
        <v>3</v>
      </c>
      <c r="E11">
        <v>1</v>
      </c>
      <c r="F11">
        <v>0</v>
      </c>
      <c r="G11">
        <v>3</v>
      </c>
      <c r="H11">
        <v>17</v>
      </c>
      <c r="I11">
        <v>27</v>
      </c>
      <c r="J11">
        <v>7</v>
      </c>
      <c r="K11">
        <v>11</v>
      </c>
      <c r="L11">
        <v>2</v>
      </c>
      <c r="M11">
        <v>3</v>
      </c>
      <c r="N11">
        <v>4</v>
      </c>
      <c r="O11">
        <v>2</v>
      </c>
      <c r="P11">
        <v>-3</v>
      </c>
      <c r="Q11" s="2">
        <f t="shared" si="0"/>
        <v>0.62962962962962965</v>
      </c>
      <c r="R11" s="2">
        <f t="shared" si="1"/>
        <v>0.63636363636363635</v>
      </c>
      <c r="S11" s="2">
        <f t="shared" si="5"/>
        <v>0.66666666666666663</v>
      </c>
      <c r="T11">
        <v>37</v>
      </c>
      <c r="U11">
        <v>50</v>
      </c>
      <c r="V11">
        <v>3</v>
      </c>
      <c r="W11" s="3">
        <f t="shared" si="2"/>
        <v>45.060486486486489</v>
      </c>
      <c r="X11" s="4">
        <f t="shared" si="3"/>
        <v>57.1</v>
      </c>
      <c r="Y11" s="4">
        <f t="shared" si="4"/>
        <v>33.500000000000007</v>
      </c>
      <c r="Z11">
        <v>0</v>
      </c>
    </row>
    <row r="12" spans="1:26" x14ac:dyDescent="0.3">
      <c r="A12" s="1" t="str">
        <f>'Jeremy Lin'!A12</f>
        <v>vs AFR</v>
      </c>
      <c r="B12">
        <v>28</v>
      </c>
      <c r="C12">
        <v>12</v>
      </c>
      <c r="D12">
        <v>2</v>
      </c>
      <c r="E12">
        <v>1</v>
      </c>
      <c r="F12">
        <v>0</v>
      </c>
      <c r="G12">
        <v>3</v>
      </c>
      <c r="H12">
        <v>11</v>
      </c>
      <c r="I12">
        <v>18</v>
      </c>
      <c r="J12">
        <v>4</v>
      </c>
      <c r="K12">
        <v>6</v>
      </c>
      <c r="L12">
        <v>2</v>
      </c>
      <c r="M12">
        <v>2</v>
      </c>
      <c r="N12">
        <v>6</v>
      </c>
      <c r="O12">
        <v>2</v>
      </c>
      <c r="P12">
        <v>0</v>
      </c>
      <c r="Q12" s="2">
        <f t="shared" si="0"/>
        <v>0.61111111111111116</v>
      </c>
      <c r="R12" s="2">
        <f t="shared" si="1"/>
        <v>0.66666666666666663</v>
      </c>
      <c r="S12" s="2">
        <f t="shared" si="5"/>
        <v>1</v>
      </c>
      <c r="T12">
        <v>36</v>
      </c>
      <c r="U12">
        <v>34</v>
      </c>
      <c r="V12">
        <v>5</v>
      </c>
      <c r="W12" s="3">
        <f t="shared" si="2"/>
        <v>33.535694444444445</v>
      </c>
      <c r="X12" s="4">
        <f t="shared" si="3"/>
        <v>45.4</v>
      </c>
      <c r="Y12" s="4">
        <f t="shared" si="4"/>
        <v>24.099999999999994</v>
      </c>
      <c r="Z12">
        <v>0</v>
      </c>
    </row>
    <row r="13" spans="1:26" x14ac:dyDescent="0.3">
      <c r="A13" s="1" t="str">
        <f>'Jeremy Lin'!A13</f>
        <v>@ 3PT</v>
      </c>
      <c r="B13">
        <v>32</v>
      </c>
      <c r="C13">
        <v>12</v>
      </c>
      <c r="D13">
        <v>3</v>
      </c>
      <c r="E13">
        <v>0</v>
      </c>
      <c r="F13">
        <v>0</v>
      </c>
      <c r="G13">
        <v>1</v>
      </c>
      <c r="H13">
        <v>12</v>
      </c>
      <c r="I13">
        <v>27</v>
      </c>
      <c r="J13">
        <v>5</v>
      </c>
      <c r="K13">
        <v>12</v>
      </c>
      <c r="L13">
        <v>3</v>
      </c>
      <c r="M13">
        <v>3</v>
      </c>
      <c r="N13">
        <v>3</v>
      </c>
      <c r="O13">
        <v>3</v>
      </c>
      <c r="P13">
        <v>-21</v>
      </c>
      <c r="Q13" s="2">
        <f t="shared" si="0"/>
        <v>0.44444444444444442</v>
      </c>
      <c r="R13" s="2">
        <f t="shared" si="1"/>
        <v>0.41666666666666669</v>
      </c>
      <c r="S13" s="2">
        <f t="shared" si="5"/>
        <v>1</v>
      </c>
      <c r="T13">
        <v>38</v>
      </c>
      <c r="U13">
        <v>39</v>
      </c>
      <c r="V13">
        <v>1</v>
      </c>
      <c r="W13" s="3">
        <f t="shared" si="2"/>
        <v>28.70881578947369</v>
      </c>
      <c r="X13" s="4">
        <f t="shared" si="3"/>
        <v>49.9</v>
      </c>
      <c r="Y13" s="4">
        <f t="shared" si="4"/>
        <v>22.599999999999998</v>
      </c>
      <c r="Z13">
        <v>0</v>
      </c>
    </row>
    <row r="14" spans="1:26" x14ac:dyDescent="0.3">
      <c r="A14" s="1" t="str">
        <f>'Jeremy Lin'!A14</f>
        <v>vs OLD</v>
      </c>
      <c r="B14">
        <v>23</v>
      </c>
      <c r="C14">
        <v>11</v>
      </c>
      <c r="D14">
        <v>2</v>
      </c>
      <c r="E14">
        <v>1</v>
      </c>
      <c r="F14">
        <v>0</v>
      </c>
      <c r="G14">
        <v>0</v>
      </c>
      <c r="H14">
        <v>10</v>
      </c>
      <c r="I14">
        <v>21</v>
      </c>
      <c r="J14">
        <v>3</v>
      </c>
      <c r="K14">
        <v>9</v>
      </c>
      <c r="L14">
        <v>0</v>
      </c>
      <c r="M14">
        <v>0</v>
      </c>
      <c r="N14">
        <v>3</v>
      </c>
      <c r="O14">
        <v>6</v>
      </c>
      <c r="P14">
        <v>-7</v>
      </c>
      <c r="Q14" s="2">
        <f t="shared" si="0"/>
        <v>0.47619047619047616</v>
      </c>
      <c r="R14" s="2">
        <f t="shared" si="1"/>
        <v>0.33333333333333331</v>
      </c>
      <c r="S14" s="6" t="s">
        <v>45</v>
      </c>
      <c r="T14">
        <v>34</v>
      </c>
      <c r="U14">
        <v>28</v>
      </c>
      <c r="V14">
        <v>2</v>
      </c>
      <c r="W14" s="3">
        <f t="shared" si="2"/>
        <v>24.235499999999995</v>
      </c>
      <c r="X14" s="4">
        <f t="shared" si="3"/>
        <v>42.2</v>
      </c>
      <c r="Y14" s="4">
        <f t="shared" si="4"/>
        <v>16.5</v>
      </c>
      <c r="Z14">
        <v>0</v>
      </c>
    </row>
    <row r="15" spans="1:26" x14ac:dyDescent="0.3">
      <c r="A15" s="1" t="str">
        <f>'Jeremy Lin'!A15</f>
        <v>@ DEF</v>
      </c>
      <c r="B15">
        <v>48</v>
      </c>
      <c r="C15">
        <v>5</v>
      </c>
      <c r="D15">
        <v>2</v>
      </c>
      <c r="E15">
        <v>1</v>
      </c>
      <c r="F15">
        <v>3</v>
      </c>
      <c r="G15">
        <v>2</v>
      </c>
      <c r="H15">
        <v>18</v>
      </c>
      <c r="I15">
        <v>29</v>
      </c>
      <c r="J15">
        <v>4</v>
      </c>
      <c r="K15">
        <v>12</v>
      </c>
      <c r="L15">
        <v>8</v>
      </c>
      <c r="M15">
        <v>8</v>
      </c>
      <c r="N15">
        <v>1</v>
      </c>
      <c r="O15">
        <v>4</v>
      </c>
      <c r="P15">
        <v>3</v>
      </c>
      <c r="Q15" s="2">
        <f t="shared" si="0"/>
        <v>0.62068965517241381</v>
      </c>
      <c r="R15" s="2">
        <f t="shared" si="1"/>
        <v>0.33333333333333331</v>
      </c>
      <c r="S15" s="2">
        <f t="shared" si="5"/>
        <v>1</v>
      </c>
      <c r="T15">
        <v>39</v>
      </c>
      <c r="U15">
        <v>53</v>
      </c>
      <c r="V15">
        <v>4</v>
      </c>
      <c r="W15" s="3">
        <f t="shared" si="2"/>
        <v>48.431820512820508</v>
      </c>
      <c r="X15" s="4">
        <f t="shared" si="3"/>
        <v>67</v>
      </c>
      <c r="Y15" s="4">
        <f t="shared" si="4"/>
        <v>38.300000000000011</v>
      </c>
      <c r="Z15">
        <v>0</v>
      </c>
    </row>
    <row r="16" spans="1:26" x14ac:dyDescent="0.3">
      <c r="A16" s="1" t="str">
        <f>'Jeremy Lin'!A16</f>
        <v>vs USA</v>
      </c>
      <c r="B16">
        <v>34</v>
      </c>
      <c r="C16">
        <v>8</v>
      </c>
      <c r="D16">
        <v>3</v>
      </c>
      <c r="E16">
        <v>3</v>
      </c>
      <c r="F16">
        <v>1</v>
      </c>
      <c r="G16">
        <v>2</v>
      </c>
      <c r="H16">
        <v>15</v>
      </c>
      <c r="I16">
        <v>20</v>
      </c>
      <c r="J16">
        <v>2</v>
      </c>
      <c r="K16">
        <v>4</v>
      </c>
      <c r="L16">
        <v>2</v>
      </c>
      <c r="M16">
        <v>2</v>
      </c>
      <c r="N16">
        <v>3</v>
      </c>
      <c r="O16">
        <v>1</v>
      </c>
      <c r="P16">
        <v>15</v>
      </c>
      <c r="Q16" s="2">
        <f t="shared" si="0"/>
        <v>0.75</v>
      </c>
      <c r="R16" s="2">
        <f t="shared" si="1"/>
        <v>0.5</v>
      </c>
      <c r="S16" s="2">
        <f t="shared" si="5"/>
        <v>1</v>
      </c>
      <c r="T16">
        <v>36</v>
      </c>
      <c r="U16">
        <v>41</v>
      </c>
      <c r="V16">
        <v>7</v>
      </c>
      <c r="W16" s="3">
        <f t="shared" si="2"/>
        <v>45.320527777777762</v>
      </c>
      <c r="X16" s="4">
        <f t="shared" si="3"/>
        <v>58.1</v>
      </c>
      <c r="Y16" s="4">
        <f t="shared" si="4"/>
        <v>32.400000000000006</v>
      </c>
      <c r="Z16">
        <v>1</v>
      </c>
    </row>
    <row r="17" spans="1:26" x14ac:dyDescent="0.3">
      <c r="A17" s="1" t="str">
        <f>'Jeremy Lin'!A17</f>
        <v>vs OCE</v>
      </c>
      <c r="B17">
        <v>43</v>
      </c>
      <c r="C17">
        <v>14</v>
      </c>
      <c r="D17">
        <v>3</v>
      </c>
      <c r="E17">
        <v>3</v>
      </c>
      <c r="F17">
        <v>3</v>
      </c>
      <c r="G17">
        <v>3</v>
      </c>
      <c r="H17">
        <v>17</v>
      </c>
      <c r="I17">
        <v>27</v>
      </c>
      <c r="J17">
        <v>5</v>
      </c>
      <c r="K17">
        <v>13</v>
      </c>
      <c r="L17">
        <v>4</v>
      </c>
      <c r="M17">
        <v>4</v>
      </c>
      <c r="N17">
        <v>5</v>
      </c>
      <c r="O17">
        <v>3</v>
      </c>
      <c r="P17">
        <v>2</v>
      </c>
      <c r="Q17" s="2">
        <f t="shared" si="0"/>
        <v>0.62962962962962965</v>
      </c>
      <c r="R17" s="2">
        <f t="shared" si="1"/>
        <v>0.38461538461538464</v>
      </c>
      <c r="S17" s="2">
        <f t="shared" si="5"/>
        <v>1</v>
      </c>
      <c r="T17">
        <v>48</v>
      </c>
      <c r="U17">
        <v>54</v>
      </c>
      <c r="V17">
        <v>2</v>
      </c>
      <c r="W17" s="3">
        <f t="shared" si="2"/>
        <v>41.940145833333325</v>
      </c>
      <c r="X17" s="4">
        <f t="shared" si="3"/>
        <v>79.3</v>
      </c>
      <c r="Y17" s="4">
        <f t="shared" si="4"/>
        <v>40.1</v>
      </c>
      <c r="Z17">
        <v>0</v>
      </c>
    </row>
    <row r="18" spans="1:26" x14ac:dyDescent="0.3">
      <c r="A18" s="1" t="str">
        <f>'Jeremy Lin'!A18</f>
        <v>@ SPA</v>
      </c>
      <c r="B18">
        <v>31</v>
      </c>
      <c r="C18">
        <v>12</v>
      </c>
      <c r="D18">
        <v>11</v>
      </c>
      <c r="E18">
        <v>2</v>
      </c>
      <c r="F18">
        <v>1</v>
      </c>
      <c r="G18">
        <v>5</v>
      </c>
      <c r="H18">
        <v>13</v>
      </c>
      <c r="I18">
        <v>20</v>
      </c>
      <c r="J18">
        <v>3</v>
      </c>
      <c r="K18">
        <v>8</v>
      </c>
      <c r="L18">
        <v>2</v>
      </c>
      <c r="M18">
        <v>3</v>
      </c>
      <c r="N18">
        <v>2</v>
      </c>
      <c r="O18">
        <v>3</v>
      </c>
      <c r="P18">
        <v>5</v>
      </c>
      <c r="Q18" s="2">
        <f t="shared" si="0"/>
        <v>0.65</v>
      </c>
      <c r="R18" s="2">
        <f t="shared" si="1"/>
        <v>0.375</v>
      </c>
      <c r="S18" s="2">
        <f t="shared" si="5"/>
        <v>0.66666666666666663</v>
      </c>
      <c r="T18">
        <v>42</v>
      </c>
      <c r="U18">
        <v>56</v>
      </c>
      <c r="V18">
        <v>5</v>
      </c>
      <c r="W18" s="3">
        <f t="shared" si="2"/>
        <v>35.465166666666676</v>
      </c>
      <c r="X18" s="4">
        <f t="shared" si="3"/>
        <v>65.900000000000006</v>
      </c>
      <c r="Y18" s="4">
        <f t="shared" si="4"/>
        <v>30.1</v>
      </c>
      <c r="Z18">
        <v>1</v>
      </c>
    </row>
    <row r="19" spans="1:26" x14ac:dyDescent="0.3">
      <c r="A19" s="1" t="str">
        <f>'Jeremy Lin'!A19</f>
        <v>vs FRA</v>
      </c>
      <c r="B19">
        <v>35</v>
      </c>
      <c r="C19">
        <v>11</v>
      </c>
      <c r="D19">
        <v>2</v>
      </c>
      <c r="E19">
        <v>1</v>
      </c>
      <c r="F19">
        <v>2</v>
      </c>
      <c r="G19">
        <v>4</v>
      </c>
      <c r="H19">
        <v>13</v>
      </c>
      <c r="I19">
        <v>28</v>
      </c>
      <c r="J19">
        <v>4</v>
      </c>
      <c r="K19">
        <v>11</v>
      </c>
      <c r="L19">
        <v>5</v>
      </c>
      <c r="M19">
        <v>5</v>
      </c>
      <c r="N19">
        <v>2</v>
      </c>
      <c r="O19">
        <v>1</v>
      </c>
      <c r="P19">
        <v>-14</v>
      </c>
      <c r="Q19" s="2">
        <f t="shared" si="0"/>
        <v>0.4642857142857143</v>
      </c>
      <c r="R19" s="2">
        <f t="shared" si="1"/>
        <v>0.36363636363636365</v>
      </c>
      <c r="S19" s="2">
        <f t="shared" si="5"/>
        <v>1</v>
      </c>
      <c r="T19">
        <v>38</v>
      </c>
      <c r="U19">
        <v>40</v>
      </c>
      <c r="V19">
        <v>4</v>
      </c>
      <c r="W19" s="3">
        <f t="shared" si="2"/>
        <v>30.646105263157903</v>
      </c>
      <c r="X19" s="4">
        <f t="shared" si="3"/>
        <v>56.2</v>
      </c>
      <c r="Y19" s="4">
        <f t="shared" si="4"/>
        <v>24.400000000000002</v>
      </c>
      <c r="Z19">
        <v>0</v>
      </c>
    </row>
    <row r="20" spans="1:26" x14ac:dyDescent="0.3">
      <c r="A20" s="1" t="str">
        <f>'Jeremy Lin'!A20</f>
        <v>@ 6TH</v>
      </c>
      <c r="B20">
        <v>34</v>
      </c>
      <c r="C20">
        <v>6</v>
      </c>
      <c r="D20">
        <v>7</v>
      </c>
      <c r="E20">
        <v>1</v>
      </c>
      <c r="F20">
        <v>1</v>
      </c>
      <c r="G20">
        <v>4</v>
      </c>
      <c r="H20">
        <v>14</v>
      </c>
      <c r="I20">
        <v>24</v>
      </c>
      <c r="J20">
        <v>4</v>
      </c>
      <c r="K20">
        <v>10</v>
      </c>
      <c r="L20">
        <v>2</v>
      </c>
      <c r="M20">
        <v>2</v>
      </c>
      <c r="N20">
        <v>2</v>
      </c>
      <c r="O20">
        <v>2</v>
      </c>
      <c r="P20">
        <v>-16</v>
      </c>
      <c r="Q20" s="2">
        <f t="shared" si="0"/>
        <v>0.58333333333333337</v>
      </c>
      <c r="R20" s="2">
        <f t="shared" si="1"/>
        <v>0.4</v>
      </c>
      <c r="S20" s="2">
        <f t="shared" si="5"/>
        <v>1</v>
      </c>
      <c r="T20">
        <v>34</v>
      </c>
      <c r="U20">
        <v>51</v>
      </c>
      <c r="V20">
        <v>4</v>
      </c>
      <c r="W20" s="3">
        <f t="shared" si="2"/>
        <v>39.254588235294122</v>
      </c>
      <c r="X20" s="4">
        <f t="shared" si="3"/>
        <v>53.7</v>
      </c>
      <c r="Y20" s="4">
        <f t="shared" si="4"/>
        <v>27.2</v>
      </c>
      <c r="Z20">
        <v>0</v>
      </c>
    </row>
    <row r="21" spans="1:26" x14ac:dyDescent="0.3">
      <c r="A21" s="1" t="str">
        <f>'Jeremy Lin'!A21</f>
        <v>vs INJ</v>
      </c>
      <c r="B21">
        <v>34</v>
      </c>
      <c r="C21">
        <v>12</v>
      </c>
      <c r="D21">
        <v>2</v>
      </c>
      <c r="E21">
        <v>1</v>
      </c>
      <c r="F21">
        <v>0</v>
      </c>
      <c r="G21">
        <v>0</v>
      </c>
      <c r="H21">
        <v>13</v>
      </c>
      <c r="I21">
        <v>17</v>
      </c>
      <c r="J21">
        <v>3</v>
      </c>
      <c r="K21">
        <v>4</v>
      </c>
      <c r="L21">
        <v>5</v>
      </c>
      <c r="M21">
        <v>5</v>
      </c>
      <c r="N21">
        <v>5</v>
      </c>
      <c r="O21">
        <v>1</v>
      </c>
      <c r="P21">
        <v>-8</v>
      </c>
      <c r="Q21" s="2">
        <f t="shared" si="0"/>
        <v>0.76470588235294112</v>
      </c>
      <c r="R21" s="2">
        <f t="shared" si="1"/>
        <v>0.75</v>
      </c>
      <c r="S21" s="2">
        <f t="shared" si="5"/>
        <v>1</v>
      </c>
      <c r="T21">
        <v>34</v>
      </c>
      <c r="U21">
        <v>39</v>
      </c>
      <c r="V21">
        <v>3</v>
      </c>
      <c r="W21" s="3">
        <f t="shared" si="2"/>
        <v>51.171617647058824</v>
      </c>
      <c r="X21" s="4">
        <f t="shared" si="3"/>
        <v>54.4</v>
      </c>
      <c r="Y21" s="4">
        <f t="shared" si="4"/>
        <v>34.600000000000009</v>
      </c>
      <c r="Z21">
        <v>0</v>
      </c>
    </row>
    <row r="22" spans="1:26" x14ac:dyDescent="0.3">
      <c r="A22" s="1" t="str">
        <f>'Jeremy Lin'!A22</f>
        <v>@ CAN</v>
      </c>
      <c r="B22">
        <v>24</v>
      </c>
      <c r="C22">
        <v>10</v>
      </c>
      <c r="D22">
        <v>4</v>
      </c>
      <c r="E22">
        <v>2</v>
      </c>
      <c r="F22">
        <v>0</v>
      </c>
      <c r="G22">
        <v>4</v>
      </c>
      <c r="H22">
        <v>8</v>
      </c>
      <c r="I22">
        <v>12</v>
      </c>
      <c r="J22">
        <v>1</v>
      </c>
      <c r="K22">
        <v>5</v>
      </c>
      <c r="L22">
        <v>7</v>
      </c>
      <c r="M22">
        <v>8</v>
      </c>
      <c r="N22">
        <v>1</v>
      </c>
      <c r="O22">
        <v>1</v>
      </c>
      <c r="P22">
        <v>-6</v>
      </c>
      <c r="Q22" s="2">
        <f t="shared" si="0"/>
        <v>0.66666666666666663</v>
      </c>
      <c r="R22" s="2">
        <f t="shared" si="1"/>
        <v>0.2</v>
      </c>
      <c r="S22" s="2">
        <f t="shared" si="5"/>
        <v>0.875</v>
      </c>
      <c r="T22">
        <v>35</v>
      </c>
      <c r="U22">
        <v>35</v>
      </c>
      <c r="V22">
        <v>5</v>
      </c>
      <c r="W22" s="3">
        <f t="shared" si="2"/>
        <v>29.885142857142863</v>
      </c>
      <c r="X22" s="4">
        <f t="shared" si="3"/>
        <v>44</v>
      </c>
      <c r="Y22" s="4">
        <f t="shared" si="4"/>
        <v>21.6</v>
      </c>
      <c r="Z22">
        <v>0</v>
      </c>
    </row>
    <row r="23" spans="1:26" x14ac:dyDescent="0.3">
      <c r="A23" s="1" t="str">
        <f>'Jeremy Lin'!A23</f>
        <v>vs EUR</v>
      </c>
      <c r="B23">
        <v>40</v>
      </c>
      <c r="C23">
        <v>11</v>
      </c>
      <c r="D23">
        <v>4</v>
      </c>
      <c r="E23">
        <v>1</v>
      </c>
      <c r="F23">
        <v>1</v>
      </c>
      <c r="G23">
        <v>2</v>
      </c>
      <c r="H23">
        <v>15</v>
      </c>
      <c r="I23">
        <v>20</v>
      </c>
      <c r="J23">
        <v>5</v>
      </c>
      <c r="K23">
        <v>8</v>
      </c>
      <c r="L23">
        <v>5</v>
      </c>
      <c r="M23">
        <v>7</v>
      </c>
      <c r="N23">
        <v>3</v>
      </c>
      <c r="O23">
        <v>2</v>
      </c>
      <c r="P23">
        <v>20</v>
      </c>
      <c r="Q23" s="2">
        <f t="shared" si="0"/>
        <v>0.75</v>
      </c>
      <c r="R23" s="2">
        <f t="shared" si="1"/>
        <v>0.625</v>
      </c>
      <c r="S23" s="2">
        <f t="shared" si="5"/>
        <v>0.7142857142857143</v>
      </c>
      <c r="T23">
        <v>39</v>
      </c>
      <c r="U23">
        <v>50</v>
      </c>
      <c r="V23">
        <v>2</v>
      </c>
      <c r="W23" s="3">
        <f t="shared" si="2"/>
        <v>47.959153846153839</v>
      </c>
      <c r="X23" s="4">
        <f t="shared" si="3"/>
        <v>63.2</v>
      </c>
      <c r="Y23" s="4">
        <f t="shared" si="4"/>
        <v>37.4</v>
      </c>
      <c r="Z23">
        <v>1</v>
      </c>
    </row>
    <row r="24" spans="1:26" x14ac:dyDescent="0.3">
      <c r="A24" s="1" t="str">
        <f>'Jeremy Lin'!A24</f>
        <v>@ DNK</v>
      </c>
      <c r="B24">
        <v>28</v>
      </c>
      <c r="C24">
        <v>9</v>
      </c>
      <c r="D24">
        <v>5</v>
      </c>
      <c r="E24">
        <v>3</v>
      </c>
      <c r="F24">
        <v>1</v>
      </c>
      <c r="G24">
        <v>0</v>
      </c>
      <c r="H24">
        <v>13</v>
      </c>
      <c r="I24">
        <v>21</v>
      </c>
      <c r="J24">
        <v>2</v>
      </c>
      <c r="K24">
        <v>6</v>
      </c>
      <c r="L24">
        <v>0</v>
      </c>
      <c r="M24">
        <v>0</v>
      </c>
      <c r="N24">
        <v>4</v>
      </c>
      <c r="O24">
        <v>2</v>
      </c>
      <c r="P24">
        <v>7</v>
      </c>
      <c r="Q24" s="2">
        <f t="shared" si="0"/>
        <v>0.61904761904761907</v>
      </c>
      <c r="R24" s="2">
        <f t="shared" si="1"/>
        <v>0.33333333333333331</v>
      </c>
      <c r="S24" s="6" t="s">
        <v>45</v>
      </c>
      <c r="T24">
        <v>37</v>
      </c>
      <c r="U24">
        <v>40</v>
      </c>
      <c r="V24">
        <v>4</v>
      </c>
      <c r="W24" s="3">
        <f t="shared" si="2"/>
        <v>39.124945945945939</v>
      </c>
      <c r="X24" s="4">
        <f t="shared" si="3"/>
        <v>58.3</v>
      </c>
      <c r="Y24" s="4">
        <f t="shared" si="4"/>
        <v>28.600000000000005</v>
      </c>
      <c r="Z24">
        <v>1</v>
      </c>
    </row>
    <row r="25" spans="1:26" x14ac:dyDescent="0.3">
      <c r="A25" s="1" t="str">
        <f>'Jeremy Lin'!A25</f>
        <v>@ RKS</v>
      </c>
      <c r="B25">
        <v>39</v>
      </c>
      <c r="C25">
        <v>15</v>
      </c>
      <c r="D25">
        <v>3</v>
      </c>
      <c r="E25">
        <v>0</v>
      </c>
      <c r="F25">
        <v>0</v>
      </c>
      <c r="G25">
        <v>5</v>
      </c>
      <c r="H25">
        <v>15</v>
      </c>
      <c r="I25">
        <v>22</v>
      </c>
      <c r="J25">
        <v>4</v>
      </c>
      <c r="K25">
        <v>10</v>
      </c>
      <c r="L25">
        <v>5</v>
      </c>
      <c r="M25">
        <v>5</v>
      </c>
      <c r="N25">
        <v>4</v>
      </c>
      <c r="O25">
        <v>3</v>
      </c>
      <c r="P25">
        <v>1</v>
      </c>
      <c r="Q25" s="2">
        <f t="shared" si="0"/>
        <v>0.68181818181818177</v>
      </c>
      <c r="R25" s="2">
        <f t="shared" si="1"/>
        <v>0.4</v>
      </c>
      <c r="S25" s="2">
        <f t="shared" si="5"/>
        <v>1</v>
      </c>
      <c r="T25">
        <v>41</v>
      </c>
      <c r="U25">
        <v>47</v>
      </c>
      <c r="V25">
        <v>4</v>
      </c>
      <c r="W25" s="3">
        <f t="shared" si="2"/>
        <v>37.97887804878048</v>
      </c>
      <c r="X25" s="4">
        <f t="shared" si="3"/>
        <v>56.5</v>
      </c>
      <c r="Y25" s="4">
        <f t="shared" si="4"/>
        <v>31.599999999999994</v>
      </c>
      <c r="Z25">
        <v>0</v>
      </c>
    </row>
    <row r="26" spans="1:26" x14ac:dyDescent="0.3">
      <c r="A26" s="1" t="str">
        <f>'Jeremy Lin'!A26</f>
        <v>vs IMP</v>
      </c>
      <c r="B26">
        <v>27</v>
      </c>
      <c r="C26">
        <v>11</v>
      </c>
      <c r="D26">
        <v>5</v>
      </c>
      <c r="E26">
        <v>0</v>
      </c>
      <c r="F26">
        <v>0</v>
      </c>
      <c r="G26">
        <v>0</v>
      </c>
      <c r="H26">
        <v>11</v>
      </c>
      <c r="I26">
        <v>21</v>
      </c>
      <c r="J26">
        <v>3</v>
      </c>
      <c r="K26">
        <v>8</v>
      </c>
      <c r="L26">
        <v>2</v>
      </c>
      <c r="M26">
        <v>3</v>
      </c>
      <c r="N26">
        <v>3</v>
      </c>
      <c r="O26">
        <v>3</v>
      </c>
      <c r="P26">
        <v>4</v>
      </c>
      <c r="Q26" s="2">
        <f t="shared" si="0"/>
        <v>0.52380952380952384</v>
      </c>
      <c r="R26" s="2">
        <f t="shared" si="1"/>
        <v>0.375</v>
      </c>
      <c r="S26" s="2">
        <f t="shared" si="5"/>
        <v>0.66666666666666663</v>
      </c>
      <c r="T26">
        <v>37</v>
      </c>
      <c r="U26">
        <v>42</v>
      </c>
      <c r="V26">
        <v>4</v>
      </c>
      <c r="W26" s="3">
        <f t="shared" si="2"/>
        <v>30.785648648648646</v>
      </c>
      <c r="X26" s="4">
        <f t="shared" si="3"/>
        <v>47.7</v>
      </c>
      <c r="Y26" s="4">
        <f t="shared" si="4"/>
        <v>23.099999999999998</v>
      </c>
      <c r="Z26">
        <v>0</v>
      </c>
    </row>
    <row r="27" spans="1:26" x14ac:dyDescent="0.3">
      <c r="A27" s="1" t="str">
        <f>'Jeremy Lin'!A27</f>
        <v>@ AFR</v>
      </c>
      <c r="B27">
        <v>31</v>
      </c>
      <c r="C27">
        <v>6</v>
      </c>
      <c r="D27">
        <v>2</v>
      </c>
      <c r="E27">
        <v>0</v>
      </c>
      <c r="F27">
        <v>0</v>
      </c>
      <c r="G27">
        <v>1</v>
      </c>
      <c r="H27">
        <v>11</v>
      </c>
      <c r="I27">
        <v>19</v>
      </c>
      <c r="J27">
        <v>2</v>
      </c>
      <c r="K27">
        <v>8</v>
      </c>
      <c r="L27">
        <v>7</v>
      </c>
      <c r="M27">
        <v>8</v>
      </c>
      <c r="N27">
        <v>0</v>
      </c>
      <c r="O27">
        <v>2</v>
      </c>
      <c r="P27">
        <v>-9</v>
      </c>
      <c r="Q27" s="2">
        <f t="shared" si="0"/>
        <v>0.57894736842105265</v>
      </c>
      <c r="R27" s="2">
        <f t="shared" si="1"/>
        <v>0.25</v>
      </c>
      <c r="S27" s="2">
        <f t="shared" si="5"/>
        <v>0.875</v>
      </c>
      <c r="T27">
        <v>34</v>
      </c>
      <c r="U27">
        <v>36</v>
      </c>
      <c r="V27">
        <v>2</v>
      </c>
      <c r="W27" s="3">
        <f t="shared" si="2"/>
        <v>32.711147058823535</v>
      </c>
      <c r="X27" s="4">
        <f t="shared" si="3"/>
        <v>40.200000000000003</v>
      </c>
      <c r="Y27" s="4">
        <f t="shared" si="4"/>
        <v>23.1</v>
      </c>
      <c r="Z27">
        <v>0</v>
      </c>
    </row>
    <row r="28" spans="1:26" x14ac:dyDescent="0.3">
      <c r="A28" s="1" t="str">
        <f>'Jeremy Lin'!A28</f>
        <v>vs 3PT</v>
      </c>
      <c r="B28">
        <v>36</v>
      </c>
      <c r="C28">
        <v>18</v>
      </c>
      <c r="D28">
        <v>4</v>
      </c>
      <c r="E28">
        <v>1</v>
      </c>
      <c r="F28">
        <v>0</v>
      </c>
      <c r="G28">
        <v>1</v>
      </c>
      <c r="H28">
        <v>15</v>
      </c>
      <c r="I28">
        <v>25</v>
      </c>
      <c r="J28">
        <v>0</v>
      </c>
      <c r="K28">
        <v>4</v>
      </c>
      <c r="L28">
        <v>6</v>
      </c>
      <c r="M28">
        <v>8</v>
      </c>
      <c r="N28">
        <v>5</v>
      </c>
      <c r="O28">
        <v>3</v>
      </c>
      <c r="P28">
        <v>9</v>
      </c>
      <c r="Q28" s="2">
        <f t="shared" si="0"/>
        <v>0.6</v>
      </c>
      <c r="R28" s="2">
        <f t="shared" si="1"/>
        <v>0</v>
      </c>
      <c r="S28" s="2">
        <f t="shared" si="5"/>
        <v>0.75</v>
      </c>
      <c r="T28">
        <v>37</v>
      </c>
      <c r="U28">
        <v>44</v>
      </c>
      <c r="V28">
        <v>3</v>
      </c>
      <c r="W28" s="3">
        <f t="shared" si="2"/>
        <v>43.169135135135143</v>
      </c>
      <c r="X28" s="4">
        <f t="shared" si="3"/>
        <v>65.599999999999994</v>
      </c>
      <c r="Y28" s="4">
        <f t="shared" si="4"/>
        <v>32.4</v>
      </c>
      <c r="Z28">
        <v>0</v>
      </c>
    </row>
    <row r="29" spans="1:26" x14ac:dyDescent="0.3">
      <c r="A29" s="1">
        <f>'Jeremy Lin'!A29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'Jeremy Lin'!A30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'Jeremy Lin'!A31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'Jeremy Lin'!A32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'Jeremy Lin'!A33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'Jeremy Lin'!A34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'Jeremy Lin'!A35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'Jeremy Lin'!A36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'Jeremy Lin'!A37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'Jeremy Lin'!A38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'Jeremy Lin'!A39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'Jeremy Lin'!A40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'Jeremy Lin'!A41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'Jeremy Lin'!A42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'Jeremy Lin'!A43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'Jeremy Lin'!A44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'Jeremy Lin'!A45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'Jeremy Lin'!A46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34.370370370370374</v>
      </c>
      <c r="C47" s="4">
        <f t="shared" ref="C47:P47" si="6">AVERAGE(C2:C46)</f>
        <v>10.444444444444445</v>
      </c>
      <c r="D47" s="4">
        <f t="shared" si="6"/>
        <v>3.4074074074074074</v>
      </c>
      <c r="E47" s="4">
        <f t="shared" si="6"/>
        <v>1.1481481481481481</v>
      </c>
      <c r="F47" s="4">
        <f t="shared" si="6"/>
        <v>0.66666666666666663</v>
      </c>
      <c r="G47" s="4">
        <f t="shared" si="6"/>
        <v>2.1111111111111112</v>
      </c>
      <c r="H47" s="4">
        <f t="shared" si="6"/>
        <v>13.666666666666666</v>
      </c>
      <c r="I47" s="4">
        <f t="shared" si="6"/>
        <v>22.111111111111111</v>
      </c>
      <c r="J47" s="4">
        <f t="shared" si="6"/>
        <v>3.5185185185185186</v>
      </c>
      <c r="K47" s="4">
        <f t="shared" si="6"/>
        <v>8.0370370370370363</v>
      </c>
      <c r="L47" s="4">
        <f t="shared" si="6"/>
        <v>3.5185185185185186</v>
      </c>
      <c r="M47" s="4">
        <f t="shared" si="6"/>
        <v>4.0740740740740744</v>
      </c>
      <c r="N47" s="4">
        <f t="shared" si="6"/>
        <v>2.6666666666666665</v>
      </c>
      <c r="O47" s="4">
        <f t="shared" si="6"/>
        <v>2.1111111111111112</v>
      </c>
      <c r="P47" s="4">
        <f t="shared" si="6"/>
        <v>0.66666666666666663</v>
      </c>
      <c r="Q47" s="2">
        <f>SUM(H2:H46)/SUM(I2:I46)</f>
        <v>0.61809045226130654</v>
      </c>
      <c r="R47" s="2">
        <f>SUM(J2:J46)/SUM(K2:K46)</f>
        <v>0.43778801843317972</v>
      </c>
      <c r="S47" s="2">
        <f>SUM(L2:L46)/SUM(M2:M46)</f>
        <v>0.86363636363636365</v>
      </c>
      <c r="T47" s="4">
        <f t="shared" ref="T47:V47" si="7">AVERAGE(T2:T46)</f>
        <v>37.333333333333336</v>
      </c>
      <c r="U47" s="4">
        <f t="shared" si="7"/>
        <v>42.851851851851855</v>
      </c>
      <c r="V47" s="4">
        <f t="shared" si="7"/>
        <v>4.1481481481481479</v>
      </c>
      <c r="W47" s="3">
        <f>((H49*85.91) +(F49*53.897)+(J49*51.757)+(L49*46.845)+(E49*39.19)+(N49*39.19)+(D49*34.677)+((C49-N49)*14.707)-(O49*17.174)-((M49-L49)*20.091)-((I49-H49)*39.19)-(G49*53.897))/T49</f>
        <v>38.755672619047623</v>
      </c>
      <c r="X47" s="4">
        <f t="shared" ref="X47" si="8">B47+(C47*1.2)+(D47*1.5)+(E47*3)+(F47*3)-G47</f>
        <v>55.348148148148141</v>
      </c>
      <c r="Y47" s="4">
        <f t="shared" ref="Y47" si="9">B47+0.4*H47-0.7*I47-0.4*(M47-L47)+0.7*N47+0.3*(C47-N47)+F47+D47*0.7+0.7*E47-0.4*O47-G47</f>
        <v>29.237037037037048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s="3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928</v>
      </c>
      <c r="C49">
        <f t="shared" ref="C49:P49" si="10">SUM(C2:C46)</f>
        <v>282</v>
      </c>
      <c r="D49">
        <f t="shared" si="10"/>
        <v>92</v>
      </c>
      <c r="E49">
        <f t="shared" si="10"/>
        <v>31</v>
      </c>
      <c r="F49">
        <f t="shared" si="10"/>
        <v>18</v>
      </c>
      <c r="G49">
        <f t="shared" si="10"/>
        <v>57</v>
      </c>
      <c r="H49">
        <f t="shared" si="10"/>
        <v>369</v>
      </c>
      <c r="I49">
        <f t="shared" si="10"/>
        <v>597</v>
      </c>
      <c r="J49">
        <f t="shared" si="10"/>
        <v>95</v>
      </c>
      <c r="K49">
        <f t="shared" si="10"/>
        <v>217</v>
      </c>
      <c r="L49">
        <f t="shared" si="10"/>
        <v>95</v>
      </c>
      <c r="M49">
        <f t="shared" si="10"/>
        <v>110</v>
      </c>
      <c r="N49">
        <f t="shared" si="10"/>
        <v>72</v>
      </c>
      <c r="O49">
        <f t="shared" si="10"/>
        <v>57</v>
      </c>
      <c r="P49">
        <f t="shared" si="10"/>
        <v>18</v>
      </c>
      <c r="T49">
        <f>SUM(T2:T46)</f>
        <v>1008</v>
      </c>
      <c r="U49">
        <f>SUM(U2:U46)</f>
        <v>1157</v>
      </c>
      <c r="V49">
        <f>SUM(V2:V46)</f>
        <v>112</v>
      </c>
      <c r="X49" s="4">
        <f>SUM(X2:X46)</f>
        <v>1494.4</v>
      </c>
      <c r="Z49">
        <f>SUM(Z2:Z46)</f>
        <v>9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topLeftCell="A17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'Jeremy Lin'!A2</f>
        <v>@ OCE</v>
      </c>
      <c r="B2">
        <v>10</v>
      </c>
      <c r="C2">
        <v>4</v>
      </c>
      <c r="D2">
        <v>0</v>
      </c>
      <c r="E2">
        <v>1</v>
      </c>
      <c r="F2">
        <v>0</v>
      </c>
      <c r="G2">
        <v>1</v>
      </c>
      <c r="H2">
        <v>5</v>
      </c>
      <c r="I2">
        <v>5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-10</v>
      </c>
      <c r="Q2" s="2">
        <f t="shared" ref="Q2:Q46" si="0">H2/I2</f>
        <v>1</v>
      </c>
      <c r="R2" s="6" t="s">
        <v>45</v>
      </c>
      <c r="S2" s="6" t="s">
        <v>45</v>
      </c>
      <c r="T2">
        <v>19</v>
      </c>
      <c r="U2">
        <v>10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24.026157894736844</v>
      </c>
      <c r="X2" s="4">
        <f t="shared" ref="X2:X46" si="2">B2+(C2*1.2)+(D2*1.5)+(E2*3)+(F2*3)-G2</f>
        <v>16.8</v>
      </c>
      <c r="Y2" s="4">
        <f t="shared" ref="Y2:Y46" si="3">B2+0.4*H2-0.7*I2-0.4*(M2-L2)+0.7*N2+0.3*(C2-N2)+F2+D2*0.7+0.7*E2-0.4*O2-G2</f>
        <v>8.9999999999999982</v>
      </c>
      <c r="Z2">
        <v>0</v>
      </c>
    </row>
    <row r="3" spans="1:26" x14ac:dyDescent="0.3">
      <c r="A3" s="1" t="str">
        <f>'Jeremy Lin'!A3</f>
        <v>vs SPA</v>
      </c>
      <c r="B3">
        <v>0</v>
      </c>
      <c r="C3">
        <v>3</v>
      </c>
      <c r="D3">
        <v>1</v>
      </c>
      <c r="E3">
        <v>0</v>
      </c>
      <c r="F3">
        <v>0</v>
      </c>
      <c r="G3">
        <v>0</v>
      </c>
      <c r="H3">
        <v>0</v>
      </c>
      <c r="I3">
        <v>4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-13</v>
      </c>
      <c r="Q3" s="2">
        <f t="shared" si="0"/>
        <v>0</v>
      </c>
      <c r="R3" s="2">
        <f t="shared" ref="R3:R46" si="4">J3/K3</f>
        <v>0</v>
      </c>
      <c r="S3" s="6" t="s">
        <v>45</v>
      </c>
      <c r="T3">
        <v>13</v>
      </c>
      <c r="U3">
        <v>2</v>
      </c>
      <c r="V3">
        <v>0</v>
      </c>
      <c r="W3" s="3">
        <f t="shared" si="1"/>
        <v>-5.9970769230769223</v>
      </c>
      <c r="X3" s="4">
        <f t="shared" si="2"/>
        <v>5.0999999999999996</v>
      </c>
      <c r="Y3" s="4">
        <f t="shared" si="3"/>
        <v>-1.2</v>
      </c>
      <c r="Z3">
        <v>0</v>
      </c>
    </row>
    <row r="4" spans="1:26" x14ac:dyDescent="0.3">
      <c r="A4" s="1" t="str">
        <f>'Jeremy Lin'!A4</f>
        <v>@ FRA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-7</v>
      </c>
      <c r="Q4" s="2">
        <f t="shared" si="0"/>
        <v>0</v>
      </c>
      <c r="R4" s="2">
        <f t="shared" si="4"/>
        <v>0</v>
      </c>
      <c r="S4" s="6" t="s">
        <v>45</v>
      </c>
      <c r="T4">
        <v>20</v>
      </c>
      <c r="U4">
        <v>0</v>
      </c>
      <c r="V4">
        <v>0</v>
      </c>
      <c r="W4" s="3">
        <f t="shared" si="1"/>
        <v>-8.5733499999999996</v>
      </c>
      <c r="X4" s="4">
        <f t="shared" si="2"/>
        <v>-1</v>
      </c>
      <c r="Y4" s="4">
        <f t="shared" si="3"/>
        <v>-3.0999999999999996</v>
      </c>
      <c r="Z4">
        <v>0</v>
      </c>
    </row>
    <row r="5" spans="1:26" x14ac:dyDescent="0.3">
      <c r="A5" s="1" t="str">
        <f>'Jeremy Lin'!A5</f>
        <v>vs 6TH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</v>
      </c>
      <c r="Q5" s="2">
        <f t="shared" si="0"/>
        <v>1</v>
      </c>
      <c r="R5" s="6" t="s">
        <v>45</v>
      </c>
      <c r="S5" s="6" t="s">
        <v>45</v>
      </c>
      <c r="T5">
        <v>8</v>
      </c>
      <c r="U5">
        <v>4</v>
      </c>
      <c r="V5">
        <v>0</v>
      </c>
      <c r="W5" s="3">
        <f t="shared" si="1"/>
        <v>21.477499999999999</v>
      </c>
      <c r="X5" s="4">
        <f t="shared" si="2"/>
        <v>4</v>
      </c>
      <c r="Y5" s="4">
        <f t="shared" si="3"/>
        <v>3.4</v>
      </c>
      <c r="Z5">
        <v>0</v>
      </c>
    </row>
    <row r="6" spans="1:26" x14ac:dyDescent="0.3">
      <c r="A6" s="1" t="str">
        <f>'Jeremy Lin'!A6</f>
        <v>@ INJ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-3</v>
      </c>
      <c r="Q6" s="6" t="s">
        <v>45</v>
      </c>
      <c r="R6" s="6" t="s">
        <v>45</v>
      </c>
      <c r="S6" s="6" t="s">
        <v>45</v>
      </c>
      <c r="T6">
        <v>9</v>
      </c>
      <c r="U6">
        <v>2</v>
      </c>
      <c r="V6">
        <v>0</v>
      </c>
      <c r="W6" s="3">
        <f t="shared" si="1"/>
        <v>3.8529999999999998</v>
      </c>
      <c r="X6" s="4">
        <f t="shared" si="2"/>
        <v>1.5</v>
      </c>
      <c r="Y6" s="4">
        <f t="shared" si="3"/>
        <v>0.7</v>
      </c>
      <c r="Z6">
        <v>0</v>
      </c>
    </row>
    <row r="7" spans="1:26" x14ac:dyDescent="0.3">
      <c r="A7" s="1" t="str">
        <f>'Jeremy Lin'!A7</f>
        <v>vs CAN</v>
      </c>
      <c r="B7">
        <v>2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2">
        <f t="shared" si="0"/>
        <v>1</v>
      </c>
      <c r="R7" s="6" t="s">
        <v>45</v>
      </c>
      <c r="S7" s="6" t="s">
        <v>45</v>
      </c>
      <c r="T7">
        <v>12</v>
      </c>
      <c r="U7">
        <v>4</v>
      </c>
      <c r="V7">
        <v>0</v>
      </c>
      <c r="W7" s="3">
        <f t="shared" si="1"/>
        <v>12.500083333333331</v>
      </c>
      <c r="X7" s="4">
        <f t="shared" si="2"/>
        <v>5.9</v>
      </c>
      <c r="Y7" s="4">
        <f t="shared" si="3"/>
        <v>3</v>
      </c>
      <c r="Z7">
        <v>0</v>
      </c>
    </row>
    <row r="8" spans="1:26" x14ac:dyDescent="0.3">
      <c r="A8" s="1" t="str">
        <f>'Jeremy Lin'!A8</f>
        <v>@ EUR</v>
      </c>
      <c r="B8">
        <v>2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3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-15</v>
      </c>
      <c r="Q8" s="2">
        <f t="shared" si="0"/>
        <v>0.33333333333333331</v>
      </c>
      <c r="R8" s="6" t="s">
        <v>45</v>
      </c>
      <c r="S8" s="6" t="s">
        <v>45</v>
      </c>
      <c r="T8">
        <v>13</v>
      </c>
      <c r="U8">
        <v>2</v>
      </c>
      <c r="V8">
        <v>0</v>
      </c>
      <c r="W8" s="3">
        <f t="shared" si="1"/>
        <v>-0.55207692307692302</v>
      </c>
      <c r="X8" s="4">
        <f t="shared" si="2"/>
        <v>2.2000000000000002</v>
      </c>
      <c r="Y8" s="4">
        <f t="shared" si="3"/>
        <v>0</v>
      </c>
      <c r="Z8">
        <v>0</v>
      </c>
    </row>
    <row r="9" spans="1:26" x14ac:dyDescent="0.3">
      <c r="A9" s="1" t="str">
        <f>'Jeremy Lin'!A9</f>
        <v>vs DNK</v>
      </c>
      <c r="B9">
        <v>6</v>
      </c>
      <c r="C9">
        <v>1</v>
      </c>
      <c r="D9">
        <v>0</v>
      </c>
      <c r="E9">
        <v>0</v>
      </c>
      <c r="F9">
        <v>0</v>
      </c>
      <c r="G9">
        <v>0</v>
      </c>
      <c r="H9">
        <v>2</v>
      </c>
      <c r="I9">
        <v>3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-10</v>
      </c>
      <c r="Q9" s="2">
        <f t="shared" si="0"/>
        <v>0.66666666666666663</v>
      </c>
      <c r="R9" s="2">
        <f t="shared" si="4"/>
        <v>1</v>
      </c>
      <c r="S9" s="2">
        <f t="shared" ref="S9:S46" si="5">L9/M9</f>
        <v>1</v>
      </c>
      <c r="T9">
        <v>12</v>
      </c>
      <c r="U9">
        <v>6</v>
      </c>
      <c r="V9">
        <v>0</v>
      </c>
      <c r="W9" s="3">
        <f t="shared" si="1"/>
        <v>20.494916666666668</v>
      </c>
      <c r="X9" s="4">
        <f t="shared" si="2"/>
        <v>7.2</v>
      </c>
      <c r="Y9" s="4">
        <f t="shared" si="3"/>
        <v>5</v>
      </c>
      <c r="Z9">
        <v>0</v>
      </c>
    </row>
    <row r="10" spans="1:26" x14ac:dyDescent="0.3">
      <c r="A10" s="1" t="str">
        <f>'Jeremy Lin'!A10</f>
        <v>vs RKS</v>
      </c>
      <c r="B10">
        <v>2</v>
      </c>
      <c r="C10">
        <v>1</v>
      </c>
      <c r="D10">
        <v>0</v>
      </c>
      <c r="E10">
        <v>1</v>
      </c>
      <c r="F10">
        <v>0</v>
      </c>
      <c r="G10">
        <v>1</v>
      </c>
      <c r="H10">
        <v>1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-12</v>
      </c>
      <c r="Q10" s="2">
        <f t="shared" si="0"/>
        <v>0.33333333333333331</v>
      </c>
      <c r="R10" s="6" t="s">
        <v>45</v>
      </c>
      <c r="S10" s="6" t="s">
        <v>45</v>
      </c>
      <c r="T10">
        <v>15</v>
      </c>
      <c r="U10">
        <v>2</v>
      </c>
      <c r="V10">
        <v>0</v>
      </c>
      <c r="W10" s="3">
        <f t="shared" si="1"/>
        <v>-0.64293333333333413</v>
      </c>
      <c r="X10" s="4">
        <f t="shared" si="2"/>
        <v>5.2</v>
      </c>
      <c r="Y10" s="4">
        <f t="shared" si="3"/>
        <v>-9.9999999999999756E-2</v>
      </c>
      <c r="Z10">
        <v>0</v>
      </c>
    </row>
    <row r="11" spans="1:26" x14ac:dyDescent="0.3">
      <c r="A11" s="1" t="str">
        <f>'Jeremy Lin'!A11</f>
        <v>@ IMP</v>
      </c>
      <c r="B11">
        <v>1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3</v>
      </c>
      <c r="J11">
        <v>0</v>
      </c>
      <c r="K11">
        <v>1</v>
      </c>
      <c r="L11">
        <v>1</v>
      </c>
      <c r="M11">
        <v>2</v>
      </c>
      <c r="N11">
        <v>0</v>
      </c>
      <c r="O11">
        <v>0</v>
      </c>
      <c r="P11">
        <v>-3</v>
      </c>
      <c r="Q11" s="2">
        <f t="shared" si="0"/>
        <v>0</v>
      </c>
      <c r="R11" s="2">
        <f t="shared" si="4"/>
        <v>0</v>
      </c>
      <c r="S11" s="2">
        <f t="shared" si="5"/>
        <v>0.5</v>
      </c>
      <c r="T11">
        <v>19</v>
      </c>
      <c r="U11">
        <v>4</v>
      </c>
      <c r="V11">
        <v>0</v>
      </c>
      <c r="W11" s="3">
        <f t="shared" si="1"/>
        <v>0.656052631578946</v>
      </c>
      <c r="X11" s="4">
        <f t="shared" si="2"/>
        <v>6.7</v>
      </c>
      <c r="Y11" s="4">
        <f t="shared" si="3"/>
        <v>0.50000000000000044</v>
      </c>
      <c r="Z11">
        <v>0</v>
      </c>
    </row>
    <row r="12" spans="1:26" x14ac:dyDescent="0.3">
      <c r="A12" s="1" t="str">
        <f>'Jeremy Lin'!A12</f>
        <v>vs AFR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-7</v>
      </c>
      <c r="Q12" s="2">
        <f t="shared" si="0"/>
        <v>0.33333333333333331</v>
      </c>
      <c r="R12" s="2">
        <f t="shared" si="4"/>
        <v>0</v>
      </c>
      <c r="S12" s="6" t="s">
        <v>45</v>
      </c>
      <c r="T12">
        <v>15</v>
      </c>
      <c r="U12">
        <v>2</v>
      </c>
      <c r="V12">
        <v>0</v>
      </c>
      <c r="W12" s="3">
        <f t="shared" si="1"/>
        <v>-0.64293333333333369</v>
      </c>
      <c r="X12" s="4">
        <f t="shared" si="2"/>
        <v>2</v>
      </c>
      <c r="Y12" s="4">
        <f t="shared" si="3"/>
        <v>-9.9999999999999756E-2</v>
      </c>
      <c r="Z12">
        <v>0</v>
      </c>
    </row>
    <row r="13" spans="1:26" x14ac:dyDescent="0.3">
      <c r="A13" s="1" t="str">
        <f>'Jeremy Lin'!A13</f>
        <v>@ 3PT</v>
      </c>
      <c r="B13">
        <v>6</v>
      </c>
      <c r="C13">
        <v>4</v>
      </c>
      <c r="D13">
        <v>0</v>
      </c>
      <c r="E13">
        <v>1</v>
      </c>
      <c r="F13">
        <v>0</v>
      </c>
      <c r="G13">
        <v>0</v>
      </c>
      <c r="H13">
        <v>3</v>
      </c>
      <c r="I13">
        <v>5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 s="2">
        <f t="shared" si="0"/>
        <v>0.6</v>
      </c>
      <c r="R13" s="2">
        <f t="shared" si="4"/>
        <v>0</v>
      </c>
      <c r="S13" s="6" t="s">
        <v>45</v>
      </c>
      <c r="T13">
        <v>17</v>
      </c>
      <c r="U13">
        <v>6</v>
      </c>
      <c r="V13">
        <v>0</v>
      </c>
      <c r="W13" s="3">
        <f t="shared" si="1"/>
        <v>15.305529411764709</v>
      </c>
      <c r="X13" s="4">
        <f t="shared" si="2"/>
        <v>13.8</v>
      </c>
      <c r="Y13" s="4">
        <f t="shared" si="3"/>
        <v>5.2</v>
      </c>
      <c r="Z13">
        <v>0</v>
      </c>
    </row>
    <row r="14" spans="1:26" x14ac:dyDescent="0.3">
      <c r="A14" s="1" t="str">
        <f>'Jeremy Lin'!A14</f>
        <v>vs OLD</v>
      </c>
      <c r="B14">
        <v>3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2</v>
      </c>
      <c r="J14">
        <v>0</v>
      </c>
      <c r="K14">
        <v>0</v>
      </c>
      <c r="L14">
        <v>1</v>
      </c>
      <c r="M14">
        <v>2</v>
      </c>
      <c r="N14">
        <v>0</v>
      </c>
      <c r="O14">
        <v>0</v>
      </c>
      <c r="P14">
        <v>5</v>
      </c>
      <c r="Q14" s="2">
        <f t="shared" si="0"/>
        <v>0.5</v>
      </c>
      <c r="R14" s="6" t="s">
        <v>45</v>
      </c>
      <c r="S14" s="2">
        <f t="shared" si="5"/>
        <v>0.5</v>
      </c>
      <c r="T14">
        <v>9</v>
      </c>
      <c r="U14">
        <v>6</v>
      </c>
      <c r="V14">
        <v>0</v>
      </c>
      <c r="W14" s="3">
        <f t="shared" si="1"/>
        <v>15.285</v>
      </c>
      <c r="X14" s="4">
        <f t="shared" si="2"/>
        <v>6.9</v>
      </c>
      <c r="Y14" s="4">
        <f t="shared" si="3"/>
        <v>2.9000000000000004</v>
      </c>
      <c r="Z14">
        <v>0</v>
      </c>
    </row>
    <row r="15" spans="1:26" x14ac:dyDescent="0.3">
      <c r="A15" s="1" t="str">
        <f>'Jeremy Lin'!A15</f>
        <v>@ DEF</v>
      </c>
      <c r="B15">
        <v>6</v>
      </c>
      <c r="C15">
        <v>0</v>
      </c>
      <c r="D15">
        <v>1</v>
      </c>
      <c r="E15">
        <v>2</v>
      </c>
      <c r="F15">
        <v>1</v>
      </c>
      <c r="G15">
        <v>1</v>
      </c>
      <c r="H15">
        <v>3</v>
      </c>
      <c r="I15">
        <v>5</v>
      </c>
      <c r="J15">
        <v>0</v>
      </c>
      <c r="K15">
        <v>1</v>
      </c>
      <c r="L15">
        <v>0</v>
      </c>
      <c r="M15">
        <v>0</v>
      </c>
      <c r="N15">
        <v>0</v>
      </c>
      <c r="O15">
        <v>2</v>
      </c>
      <c r="P15">
        <v>2</v>
      </c>
      <c r="Q15" s="2">
        <f t="shared" si="0"/>
        <v>0.6</v>
      </c>
      <c r="R15" s="2">
        <f t="shared" si="4"/>
        <v>0</v>
      </c>
      <c r="S15" s="6" t="s">
        <v>45</v>
      </c>
      <c r="T15">
        <v>16</v>
      </c>
      <c r="U15">
        <v>8</v>
      </c>
      <c r="V15">
        <v>0</v>
      </c>
      <c r="W15" s="3">
        <f t="shared" si="1"/>
        <v>16.128687500000002</v>
      </c>
      <c r="X15" s="4">
        <f t="shared" si="2"/>
        <v>15.5</v>
      </c>
      <c r="Y15" s="4">
        <f t="shared" si="3"/>
        <v>5.0000000000000009</v>
      </c>
      <c r="Z15">
        <v>0</v>
      </c>
    </row>
    <row r="16" spans="1:26" x14ac:dyDescent="0.3">
      <c r="A16" s="1" t="str">
        <f>'Jeremy Lin'!A16</f>
        <v>vs USA</v>
      </c>
      <c r="B16">
        <v>0</v>
      </c>
      <c r="C16">
        <v>3</v>
      </c>
      <c r="D16">
        <v>2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19</v>
      </c>
      <c r="Q16" s="2">
        <f t="shared" si="0"/>
        <v>0</v>
      </c>
      <c r="R16" s="2">
        <f t="shared" si="4"/>
        <v>0</v>
      </c>
      <c r="S16" s="6" t="s">
        <v>45</v>
      </c>
      <c r="T16">
        <v>18</v>
      </c>
      <c r="U16">
        <v>5</v>
      </c>
      <c r="V16">
        <v>0</v>
      </c>
      <c r="W16" s="3">
        <f t="shared" si="1"/>
        <v>0.17855555555555508</v>
      </c>
      <c r="X16" s="4">
        <f t="shared" si="2"/>
        <v>5.6</v>
      </c>
      <c r="Y16" s="4">
        <f t="shared" si="3"/>
        <v>0.19999999999999973</v>
      </c>
      <c r="Z16">
        <v>0</v>
      </c>
    </row>
    <row r="17" spans="1:26" x14ac:dyDescent="0.3">
      <c r="A17" s="1" t="str">
        <f>'Jeremy Lin'!A17</f>
        <v>vs OCE</v>
      </c>
      <c r="B17">
        <v>11</v>
      </c>
      <c r="C17">
        <v>4</v>
      </c>
      <c r="D17">
        <v>0</v>
      </c>
      <c r="E17">
        <v>0</v>
      </c>
      <c r="F17">
        <v>0</v>
      </c>
      <c r="G17">
        <v>0</v>
      </c>
      <c r="H17">
        <v>5</v>
      </c>
      <c r="I17">
        <v>7</v>
      </c>
      <c r="J17">
        <v>1</v>
      </c>
      <c r="K17">
        <v>2</v>
      </c>
      <c r="L17">
        <v>0</v>
      </c>
      <c r="M17">
        <v>0</v>
      </c>
      <c r="N17">
        <v>1</v>
      </c>
      <c r="O17">
        <v>0</v>
      </c>
      <c r="P17">
        <v>4</v>
      </c>
      <c r="Q17" s="2">
        <f t="shared" si="0"/>
        <v>0.7142857142857143</v>
      </c>
      <c r="R17" s="2">
        <f t="shared" si="4"/>
        <v>0.5</v>
      </c>
      <c r="S17" s="6" t="s">
        <v>45</v>
      </c>
      <c r="T17">
        <v>18</v>
      </c>
      <c r="U17">
        <v>11</v>
      </c>
      <c r="V17">
        <v>0</v>
      </c>
      <c r="W17" s="3">
        <f t="shared" si="1"/>
        <v>27.013222222222218</v>
      </c>
      <c r="X17" s="4">
        <f t="shared" si="2"/>
        <v>15.8</v>
      </c>
      <c r="Y17" s="4">
        <f t="shared" si="3"/>
        <v>9.7000000000000011</v>
      </c>
      <c r="Z17">
        <v>0</v>
      </c>
    </row>
    <row r="18" spans="1:26" x14ac:dyDescent="0.3">
      <c r="A18" s="1" t="str">
        <f>'Jeremy Lin'!A18</f>
        <v>@ SPA</v>
      </c>
      <c r="B18">
        <v>7</v>
      </c>
      <c r="C18">
        <v>2</v>
      </c>
      <c r="D18">
        <v>2</v>
      </c>
      <c r="E18">
        <v>0</v>
      </c>
      <c r="F18">
        <v>0</v>
      </c>
      <c r="G18">
        <v>1</v>
      </c>
      <c r="H18">
        <v>3</v>
      </c>
      <c r="I18">
        <v>3</v>
      </c>
      <c r="J18">
        <v>0</v>
      </c>
      <c r="K18">
        <v>0</v>
      </c>
      <c r="L18">
        <v>1</v>
      </c>
      <c r="M18">
        <v>2</v>
      </c>
      <c r="N18">
        <v>0</v>
      </c>
      <c r="O18">
        <v>1</v>
      </c>
      <c r="P18">
        <v>2</v>
      </c>
      <c r="Q18" s="2">
        <f t="shared" si="0"/>
        <v>1</v>
      </c>
      <c r="R18" s="6" t="s">
        <v>45</v>
      </c>
      <c r="S18" s="2">
        <f t="shared" si="5"/>
        <v>0.5</v>
      </c>
      <c r="T18">
        <v>16</v>
      </c>
      <c r="U18">
        <v>12</v>
      </c>
      <c r="V18">
        <v>0</v>
      </c>
      <c r="W18" s="3">
        <f t="shared" si="1"/>
        <v>19.511312500000003</v>
      </c>
      <c r="X18" s="4">
        <f t="shared" si="2"/>
        <v>11.4</v>
      </c>
      <c r="Y18" s="4">
        <f t="shared" si="3"/>
        <v>6.2999999999999989</v>
      </c>
      <c r="Z18">
        <v>0</v>
      </c>
    </row>
    <row r="19" spans="1:26" x14ac:dyDescent="0.3">
      <c r="A19" s="1" t="str">
        <f>'Jeremy Lin'!A19</f>
        <v>vs FRA</v>
      </c>
      <c r="B19">
        <v>4</v>
      </c>
      <c r="C19">
        <v>1</v>
      </c>
      <c r="D19">
        <v>0</v>
      </c>
      <c r="E19">
        <v>0</v>
      </c>
      <c r="F19">
        <v>0</v>
      </c>
      <c r="G19">
        <v>1</v>
      </c>
      <c r="H19">
        <v>2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 s="2">
        <f t="shared" si="0"/>
        <v>1</v>
      </c>
      <c r="R19" s="6" t="s">
        <v>45</v>
      </c>
      <c r="S19" s="6" t="s">
        <v>45</v>
      </c>
      <c r="T19">
        <v>9</v>
      </c>
      <c r="U19">
        <v>4</v>
      </c>
      <c r="V19">
        <v>0</v>
      </c>
      <c r="W19" s="3">
        <f t="shared" si="1"/>
        <v>14.736666666666666</v>
      </c>
      <c r="X19" s="4">
        <f t="shared" si="2"/>
        <v>4.2</v>
      </c>
      <c r="Y19" s="4">
        <f t="shared" si="3"/>
        <v>2.6999999999999997</v>
      </c>
      <c r="Z19">
        <v>0</v>
      </c>
    </row>
    <row r="20" spans="1:26" x14ac:dyDescent="0.3">
      <c r="A20" s="1" t="str">
        <f>'Jeremy Lin'!A20</f>
        <v>@ 6TH</v>
      </c>
      <c r="B20">
        <v>4</v>
      </c>
      <c r="C20">
        <v>2</v>
      </c>
      <c r="D20">
        <v>1</v>
      </c>
      <c r="E20">
        <v>0</v>
      </c>
      <c r="F20">
        <v>0</v>
      </c>
      <c r="G20">
        <v>1</v>
      </c>
      <c r="H20">
        <v>2</v>
      </c>
      <c r="I20">
        <v>4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5</v>
      </c>
      <c r="Q20" s="2">
        <f t="shared" si="0"/>
        <v>0.5</v>
      </c>
      <c r="R20" s="6" t="s">
        <v>45</v>
      </c>
      <c r="S20" s="6" t="s">
        <v>45</v>
      </c>
      <c r="T20">
        <v>19</v>
      </c>
      <c r="U20">
        <v>7</v>
      </c>
      <c r="V20">
        <v>0</v>
      </c>
      <c r="W20" s="3">
        <f t="shared" si="1"/>
        <v>5.8391052631578955</v>
      </c>
      <c r="X20" s="4">
        <f t="shared" si="2"/>
        <v>6.9</v>
      </c>
      <c r="Y20" s="4">
        <f t="shared" si="3"/>
        <v>2.3000000000000003</v>
      </c>
      <c r="Z20">
        <v>0</v>
      </c>
    </row>
    <row r="21" spans="1:26" x14ac:dyDescent="0.3">
      <c r="A21" s="1" t="str">
        <f>'Jeremy Lin'!A21</f>
        <v>vs INJ</v>
      </c>
      <c r="B21">
        <v>2</v>
      </c>
      <c r="C21">
        <v>5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2</v>
      </c>
      <c r="M21">
        <v>2</v>
      </c>
      <c r="N21">
        <v>0</v>
      </c>
      <c r="O21">
        <v>1</v>
      </c>
      <c r="P21">
        <v>-14</v>
      </c>
      <c r="Q21" s="2">
        <f t="shared" si="0"/>
        <v>0</v>
      </c>
      <c r="R21" s="6" t="s">
        <v>45</v>
      </c>
      <c r="S21" s="2">
        <f t="shared" si="5"/>
        <v>1</v>
      </c>
      <c r="T21">
        <v>17</v>
      </c>
      <c r="U21">
        <v>2</v>
      </c>
      <c r="V21">
        <v>0</v>
      </c>
      <c r="W21" s="3">
        <f t="shared" si="1"/>
        <v>8.8265294117647048</v>
      </c>
      <c r="X21" s="4">
        <f t="shared" si="2"/>
        <v>11</v>
      </c>
      <c r="Y21" s="4">
        <f t="shared" si="3"/>
        <v>3.1</v>
      </c>
      <c r="Z21">
        <v>0</v>
      </c>
    </row>
    <row r="22" spans="1:26" x14ac:dyDescent="0.3">
      <c r="A22" s="1" t="str">
        <f>'Jeremy Lin'!A22</f>
        <v>@ CAN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-7</v>
      </c>
      <c r="Q22" s="2">
        <f t="shared" si="0"/>
        <v>0</v>
      </c>
      <c r="R22" s="6" t="s">
        <v>45</v>
      </c>
      <c r="S22" s="6" t="s">
        <v>45</v>
      </c>
      <c r="T22">
        <v>12</v>
      </c>
      <c r="U22">
        <v>3</v>
      </c>
      <c r="V22">
        <v>0</v>
      </c>
      <c r="W22" s="3">
        <f t="shared" si="1"/>
        <v>0.64391666666666758</v>
      </c>
      <c r="X22" s="4">
        <f t="shared" si="2"/>
        <v>3.9</v>
      </c>
      <c r="Y22" s="4">
        <f t="shared" si="3"/>
        <v>0.19999999999999996</v>
      </c>
      <c r="Z22">
        <v>0</v>
      </c>
    </row>
    <row r="23" spans="1:26" x14ac:dyDescent="0.3">
      <c r="A23" s="1" t="str">
        <f>'Jeremy Lin'!A23</f>
        <v>vs EUR</v>
      </c>
      <c r="B23">
        <v>4</v>
      </c>
      <c r="C23">
        <v>3</v>
      </c>
      <c r="D23">
        <v>4</v>
      </c>
      <c r="E23">
        <v>0</v>
      </c>
      <c r="F23">
        <v>0</v>
      </c>
      <c r="G23">
        <v>0</v>
      </c>
      <c r="H23">
        <v>2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-8</v>
      </c>
      <c r="Q23" s="2">
        <f t="shared" si="0"/>
        <v>1</v>
      </c>
      <c r="R23" s="6" t="s">
        <v>45</v>
      </c>
      <c r="S23" s="6" t="s">
        <v>45</v>
      </c>
      <c r="T23">
        <v>19</v>
      </c>
      <c r="U23">
        <v>15</v>
      </c>
      <c r="V23">
        <v>0</v>
      </c>
      <c r="W23" s="3">
        <f t="shared" si="1"/>
        <v>18.665736842105265</v>
      </c>
      <c r="X23" s="4">
        <f t="shared" si="2"/>
        <v>13.6</v>
      </c>
      <c r="Y23" s="4">
        <f t="shared" si="3"/>
        <v>7.1</v>
      </c>
      <c r="Z23">
        <v>0</v>
      </c>
    </row>
    <row r="24" spans="1:26" x14ac:dyDescent="0.3">
      <c r="A24" s="1" t="str">
        <f>'Jeremy Lin'!A24</f>
        <v>@ DNK</v>
      </c>
      <c r="B24">
        <v>4</v>
      </c>
      <c r="C24">
        <v>1</v>
      </c>
      <c r="D24">
        <v>2</v>
      </c>
      <c r="E24">
        <v>0</v>
      </c>
      <c r="F24">
        <v>2</v>
      </c>
      <c r="G24">
        <v>1</v>
      </c>
      <c r="H24">
        <v>1</v>
      </c>
      <c r="I24">
        <v>4</v>
      </c>
      <c r="J24">
        <v>0</v>
      </c>
      <c r="K24">
        <v>1</v>
      </c>
      <c r="L24">
        <v>2</v>
      </c>
      <c r="M24">
        <v>2</v>
      </c>
      <c r="N24">
        <v>0</v>
      </c>
      <c r="O24">
        <v>0</v>
      </c>
      <c r="P24">
        <v>-1</v>
      </c>
      <c r="Q24" s="2">
        <f t="shared" si="0"/>
        <v>0.25</v>
      </c>
      <c r="R24" s="2">
        <f t="shared" si="4"/>
        <v>0</v>
      </c>
      <c r="S24" s="2">
        <f t="shared" si="5"/>
        <v>1</v>
      </c>
      <c r="T24">
        <v>13</v>
      </c>
      <c r="U24">
        <v>9</v>
      </c>
      <c r="V24">
        <v>0</v>
      </c>
      <c r="W24" s="3">
        <f t="shared" si="1"/>
        <v>15.383692307692307</v>
      </c>
      <c r="X24" s="4">
        <f t="shared" si="2"/>
        <v>13.2</v>
      </c>
      <c r="Y24" s="4">
        <f t="shared" si="3"/>
        <v>4.3000000000000007</v>
      </c>
      <c r="Z24">
        <v>0</v>
      </c>
    </row>
    <row r="25" spans="1:26" x14ac:dyDescent="0.3">
      <c r="A25" s="1" t="str">
        <f>'Jeremy Lin'!A25</f>
        <v>@ RKS</v>
      </c>
      <c r="B25">
        <v>8</v>
      </c>
      <c r="C25">
        <v>4</v>
      </c>
      <c r="D25">
        <v>1</v>
      </c>
      <c r="E25">
        <v>0</v>
      </c>
      <c r="F25">
        <v>0</v>
      </c>
      <c r="G25">
        <v>1</v>
      </c>
      <c r="H25">
        <v>3</v>
      </c>
      <c r="I25">
        <v>6</v>
      </c>
      <c r="J25">
        <v>0</v>
      </c>
      <c r="K25">
        <v>0</v>
      </c>
      <c r="L25">
        <v>2</v>
      </c>
      <c r="M25">
        <v>2</v>
      </c>
      <c r="N25">
        <v>0</v>
      </c>
      <c r="O25">
        <v>1</v>
      </c>
      <c r="P25">
        <v>-7</v>
      </c>
      <c r="Q25" s="2">
        <f t="shared" si="0"/>
        <v>0.5</v>
      </c>
      <c r="R25" s="6" t="s">
        <v>45</v>
      </c>
      <c r="S25" s="2">
        <f t="shared" si="5"/>
        <v>1</v>
      </c>
      <c r="T25">
        <v>21</v>
      </c>
      <c r="U25">
        <v>11</v>
      </c>
      <c r="V25">
        <v>0</v>
      </c>
      <c r="W25" s="3">
        <f t="shared" si="1"/>
        <v>12.204000000000004</v>
      </c>
      <c r="X25" s="4">
        <f t="shared" si="2"/>
        <v>13.3</v>
      </c>
      <c r="Y25" s="4">
        <f t="shared" si="3"/>
        <v>5.5</v>
      </c>
      <c r="Z25">
        <v>0</v>
      </c>
    </row>
    <row r="26" spans="1:26" x14ac:dyDescent="0.3">
      <c r="A26" s="1" t="str">
        <f>'Jeremy Lin'!A26</f>
        <v>vs IMP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-6</v>
      </c>
      <c r="Q26" s="6" t="s">
        <v>45</v>
      </c>
      <c r="R26" s="6" t="s">
        <v>45</v>
      </c>
      <c r="S26" s="6" t="s">
        <v>45</v>
      </c>
      <c r="T26">
        <v>13</v>
      </c>
      <c r="U26">
        <v>0</v>
      </c>
      <c r="V26">
        <v>0</v>
      </c>
      <c r="W26" s="3">
        <f t="shared" si="1"/>
        <v>-3.0146153846153845</v>
      </c>
      <c r="X26" s="4">
        <f t="shared" si="2"/>
        <v>0.19999999999999996</v>
      </c>
      <c r="Y26" s="4">
        <f t="shared" si="3"/>
        <v>-0.7</v>
      </c>
      <c r="Z26">
        <v>0</v>
      </c>
    </row>
    <row r="27" spans="1:26" x14ac:dyDescent="0.3">
      <c r="A27" s="1" t="str">
        <f>'Jeremy Lin'!A27</f>
        <v>@ AFR</v>
      </c>
      <c r="B27">
        <v>10</v>
      </c>
      <c r="C27">
        <v>3</v>
      </c>
      <c r="D27">
        <v>1</v>
      </c>
      <c r="E27">
        <v>0</v>
      </c>
      <c r="F27">
        <v>1</v>
      </c>
      <c r="G27">
        <v>0</v>
      </c>
      <c r="H27">
        <v>5</v>
      </c>
      <c r="I27">
        <v>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-18</v>
      </c>
      <c r="Q27" s="2">
        <f t="shared" si="0"/>
        <v>0.83333333333333337</v>
      </c>
      <c r="R27" s="6" t="s">
        <v>45</v>
      </c>
      <c r="S27" s="6" t="s">
        <v>45</v>
      </c>
      <c r="T27">
        <v>19</v>
      </c>
      <c r="U27">
        <v>13</v>
      </c>
      <c r="V27">
        <v>0</v>
      </c>
      <c r="W27" s="3">
        <f t="shared" si="1"/>
        <v>27.529210526315779</v>
      </c>
      <c r="X27" s="4">
        <f t="shared" si="2"/>
        <v>18.100000000000001</v>
      </c>
      <c r="Y27" s="4">
        <f t="shared" si="3"/>
        <v>10.4</v>
      </c>
      <c r="Z27">
        <v>0</v>
      </c>
    </row>
    <row r="28" spans="1:26" x14ac:dyDescent="0.3">
      <c r="A28" s="1" t="str">
        <f>'Jeremy Lin'!A28</f>
        <v>vs 3PT</v>
      </c>
      <c r="B28">
        <v>0</v>
      </c>
      <c r="C28">
        <v>3</v>
      </c>
      <c r="D28">
        <v>1</v>
      </c>
      <c r="E28">
        <v>0</v>
      </c>
      <c r="F28">
        <v>0</v>
      </c>
      <c r="G28">
        <v>1</v>
      </c>
      <c r="H28">
        <v>0</v>
      </c>
      <c r="I28">
        <v>2</v>
      </c>
      <c r="J28">
        <v>0</v>
      </c>
      <c r="K28">
        <v>0</v>
      </c>
      <c r="L28">
        <v>0</v>
      </c>
      <c r="M28">
        <v>2</v>
      </c>
      <c r="N28">
        <v>1</v>
      </c>
      <c r="O28">
        <v>1</v>
      </c>
      <c r="P28">
        <v>-4</v>
      </c>
      <c r="Q28" s="2">
        <f t="shared" si="0"/>
        <v>0</v>
      </c>
      <c r="R28" s="6" t="s">
        <v>45</v>
      </c>
      <c r="S28" s="2">
        <f t="shared" si="5"/>
        <v>0</v>
      </c>
      <c r="T28">
        <v>11</v>
      </c>
      <c r="U28">
        <v>3</v>
      </c>
      <c r="V28">
        <v>0</v>
      </c>
      <c r="W28" s="3">
        <f t="shared" si="1"/>
        <v>-7.8501818181818184</v>
      </c>
      <c r="X28" s="4">
        <f t="shared" si="2"/>
        <v>4.0999999999999996</v>
      </c>
      <c r="Y28" s="4">
        <f t="shared" si="3"/>
        <v>-1.6000000000000003</v>
      </c>
      <c r="Z28">
        <v>0</v>
      </c>
    </row>
    <row r="29" spans="1:26" x14ac:dyDescent="0.3">
      <c r="A29" s="1">
        <f>'Jeremy Lin'!A29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'Jeremy Lin'!A30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'Jeremy Lin'!A31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'Jeremy Lin'!A32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'Jeremy Lin'!A33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'Jeremy Lin'!A34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'Jeremy Lin'!A35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'Jeremy Lin'!A36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'Jeremy Lin'!A37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'Jeremy Lin'!A38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'Jeremy Lin'!A39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'Jeremy Lin'!A40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'Jeremy Lin'!A41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'Jeremy Lin'!A42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'Jeremy Lin'!A43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'Jeremy Lin'!A44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'Jeremy Lin'!A45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'Jeremy Lin'!A46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3.6296296296296298</v>
      </c>
      <c r="C47" s="4">
        <f t="shared" ref="C47:P47" si="6">AVERAGE(C2:C46)</f>
        <v>1.962962962962963</v>
      </c>
      <c r="D47" s="4">
        <f t="shared" si="6"/>
        <v>0.77777777777777779</v>
      </c>
      <c r="E47" s="4">
        <f t="shared" si="6"/>
        <v>0.22222222222222221</v>
      </c>
      <c r="F47" s="4">
        <f t="shared" si="6"/>
        <v>0.18518518518518517</v>
      </c>
      <c r="G47" s="4">
        <f t="shared" si="6"/>
        <v>0.48148148148148145</v>
      </c>
      <c r="H47" s="4">
        <f t="shared" si="6"/>
        <v>1.5925925925925926</v>
      </c>
      <c r="I47" s="4">
        <f t="shared" si="6"/>
        <v>3</v>
      </c>
      <c r="J47" s="4">
        <f t="shared" si="6"/>
        <v>7.407407407407407E-2</v>
      </c>
      <c r="K47" s="4">
        <f t="shared" si="6"/>
        <v>0.40740740740740738</v>
      </c>
      <c r="L47" s="4">
        <f t="shared" si="6"/>
        <v>0.37037037037037035</v>
      </c>
      <c r="M47" s="4">
        <f t="shared" si="6"/>
        <v>0.55555555555555558</v>
      </c>
      <c r="N47" s="4">
        <f t="shared" si="6"/>
        <v>0.14814814814814814</v>
      </c>
      <c r="O47" s="4">
        <f t="shared" si="6"/>
        <v>0.48148148148148145</v>
      </c>
      <c r="P47" s="4">
        <f t="shared" si="6"/>
        <v>-3.9629629629629628</v>
      </c>
      <c r="Q47" s="2">
        <f>SUM(H2:H46)/SUM(I2:I46)</f>
        <v>0.53086419753086422</v>
      </c>
      <c r="R47" s="2">
        <f>SUM(J2:J46)/SUM(K2:K46)</f>
        <v>0.18181818181818182</v>
      </c>
      <c r="S47" s="2">
        <f>SUM(L2:L46)/SUM(M2:M46)</f>
        <v>0.66666666666666663</v>
      </c>
      <c r="T47" s="4">
        <f t="shared" ref="T47:V47" si="7">AVERAGE(T2:T46)</f>
        <v>14.888888888888889</v>
      </c>
      <c r="U47" s="4">
        <f t="shared" si="7"/>
        <v>5.666666666666667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9.6088084577114419</v>
      </c>
      <c r="X47" s="4">
        <f t="shared" ref="X47" si="8">B47+(C47*1.2)+(D47*1.5)+(E47*3)+(F47*3)-G47</f>
        <v>7.8925925925925933</v>
      </c>
      <c r="Y47" s="4">
        <f t="shared" ref="Y47" si="9">B47+0.4*H47-0.7*I47-0.4*(M47-L47)+0.7*N47+0.3*(C47-N47)+F47+D47*0.7+0.7*E47-0.4*O47-G47</f>
        <v>2.9518518518518517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98</v>
      </c>
      <c r="C49">
        <f t="shared" ref="C49:P49" si="10">SUM(C2:C46)</f>
        <v>53</v>
      </c>
      <c r="D49">
        <f t="shared" si="10"/>
        <v>21</v>
      </c>
      <c r="E49">
        <f t="shared" si="10"/>
        <v>6</v>
      </c>
      <c r="F49">
        <f t="shared" si="10"/>
        <v>5</v>
      </c>
      <c r="G49">
        <f t="shared" si="10"/>
        <v>13</v>
      </c>
      <c r="H49">
        <f t="shared" si="10"/>
        <v>43</v>
      </c>
      <c r="I49">
        <f t="shared" si="10"/>
        <v>81</v>
      </c>
      <c r="J49">
        <f t="shared" si="10"/>
        <v>2</v>
      </c>
      <c r="K49">
        <f t="shared" si="10"/>
        <v>11</v>
      </c>
      <c r="L49">
        <f t="shared" si="10"/>
        <v>10</v>
      </c>
      <c r="M49">
        <f t="shared" si="10"/>
        <v>15</v>
      </c>
      <c r="N49">
        <f t="shared" si="10"/>
        <v>4</v>
      </c>
      <c r="O49">
        <f t="shared" si="10"/>
        <v>13</v>
      </c>
      <c r="P49">
        <f t="shared" si="10"/>
        <v>-107</v>
      </c>
      <c r="T49">
        <f>SUM(T2:T46)</f>
        <v>402</v>
      </c>
      <c r="U49">
        <f>SUM(U2:U46)</f>
        <v>153</v>
      </c>
      <c r="V49">
        <f>SUM(V2:V46)</f>
        <v>0</v>
      </c>
      <c r="X49" s="4">
        <f>SUM(X2:X46)</f>
        <v>213.1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topLeftCell="A9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'Jeremy Lin'!A2</f>
        <v>@ OCE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-6</v>
      </c>
      <c r="Q2" s="6" t="s">
        <v>45</v>
      </c>
      <c r="R2" s="6" t="s">
        <v>45</v>
      </c>
      <c r="S2" s="6" t="s">
        <v>45</v>
      </c>
      <c r="T2">
        <v>10</v>
      </c>
      <c r="U2">
        <v>0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0</v>
      </c>
      <c r="X2" s="4">
        <f t="shared" ref="X2:X46" si="1">B2+(C2*1.2)+(D2*1.5)+(E2*3)+(F2*3)-G2</f>
        <v>0</v>
      </c>
      <c r="Y2" s="4">
        <f t="shared" ref="Y2:Y46" si="2">B2+0.4*H2-0.7*I2-0.4*(M2-L2)+0.7*N2+0.3*(C2-N2)+F2+D2*0.7+0.7*E2-0.4*O2-G2</f>
        <v>0</v>
      </c>
      <c r="Z2">
        <v>0</v>
      </c>
    </row>
    <row r="3" spans="1:26" x14ac:dyDescent="0.3">
      <c r="A3" s="1" t="str">
        <f>'Jeremy Lin'!A3</f>
        <v>vs SPA</v>
      </c>
      <c r="B3">
        <v>2</v>
      </c>
      <c r="C3">
        <v>2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-16</v>
      </c>
      <c r="Q3" s="2">
        <f t="shared" ref="Q3:Q46" si="3">H3/I3</f>
        <v>0.5</v>
      </c>
      <c r="R3" s="6" t="s">
        <v>45</v>
      </c>
      <c r="S3" s="6" t="s">
        <v>45</v>
      </c>
      <c r="T3">
        <v>13</v>
      </c>
      <c r="U3">
        <v>0</v>
      </c>
      <c r="V3">
        <v>0</v>
      </c>
      <c r="W3" s="3">
        <f t="shared" si="0"/>
        <v>6.4186923076923064</v>
      </c>
      <c r="X3" s="4">
        <f t="shared" si="1"/>
        <v>4.4000000000000004</v>
      </c>
      <c r="Y3" s="4">
        <f t="shared" si="2"/>
        <v>1.6</v>
      </c>
      <c r="Z3">
        <v>0</v>
      </c>
    </row>
    <row r="4" spans="1:26" x14ac:dyDescent="0.3">
      <c r="A4" s="1" t="str">
        <f>'Jeremy Lin'!A4</f>
        <v>@ FRA</v>
      </c>
      <c r="B4">
        <v>0</v>
      </c>
      <c r="C4">
        <v>2</v>
      </c>
      <c r="D4">
        <v>0</v>
      </c>
      <c r="E4">
        <v>2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5</v>
      </c>
      <c r="P4">
        <v>-13</v>
      </c>
      <c r="Q4" s="2">
        <f t="shared" si="3"/>
        <v>0</v>
      </c>
      <c r="R4" s="6" t="s">
        <v>45</v>
      </c>
      <c r="S4" s="6" t="s">
        <v>45</v>
      </c>
      <c r="T4">
        <v>13</v>
      </c>
      <c r="U4">
        <v>0</v>
      </c>
      <c r="V4">
        <v>0</v>
      </c>
      <c r="W4" s="3">
        <f t="shared" si="0"/>
        <v>-1.3281538461538465</v>
      </c>
      <c r="X4" s="4">
        <f t="shared" si="1"/>
        <v>8.4</v>
      </c>
      <c r="Y4" s="4">
        <f t="shared" si="2"/>
        <v>-0.70000000000000018</v>
      </c>
      <c r="Z4">
        <v>0</v>
      </c>
    </row>
    <row r="5" spans="1:26" x14ac:dyDescent="0.3">
      <c r="A5" s="1" t="str">
        <f>'Jeremy Lin'!A5</f>
        <v>vs 6TH</v>
      </c>
      <c r="B5">
        <v>6</v>
      </c>
      <c r="C5">
        <v>4</v>
      </c>
      <c r="D5">
        <v>0</v>
      </c>
      <c r="E5">
        <v>2</v>
      </c>
      <c r="F5">
        <v>0</v>
      </c>
      <c r="G5">
        <v>0</v>
      </c>
      <c r="H5">
        <v>3</v>
      </c>
      <c r="I5">
        <v>5</v>
      </c>
      <c r="J5">
        <v>0</v>
      </c>
      <c r="K5">
        <v>0</v>
      </c>
      <c r="L5">
        <v>0</v>
      </c>
      <c r="M5">
        <v>0</v>
      </c>
      <c r="N5">
        <v>3</v>
      </c>
      <c r="O5">
        <v>0</v>
      </c>
      <c r="P5">
        <v>5</v>
      </c>
      <c r="Q5" s="2">
        <f t="shared" si="3"/>
        <v>0.6</v>
      </c>
      <c r="R5" s="6" t="s">
        <v>45</v>
      </c>
      <c r="S5" s="6" t="s">
        <v>45</v>
      </c>
      <c r="T5">
        <v>9</v>
      </c>
      <c r="U5">
        <v>6</v>
      </c>
      <c r="V5">
        <v>0</v>
      </c>
      <c r="W5" s="3">
        <f t="shared" si="0"/>
        <v>43.334111111111113</v>
      </c>
      <c r="X5" s="4">
        <f t="shared" si="1"/>
        <v>16.8</v>
      </c>
      <c r="Y5" s="4">
        <f t="shared" si="2"/>
        <v>7.5</v>
      </c>
      <c r="Z5">
        <v>0</v>
      </c>
    </row>
    <row r="6" spans="1:26" x14ac:dyDescent="0.3">
      <c r="A6" s="1" t="str">
        <f>'Jeremy Lin'!A6</f>
        <v>@ INJ</v>
      </c>
      <c r="B6">
        <v>4</v>
      </c>
      <c r="C6">
        <v>0</v>
      </c>
      <c r="D6">
        <v>0</v>
      </c>
      <c r="E6">
        <v>0</v>
      </c>
      <c r="F6">
        <v>1</v>
      </c>
      <c r="G6">
        <v>0</v>
      </c>
      <c r="H6">
        <v>2</v>
      </c>
      <c r="I6">
        <v>2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5</v>
      </c>
      <c r="Q6" s="2">
        <f t="shared" si="3"/>
        <v>1</v>
      </c>
      <c r="R6" s="6" t="s">
        <v>45</v>
      </c>
      <c r="S6" s="2">
        <f t="shared" ref="S6:S46" si="4">L6/M6</f>
        <v>0</v>
      </c>
      <c r="T6">
        <v>10</v>
      </c>
      <c r="U6">
        <v>4</v>
      </c>
      <c r="V6">
        <v>0</v>
      </c>
      <c r="W6" s="3">
        <f t="shared" si="0"/>
        <v>20.562599999999996</v>
      </c>
      <c r="X6" s="4">
        <f t="shared" si="1"/>
        <v>7</v>
      </c>
      <c r="Y6" s="4">
        <f t="shared" si="2"/>
        <v>4</v>
      </c>
      <c r="Z6">
        <v>0</v>
      </c>
    </row>
    <row r="7" spans="1:26" x14ac:dyDescent="0.3">
      <c r="A7" s="1" t="str">
        <f>'Jeremy Lin'!A7</f>
        <v>vs CAN</v>
      </c>
      <c r="B7">
        <v>6</v>
      </c>
      <c r="C7">
        <v>3</v>
      </c>
      <c r="D7">
        <v>0</v>
      </c>
      <c r="E7">
        <v>0</v>
      </c>
      <c r="F7">
        <v>0</v>
      </c>
      <c r="G7">
        <v>0</v>
      </c>
      <c r="H7">
        <v>3</v>
      </c>
      <c r="I7">
        <v>6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-3</v>
      </c>
      <c r="Q7" s="2">
        <f t="shared" si="3"/>
        <v>0.5</v>
      </c>
      <c r="R7" s="6" t="s">
        <v>45</v>
      </c>
      <c r="S7" s="6" t="s">
        <v>45</v>
      </c>
      <c r="T7">
        <v>12</v>
      </c>
      <c r="U7">
        <v>6</v>
      </c>
      <c r="V7">
        <v>0</v>
      </c>
      <c r="W7" s="3">
        <f t="shared" si="0"/>
        <v>15.965833333333336</v>
      </c>
      <c r="X7" s="4">
        <f t="shared" si="1"/>
        <v>9.6</v>
      </c>
      <c r="Y7" s="4">
        <f t="shared" si="2"/>
        <v>3.9000000000000008</v>
      </c>
      <c r="Z7">
        <v>0</v>
      </c>
    </row>
    <row r="8" spans="1:26" x14ac:dyDescent="0.3">
      <c r="A8" s="1" t="str">
        <f>'Jeremy Lin'!A8</f>
        <v>@ EUR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-5</v>
      </c>
      <c r="Q8" s="6" t="s">
        <v>45</v>
      </c>
      <c r="R8" s="6" t="s">
        <v>45</v>
      </c>
      <c r="S8" s="6" t="s">
        <v>45</v>
      </c>
      <c r="T8">
        <v>9</v>
      </c>
      <c r="U8">
        <v>0</v>
      </c>
      <c r="V8">
        <v>0</v>
      </c>
      <c r="W8" s="3">
        <f t="shared" si="0"/>
        <v>1.6341111111111113</v>
      </c>
      <c r="X8" s="4">
        <f t="shared" si="1"/>
        <v>1.2</v>
      </c>
      <c r="Y8" s="4">
        <f t="shared" si="2"/>
        <v>0.3</v>
      </c>
      <c r="Z8">
        <v>0</v>
      </c>
    </row>
    <row r="9" spans="1:26" x14ac:dyDescent="0.3">
      <c r="A9" s="1" t="str">
        <f>'Jeremy Lin'!A9</f>
        <v>vs DNK</v>
      </c>
      <c r="B9">
        <v>2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2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-14</v>
      </c>
      <c r="Q9" s="2">
        <f t="shared" si="3"/>
        <v>0.5</v>
      </c>
      <c r="R9" s="6" t="s">
        <v>45</v>
      </c>
      <c r="S9" s="6" t="s">
        <v>45</v>
      </c>
      <c r="T9">
        <v>11</v>
      </c>
      <c r="U9">
        <v>2</v>
      </c>
      <c r="V9">
        <v>0</v>
      </c>
      <c r="W9" s="3">
        <f t="shared" si="0"/>
        <v>7.81</v>
      </c>
      <c r="X9" s="4">
        <f t="shared" si="1"/>
        <v>3.2</v>
      </c>
      <c r="Y9" s="4">
        <f t="shared" si="2"/>
        <v>1.7</v>
      </c>
      <c r="Z9">
        <v>0</v>
      </c>
    </row>
    <row r="10" spans="1:26" x14ac:dyDescent="0.3">
      <c r="A10" s="1" t="str">
        <f>'Jeremy Lin'!A10</f>
        <v>vs RKS</v>
      </c>
      <c r="B10">
        <v>2</v>
      </c>
      <c r="C10">
        <v>3</v>
      </c>
      <c r="D10">
        <v>0</v>
      </c>
      <c r="E10">
        <v>0</v>
      </c>
      <c r="F10">
        <v>0</v>
      </c>
      <c r="G10">
        <v>2</v>
      </c>
      <c r="H10">
        <v>1</v>
      </c>
      <c r="I10">
        <v>4</v>
      </c>
      <c r="J10">
        <v>0</v>
      </c>
      <c r="K10">
        <v>0</v>
      </c>
      <c r="L10">
        <v>0</v>
      </c>
      <c r="M10">
        <v>0</v>
      </c>
      <c r="N10">
        <v>2</v>
      </c>
      <c r="O10">
        <v>1</v>
      </c>
      <c r="P10">
        <v>-17</v>
      </c>
      <c r="Q10" s="2">
        <f t="shared" si="3"/>
        <v>0.25</v>
      </c>
      <c r="R10" s="6" t="s">
        <v>45</v>
      </c>
      <c r="S10" s="6" t="s">
        <v>45</v>
      </c>
      <c r="T10">
        <v>14</v>
      </c>
      <c r="U10">
        <v>2</v>
      </c>
      <c r="V10">
        <v>0</v>
      </c>
      <c r="W10" s="3">
        <f t="shared" si="0"/>
        <v>-4.5386428571428583</v>
      </c>
      <c r="X10" s="4">
        <f t="shared" si="1"/>
        <v>3.5999999999999996</v>
      </c>
      <c r="Y10" s="4">
        <f t="shared" si="2"/>
        <v>-1.1000000000000001</v>
      </c>
      <c r="Z10">
        <v>0</v>
      </c>
    </row>
    <row r="11" spans="1:26" x14ac:dyDescent="0.3">
      <c r="A11" s="1" t="str">
        <f>'Jeremy Lin'!A11</f>
        <v>@ IMP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-7</v>
      </c>
      <c r="Q11" s="6" t="s">
        <v>45</v>
      </c>
      <c r="R11" s="6" t="s">
        <v>45</v>
      </c>
      <c r="S11" s="6" t="s">
        <v>45</v>
      </c>
      <c r="T11">
        <v>11</v>
      </c>
      <c r="U11">
        <v>0</v>
      </c>
      <c r="V11">
        <v>0</v>
      </c>
      <c r="W11" s="3">
        <f t="shared" si="0"/>
        <v>8.4624545454545448</v>
      </c>
      <c r="X11" s="4">
        <f t="shared" si="1"/>
        <v>3.5999999999999996</v>
      </c>
      <c r="Y11" s="4">
        <f t="shared" si="2"/>
        <v>1.7</v>
      </c>
      <c r="Z11">
        <v>0</v>
      </c>
    </row>
    <row r="12" spans="1:26" x14ac:dyDescent="0.3">
      <c r="A12" s="1" t="str">
        <f>'Jeremy Lin'!A12</f>
        <v>vs AFR</v>
      </c>
      <c r="B12">
        <v>2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2</v>
      </c>
      <c r="M12">
        <v>2</v>
      </c>
      <c r="N12">
        <v>0</v>
      </c>
      <c r="O12">
        <v>0</v>
      </c>
      <c r="P12">
        <v>3</v>
      </c>
      <c r="Q12" s="2">
        <f t="shared" si="3"/>
        <v>0</v>
      </c>
      <c r="R12" s="6" t="s">
        <v>45</v>
      </c>
      <c r="S12" s="2">
        <f t="shared" si="4"/>
        <v>1</v>
      </c>
      <c r="T12">
        <v>11</v>
      </c>
      <c r="U12">
        <v>2</v>
      </c>
      <c r="V12">
        <v>0</v>
      </c>
      <c r="W12" s="3">
        <f t="shared" si="0"/>
        <v>6.2915454545454539</v>
      </c>
      <c r="X12" s="4">
        <f t="shared" si="1"/>
        <v>3.2</v>
      </c>
      <c r="Y12" s="4">
        <f t="shared" si="2"/>
        <v>1.6</v>
      </c>
      <c r="Z12">
        <v>0</v>
      </c>
    </row>
    <row r="13" spans="1:26" x14ac:dyDescent="0.3">
      <c r="A13" s="1" t="str">
        <f>'Jeremy Lin'!A13</f>
        <v>@ 3PT</v>
      </c>
      <c r="B13">
        <v>3</v>
      </c>
      <c r="C13">
        <v>2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3</v>
      </c>
      <c r="Q13" s="2">
        <f t="shared" si="3"/>
        <v>1</v>
      </c>
      <c r="R13" s="6" t="s">
        <v>45</v>
      </c>
      <c r="S13" s="2">
        <f t="shared" si="4"/>
        <v>1</v>
      </c>
      <c r="T13">
        <v>10</v>
      </c>
      <c r="U13">
        <v>3</v>
      </c>
      <c r="V13">
        <v>0</v>
      </c>
      <c r="W13" s="3">
        <f t="shared" si="0"/>
        <v>13.275499999999999</v>
      </c>
      <c r="X13" s="4">
        <f t="shared" si="1"/>
        <v>4.4000000000000004</v>
      </c>
      <c r="Y13" s="4">
        <f t="shared" si="2"/>
        <v>2.7</v>
      </c>
      <c r="Z13">
        <v>0</v>
      </c>
    </row>
    <row r="14" spans="1:26" x14ac:dyDescent="0.3">
      <c r="A14" s="1" t="str">
        <f>'Jeremy Lin'!A14</f>
        <v>vs OLD</v>
      </c>
      <c r="B14">
        <v>7</v>
      </c>
      <c r="C14">
        <v>6</v>
      </c>
      <c r="D14">
        <v>1</v>
      </c>
      <c r="E14">
        <v>0</v>
      </c>
      <c r="F14">
        <v>0</v>
      </c>
      <c r="G14">
        <v>0</v>
      </c>
      <c r="H14">
        <v>3</v>
      </c>
      <c r="I14">
        <v>6</v>
      </c>
      <c r="J14">
        <v>0</v>
      </c>
      <c r="K14">
        <v>0</v>
      </c>
      <c r="L14">
        <v>1</v>
      </c>
      <c r="M14">
        <v>3</v>
      </c>
      <c r="N14">
        <v>4</v>
      </c>
      <c r="O14">
        <v>0</v>
      </c>
      <c r="P14">
        <v>-2</v>
      </c>
      <c r="Q14" s="2">
        <f t="shared" si="3"/>
        <v>0.5</v>
      </c>
      <c r="R14" s="6" t="s">
        <v>45</v>
      </c>
      <c r="S14" s="2">
        <f t="shared" si="4"/>
        <v>0.33333333333333331</v>
      </c>
      <c r="T14">
        <v>13</v>
      </c>
      <c r="U14">
        <v>10</v>
      </c>
      <c r="V14">
        <v>0</v>
      </c>
      <c r="W14" s="3">
        <f t="shared" si="0"/>
        <v>28.282615384615386</v>
      </c>
      <c r="X14" s="4">
        <f t="shared" si="1"/>
        <v>15.7</v>
      </c>
      <c r="Y14" s="4">
        <f t="shared" si="2"/>
        <v>7.3</v>
      </c>
      <c r="Z14">
        <v>0</v>
      </c>
    </row>
    <row r="15" spans="1:26" x14ac:dyDescent="0.3">
      <c r="A15" s="1" t="str">
        <f>'Jeremy Lin'!A15</f>
        <v>@ DEF</v>
      </c>
      <c r="B15">
        <v>2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2">
        <f t="shared" si="3"/>
        <v>1</v>
      </c>
      <c r="R15" s="6" t="s">
        <v>45</v>
      </c>
      <c r="S15" s="6" t="s">
        <v>45</v>
      </c>
      <c r="T15">
        <v>11</v>
      </c>
      <c r="U15">
        <v>2</v>
      </c>
      <c r="V15">
        <v>0</v>
      </c>
      <c r="W15" s="3">
        <f t="shared" si="0"/>
        <v>9.1469999999999985</v>
      </c>
      <c r="X15" s="4">
        <f t="shared" si="1"/>
        <v>3.2</v>
      </c>
      <c r="Y15" s="4">
        <f t="shared" si="2"/>
        <v>2</v>
      </c>
      <c r="Z15">
        <v>0</v>
      </c>
    </row>
    <row r="16" spans="1:26" x14ac:dyDescent="0.3">
      <c r="A16" s="1" t="str">
        <f>'Jeremy Lin'!A16</f>
        <v>vs USA</v>
      </c>
      <c r="B16">
        <v>0</v>
      </c>
      <c r="C16">
        <v>3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-11</v>
      </c>
      <c r="Q16" s="6" t="s">
        <v>45</v>
      </c>
      <c r="R16" s="6" t="s">
        <v>45</v>
      </c>
      <c r="S16" s="6" t="s">
        <v>45</v>
      </c>
      <c r="T16">
        <v>11</v>
      </c>
      <c r="U16">
        <v>4</v>
      </c>
      <c r="V16">
        <v>0</v>
      </c>
      <c r="W16" s="3">
        <f t="shared" si="0"/>
        <v>8.7546363636363633</v>
      </c>
      <c r="X16" s="4">
        <f t="shared" si="1"/>
        <v>6.6</v>
      </c>
      <c r="Y16" s="4">
        <f t="shared" si="2"/>
        <v>1.9</v>
      </c>
      <c r="Z16">
        <v>0</v>
      </c>
    </row>
    <row r="17" spans="1:26" x14ac:dyDescent="0.3">
      <c r="A17" s="1" t="str">
        <f>'Jeremy Lin'!A17</f>
        <v>vs OCE</v>
      </c>
      <c r="B17">
        <v>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2</v>
      </c>
      <c r="P17">
        <v>-5</v>
      </c>
      <c r="Q17" s="6" t="s">
        <v>45</v>
      </c>
      <c r="R17" s="6" t="s">
        <v>45</v>
      </c>
      <c r="S17" s="6" t="s">
        <v>45</v>
      </c>
      <c r="T17">
        <v>11</v>
      </c>
      <c r="U17">
        <v>0</v>
      </c>
      <c r="V17">
        <v>0</v>
      </c>
      <c r="W17" s="3">
        <f t="shared" si="0"/>
        <v>4.4511818181818192</v>
      </c>
      <c r="X17" s="4">
        <f t="shared" si="1"/>
        <v>4.8</v>
      </c>
      <c r="Y17" s="4">
        <f t="shared" si="2"/>
        <v>0.79999999999999982</v>
      </c>
      <c r="Z17">
        <v>0</v>
      </c>
    </row>
    <row r="18" spans="1:26" x14ac:dyDescent="0.3">
      <c r="A18" s="1" t="str">
        <f>'Jeremy Lin'!A18</f>
        <v>@ SPA</v>
      </c>
      <c r="B18">
        <v>0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 s="6" t="s">
        <v>45</v>
      </c>
      <c r="R18" s="6" t="s">
        <v>45</v>
      </c>
      <c r="S18" s="6" t="s">
        <v>45</v>
      </c>
      <c r="T18">
        <v>13</v>
      </c>
      <c r="U18">
        <v>0</v>
      </c>
      <c r="V18">
        <v>0</v>
      </c>
      <c r="W18" s="3">
        <f t="shared" si="0"/>
        <v>2.0728461538461542</v>
      </c>
      <c r="X18" s="4">
        <f t="shared" si="1"/>
        <v>3.5999999999999996</v>
      </c>
      <c r="Y18" s="4">
        <f t="shared" si="2"/>
        <v>0.49999999999999989</v>
      </c>
      <c r="Z18">
        <v>0</v>
      </c>
    </row>
    <row r="19" spans="1:26" x14ac:dyDescent="0.3">
      <c r="A19" s="1" t="str">
        <f>'Jeremy Lin'!A19</f>
        <v>vs FRA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14</v>
      </c>
      <c r="Q19" s="6" t="s">
        <v>45</v>
      </c>
      <c r="R19" s="6" t="s">
        <v>45</v>
      </c>
      <c r="S19" s="6" t="s">
        <v>45</v>
      </c>
      <c r="T19">
        <v>11</v>
      </c>
      <c r="U19">
        <v>0</v>
      </c>
      <c r="V19">
        <v>0</v>
      </c>
      <c r="W19" s="3">
        <f t="shared" si="0"/>
        <v>-1.5612727272727271</v>
      </c>
      <c r="X19" s="4">
        <f t="shared" si="1"/>
        <v>0</v>
      </c>
      <c r="Y19" s="4">
        <f t="shared" si="2"/>
        <v>-0.4</v>
      </c>
      <c r="Z19">
        <v>0</v>
      </c>
    </row>
    <row r="20" spans="1:26" x14ac:dyDescent="0.3">
      <c r="A20" s="1" t="str">
        <f>'Jeremy Lin'!A20</f>
        <v>@ 6TH</v>
      </c>
      <c r="B20">
        <v>4</v>
      </c>
      <c r="C20">
        <v>1</v>
      </c>
      <c r="D20">
        <v>0</v>
      </c>
      <c r="E20">
        <v>2</v>
      </c>
      <c r="F20">
        <v>0</v>
      </c>
      <c r="G20">
        <v>0</v>
      </c>
      <c r="H20">
        <v>2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-6</v>
      </c>
      <c r="Q20" s="2">
        <f t="shared" si="3"/>
        <v>1</v>
      </c>
      <c r="R20" s="6" t="s">
        <v>45</v>
      </c>
      <c r="S20" s="6" t="s">
        <v>45</v>
      </c>
      <c r="T20">
        <v>11</v>
      </c>
      <c r="U20">
        <v>4</v>
      </c>
      <c r="V20">
        <v>1</v>
      </c>
      <c r="W20" s="3">
        <f t="shared" si="0"/>
        <v>20.95990909090909</v>
      </c>
      <c r="X20" s="4">
        <f t="shared" si="1"/>
        <v>11.2</v>
      </c>
      <c r="Y20" s="4">
        <f t="shared" si="2"/>
        <v>4.3</v>
      </c>
      <c r="Z20">
        <v>0</v>
      </c>
    </row>
    <row r="21" spans="1:26" x14ac:dyDescent="0.3">
      <c r="A21" s="1" t="str">
        <f>'Jeremy Lin'!A21</f>
        <v>vs INJ</v>
      </c>
      <c r="B21">
        <v>0</v>
      </c>
      <c r="C21">
        <v>3</v>
      </c>
      <c r="D21">
        <v>3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-1</v>
      </c>
      <c r="Q21" s="2">
        <f t="shared" si="3"/>
        <v>0</v>
      </c>
      <c r="R21" s="6" t="s">
        <v>45</v>
      </c>
      <c r="S21" s="6" t="s">
        <v>45</v>
      </c>
      <c r="T21">
        <v>11</v>
      </c>
      <c r="U21">
        <v>7</v>
      </c>
      <c r="V21">
        <v>0</v>
      </c>
      <c r="W21" s="3">
        <f t="shared" si="0"/>
        <v>10.570090909090908</v>
      </c>
      <c r="X21" s="4">
        <f t="shared" si="1"/>
        <v>8.1</v>
      </c>
      <c r="Y21" s="4">
        <f t="shared" si="2"/>
        <v>2.2999999999999998</v>
      </c>
      <c r="Z21">
        <v>0</v>
      </c>
    </row>
    <row r="22" spans="1:26" x14ac:dyDescent="0.3">
      <c r="A22" s="1" t="str">
        <f>'Jeremy Lin'!A22</f>
        <v>@ CAN</v>
      </c>
      <c r="B22">
        <v>1</v>
      </c>
      <c r="C22">
        <v>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2</v>
      </c>
      <c r="N22">
        <v>0</v>
      </c>
      <c r="O22">
        <v>0</v>
      </c>
      <c r="P22">
        <v>1</v>
      </c>
      <c r="Q22" s="6" t="s">
        <v>45</v>
      </c>
      <c r="R22" s="6" t="s">
        <v>45</v>
      </c>
      <c r="S22" s="2">
        <f t="shared" si="4"/>
        <v>0.5</v>
      </c>
      <c r="T22">
        <v>11</v>
      </c>
      <c r="U22">
        <v>1</v>
      </c>
      <c r="V22">
        <v>0</v>
      </c>
      <c r="W22" s="3">
        <f t="shared" si="0"/>
        <v>6.4431818181818183</v>
      </c>
      <c r="X22" s="4">
        <f t="shared" si="1"/>
        <v>4.5999999999999996</v>
      </c>
      <c r="Y22" s="4">
        <f t="shared" si="2"/>
        <v>1.5</v>
      </c>
      <c r="Z22">
        <v>0</v>
      </c>
    </row>
    <row r="23" spans="1:26" x14ac:dyDescent="0.3">
      <c r="A23" s="1" t="str">
        <f>'Jeremy Lin'!A23</f>
        <v>vs EUR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-10</v>
      </c>
      <c r="Q23" s="6" t="s">
        <v>45</v>
      </c>
      <c r="R23" s="6" t="s">
        <v>45</v>
      </c>
      <c r="S23" s="6" t="s">
        <v>45</v>
      </c>
      <c r="T23">
        <v>10</v>
      </c>
      <c r="U23">
        <v>0</v>
      </c>
      <c r="V23">
        <v>0</v>
      </c>
      <c r="W23" s="3">
        <f t="shared" si="0"/>
        <v>0</v>
      </c>
      <c r="X23" s="4">
        <f t="shared" si="1"/>
        <v>0</v>
      </c>
      <c r="Y23" s="4">
        <f t="shared" si="2"/>
        <v>0</v>
      </c>
      <c r="Z23">
        <v>0</v>
      </c>
    </row>
    <row r="24" spans="1:26" x14ac:dyDescent="0.3">
      <c r="A24" s="1" t="str">
        <f>'Jeremy Lin'!A24</f>
        <v>@ DNK</v>
      </c>
      <c r="B24">
        <v>2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2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-4</v>
      </c>
      <c r="Q24" s="2">
        <f t="shared" si="3"/>
        <v>0.5</v>
      </c>
      <c r="R24" s="6" t="s">
        <v>45</v>
      </c>
      <c r="S24" s="6" t="s">
        <v>45</v>
      </c>
      <c r="T24">
        <v>6</v>
      </c>
      <c r="U24">
        <v>2</v>
      </c>
      <c r="V24">
        <v>0</v>
      </c>
      <c r="W24" s="3">
        <f t="shared" si="0"/>
        <v>14.318333333333333</v>
      </c>
      <c r="X24" s="4">
        <f t="shared" si="1"/>
        <v>3.2</v>
      </c>
      <c r="Y24" s="4">
        <f t="shared" si="2"/>
        <v>1.7</v>
      </c>
      <c r="Z24">
        <v>0</v>
      </c>
    </row>
    <row r="25" spans="1:26" x14ac:dyDescent="0.3">
      <c r="A25" s="1" t="str">
        <f>'Jeremy Lin'!A25</f>
        <v>@ RKS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</v>
      </c>
      <c r="Q25" s="6" t="s">
        <v>45</v>
      </c>
      <c r="R25" s="6" t="s">
        <v>45</v>
      </c>
      <c r="S25" s="6" t="s">
        <v>45</v>
      </c>
      <c r="T25">
        <v>9</v>
      </c>
      <c r="U25">
        <v>0</v>
      </c>
      <c r="V25">
        <v>0</v>
      </c>
      <c r="W25" s="3">
        <f t="shared" si="0"/>
        <v>4.3544444444444439</v>
      </c>
      <c r="X25" s="4">
        <f t="shared" si="1"/>
        <v>3</v>
      </c>
      <c r="Y25" s="4">
        <f t="shared" si="2"/>
        <v>0.7</v>
      </c>
      <c r="Z25">
        <v>0</v>
      </c>
    </row>
    <row r="26" spans="1:26" x14ac:dyDescent="0.3">
      <c r="A26" s="1" t="str">
        <f>'Jeremy Lin'!A26</f>
        <v>vs IMP</v>
      </c>
      <c r="B26">
        <v>0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-5</v>
      </c>
      <c r="Q26" s="2">
        <f t="shared" si="3"/>
        <v>0</v>
      </c>
      <c r="R26" s="6" t="s">
        <v>45</v>
      </c>
      <c r="S26" s="6" t="s">
        <v>45</v>
      </c>
      <c r="T26">
        <v>11</v>
      </c>
      <c r="U26">
        <v>0</v>
      </c>
      <c r="V26">
        <v>0</v>
      </c>
      <c r="W26" s="3">
        <f t="shared" si="0"/>
        <v>-4.4514545454545447</v>
      </c>
      <c r="X26" s="4">
        <f t="shared" si="1"/>
        <v>2.4</v>
      </c>
      <c r="Y26" s="4">
        <f t="shared" si="2"/>
        <v>-0.79999999999999993</v>
      </c>
      <c r="Z26">
        <v>0</v>
      </c>
    </row>
    <row r="27" spans="1:26" x14ac:dyDescent="0.3">
      <c r="A27" s="1" t="str">
        <f>'Jeremy Lin'!A27</f>
        <v>@ AFR</v>
      </c>
      <c r="B27">
        <v>2</v>
      </c>
      <c r="C27">
        <v>3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2</v>
      </c>
      <c r="M27">
        <v>2</v>
      </c>
      <c r="N27">
        <v>0</v>
      </c>
      <c r="O27">
        <v>0</v>
      </c>
      <c r="P27">
        <v>-13</v>
      </c>
      <c r="Q27" s="6" t="s">
        <v>45</v>
      </c>
      <c r="R27" s="6" t="s">
        <v>45</v>
      </c>
      <c r="S27" s="2">
        <f t="shared" si="4"/>
        <v>1</v>
      </c>
      <c r="T27">
        <v>12</v>
      </c>
      <c r="U27">
        <v>4</v>
      </c>
      <c r="V27">
        <v>0</v>
      </c>
      <c r="W27" s="3">
        <f t="shared" si="0"/>
        <v>9.8825833333333346</v>
      </c>
      <c r="X27" s="4">
        <f t="shared" si="1"/>
        <v>6.1</v>
      </c>
      <c r="Y27" s="4">
        <f t="shared" si="2"/>
        <v>2.5999999999999996</v>
      </c>
      <c r="Z27">
        <v>0</v>
      </c>
    </row>
    <row r="28" spans="1:26" x14ac:dyDescent="0.3">
      <c r="A28" s="1" t="str">
        <f>'Jeremy Lin'!A28</f>
        <v>vs 3PT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-3</v>
      </c>
      <c r="Q28" s="6" t="s">
        <v>45</v>
      </c>
      <c r="R28" s="6" t="s">
        <v>45</v>
      </c>
      <c r="S28" s="6" t="s">
        <v>45</v>
      </c>
      <c r="T28">
        <v>8</v>
      </c>
      <c r="U28">
        <v>0</v>
      </c>
      <c r="V28">
        <v>0</v>
      </c>
      <c r="W28" s="3">
        <f t="shared" si="0"/>
        <v>3.6767500000000002</v>
      </c>
      <c r="X28" s="4">
        <f t="shared" si="1"/>
        <v>2.4</v>
      </c>
      <c r="Y28" s="4">
        <f t="shared" si="2"/>
        <v>0.6</v>
      </c>
      <c r="Z28">
        <v>0</v>
      </c>
    </row>
    <row r="29" spans="1:26" x14ac:dyDescent="0.3">
      <c r="A29" s="1">
        <f>'Jeremy Lin'!A29</f>
        <v>0</v>
      </c>
      <c r="Q29" s="2" t="e">
        <f t="shared" si="3"/>
        <v>#DIV/0!</v>
      </c>
      <c r="R29" s="2" t="e">
        <f t="shared" ref="R28:R46" si="5">J29/K29</f>
        <v>#DIV/0!</v>
      </c>
      <c r="S29" s="2" t="e">
        <f t="shared" si="4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'Jeremy Lin'!A30</f>
        <v>0</v>
      </c>
      <c r="Q30" s="2" t="e">
        <f t="shared" si="3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'Jeremy Lin'!A31</f>
        <v>0</v>
      </c>
      <c r="Q31" s="2" t="e">
        <f t="shared" si="3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'Jeremy Lin'!A32</f>
        <v>0</v>
      </c>
      <c r="Q32" s="2" t="e">
        <f t="shared" si="3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'Jeremy Lin'!A33</f>
        <v>0</v>
      </c>
      <c r="Q33" s="2" t="e">
        <f t="shared" si="3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'Jeremy Lin'!A34</f>
        <v>0</v>
      </c>
      <c r="Q34" s="2" t="e">
        <f t="shared" si="3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'Jeremy Lin'!A35</f>
        <v>0</v>
      </c>
      <c r="Q35" s="2" t="e">
        <f t="shared" si="3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'Jeremy Lin'!A36</f>
        <v>0</v>
      </c>
      <c r="Q36" s="2" t="e">
        <f t="shared" si="3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'Jeremy Lin'!A37</f>
        <v>0</v>
      </c>
      <c r="Q37" s="2" t="e">
        <f t="shared" si="3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'Jeremy Lin'!A38</f>
        <v>0</v>
      </c>
      <c r="Q38" s="2" t="e">
        <f t="shared" si="3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'Jeremy Lin'!A39</f>
        <v>0</v>
      </c>
      <c r="Q39" s="2" t="e">
        <f t="shared" si="3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'Jeremy Lin'!A40</f>
        <v>0</v>
      </c>
      <c r="Q40" s="2" t="e">
        <f t="shared" si="3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'Jeremy Lin'!A41</f>
        <v>0</v>
      </c>
      <c r="Q41" s="2" t="e">
        <f t="shared" si="3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'Jeremy Lin'!A42</f>
        <v>0</v>
      </c>
      <c r="Q42" s="2" t="e">
        <f t="shared" si="3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'Jeremy Lin'!A43</f>
        <v>0</v>
      </c>
      <c r="Q43" s="2" t="e">
        <f t="shared" si="3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'Jeremy Lin'!A44</f>
        <v>0</v>
      </c>
      <c r="Q44" s="2" t="e">
        <f t="shared" si="3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'Jeremy Lin'!A45</f>
        <v>0</v>
      </c>
      <c r="Q45" s="2" t="e">
        <f t="shared" si="3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'Jeremy Lin'!A46</f>
        <v>0</v>
      </c>
      <c r="Q46" s="2" t="e">
        <f t="shared" si="3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1.6666666666666667</v>
      </c>
      <c r="C47" s="4">
        <f t="shared" ref="C47:P47" si="6">AVERAGE(C2:C46)</f>
        <v>2</v>
      </c>
      <c r="D47" s="4">
        <f t="shared" si="6"/>
        <v>0.25925925925925924</v>
      </c>
      <c r="E47" s="4">
        <f t="shared" si="6"/>
        <v>0.25925925925925924</v>
      </c>
      <c r="F47" s="4">
        <f t="shared" si="6"/>
        <v>3.7037037037037035E-2</v>
      </c>
      <c r="G47" s="4">
        <f t="shared" si="6"/>
        <v>0.14814814814814814</v>
      </c>
      <c r="H47" s="4">
        <f t="shared" si="6"/>
        <v>0.70370370370370372</v>
      </c>
      <c r="I47" s="4">
        <f t="shared" si="6"/>
        <v>1.4074074074074074</v>
      </c>
      <c r="J47" s="4">
        <f t="shared" si="6"/>
        <v>0</v>
      </c>
      <c r="K47" s="4">
        <f t="shared" si="6"/>
        <v>0</v>
      </c>
      <c r="L47" s="4">
        <f t="shared" si="6"/>
        <v>0.25925925925925924</v>
      </c>
      <c r="M47" s="4">
        <f t="shared" si="6"/>
        <v>0.40740740740740738</v>
      </c>
      <c r="N47" s="4">
        <f t="shared" si="6"/>
        <v>0.66666666666666663</v>
      </c>
      <c r="O47" s="4">
        <f t="shared" si="6"/>
        <v>0.59259259259259256</v>
      </c>
      <c r="P47" s="4">
        <f t="shared" si="6"/>
        <v>-3.9629629629629628</v>
      </c>
      <c r="Q47" s="2">
        <f>SUM(H2:H46)/SUM(I2:I46)</f>
        <v>0.5</v>
      </c>
      <c r="R47" s="2" t="e">
        <f>SUM(J2:J46)/SUM(K2:K46)</f>
        <v>#DIV/0!</v>
      </c>
      <c r="S47" s="2">
        <f>SUM(L2:L46)/SUM(M2:M46)</f>
        <v>0.63636363636363635</v>
      </c>
      <c r="T47" s="4">
        <f t="shared" ref="T47:V47" si="7">AVERAGE(T2:T46)</f>
        <v>10.814814814814815</v>
      </c>
      <c r="U47" s="4">
        <f t="shared" si="7"/>
        <v>2.1851851851851851</v>
      </c>
      <c r="V47" s="4">
        <f t="shared" si="7"/>
        <v>3.7037037037037035E-2</v>
      </c>
      <c r="W47" s="3">
        <f>((H49*85.91) +(F49*53.897)+(J49*51.757)+(L49*46.845)+(E49*39.19)+(N49*39.19)+(D49*34.677)+((C49-N49)*14.707)-(O49*17.174)-((M49-L49)*20.091)-((I49-H49)*39.19)-(G49*53.897))/T49</f>
        <v>8.3927979452054782</v>
      </c>
      <c r="X47" s="4">
        <f t="shared" ref="X47" si="8">B47+(C47*1.2)+(D47*1.5)+(E47*3)+(F47*3)-G47</f>
        <v>5.1962962962962962</v>
      </c>
      <c r="Y47" s="4">
        <f t="shared" ref="Y47" si="9">B47+0.4*H47-0.7*I47-0.4*(M47-L47)+0.7*N47+0.3*(C47-N47)+F47+D47*0.7+0.7*E47-0.4*O47-G47</f>
        <v>1.7851851851851854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45</v>
      </c>
      <c r="C49">
        <f t="shared" ref="C49:P49" si="10">SUM(C2:C46)</f>
        <v>54</v>
      </c>
      <c r="D49">
        <f t="shared" si="10"/>
        <v>7</v>
      </c>
      <c r="E49">
        <f t="shared" si="10"/>
        <v>7</v>
      </c>
      <c r="F49">
        <f t="shared" si="10"/>
        <v>1</v>
      </c>
      <c r="G49">
        <f t="shared" si="10"/>
        <v>4</v>
      </c>
      <c r="H49">
        <f t="shared" si="10"/>
        <v>19</v>
      </c>
      <c r="I49">
        <f t="shared" si="10"/>
        <v>38</v>
      </c>
      <c r="J49">
        <f t="shared" si="10"/>
        <v>0</v>
      </c>
      <c r="K49">
        <f t="shared" si="10"/>
        <v>0</v>
      </c>
      <c r="L49">
        <f t="shared" si="10"/>
        <v>7</v>
      </c>
      <c r="M49">
        <f t="shared" si="10"/>
        <v>11</v>
      </c>
      <c r="N49">
        <f t="shared" si="10"/>
        <v>18</v>
      </c>
      <c r="O49">
        <f t="shared" si="10"/>
        <v>16</v>
      </c>
      <c r="P49">
        <f t="shared" si="10"/>
        <v>-107</v>
      </c>
      <c r="T49">
        <f>SUM(T2:T46)</f>
        <v>292</v>
      </c>
      <c r="U49">
        <f>SUM(U2:U46)</f>
        <v>59</v>
      </c>
      <c r="V49">
        <f>SUM(V2:V46)</f>
        <v>1</v>
      </c>
      <c r="X49" s="4">
        <f>SUM(X2:X46)</f>
        <v>140.30000000000001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topLeftCell="A9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'Jeremy Lin'!A2</f>
        <v>@ OCE</v>
      </c>
      <c r="B2">
        <v>11</v>
      </c>
      <c r="C2">
        <v>0</v>
      </c>
      <c r="D2">
        <v>2</v>
      </c>
      <c r="E2">
        <v>0</v>
      </c>
      <c r="F2">
        <v>0</v>
      </c>
      <c r="G2">
        <v>0</v>
      </c>
      <c r="H2">
        <v>4</v>
      </c>
      <c r="I2">
        <v>5</v>
      </c>
      <c r="J2">
        <v>2</v>
      </c>
      <c r="K2">
        <v>3</v>
      </c>
      <c r="L2">
        <v>1</v>
      </c>
      <c r="M2">
        <v>1</v>
      </c>
      <c r="N2">
        <v>0</v>
      </c>
      <c r="O2">
        <v>1</v>
      </c>
      <c r="P2">
        <v>-2</v>
      </c>
      <c r="Q2" s="2">
        <f t="shared" ref="Q2:Q46" si="0">H2/I2</f>
        <v>0.8</v>
      </c>
      <c r="R2" s="2">
        <f t="shared" ref="R2:R46" si="1">J2/K2</f>
        <v>0.66666666666666663</v>
      </c>
      <c r="S2" s="2">
        <f>L2/M2</f>
        <v>1</v>
      </c>
      <c r="T2">
        <v>11</v>
      </c>
      <c r="U2">
        <v>15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46.089909090909096</v>
      </c>
      <c r="X2" s="4">
        <f t="shared" ref="X2:X46" si="3">B2+(C2*1.2)+(D2*1.5)+(E2*3)+(F2*3)-G2</f>
        <v>14</v>
      </c>
      <c r="Y2" s="4">
        <f t="shared" ref="Y2:Y46" si="4">B2+0.4*H2-0.7*I2-0.4*(M2-L2)+0.7*N2+0.3*(C2-N2)+F2+D2*0.7+0.7*E2-0.4*O2-G2</f>
        <v>10.1</v>
      </c>
      <c r="Z2">
        <v>0</v>
      </c>
    </row>
    <row r="3" spans="1:26" x14ac:dyDescent="0.3">
      <c r="A3" s="1" t="str">
        <f>'Jeremy Lin'!A3</f>
        <v>vs SPA</v>
      </c>
      <c r="B3">
        <v>3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3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-4</v>
      </c>
      <c r="Q3" s="2">
        <f t="shared" si="0"/>
        <v>0.33333333333333331</v>
      </c>
      <c r="R3" s="2">
        <f t="shared" si="1"/>
        <v>0</v>
      </c>
      <c r="S3" s="2">
        <f>L3/M3</f>
        <v>1</v>
      </c>
      <c r="T3">
        <v>11</v>
      </c>
      <c r="U3">
        <v>3</v>
      </c>
      <c r="V3">
        <v>0</v>
      </c>
      <c r="W3" s="3">
        <f t="shared" si="2"/>
        <v>9.8429090909090906</v>
      </c>
      <c r="X3" s="4">
        <f t="shared" si="3"/>
        <v>7.2</v>
      </c>
      <c r="Y3" s="4">
        <f t="shared" si="4"/>
        <v>2.3000000000000003</v>
      </c>
      <c r="Z3">
        <v>0</v>
      </c>
    </row>
    <row r="4" spans="1:26" x14ac:dyDescent="0.3">
      <c r="A4" s="1" t="str">
        <f>'Jeremy Lin'!A4</f>
        <v>@ FRA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4</v>
      </c>
      <c r="J4">
        <v>1</v>
      </c>
      <c r="K4">
        <v>1</v>
      </c>
      <c r="L4">
        <v>0</v>
      </c>
      <c r="M4">
        <v>0</v>
      </c>
      <c r="N4">
        <v>0</v>
      </c>
      <c r="O4">
        <v>2</v>
      </c>
      <c r="P4">
        <v>-2</v>
      </c>
      <c r="Q4" s="2">
        <f t="shared" si="0"/>
        <v>0.25</v>
      </c>
      <c r="R4" s="2">
        <f t="shared" si="1"/>
        <v>1</v>
      </c>
      <c r="S4" s="6" t="s">
        <v>45</v>
      </c>
      <c r="T4">
        <v>11</v>
      </c>
      <c r="U4">
        <v>3</v>
      </c>
      <c r="V4">
        <v>0</v>
      </c>
      <c r="W4" s="3">
        <f t="shared" si="2"/>
        <v>-1.2955454545454537</v>
      </c>
      <c r="X4" s="4">
        <f t="shared" si="3"/>
        <v>3</v>
      </c>
      <c r="Y4" s="4">
        <f t="shared" si="4"/>
        <v>-0.19999999999999996</v>
      </c>
      <c r="Z4">
        <v>0</v>
      </c>
    </row>
    <row r="5" spans="1:26" x14ac:dyDescent="0.3">
      <c r="A5" s="1" t="str">
        <f>'Jeremy Lin'!A5</f>
        <v>vs 6TH</v>
      </c>
      <c r="B5">
        <v>2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2</v>
      </c>
      <c r="M5">
        <v>2</v>
      </c>
      <c r="N5">
        <v>0</v>
      </c>
      <c r="O5">
        <v>0</v>
      </c>
      <c r="P5">
        <v>5</v>
      </c>
      <c r="Q5" s="2">
        <f t="shared" si="0"/>
        <v>0</v>
      </c>
      <c r="R5" s="6" t="s">
        <v>45</v>
      </c>
      <c r="S5" s="2">
        <f>L5/M5</f>
        <v>1</v>
      </c>
      <c r="T5">
        <v>9</v>
      </c>
      <c r="U5">
        <v>4</v>
      </c>
      <c r="V5">
        <v>0</v>
      </c>
      <c r="W5" s="3">
        <f t="shared" si="2"/>
        <v>9.9085555555555551</v>
      </c>
      <c r="X5" s="4">
        <f t="shared" si="3"/>
        <v>3.5</v>
      </c>
      <c r="Y5" s="4">
        <f t="shared" si="4"/>
        <v>2</v>
      </c>
      <c r="Z5">
        <v>0</v>
      </c>
    </row>
    <row r="6" spans="1:26" x14ac:dyDescent="0.3">
      <c r="A6" s="1" t="str">
        <f>'Jeremy Lin'!A6</f>
        <v>@ INJ</v>
      </c>
      <c r="B6">
        <v>5</v>
      </c>
      <c r="C6">
        <v>0</v>
      </c>
      <c r="D6">
        <v>2</v>
      </c>
      <c r="E6">
        <v>0</v>
      </c>
      <c r="F6">
        <v>0</v>
      </c>
      <c r="G6">
        <v>0</v>
      </c>
      <c r="H6">
        <v>1</v>
      </c>
      <c r="I6">
        <v>3</v>
      </c>
      <c r="J6">
        <v>1</v>
      </c>
      <c r="K6">
        <v>3</v>
      </c>
      <c r="L6">
        <v>2</v>
      </c>
      <c r="M6">
        <v>2</v>
      </c>
      <c r="N6">
        <v>0</v>
      </c>
      <c r="O6">
        <v>0</v>
      </c>
      <c r="P6">
        <v>5</v>
      </c>
      <c r="Q6" s="2">
        <f t="shared" si="0"/>
        <v>0.33333333333333331</v>
      </c>
      <c r="R6" s="2">
        <f t="shared" si="1"/>
        <v>0.33333333333333331</v>
      </c>
      <c r="S6" s="2">
        <f t="shared" ref="S6:S46" si="5">L6/M6</f>
        <v>1</v>
      </c>
      <c r="T6">
        <v>10</v>
      </c>
      <c r="U6">
        <v>10</v>
      </c>
      <c r="V6">
        <v>0</v>
      </c>
      <c r="W6" s="3">
        <f t="shared" si="2"/>
        <v>22.2331</v>
      </c>
      <c r="X6" s="4">
        <f t="shared" si="3"/>
        <v>8</v>
      </c>
      <c r="Y6" s="4">
        <f t="shared" si="4"/>
        <v>4.7000000000000011</v>
      </c>
      <c r="Z6">
        <v>0</v>
      </c>
    </row>
    <row r="7" spans="1:26" x14ac:dyDescent="0.3">
      <c r="A7" s="1" t="str">
        <f>'Jeremy Lin'!A7</f>
        <v>vs CAN</v>
      </c>
      <c r="B7">
        <v>4</v>
      </c>
      <c r="C7">
        <v>0</v>
      </c>
      <c r="D7">
        <v>3</v>
      </c>
      <c r="E7">
        <v>0</v>
      </c>
      <c r="F7">
        <v>1</v>
      </c>
      <c r="G7">
        <v>0</v>
      </c>
      <c r="H7">
        <v>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-2</v>
      </c>
      <c r="Q7" s="2">
        <f t="shared" si="0"/>
        <v>1</v>
      </c>
      <c r="R7" s="6" t="s">
        <v>45</v>
      </c>
      <c r="S7" s="6" t="s">
        <v>45</v>
      </c>
      <c r="T7">
        <v>11</v>
      </c>
      <c r="U7">
        <v>11</v>
      </c>
      <c r="V7">
        <v>0</v>
      </c>
      <c r="W7" s="3">
        <f t="shared" si="2"/>
        <v>29.977090909090908</v>
      </c>
      <c r="X7" s="4">
        <f t="shared" si="3"/>
        <v>11.5</v>
      </c>
      <c r="Y7" s="4">
        <f t="shared" si="4"/>
        <v>6.5</v>
      </c>
      <c r="Z7">
        <v>0</v>
      </c>
    </row>
    <row r="8" spans="1:26" x14ac:dyDescent="0.3">
      <c r="A8" s="1" t="str">
        <f>'Jeremy Lin'!A8</f>
        <v>@ EUR</v>
      </c>
      <c r="B8">
        <v>4</v>
      </c>
      <c r="C8">
        <v>0</v>
      </c>
      <c r="D8">
        <v>1</v>
      </c>
      <c r="E8">
        <v>0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-12</v>
      </c>
      <c r="Q8" s="2">
        <f t="shared" si="0"/>
        <v>1</v>
      </c>
      <c r="R8" s="6" t="s">
        <v>45</v>
      </c>
      <c r="S8" s="6" t="s">
        <v>45</v>
      </c>
      <c r="T8">
        <v>10</v>
      </c>
      <c r="U8">
        <v>6</v>
      </c>
      <c r="V8">
        <v>0</v>
      </c>
      <c r="W8" s="3">
        <f t="shared" si="2"/>
        <v>20.649699999999999</v>
      </c>
      <c r="X8" s="4">
        <f t="shared" si="3"/>
        <v>5.5</v>
      </c>
      <c r="Y8" s="4">
        <f t="shared" si="4"/>
        <v>4.0999999999999996</v>
      </c>
      <c r="Z8">
        <v>0</v>
      </c>
    </row>
    <row r="9" spans="1:26" x14ac:dyDescent="0.3">
      <c r="A9" s="1" t="str">
        <f>'Jeremy Lin'!A9</f>
        <v>vs DNK</v>
      </c>
      <c r="B9">
        <v>2</v>
      </c>
      <c r="C9">
        <v>0</v>
      </c>
      <c r="D9">
        <v>2</v>
      </c>
      <c r="E9">
        <v>0</v>
      </c>
      <c r="F9">
        <v>0</v>
      </c>
      <c r="G9">
        <v>2</v>
      </c>
      <c r="H9">
        <v>1</v>
      </c>
      <c r="I9">
        <v>3</v>
      </c>
      <c r="J9">
        <v>0</v>
      </c>
      <c r="K9">
        <v>2</v>
      </c>
      <c r="L9">
        <v>0</v>
      </c>
      <c r="M9">
        <v>0</v>
      </c>
      <c r="N9">
        <v>0</v>
      </c>
      <c r="O9">
        <v>1</v>
      </c>
      <c r="P9">
        <v>-11</v>
      </c>
      <c r="Q9" s="2">
        <f t="shared" si="0"/>
        <v>0.33333333333333331</v>
      </c>
      <c r="R9" s="2">
        <f t="shared" si="1"/>
        <v>0</v>
      </c>
      <c r="S9" s="6" t="s">
        <v>45</v>
      </c>
      <c r="T9">
        <v>11</v>
      </c>
      <c r="U9">
        <v>7</v>
      </c>
      <c r="V9">
        <v>0</v>
      </c>
      <c r="W9" s="3">
        <f t="shared" si="2"/>
        <v>-4.3712727272727259</v>
      </c>
      <c r="X9" s="4">
        <f t="shared" si="3"/>
        <v>3</v>
      </c>
      <c r="Y9" s="4">
        <f t="shared" si="4"/>
        <v>-0.69999999999999973</v>
      </c>
      <c r="Z9">
        <v>0</v>
      </c>
    </row>
    <row r="10" spans="1:26" x14ac:dyDescent="0.3">
      <c r="A10" s="1" t="str">
        <f>'Jeremy Lin'!A10</f>
        <v>vs RKS</v>
      </c>
      <c r="B10">
        <v>2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3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-5</v>
      </c>
      <c r="Q10" s="2">
        <f t="shared" si="0"/>
        <v>0.33333333333333331</v>
      </c>
      <c r="R10" s="2">
        <f t="shared" si="1"/>
        <v>0</v>
      </c>
      <c r="S10" s="6" t="s">
        <v>45</v>
      </c>
      <c r="T10">
        <v>13</v>
      </c>
      <c r="U10">
        <v>5</v>
      </c>
      <c r="V10">
        <v>0</v>
      </c>
      <c r="W10" s="3">
        <f t="shared" si="2"/>
        <v>4.3779999999999992</v>
      </c>
      <c r="X10" s="4">
        <f t="shared" si="3"/>
        <v>4.7</v>
      </c>
      <c r="Y10" s="4">
        <f t="shared" si="4"/>
        <v>1.3000000000000003</v>
      </c>
      <c r="Z10">
        <v>0</v>
      </c>
    </row>
    <row r="11" spans="1:26" x14ac:dyDescent="0.3">
      <c r="A11" s="1" t="str">
        <f>'Jeremy Lin'!A11</f>
        <v>@ IMP</v>
      </c>
      <c r="B11">
        <v>3</v>
      </c>
      <c r="C11">
        <v>1</v>
      </c>
      <c r="D11">
        <v>3</v>
      </c>
      <c r="E11">
        <v>0</v>
      </c>
      <c r="F11">
        <v>0</v>
      </c>
      <c r="G11">
        <v>0</v>
      </c>
      <c r="H11">
        <v>1</v>
      </c>
      <c r="I11">
        <v>4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-11</v>
      </c>
      <c r="Q11" s="2">
        <f t="shared" si="0"/>
        <v>0.25</v>
      </c>
      <c r="R11" s="2">
        <f t="shared" si="1"/>
        <v>1</v>
      </c>
      <c r="S11" s="6" t="s">
        <v>45</v>
      </c>
      <c r="T11">
        <v>12</v>
      </c>
      <c r="U11">
        <v>9</v>
      </c>
      <c r="V11">
        <v>0</v>
      </c>
      <c r="W11" s="3">
        <f t="shared" si="2"/>
        <v>11.569583333333336</v>
      </c>
      <c r="X11" s="4">
        <f t="shared" si="3"/>
        <v>8.6999999999999993</v>
      </c>
      <c r="Y11" s="4">
        <f t="shared" si="4"/>
        <v>3</v>
      </c>
      <c r="Z11">
        <v>0</v>
      </c>
    </row>
    <row r="12" spans="1:26" x14ac:dyDescent="0.3">
      <c r="A12" s="1" t="str">
        <f>'Jeremy Lin'!A12</f>
        <v>vs AFR</v>
      </c>
      <c r="B12">
        <v>4</v>
      </c>
      <c r="C12">
        <v>1</v>
      </c>
      <c r="D12">
        <v>1</v>
      </c>
      <c r="E12">
        <v>0</v>
      </c>
      <c r="F12">
        <v>0</v>
      </c>
      <c r="G12">
        <v>0</v>
      </c>
      <c r="H12">
        <v>2</v>
      </c>
      <c r="I12">
        <v>4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-2</v>
      </c>
      <c r="Q12" s="2">
        <f t="shared" si="0"/>
        <v>0.5</v>
      </c>
      <c r="R12" s="2">
        <f t="shared" si="1"/>
        <v>0</v>
      </c>
      <c r="S12" s="6" t="s">
        <v>45</v>
      </c>
      <c r="T12">
        <v>11</v>
      </c>
      <c r="U12">
        <v>6</v>
      </c>
      <c r="V12">
        <v>0</v>
      </c>
      <c r="W12" s="3">
        <f t="shared" si="2"/>
        <v>12.983999999999998</v>
      </c>
      <c r="X12" s="4">
        <f t="shared" si="3"/>
        <v>6.7</v>
      </c>
      <c r="Y12" s="4">
        <f t="shared" si="4"/>
        <v>3</v>
      </c>
      <c r="Z12">
        <v>0</v>
      </c>
    </row>
    <row r="13" spans="1:26" x14ac:dyDescent="0.3">
      <c r="A13" s="1" t="str">
        <f>'Jeremy Lin'!A13</f>
        <v>@ 3PT</v>
      </c>
      <c r="B13">
        <v>4</v>
      </c>
      <c r="C13">
        <v>2</v>
      </c>
      <c r="D13">
        <v>2</v>
      </c>
      <c r="E13">
        <v>0</v>
      </c>
      <c r="F13">
        <v>0</v>
      </c>
      <c r="G13">
        <v>0</v>
      </c>
      <c r="H13">
        <v>1</v>
      </c>
      <c r="I13">
        <v>2</v>
      </c>
      <c r="J13">
        <v>0</v>
      </c>
      <c r="K13">
        <v>1</v>
      </c>
      <c r="L13">
        <v>2</v>
      </c>
      <c r="M13">
        <v>2</v>
      </c>
      <c r="N13">
        <v>0</v>
      </c>
      <c r="O13">
        <v>0</v>
      </c>
      <c r="P13">
        <v>-2</v>
      </c>
      <c r="Q13" s="2">
        <f t="shared" si="0"/>
        <v>0.5</v>
      </c>
      <c r="R13" s="2">
        <f t="shared" si="1"/>
        <v>0</v>
      </c>
      <c r="S13" s="2">
        <f t="shared" si="5"/>
        <v>1</v>
      </c>
      <c r="T13">
        <v>12</v>
      </c>
      <c r="U13">
        <v>9</v>
      </c>
      <c r="V13">
        <v>0</v>
      </c>
      <c r="W13" s="3">
        <f t="shared" si="2"/>
        <v>19.9315</v>
      </c>
      <c r="X13" s="4">
        <f t="shared" si="3"/>
        <v>9.4</v>
      </c>
      <c r="Y13" s="4">
        <f t="shared" si="4"/>
        <v>5</v>
      </c>
      <c r="Z13">
        <v>0</v>
      </c>
    </row>
    <row r="14" spans="1:26" x14ac:dyDescent="0.3">
      <c r="A14" s="1" t="str">
        <f>'Jeremy Lin'!A14</f>
        <v>vs OLD</v>
      </c>
      <c r="B14">
        <v>2</v>
      </c>
      <c r="C14">
        <v>1</v>
      </c>
      <c r="D14">
        <v>2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 s="2">
        <f t="shared" si="0"/>
        <v>1</v>
      </c>
      <c r="R14" s="6" t="s">
        <v>45</v>
      </c>
      <c r="S14" s="6" t="s">
        <v>45</v>
      </c>
      <c r="T14">
        <v>12</v>
      </c>
      <c r="U14">
        <v>7</v>
      </c>
      <c r="V14">
        <v>0</v>
      </c>
      <c r="W14" s="3">
        <f t="shared" si="2"/>
        <v>14.164250000000001</v>
      </c>
      <c r="X14" s="4">
        <f t="shared" si="3"/>
        <v>6.2</v>
      </c>
      <c r="Y14" s="4">
        <f t="shared" si="4"/>
        <v>3.4</v>
      </c>
      <c r="Z14">
        <v>0</v>
      </c>
    </row>
    <row r="15" spans="1:26" x14ac:dyDescent="0.3">
      <c r="A15" s="1" t="str">
        <f>'Jeremy Lin'!A15</f>
        <v>@ DEF</v>
      </c>
      <c r="B15">
        <v>5</v>
      </c>
      <c r="C15">
        <v>2</v>
      </c>
      <c r="D15">
        <v>2</v>
      </c>
      <c r="E15">
        <v>0</v>
      </c>
      <c r="F15">
        <v>0</v>
      </c>
      <c r="G15">
        <v>0</v>
      </c>
      <c r="H15">
        <v>2</v>
      </c>
      <c r="I15">
        <v>5</v>
      </c>
      <c r="J15">
        <v>1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 s="2">
        <f t="shared" si="0"/>
        <v>0.4</v>
      </c>
      <c r="R15" s="2">
        <f t="shared" si="1"/>
        <v>0.5</v>
      </c>
      <c r="S15" s="6" t="s">
        <v>45</v>
      </c>
      <c r="T15">
        <v>11</v>
      </c>
      <c r="U15">
        <v>11</v>
      </c>
      <c r="V15">
        <v>0</v>
      </c>
      <c r="W15" s="3">
        <f t="shared" si="2"/>
        <v>18.615909090909089</v>
      </c>
      <c r="X15" s="4">
        <f t="shared" si="3"/>
        <v>10.4</v>
      </c>
      <c r="Y15" s="4">
        <f t="shared" si="4"/>
        <v>4.3</v>
      </c>
      <c r="Z15">
        <v>0</v>
      </c>
    </row>
    <row r="16" spans="1:26" x14ac:dyDescent="0.3">
      <c r="A16" s="1" t="str">
        <f>'Jeremy Lin'!A16</f>
        <v>vs USA</v>
      </c>
      <c r="B16">
        <v>11</v>
      </c>
      <c r="C16">
        <v>1</v>
      </c>
      <c r="D16">
        <v>0</v>
      </c>
      <c r="E16">
        <v>0</v>
      </c>
      <c r="F16">
        <v>0</v>
      </c>
      <c r="G16">
        <v>1</v>
      </c>
      <c r="H16">
        <v>3</v>
      </c>
      <c r="I16">
        <v>3</v>
      </c>
      <c r="J16">
        <v>1</v>
      </c>
      <c r="K16">
        <v>1</v>
      </c>
      <c r="L16">
        <v>4</v>
      </c>
      <c r="M16">
        <v>4</v>
      </c>
      <c r="N16">
        <v>1</v>
      </c>
      <c r="O16">
        <v>0</v>
      </c>
      <c r="P16">
        <v>-5</v>
      </c>
      <c r="Q16" s="2">
        <f t="shared" si="0"/>
        <v>1</v>
      </c>
      <c r="R16" s="2">
        <f t="shared" si="1"/>
        <v>1</v>
      </c>
      <c r="S16" s="2">
        <f t="shared" si="5"/>
        <v>1</v>
      </c>
      <c r="T16">
        <v>12</v>
      </c>
      <c r="U16">
        <v>11</v>
      </c>
      <c r="V16">
        <v>0</v>
      </c>
      <c r="W16" s="3">
        <f t="shared" si="2"/>
        <v>40.18</v>
      </c>
      <c r="X16" s="4">
        <f t="shared" si="3"/>
        <v>11.2</v>
      </c>
      <c r="Y16" s="4">
        <f t="shared" si="4"/>
        <v>9.7999999999999989</v>
      </c>
      <c r="Z16">
        <v>0</v>
      </c>
    </row>
    <row r="17" spans="1:26" x14ac:dyDescent="0.3">
      <c r="A17" s="1" t="str">
        <f>'Jeremy Lin'!A17</f>
        <v>vs OCE</v>
      </c>
      <c r="B17">
        <v>3</v>
      </c>
      <c r="C17">
        <v>0</v>
      </c>
      <c r="D17">
        <v>2</v>
      </c>
      <c r="E17">
        <v>0</v>
      </c>
      <c r="F17">
        <v>0</v>
      </c>
      <c r="G17">
        <v>2</v>
      </c>
      <c r="H17">
        <v>1</v>
      </c>
      <c r="I17">
        <v>2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-8</v>
      </c>
      <c r="Q17" s="2">
        <f t="shared" si="0"/>
        <v>0.5</v>
      </c>
      <c r="R17" s="2">
        <f t="shared" si="1"/>
        <v>1</v>
      </c>
      <c r="S17" s="6" t="s">
        <v>45</v>
      </c>
      <c r="T17">
        <v>11</v>
      </c>
      <c r="U17">
        <v>9</v>
      </c>
      <c r="V17">
        <v>0</v>
      </c>
      <c r="W17" s="3">
        <f t="shared" si="2"/>
        <v>5.4579090909090926</v>
      </c>
      <c r="X17" s="4">
        <f t="shared" si="3"/>
        <v>4</v>
      </c>
      <c r="Y17" s="4">
        <f t="shared" si="4"/>
        <v>1.4</v>
      </c>
      <c r="Z17">
        <v>0</v>
      </c>
    </row>
    <row r="18" spans="1:26" x14ac:dyDescent="0.3">
      <c r="A18" s="1" t="str">
        <f>'Jeremy Lin'!A18</f>
        <v>@ SPA</v>
      </c>
      <c r="B18">
        <v>2</v>
      </c>
      <c r="C18">
        <v>0</v>
      </c>
      <c r="D18">
        <v>4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-1</v>
      </c>
      <c r="Q18" s="2">
        <f t="shared" si="0"/>
        <v>1</v>
      </c>
      <c r="R18" s="6" t="s">
        <v>45</v>
      </c>
      <c r="S18" s="6" t="s">
        <v>45</v>
      </c>
      <c r="T18">
        <v>11</v>
      </c>
      <c r="U18">
        <v>13</v>
      </c>
      <c r="V18">
        <v>0</v>
      </c>
      <c r="W18" s="3">
        <f t="shared" si="2"/>
        <v>20.419818181818183</v>
      </c>
      <c r="X18" s="4">
        <f t="shared" si="3"/>
        <v>8</v>
      </c>
      <c r="Y18" s="4">
        <f t="shared" si="4"/>
        <v>4.5</v>
      </c>
      <c r="Z18">
        <v>0</v>
      </c>
    </row>
    <row r="19" spans="1:26" x14ac:dyDescent="0.3">
      <c r="A19" s="1" t="str">
        <f>'Jeremy Lin'!A19</f>
        <v>vs FRA</v>
      </c>
      <c r="B19">
        <v>2</v>
      </c>
      <c r="C19">
        <v>1</v>
      </c>
      <c r="D19">
        <v>4</v>
      </c>
      <c r="E19">
        <v>0</v>
      </c>
      <c r="F19">
        <v>0</v>
      </c>
      <c r="G19">
        <v>1</v>
      </c>
      <c r="H19">
        <v>1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 s="2">
        <f t="shared" si="0"/>
        <v>0.5</v>
      </c>
      <c r="R19" s="6" t="s">
        <v>45</v>
      </c>
      <c r="S19" s="6" t="s">
        <v>45</v>
      </c>
      <c r="T19">
        <v>11</v>
      </c>
      <c r="U19">
        <v>12</v>
      </c>
      <c r="V19">
        <v>0</v>
      </c>
      <c r="W19" s="3">
        <f t="shared" si="2"/>
        <v>11.733090909090908</v>
      </c>
      <c r="X19" s="4">
        <f t="shared" si="3"/>
        <v>8.1999999999999993</v>
      </c>
      <c r="Y19" s="4">
        <f t="shared" si="4"/>
        <v>2.6999999999999997</v>
      </c>
      <c r="Z19">
        <v>0</v>
      </c>
    </row>
    <row r="20" spans="1:26" x14ac:dyDescent="0.3">
      <c r="A20" s="1" t="str">
        <f>'Jeremy Lin'!A20</f>
        <v>@ 6TH</v>
      </c>
      <c r="B20">
        <v>5</v>
      </c>
      <c r="C20">
        <v>0</v>
      </c>
      <c r="D20">
        <v>3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2</v>
      </c>
      <c r="M20">
        <v>2</v>
      </c>
      <c r="N20">
        <v>0</v>
      </c>
      <c r="O20">
        <v>0</v>
      </c>
      <c r="P20">
        <v>10</v>
      </c>
      <c r="Q20" s="2">
        <f t="shared" si="0"/>
        <v>1</v>
      </c>
      <c r="R20" s="2">
        <f t="shared" si="1"/>
        <v>1</v>
      </c>
      <c r="S20" s="2">
        <f t="shared" si="5"/>
        <v>1</v>
      </c>
      <c r="T20">
        <v>11</v>
      </c>
      <c r="U20">
        <v>13</v>
      </c>
      <c r="V20">
        <v>0</v>
      </c>
      <c r="W20" s="3">
        <f t="shared" si="2"/>
        <v>30.489818181818183</v>
      </c>
      <c r="X20" s="4">
        <f t="shared" si="3"/>
        <v>9.5</v>
      </c>
      <c r="Y20" s="4">
        <f t="shared" si="4"/>
        <v>6.8</v>
      </c>
      <c r="Z20">
        <v>0</v>
      </c>
    </row>
    <row r="21" spans="1:26" x14ac:dyDescent="0.3">
      <c r="A21" s="1" t="str">
        <f>'Jeremy Lin'!A21</f>
        <v>vs INJ</v>
      </c>
      <c r="B21">
        <v>8</v>
      </c>
      <c r="C21">
        <v>1</v>
      </c>
      <c r="D21">
        <v>2</v>
      </c>
      <c r="E21">
        <v>0</v>
      </c>
      <c r="F21">
        <v>0</v>
      </c>
      <c r="G21">
        <v>1</v>
      </c>
      <c r="H21">
        <v>3</v>
      </c>
      <c r="I21">
        <v>4</v>
      </c>
      <c r="J21">
        <v>1</v>
      </c>
      <c r="K21">
        <v>2</v>
      </c>
      <c r="L21">
        <v>1</v>
      </c>
      <c r="M21">
        <v>1</v>
      </c>
      <c r="N21">
        <v>0</v>
      </c>
      <c r="O21">
        <v>0</v>
      </c>
      <c r="P21">
        <v>-12</v>
      </c>
      <c r="Q21" s="2">
        <f t="shared" si="0"/>
        <v>0.75</v>
      </c>
      <c r="R21" s="2">
        <f t="shared" si="1"/>
        <v>0.5</v>
      </c>
      <c r="S21" s="2">
        <f t="shared" si="5"/>
        <v>1</v>
      </c>
      <c r="T21">
        <v>13</v>
      </c>
      <c r="U21">
        <v>14</v>
      </c>
      <c r="V21">
        <v>0</v>
      </c>
      <c r="W21" s="3">
        <f t="shared" si="2"/>
        <v>26.715846153846151</v>
      </c>
      <c r="X21" s="4">
        <f t="shared" si="3"/>
        <v>11.2</v>
      </c>
      <c r="Y21" s="4">
        <f t="shared" si="4"/>
        <v>7.1</v>
      </c>
      <c r="Z21">
        <v>0</v>
      </c>
    </row>
    <row r="22" spans="1:26" x14ac:dyDescent="0.3">
      <c r="A22" s="1" t="str">
        <f>'Jeremy Lin'!A22</f>
        <v>@ CAN</v>
      </c>
      <c r="B22">
        <v>3</v>
      </c>
      <c r="C22">
        <v>1</v>
      </c>
      <c r="D22">
        <v>1</v>
      </c>
      <c r="E22">
        <v>0</v>
      </c>
      <c r="F22">
        <v>0</v>
      </c>
      <c r="G22">
        <v>1</v>
      </c>
      <c r="H22">
        <v>1</v>
      </c>
      <c r="I22">
        <v>3</v>
      </c>
      <c r="J22">
        <v>1</v>
      </c>
      <c r="K22">
        <v>3</v>
      </c>
      <c r="L22">
        <v>0</v>
      </c>
      <c r="M22">
        <v>0</v>
      </c>
      <c r="N22">
        <v>0</v>
      </c>
      <c r="O22">
        <v>0</v>
      </c>
      <c r="P22">
        <v>6</v>
      </c>
      <c r="Q22" s="2">
        <f t="shared" si="0"/>
        <v>0.33333333333333331</v>
      </c>
      <c r="R22" s="2">
        <f t="shared" si="1"/>
        <v>0.33333333333333331</v>
      </c>
      <c r="S22" s="6" t="s">
        <v>45</v>
      </c>
      <c r="T22">
        <v>9</v>
      </c>
      <c r="U22">
        <v>5</v>
      </c>
      <c r="V22">
        <v>0</v>
      </c>
      <c r="W22" s="3">
        <f t="shared" si="2"/>
        <v>6.0859999999999994</v>
      </c>
      <c r="X22" s="4">
        <f t="shared" si="3"/>
        <v>4.7</v>
      </c>
      <c r="Y22" s="4">
        <f t="shared" si="4"/>
        <v>1.3000000000000003</v>
      </c>
      <c r="Z22">
        <v>0</v>
      </c>
    </row>
    <row r="23" spans="1:26" x14ac:dyDescent="0.3">
      <c r="A23" s="1" t="str">
        <f>'Jeremy Lin'!A23</f>
        <v>vs EUR</v>
      </c>
      <c r="B23">
        <v>7</v>
      </c>
      <c r="C23">
        <v>1</v>
      </c>
      <c r="D23">
        <v>1</v>
      </c>
      <c r="E23">
        <v>0</v>
      </c>
      <c r="F23">
        <v>0</v>
      </c>
      <c r="G23">
        <v>0</v>
      </c>
      <c r="H23">
        <v>2</v>
      </c>
      <c r="I23">
        <v>8</v>
      </c>
      <c r="J23">
        <v>1</v>
      </c>
      <c r="K23">
        <v>3</v>
      </c>
      <c r="L23">
        <v>2</v>
      </c>
      <c r="M23">
        <v>2</v>
      </c>
      <c r="N23">
        <v>0</v>
      </c>
      <c r="O23">
        <v>0</v>
      </c>
      <c r="P23">
        <v>-12</v>
      </c>
      <c r="Q23" s="2">
        <f t="shared" si="0"/>
        <v>0.25</v>
      </c>
      <c r="R23" s="2">
        <f t="shared" si="1"/>
        <v>0.33333333333333331</v>
      </c>
      <c r="S23" s="2">
        <f t="shared" si="5"/>
        <v>1</v>
      </c>
      <c r="T23">
        <v>10</v>
      </c>
      <c r="U23">
        <v>9</v>
      </c>
      <c r="V23">
        <v>0</v>
      </c>
      <c r="W23" s="3">
        <f t="shared" si="2"/>
        <v>13.151100000000003</v>
      </c>
      <c r="X23" s="4">
        <f t="shared" si="3"/>
        <v>9.6999999999999993</v>
      </c>
      <c r="Y23" s="4">
        <f t="shared" si="4"/>
        <v>3.2</v>
      </c>
      <c r="Z23">
        <v>0</v>
      </c>
    </row>
    <row r="24" spans="1:26" x14ac:dyDescent="0.3">
      <c r="A24" s="1" t="str">
        <f>'Jeremy Lin'!A24</f>
        <v>@ DNK</v>
      </c>
      <c r="B24">
        <v>0</v>
      </c>
      <c r="C24">
        <v>1</v>
      </c>
      <c r="D24">
        <v>2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-6</v>
      </c>
      <c r="Q24" s="2">
        <f t="shared" si="0"/>
        <v>0</v>
      </c>
      <c r="R24" s="2">
        <f t="shared" si="1"/>
        <v>0</v>
      </c>
      <c r="S24" s="6" t="s">
        <v>45</v>
      </c>
      <c r="T24">
        <v>11</v>
      </c>
      <c r="U24">
        <v>6</v>
      </c>
      <c r="V24">
        <v>0</v>
      </c>
      <c r="W24" s="3">
        <f t="shared" si="2"/>
        <v>4.0791818181818194</v>
      </c>
      <c r="X24" s="4">
        <f t="shared" si="3"/>
        <v>4.2</v>
      </c>
      <c r="Y24" s="4">
        <f t="shared" si="4"/>
        <v>1</v>
      </c>
      <c r="Z24">
        <v>0</v>
      </c>
    </row>
    <row r="25" spans="1:26" x14ac:dyDescent="0.3">
      <c r="A25" s="1" t="str">
        <f>'Jeremy Lin'!A25</f>
        <v>@ RKS</v>
      </c>
      <c r="B25">
        <v>6</v>
      </c>
      <c r="C25">
        <v>0</v>
      </c>
      <c r="D25">
        <v>3</v>
      </c>
      <c r="E25">
        <v>0</v>
      </c>
      <c r="F25">
        <v>0</v>
      </c>
      <c r="G25">
        <v>0</v>
      </c>
      <c r="H25">
        <v>2</v>
      </c>
      <c r="I25">
        <v>3</v>
      </c>
      <c r="J25">
        <v>1</v>
      </c>
      <c r="K25">
        <v>2</v>
      </c>
      <c r="L25">
        <v>1</v>
      </c>
      <c r="M25">
        <v>1</v>
      </c>
      <c r="N25">
        <v>0</v>
      </c>
      <c r="O25">
        <v>2</v>
      </c>
      <c r="P25">
        <v>-9</v>
      </c>
      <c r="Q25" s="2">
        <f t="shared" si="0"/>
        <v>0.66666666666666663</v>
      </c>
      <c r="R25" s="2">
        <f t="shared" si="1"/>
        <v>0.5</v>
      </c>
      <c r="S25" s="2">
        <f t="shared" si="5"/>
        <v>1</v>
      </c>
      <c r="T25">
        <v>12</v>
      </c>
      <c r="U25">
        <v>13</v>
      </c>
      <c r="V25">
        <v>0</v>
      </c>
      <c r="W25" s="3">
        <f t="shared" si="2"/>
        <v>25.076250000000002</v>
      </c>
      <c r="X25" s="4">
        <f t="shared" si="3"/>
        <v>10.5</v>
      </c>
      <c r="Y25" s="4">
        <f t="shared" si="4"/>
        <v>6</v>
      </c>
      <c r="Z25">
        <v>0</v>
      </c>
    </row>
    <row r="26" spans="1:26" x14ac:dyDescent="0.3">
      <c r="A26" s="1" t="str">
        <f>'Jeremy Lin'!A26</f>
        <v>vs IMP</v>
      </c>
      <c r="B26">
        <v>7</v>
      </c>
      <c r="C26">
        <v>1</v>
      </c>
      <c r="D26">
        <v>2</v>
      </c>
      <c r="E26">
        <v>0</v>
      </c>
      <c r="F26">
        <v>2</v>
      </c>
      <c r="G26">
        <v>0</v>
      </c>
      <c r="H26">
        <v>3</v>
      </c>
      <c r="I26">
        <v>5</v>
      </c>
      <c r="J26">
        <v>1</v>
      </c>
      <c r="K26">
        <v>2</v>
      </c>
      <c r="L26">
        <v>0</v>
      </c>
      <c r="M26">
        <v>0</v>
      </c>
      <c r="N26">
        <v>0</v>
      </c>
      <c r="O26">
        <v>0</v>
      </c>
      <c r="P26">
        <v>-6</v>
      </c>
      <c r="Q26" s="2">
        <f t="shared" si="0"/>
        <v>0.6</v>
      </c>
      <c r="R26" s="2">
        <f t="shared" si="1"/>
        <v>0.5</v>
      </c>
      <c r="S26" s="6" t="s">
        <v>45</v>
      </c>
      <c r="T26">
        <v>11</v>
      </c>
      <c r="U26">
        <v>11</v>
      </c>
      <c r="V26">
        <v>0</v>
      </c>
      <c r="W26" s="3">
        <f t="shared" si="2"/>
        <v>38.451090909090908</v>
      </c>
      <c r="X26" s="4">
        <f t="shared" si="3"/>
        <v>17.2</v>
      </c>
      <c r="Y26" s="4">
        <f t="shared" si="4"/>
        <v>8.3999999999999986</v>
      </c>
      <c r="Z26">
        <v>0</v>
      </c>
    </row>
    <row r="27" spans="1:26" x14ac:dyDescent="0.3">
      <c r="A27" s="1" t="str">
        <f>'Jeremy Lin'!A27</f>
        <v>@ AFR</v>
      </c>
      <c r="B27">
        <v>2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-5</v>
      </c>
      <c r="Q27" s="2">
        <f t="shared" si="0"/>
        <v>0.5</v>
      </c>
      <c r="R27" s="6" t="s">
        <v>45</v>
      </c>
      <c r="S27" s="6" t="s">
        <v>45</v>
      </c>
      <c r="T27">
        <v>11</v>
      </c>
      <c r="U27">
        <v>5</v>
      </c>
      <c r="V27">
        <v>0</v>
      </c>
      <c r="W27" s="3">
        <f t="shared" si="2"/>
        <v>5.8384545454545442</v>
      </c>
      <c r="X27" s="4">
        <f t="shared" si="3"/>
        <v>3.5</v>
      </c>
      <c r="Y27" s="4">
        <f t="shared" si="4"/>
        <v>1.2999999999999998</v>
      </c>
      <c r="Z27">
        <v>0</v>
      </c>
    </row>
    <row r="28" spans="1:26" x14ac:dyDescent="0.3">
      <c r="A28" s="1" t="str">
        <f>'Jeremy Lin'!A28</f>
        <v>vs 3PT</v>
      </c>
      <c r="B28">
        <v>5</v>
      </c>
      <c r="C28">
        <v>1</v>
      </c>
      <c r="D28">
        <v>2</v>
      </c>
      <c r="E28">
        <v>0</v>
      </c>
      <c r="F28">
        <v>0</v>
      </c>
      <c r="G28">
        <v>0</v>
      </c>
      <c r="H28">
        <v>2</v>
      </c>
      <c r="I28">
        <v>5</v>
      </c>
      <c r="J28">
        <v>1</v>
      </c>
      <c r="K28">
        <v>2</v>
      </c>
      <c r="L28">
        <v>0</v>
      </c>
      <c r="M28">
        <v>0</v>
      </c>
      <c r="N28">
        <v>0</v>
      </c>
      <c r="O28">
        <v>1</v>
      </c>
      <c r="P28">
        <v>-8</v>
      </c>
      <c r="Q28" s="2">
        <f t="shared" si="0"/>
        <v>0.4</v>
      </c>
      <c r="R28" s="2">
        <f t="shared" si="1"/>
        <v>0.5</v>
      </c>
      <c r="S28" s="6" t="s">
        <v>45</v>
      </c>
      <c r="T28">
        <v>11</v>
      </c>
      <c r="U28">
        <v>11</v>
      </c>
      <c r="V28">
        <v>0</v>
      </c>
      <c r="W28" s="3">
        <f t="shared" si="2"/>
        <v>15.717636363636364</v>
      </c>
      <c r="X28" s="4">
        <f t="shared" si="3"/>
        <v>9.1999999999999993</v>
      </c>
      <c r="Y28" s="4">
        <f t="shared" si="4"/>
        <v>3.5999999999999996</v>
      </c>
      <c r="Z28">
        <v>0</v>
      </c>
    </row>
    <row r="29" spans="1:26" x14ac:dyDescent="0.3">
      <c r="A29" s="1">
        <f>'Jeremy Lin'!A29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'Jeremy Lin'!A30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'Jeremy Lin'!A31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'Jeremy Lin'!A32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'Jeremy Lin'!A33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'Jeremy Lin'!A34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'Jeremy Lin'!A35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'Jeremy Lin'!A36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'Jeremy Lin'!A37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'Jeremy Lin'!A38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'Jeremy Lin'!A39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'Jeremy Lin'!A40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'Jeremy Lin'!A41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'Jeremy Lin'!A42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'Jeremy Lin'!A43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'Jeremy Lin'!A44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'Jeremy Lin'!A45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'Jeremy Lin'!A46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4.2592592592592595</v>
      </c>
      <c r="C47" s="4">
        <f t="shared" ref="C47:P47" si="6">AVERAGE(C2:C46)</f>
        <v>0.62962962962962965</v>
      </c>
      <c r="D47" s="4">
        <f t="shared" si="6"/>
        <v>1.8148148148148149</v>
      </c>
      <c r="E47" s="4">
        <f t="shared" si="6"/>
        <v>3.7037037037037035E-2</v>
      </c>
      <c r="F47" s="4">
        <f t="shared" si="6"/>
        <v>0.1111111111111111</v>
      </c>
      <c r="G47" s="4">
        <f t="shared" si="6"/>
        <v>0.29629629629629628</v>
      </c>
      <c r="H47" s="4">
        <f t="shared" si="6"/>
        <v>1.5185185185185186</v>
      </c>
      <c r="I47" s="4">
        <f t="shared" si="6"/>
        <v>3.0370370370370372</v>
      </c>
      <c r="J47" s="4">
        <f t="shared" si="6"/>
        <v>0.55555555555555558</v>
      </c>
      <c r="K47" s="4">
        <f t="shared" si="6"/>
        <v>1.2962962962962963</v>
      </c>
      <c r="L47" s="4">
        <f t="shared" si="6"/>
        <v>0.66666666666666663</v>
      </c>
      <c r="M47" s="4">
        <f t="shared" si="6"/>
        <v>0.66666666666666663</v>
      </c>
      <c r="N47" s="4">
        <f t="shared" si="6"/>
        <v>3.7037037037037035E-2</v>
      </c>
      <c r="O47" s="4">
        <f t="shared" si="6"/>
        <v>0.33333333333333331</v>
      </c>
      <c r="P47" s="4">
        <f t="shared" si="6"/>
        <v>-3.5925925925925926</v>
      </c>
      <c r="Q47" s="2">
        <f>SUM(H2:H46)/SUM(I2:I46)</f>
        <v>0.5</v>
      </c>
      <c r="R47" s="2">
        <f>SUM(J2:J46)/SUM(K2:K46)</f>
        <v>0.42857142857142855</v>
      </c>
      <c r="S47" s="2">
        <f>SUM(L2:L46)/SUM(M2:M46)</f>
        <v>1</v>
      </c>
      <c r="T47" s="4">
        <f t="shared" ref="T47:V47" si="7">AVERAGE(T2:T46)</f>
        <v>11.074074074074074</v>
      </c>
      <c r="U47" s="4">
        <f t="shared" si="7"/>
        <v>8.8148148148148149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17.136785953177252</v>
      </c>
      <c r="X47" s="4">
        <f t="shared" ref="X47" si="8">B47+(C47*1.2)+(D47*1.5)+(E47*3)+(F47*3)-G47</f>
        <v>7.8851851851851862</v>
      </c>
      <c r="Y47" s="4">
        <f t="shared" ref="Y47" si="9">B47+0.4*H47-0.7*I47-0.4*(M47-L47)+0.7*N47+0.3*(C47-N47)+F47+D47*0.7+0.7*E47-0.4*O47-G47</f>
        <v>3.9222222222222229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115</v>
      </c>
      <c r="C49">
        <f t="shared" ref="C49:P49" si="10">SUM(C2:C46)</f>
        <v>17</v>
      </c>
      <c r="D49">
        <f t="shared" si="10"/>
        <v>49</v>
      </c>
      <c r="E49">
        <f t="shared" si="10"/>
        <v>1</v>
      </c>
      <c r="F49">
        <f t="shared" si="10"/>
        <v>3</v>
      </c>
      <c r="G49">
        <f t="shared" si="10"/>
        <v>8</v>
      </c>
      <c r="H49">
        <f t="shared" si="10"/>
        <v>41</v>
      </c>
      <c r="I49">
        <f t="shared" si="10"/>
        <v>82</v>
      </c>
      <c r="J49">
        <f t="shared" si="10"/>
        <v>15</v>
      </c>
      <c r="K49">
        <f t="shared" si="10"/>
        <v>35</v>
      </c>
      <c r="L49">
        <f t="shared" si="10"/>
        <v>18</v>
      </c>
      <c r="M49">
        <f t="shared" si="10"/>
        <v>18</v>
      </c>
      <c r="N49">
        <f t="shared" si="10"/>
        <v>1</v>
      </c>
      <c r="O49">
        <f t="shared" si="10"/>
        <v>9</v>
      </c>
      <c r="P49">
        <f t="shared" si="10"/>
        <v>-97</v>
      </c>
      <c r="T49">
        <f>SUM(T2:T46)</f>
        <v>299</v>
      </c>
      <c r="U49">
        <f>SUM(U2:U46)</f>
        <v>238</v>
      </c>
      <c r="V49">
        <f>SUM(V2:V46)</f>
        <v>0</v>
      </c>
      <c r="X49" s="4">
        <f>SUM(X2:X46)</f>
        <v>212.89999999999995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topLeftCell="A9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'Jeremy Lin'!A2</f>
        <v>@ OCE</v>
      </c>
      <c r="B2">
        <v>7</v>
      </c>
      <c r="C2">
        <v>0</v>
      </c>
      <c r="D2">
        <v>1</v>
      </c>
      <c r="E2">
        <v>0</v>
      </c>
      <c r="F2">
        <v>0</v>
      </c>
      <c r="G2">
        <v>1</v>
      </c>
      <c r="H2">
        <v>3</v>
      </c>
      <c r="I2">
        <v>3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-2</v>
      </c>
      <c r="Q2" s="2">
        <f t="shared" ref="Q2:Q46" si="0">H2/I2</f>
        <v>1</v>
      </c>
      <c r="R2" s="6" t="s">
        <v>45</v>
      </c>
      <c r="S2" s="2">
        <f>L2/M2</f>
        <v>1</v>
      </c>
      <c r="T2">
        <v>10</v>
      </c>
      <c r="U2">
        <v>10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28.535500000000006</v>
      </c>
      <c r="X2" s="4">
        <f t="shared" ref="X2:X46" si="2">B2+(C2*1.2)+(D2*1.5)+(E2*3)+(F2*3)-G2</f>
        <v>7.5</v>
      </c>
      <c r="Y2" s="4">
        <f t="shared" ref="Y2:Y46" si="3">B2+0.4*H2-0.7*I2-0.4*(M2-L2)+0.7*N2+0.3*(C2-N2)+F2+D2*0.7+0.7*E2-0.4*O2-G2</f>
        <v>5.8</v>
      </c>
      <c r="Z2">
        <v>0</v>
      </c>
    </row>
    <row r="3" spans="1:26" x14ac:dyDescent="0.3">
      <c r="A3" s="1" t="str">
        <f>'Jeremy Lin'!A3</f>
        <v>vs SPA</v>
      </c>
      <c r="B3">
        <v>5</v>
      </c>
      <c r="C3">
        <v>2</v>
      </c>
      <c r="D3">
        <v>2</v>
      </c>
      <c r="E3">
        <v>0</v>
      </c>
      <c r="F3">
        <v>0</v>
      </c>
      <c r="G3">
        <v>0</v>
      </c>
      <c r="H3">
        <v>2</v>
      </c>
      <c r="I3">
        <v>6</v>
      </c>
      <c r="J3">
        <v>1</v>
      </c>
      <c r="K3">
        <v>2</v>
      </c>
      <c r="L3">
        <v>0</v>
      </c>
      <c r="M3">
        <v>0</v>
      </c>
      <c r="N3">
        <v>0</v>
      </c>
      <c r="O3">
        <v>0</v>
      </c>
      <c r="P3">
        <v>-4</v>
      </c>
      <c r="Q3" s="2">
        <f t="shared" si="0"/>
        <v>0.33333333333333331</v>
      </c>
      <c r="R3" s="2">
        <f t="shared" ref="R3:R46" si="4">J3/K3</f>
        <v>0.5</v>
      </c>
      <c r="S3" s="6" t="s">
        <v>45</v>
      </c>
      <c r="T3">
        <v>11</v>
      </c>
      <c r="U3">
        <v>10</v>
      </c>
      <c r="V3">
        <v>0</v>
      </c>
      <c r="W3" s="3">
        <f t="shared" si="1"/>
        <v>15.053181818181816</v>
      </c>
      <c r="X3" s="4">
        <f t="shared" si="2"/>
        <v>10.4</v>
      </c>
      <c r="Y3" s="4">
        <f t="shared" si="3"/>
        <v>3.6000000000000005</v>
      </c>
      <c r="Z3">
        <v>0</v>
      </c>
    </row>
    <row r="4" spans="1:26" x14ac:dyDescent="0.3">
      <c r="A4" s="1" t="str">
        <f>'Jeremy Lin'!A4</f>
        <v>@ FRA</v>
      </c>
      <c r="B4">
        <v>3</v>
      </c>
      <c r="C4">
        <v>1</v>
      </c>
      <c r="D4">
        <v>3</v>
      </c>
      <c r="E4">
        <v>0</v>
      </c>
      <c r="F4">
        <v>0</v>
      </c>
      <c r="G4">
        <v>0</v>
      </c>
      <c r="H4">
        <v>1</v>
      </c>
      <c r="I4">
        <v>6</v>
      </c>
      <c r="J4">
        <v>1</v>
      </c>
      <c r="K4">
        <v>5</v>
      </c>
      <c r="L4">
        <v>0</v>
      </c>
      <c r="M4">
        <v>0</v>
      </c>
      <c r="N4">
        <v>0</v>
      </c>
      <c r="O4">
        <v>0</v>
      </c>
      <c r="P4">
        <v>-2</v>
      </c>
      <c r="Q4" s="2">
        <f t="shared" si="0"/>
        <v>0.16666666666666666</v>
      </c>
      <c r="R4" s="2">
        <f t="shared" si="4"/>
        <v>0.2</v>
      </c>
      <c r="S4" s="6" t="s">
        <v>45</v>
      </c>
      <c r="T4">
        <v>10</v>
      </c>
      <c r="U4">
        <v>12</v>
      </c>
      <c r="V4">
        <v>0</v>
      </c>
      <c r="W4" s="3">
        <f t="shared" si="1"/>
        <v>6.0455000000000041</v>
      </c>
      <c r="X4" s="4">
        <f t="shared" si="2"/>
        <v>8.6999999999999993</v>
      </c>
      <c r="Y4" s="4">
        <f t="shared" si="3"/>
        <v>1.6000000000000003</v>
      </c>
      <c r="Z4">
        <v>0</v>
      </c>
    </row>
    <row r="5" spans="1:26" x14ac:dyDescent="0.3">
      <c r="A5" s="1" t="str">
        <f>'Jeremy Lin'!A5</f>
        <v>vs 6TH</v>
      </c>
      <c r="B5">
        <v>7</v>
      </c>
      <c r="C5">
        <v>1</v>
      </c>
      <c r="D5">
        <v>0</v>
      </c>
      <c r="E5">
        <v>0</v>
      </c>
      <c r="F5">
        <v>0</v>
      </c>
      <c r="G5">
        <v>0</v>
      </c>
      <c r="H5">
        <v>3</v>
      </c>
      <c r="I5">
        <v>6</v>
      </c>
      <c r="J5">
        <v>1</v>
      </c>
      <c r="K5">
        <v>2</v>
      </c>
      <c r="L5">
        <v>0</v>
      </c>
      <c r="M5">
        <v>0</v>
      </c>
      <c r="N5">
        <v>0</v>
      </c>
      <c r="O5">
        <v>0</v>
      </c>
      <c r="P5">
        <v>3</v>
      </c>
      <c r="Q5" s="2">
        <f t="shared" si="0"/>
        <v>0.5</v>
      </c>
      <c r="R5" s="2">
        <f t="shared" si="4"/>
        <v>0.5</v>
      </c>
      <c r="S5" s="6" t="s">
        <v>45</v>
      </c>
      <c r="T5">
        <v>9</v>
      </c>
      <c r="U5">
        <v>7</v>
      </c>
      <c r="V5">
        <v>0</v>
      </c>
      <c r="W5" s="3">
        <f t="shared" si="1"/>
        <v>22.958222222222226</v>
      </c>
      <c r="X5" s="4">
        <f t="shared" si="2"/>
        <v>8.1999999999999993</v>
      </c>
      <c r="Y5" s="4">
        <f t="shared" si="3"/>
        <v>4.3</v>
      </c>
      <c r="Z5">
        <v>0</v>
      </c>
    </row>
    <row r="6" spans="1:26" x14ac:dyDescent="0.3">
      <c r="A6" s="1" t="str">
        <f>'Jeremy Lin'!A6</f>
        <v>@ INJ</v>
      </c>
      <c r="B6">
        <v>6</v>
      </c>
      <c r="C6">
        <v>0</v>
      </c>
      <c r="D6">
        <v>1</v>
      </c>
      <c r="E6">
        <v>0</v>
      </c>
      <c r="F6">
        <v>0</v>
      </c>
      <c r="G6">
        <v>0</v>
      </c>
      <c r="H6">
        <v>2</v>
      </c>
      <c r="I6">
        <v>4</v>
      </c>
      <c r="J6">
        <v>2</v>
      </c>
      <c r="K6">
        <v>3</v>
      </c>
      <c r="L6">
        <v>0</v>
      </c>
      <c r="M6">
        <v>0</v>
      </c>
      <c r="N6">
        <v>0</v>
      </c>
      <c r="O6">
        <v>0</v>
      </c>
      <c r="P6">
        <v>5</v>
      </c>
      <c r="Q6" s="2">
        <f t="shared" si="0"/>
        <v>0.5</v>
      </c>
      <c r="R6" s="2">
        <f t="shared" si="4"/>
        <v>0.66666666666666663</v>
      </c>
      <c r="S6" s="6" t="s">
        <v>45</v>
      </c>
      <c r="T6">
        <v>10</v>
      </c>
      <c r="U6">
        <v>8</v>
      </c>
      <c r="V6">
        <v>0</v>
      </c>
      <c r="W6" s="3">
        <f t="shared" si="1"/>
        <v>23.163100000000004</v>
      </c>
      <c r="X6" s="4">
        <f t="shared" si="2"/>
        <v>7.5</v>
      </c>
      <c r="Y6" s="4">
        <f t="shared" si="3"/>
        <v>4.7</v>
      </c>
      <c r="Z6">
        <v>0</v>
      </c>
    </row>
    <row r="7" spans="1:26" x14ac:dyDescent="0.3">
      <c r="A7" s="1" t="str">
        <f>'Jeremy Lin'!A7</f>
        <v>vs CAN</v>
      </c>
      <c r="B7">
        <v>5</v>
      </c>
      <c r="C7">
        <v>0</v>
      </c>
      <c r="D7">
        <v>1</v>
      </c>
      <c r="E7">
        <v>0</v>
      </c>
      <c r="F7">
        <v>1</v>
      </c>
      <c r="G7">
        <v>1</v>
      </c>
      <c r="H7">
        <v>2</v>
      </c>
      <c r="I7">
        <v>3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-1</v>
      </c>
      <c r="Q7" s="2">
        <f t="shared" si="0"/>
        <v>0.66666666666666663</v>
      </c>
      <c r="R7" s="2">
        <f t="shared" si="4"/>
        <v>0.5</v>
      </c>
      <c r="S7" s="6" t="s">
        <v>45</v>
      </c>
      <c r="T7">
        <v>10</v>
      </c>
      <c r="U7">
        <v>8</v>
      </c>
      <c r="V7">
        <v>1</v>
      </c>
      <c r="W7" s="3">
        <f t="shared" si="1"/>
        <v>21.906400000000001</v>
      </c>
      <c r="X7" s="4">
        <f t="shared" si="2"/>
        <v>8.5</v>
      </c>
      <c r="Y7" s="4">
        <f t="shared" si="3"/>
        <v>4.4000000000000004</v>
      </c>
      <c r="Z7">
        <v>0</v>
      </c>
    </row>
    <row r="8" spans="1:26" x14ac:dyDescent="0.3">
      <c r="A8" s="1" t="str">
        <f>'Jeremy Lin'!A8</f>
        <v>@ EUR</v>
      </c>
      <c r="B8">
        <v>8</v>
      </c>
      <c r="C8">
        <v>3</v>
      </c>
      <c r="D8">
        <v>1</v>
      </c>
      <c r="E8">
        <v>0</v>
      </c>
      <c r="F8">
        <v>0</v>
      </c>
      <c r="G8">
        <v>0</v>
      </c>
      <c r="H8">
        <v>3</v>
      </c>
      <c r="I8">
        <v>5</v>
      </c>
      <c r="J8">
        <v>1</v>
      </c>
      <c r="K8">
        <v>3</v>
      </c>
      <c r="L8">
        <v>1</v>
      </c>
      <c r="M8">
        <v>1</v>
      </c>
      <c r="N8">
        <v>0</v>
      </c>
      <c r="O8">
        <v>0</v>
      </c>
      <c r="P8">
        <v>-10</v>
      </c>
      <c r="Q8" s="2">
        <f t="shared" si="0"/>
        <v>0.6</v>
      </c>
      <c r="R8" s="2">
        <f t="shared" si="4"/>
        <v>0.33333333333333331</v>
      </c>
      <c r="S8" s="2">
        <f t="shared" ref="S8:S46" si="5">L8/M8</f>
        <v>1</v>
      </c>
      <c r="T8">
        <v>9</v>
      </c>
      <c r="U8">
        <v>11</v>
      </c>
      <c r="V8">
        <v>0</v>
      </c>
      <c r="W8" s="3">
        <f t="shared" si="1"/>
        <v>39.638888888888886</v>
      </c>
      <c r="X8" s="4">
        <f t="shared" si="2"/>
        <v>13.1</v>
      </c>
      <c r="Y8" s="4">
        <f t="shared" si="3"/>
        <v>7.3</v>
      </c>
      <c r="Z8">
        <v>0</v>
      </c>
    </row>
    <row r="9" spans="1:26" x14ac:dyDescent="0.3">
      <c r="A9" s="1" t="str">
        <f>'Jeremy Lin'!A9</f>
        <v>vs DNK</v>
      </c>
      <c r="B9">
        <v>7</v>
      </c>
      <c r="C9">
        <v>2</v>
      </c>
      <c r="D9">
        <v>1</v>
      </c>
      <c r="E9">
        <v>0</v>
      </c>
      <c r="F9">
        <v>1</v>
      </c>
      <c r="G9">
        <v>0</v>
      </c>
      <c r="H9">
        <v>3</v>
      </c>
      <c r="I9">
        <v>7</v>
      </c>
      <c r="J9">
        <v>1</v>
      </c>
      <c r="K9">
        <v>3</v>
      </c>
      <c r="L9">
        <v>0</v>
      </c>
      <c r="M9">
        <v>0</v>
      </c>
      <c r="N9">
        <v>0</v>
      </c>
      <c r="O9">
        <v>1</v>
      </c>
      <c r="P9">
        <v>-9</v>
      </c>
      <c r="Q9" s="2">
        <f t="shared" si="0"/>
        <v>0.42857142857142855</v>
      </c>
      <c r="R9" s="2">
        <f t="shared" si="4"/>
        <v>0.33333333333333331</v>
      </c>
      <c r="S9" s="6" t="s">
        <v>45</v>
      </c>
      <c r="T9">
        <v>9</v>
      </c>
      <c r="U9">
        <v>9</v>
      </c>
      <c r="V9">
        <v>0</v>
      </c>
      <c r="W9" s="3">
        <f t="shared" si="1"/>
        <v>28.171222222222227</v>
      </c>
      <c r="X9" s="4">
        <f t="shared" si="2"/>
        <v>13.9</v>
      </c>
      <c r="Y9" s="4">
        <f t="shared" si="3"/>
        <v>5.2</v>
      </c>
      <c r="Z9">
        <v>0</v>
      </c>
    </row>
    <row r="10" spans="1:26" x14ac:dyDescent="0.3">
      <c r="A10" s="1" t="str">
        <f>'Jeremy Lin'!A10</f>
        <v>vs RKS</v>
      </c>
      <c r="B10">
        <v>3</v>
      </c>
      <c r="C10">
        <v>0</v>
      </c>
      <c r="D10">
        <v>1</v>
      </c>
      <c r="E10">
        <v>0</v>
      </c>
      <c r="F10">
        <v>0</v>
      </c>
      <c r="G10">
        <v>2</v>
      </c>
      <c r="H10">
        <v>1</v>
      </c>
      <c r="I10">
        <v>5</v>
      </c>
      <c r="J10">
        <v>1</v>
      </c>
      <c r="K10">
        <v>3</v>
      </c>
      <c r="L10">
        <v>0</v>
      </c>
      <c r="M10">
        <v>0</v>
      </c>
      <c r="N10">
        <v>0</v>
      </c>
      <c r="O10">
        <v>0</v>
      </c>
      <c r="P10">
        <v>-18</v>
      </c>
      <c r="Q10" s="2">
        <f t="shared" si="0"/>
        <v>0.2</v>
      </c>
      <c r="R10" s="2">
        <f t="shared" si="4"/>
        <v>0.33333333333333331</v>
      </c>
      <c r="S10" s="6" t="s">
        <v>45</v>
      </c>
      <c r="T10">
        <v>11</v>
      </c>
      <c r="U10">
        <v>5</v>
      </c>
      <c r="V10">
        <v>0</v>
      </c>
      <c r="W10" s="3">
        <f t="shared" si="1"/>
        <v>-8.3827272727272728</v>
      </c>
      <c r="X10" s="4">
        <f t="shared" si="2"/>
        <v>2.5</v>
      </c>
      <c r="Y10" s="4">
        <f t="shared" si="3"/>
        <v>-1.4000000000000001</v>
      </c>
      <c r="Z10">
        <v>0</v>
      </c>
    </row>
    <row r="11" spans="1:26" x14ac:dyDescent="0.3">
      <c r="A11" s="1" t="str">
        <f>'Jeremy Lin'!A11</f>
        <v>@ IMP</v>
      </c>
      <c r="B11">
        <v>11</v>
      </c>
      <c r="C11">
        <v>2</v>
      </c>
      <c r="D11">
        <v>2</v>
      </c>
      <c r="E11">
        <v>1</v>
      </c>
      <c r="F11">
        <v>0</v>
      </c>
      <c r="G11">
        <v>0</v>
      </c>
      <c r="H11">
        <v>5</v>
      </c>
      <c r="I11">
        <v>9</v>
      </c>
      <c r="J11">
        <v>1</v>
      </c>
      <c r="K11">
        <v>3</v>
      </c>
      <c r="L11">
        <v>0</v>
      </c>
      <c r="M11">
        <v>0</v>
      </c>
      <c r="N11">
        <v>0</v>
      </c>
      <c r="O11">
        <v>1</v>
      </c>
      <c r="P11">
        <v>-7</v>
      </c>
      <c r="Q11" s="2">
        <f t="shared" si="0"/>
        <v>0.55555555555555558</v>
      </c>
      <c r="R11" s="2">
        <f t="shared" si="4"/>
        <v>0.33333333333333331</v>
      </c>
      <c r="S11" s="6" t="s">
        <v>45</v>
      </c>
      <c r="T11">
        <v>10</v>
      </c>
      <c r="U11">
        <v>17</v>
      </c>
      <c r="V11">
        <v>0</v>
      </c>
      <c r="W11" s="3">
        <f t="shared" si="1"/>
        <v>44.533100000000005</v>
      </c>
      <c r="X11" s="4">
        <f t="shared" si="2"/>
        <v>19.399999999999999</v>
      </c>
      <c r="Y11" s="4">
        <f t="shared" si="3"/>
        <v>8.9999999999999982</v>
      </c>
      <c r="Z11">
        <v>0</v>
      </c>
    </row>
    <row r="12" spans="1:26" x14ac:dyDescent="0.3">
      <c r="A12" s="1" t="str">
        <f>'Jeremy Lin'!A12</f>
        <v>vs AFR</v>
      </c>
      <c r="B12">
        <v>12</v>
      </c>
      <c r="C12">
        <v>2</v>
      </c>
      <c r="D12">
        <v>0</v>
      </c>
      <c r="E12">
        <v>0</v>
      </c>
      <c r="F12">
        <v>0</v>
      </c>
      <c r="G12">
        <v>0</v>
      </c>
      <c r="H12">
        <v>4</v>
      </c>
      <c r="I12">
        <v>7</v>
      </c>
      <c r="J12">
        <v>3</v>
      </c>
      <c r="K12">
        <v>6</v>
      </c>
      <c r="L12">
        <v>1</v>
      </c>
      <c r="M12">
        <v>1</v>
      </c>
      <c r="N12">
        <v>0</v>
      </c>
      <c r="O12">
        <v>0</v>
      </c>
      <c r="P12">
        <v>7</v>
      </c>
      <c r="Q12" s="2">
        <f t="shared" si="0"/>
        <v>0.5714285714285714</v>
      </c>
      <c r="R12" s="2">
        <f t="shared" si="4"/>
        <v>0.5</v>
      </c>
      <c r="S12" s="2">
        <f t="shared" si="5"/>
        <v>1</v>
      </c>
      <c r="T12">
        <v>11</v>
      </c>
      <c r="U12">
        <v>12</v>
      </c>
      <c r="V12">
        <v>0</v>
      </c>
      <c r="W12" s="3">
        <f t="shared" si="1"/>
        <v>41.599999999999994</v>
      </c>
      <c r="X12" s="4">
        <f t="shared" si="2"/>
        <v>14.4</v>
      </c>
      <c r="Y12" s="4">
        <f t="shared" si="3"/>
        <v>9.2999999999999989</v>
      </c>
      <c r="Z12">
        <v>0</v>
      </c>
    </row>
    <row r="13" spans="1:26" x14ac:dyDescent="0.3">
      <c r="A13" s="1" t="str">
        <f>'Jeremy Lin'!A13</f>
        <v>@ 3PT</v>
      </c>
      <c r="B13">
        <v>2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4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12</v>
      </c>
      <c r="Q13" s="2">
        <f t="shared" si="0"/>
        <v>0.25</v>
      </c>
      <c r="R13" s="2">
        <f t="shared" si="4"/>
        <v>0</v>
      </c>
      <c r="S13" s="6" t="s">
        <v>45</v>
      </c>
      <c r="T13">
        <v>9</v>
      </c>
      <c r="U13">
        <v>5</v>
      </c>
      <c r="V13">
        <v>0</v>
      </c>
      <c r="W13" s="3">
        <f t="shared" si="1"/>
        <v>0.33522222222222176</v>
      </c>
      <c r="X13" s="4">
        <f t="shared" si="2"/>
        <v>3.5</v>
      </c>
      <c r="Y13" s="4">
        <f t="shared" si="3"/>
        <v>0.30000000000000004</v>
      </c>
      <c r="Z13">
        <v>0</v>
      </c>
    </row>
    <row r="14" spans="1:26" x14ac:dyDescent="0.3">
      <c r="A14" s="1" t="str">
        <f>'Jeremy Lin'!A14</f>
        <v>vs OLD</v>
      </c>
      <c r="B14">
        <v>13</v>
      </c>
      <c r="C14">
        <v>0</v>
      </c>
      <c r="D14">
        <v>1</v>
      </c>
      <c r="E14">
        <v>1</v>
      </c>
      <c r="F14">
        <v>0</v>
      </c>
      <c r="G14">
        <v>0</v>
      </c>
      <c r="H14">
        <v>5</v>
      </c>
      <c r="I14">
        <v>8</v>
      </c>
      <c r="J14">
        <v>2</v>
      </c>
      <c r="K14">
        <v>5</v>
      </c>
      <c r="L14">
        <v>1</v>
      </c>
      <c r="M14">
        <v>1</v>
      </c>
      <c r="N14">
        <v>0</v>
      </c>
      <c r="O14">
        <v>1</v>
      </c>
      <c r="P14">
        <v>3</v>
      </c>
      <c r="Q14" s="2">
        <f t="shared" si="0"/>
        <v>0.625</v>
      </c>
      <c r="R14" s="2">
        <f t="shared" si="4"/>
        <v>0.4</v>
      </c>
      <c r="S14" s="2">
        <f t="shared" si="5"/>
        <v>1</v>
      </c>
      <c r="T14">
        <v>11</v>
      </c>
      <c r="U14">
        <v>16</v>
      </c>
      <c r="V14">
        <v>0</v>
      </c>
      <c r="W14" s="3">
        <f t="shared" si="1"/>
        <v>47.184727272727265</v>
      </c>
      <c r="X14" s="4">
        <f t="shared" si="2"/>
        <v>17.5</v>
      </c>
      <c r="Y14" s="4">
        <f t="shared" si="3"/>
        <v>10.399999999999999</v>
      </c>
      <c r="Z14">
        <v>0</v>
      </c>
    </row>
    <row r="15" spans="1:26" x14ac:dyDescent="0.3">
      <c r="A15" s="1" t="str">
        <f>'Jeremy Lin'!A15</f>
        <v>@ DEF</v>
      </c>
      <c r="B15">
        <v>6</v>
      </c>
      <c r="C15">
        <v>0</v>
      </c>
      <c r="D15">
        <v>2</v>
      </c>
      <c r="E15">
        <v>0</v>
      </c>
      <c r="F15">
        <v>0</v>
      </c>
      <c r="G15">
        <v>1</v>
      </c>
      <c r="H15">
        <v>2</v>
      </c>
      <c r="I15">
        <v>3</v>
      </c>
      <c r="J15">
        <v>2</v>
      </c>
      <c r="K15">
        <v>2</v>
      </c>
      <c r="L15">
        <v>0</v>
      </c>
      <c r="M15">
        <v>0</v>
      </c>
      <c r="N15">
        <v>0</v>
      </c>
      <c r="O15">
        <v>0</v>
      </c>
      <c r="P15">
        <v>1</v>
      </c>
      <c r="Q15" s="2">
        <f t="shared" si="0"/>
        <v>0.66666666666666663</v>
      </c>
      <c r="R15" s="2">
        <f t="shared" si="4"/>
        <v>1</v>
      </c>
      <c r="S15" s="6" t="s">
        <v>45</v>
      </c>
      <c r="T15">
        <v>9</v>
      </c>
      <c r="U15">
        <v>10</v>
      </c>
      <c r="V15">
        <v>0</v>
      </c>
      <c r="W15" s="3">
        <f t="shared" si="1"/>
        <v>27.955666666666666</v>
      </c>
      <c r="X15" s="4">
        <f t="shared" si="2"/>
        <v>8</v>
      </c>
      <c r="Y15" s="4">
        <f t="shared" si="3"/>
        <v>5.0999999999999996</v>
      </c>
      <c r="Z15">
        <v>0</v>
      </c>
    </row>
    <row r="16" spans="1:26" x14ac:dyDescent="0.3">
      <c r="A16" s="1" t="str">
        <f>'Jeremy Lin'!A16</f>
        <v>vs USA</v>
      </c>
      <c r="B16">
        <v>12</v>
      </c>
      <c r="C16">
        <v>2</v>
      </c>
      <c r="D16">
        <v>0</v>
      </c>
      <c r="E16">
        <v>0</v>
      </c>
      <c r="F16">
        <v>0</v>
      </c>
      <c r="G16">
        <v>0</v>
      </c>
      <c r="H16">
        <v>4</v>
      </c>
      <c r="I16">
        <v>6</v>
      </c>
      <c r="J16">
        <v>2</v>
      </c>
      <c r="K16">
        <v>3</v>
      </c>
      <c r="L16">
        <v>2</v>
      </c>
      <c r="M16">
        <v>2</v>
      </c>
      <c r="N16">
        <v>0</v>
      </c>
      <c r="O16">
        <v>0</v>
      </c>
      <c r="P16">
        <v>8</v>
      </c>
      <c r="Q16" s="2">
        <f t="shared" si="0"/>
        <v>0.66666666666666663</v>
      </c>
      <c r="R16" s="2">
        <f t="shared" si="4"/>
        <v>0.66666666666666663</v>
      </c>
      <c r="S16" s="2">
        <f t="shared" si="5"/>
        <v>1</v>
      </c>
      <c r="T16">
        <v>9</v>
      </c>
      <c r="U16">
        <v>12</v>
      </c>
      <c r="V16">
        <v>0</v>
      </c>
      <c r="W16" s="3">
        <f t="shared" si="1"/>
        <v>54.653111111111116</v>
      </c>
      <c r="X16" s="4">
        <f t="shared" si="2"/>
        <v>14.4</v>
      </c>
      <c r="Y16" s="4">
        <f t="shared" si="3"/>
        <v>10</v>
      </c>
      <c r="Z16">
        <v>0</v>
      </c>
    </row>
    <row r="17" spans="1:26" x14ac:dyDescent="0.3">
      <c r="A17" s="1" t="str">
        <f>'Jeremy Lin'!A17</f>
        <v>vs OCE</v>
      </c>
      <c r="B17">
        <v>8</v>
      </c>
      <c r="C17">
        <v>0</v>
      </c>
      <c r="D17">
        <v>1</v>
      </c>
      <c r="E17">
        <v>0</v>
      </c>
      <c r="F17">
        <v>0</v>
      </c>
      <c r="G17">
        <v>2</v>
      </c>
      <c r="H17">
        <v>3</v>
      </c>
      <c r="I17">
        <v>4</v>
      </c>
      <c r="J17">
        <v>2</v>
      </c>
      <c r="K17">
        <v>3</v>
      </c>
      <c r="L17">
        <v>0</v>
      </c>
      <c r="M17">
        <v>0</v>
      </c>
      <c r="N17">
        <v>0</v>
      </c>
      <c r="O17">
        <v>0</v>
      </c>
      <c r="P17">
        <v>-6</v>
      </c>
      <c r="Q17" s="2">
        <f t="shared" si="0"/>
        <v>0.75</v>
      </c>
      <c r="R17" s="2">
        <f t="shared" si="4"/>
        <v>0.66666666666666663</v>
      </c>
      <c r="S17" s="6" t="s">
        <v>45</v>
      </c>
      <c r="T17">
        <v>9</v>
      </c>
      <c r="U17">
        <v>11</v>
      </c>
      <c r="V17">
        <v>0</v>
      </c>
      <c r="W17" s="3">
        <f t="shared" si="1"/>
        <v>27.659666666666674</v>
      </c>
      <c r="X17" s="4">
        <f t="shared" si="2"/>
        <v>7.5</v>
      </c>
      <c r="Y17" s="4">
        <f t="shared" si="3"/>
        <v>5.0999999999999996</v>
      </c>
      <c r="Z17">
        <v>0</v>
      </c>
    </row>
    <row r="18" spans="1:26" x14ac:dyDescent="0.3">
      <c r="A18" s="1" t="str">
        <f>'Jeremy Lin'!A18</f>
        <v>@ SPA</v>
      </c>
      <c r="B18">
        <v>2</v>
      </c>
      <c r="C18">
        <v>0</v>
      </c>
      <c r="D18">
        <v>2</v>
      </c>
      <c r="E18">
        <v>0</v>
      </c>
      <c r="F18">
        <v>0</v>
      </c>
      <c r="G18">
        <v>0</v>
      </c>
      <c r="H18">
        <v>1</v>
      </c>
      <c r="I18">
        <v>4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-9</v>
      </c>
      <c r="Q18" s="2">
        <f t="shared" si="0"/>
        <v>0.25</v>
      </c>
      <c r="R18" s="2">
        <f t="shared" si="4"/>
        <v>0</v>
      </c>
      <c r="S18" s="6" t="s">
        <v>45</v>
      </c>
      <c r="T18">
        <v>9</v>
      </c>
      <c r="U18">
        <v>7</v>
      </c>
      <c r="V18">
        <v>0</v>
      </c>
      <c r="W18" s="3">
        <f t="shared" si="1"/>
        <v>4.1882222222222243</v>
      </c>
      <c r="X18" s="4">
        <f t="shared" si="2"/>
        <v>5</v>
      </c>
      <c r="Y18" s="4">
        <f t="shared" si="3"/>
        <v>1</v>
      </c>
      <c r="Z18">
        <v>0</v>
      </c>
    </row>
    <row r="19" spans="1:26" x14ac:dyDescent="0.3">
      <c r="A19" s="1" t="str">
        <f>'Jeremy Lin'!A19</f>
        <v>vs FRA</v>
      </c>
      <c r="B19">
        <v>13</v>
      </c>
      <c r="C19">
        <v>0</v>
      </c>
      <c r="D19">
        <v>2</v>
      </c>
      <c r="E19">
        <v>1</v>
      </c>
      <c r="F19">
        <v>1</v>
      </c>
      <c r="G19">
        <v>0</v>
      </c>
      <c r="H19">
        <v>5</v>
      </c>
      <c r="I19">
        <v>8</v>
      </c>
      <c r="J19">
        <v>3</v>
      </c>
      <c r="K19">
        <v>4</v>
      </c>
      <c r="L19">
        <v>0</v>
      </c>
      <c r="M19">
        <v>0</v>
      </c>
      <c r="N19">
        <v>0</v>
      </c>
      <c r="O19">
        <v>0</v>
      </c>
      <c r="P19">
        <v>15</v>
      </c>
      <c r="Q19" s="2">
        <f t="shared" si="0"/>
        <v>0.625</v>
      </c>
      <c r="R19" s="2">
        <f t="shared" si="4"/>
        <v>0.75</v>
      </c>
      <c r="S19" s="6" t="s">
        <v>45</v>
      </c>
      <c r="T19">
        <v>11</v>
      </c>
      <c r="U19">
        <v>19</v>
      </c>
      <c r="V19">
        <v>0</v>
      </c>
      <c r="W19" s="3">
        <f t="shared" si="1"/>
        <v>57.244727272727275</v>
      </c>
      <c r="X19" s="4">
        <f t="shared" si="2"/>
        <v>22</v>
      </c>
      <c r="Y19" s="4">
        <f t="shared" si="3"/>
        <v>12.5</v>
      </c>
      <c r="Z19">
        <v>0</v>
      </c>
    </row>
    <row r="20" spans="1:26" x14ac:dyDescent="0.3">
      <c r="A20" s="1" t="str">
        <f>'Jeremy Lin'!A20</f>
        <v>@ 6TH</v>
      </c>
      <c r="B20">
        <v>5</v>
      </c>
      <c r="C20">
        <v>3</v>
      </c>
      <c r="D20">
        <v>1</v>
      </c>
      <c r="E20">
        <v>0</v>
      </c>
      <c r="F20">
        <v>0</v>
      </c>
      <c r="G20">
        <v>0</v>
      </c>
      <c r="H20">
        <v>2</v>
      </c>
      <c r="I20">
        <v>6</v>
      </c>
      <c r="J20">
        <v>1</v>
      </c>
      <c r="K20">
        <v>4</v>
      </c>
      <c r="L20">
        <v>0</v>
      </c>
      <c r="M20">
        <v>0</v>
      </c>
      <c r="N20">
        <v>0</v>
      </c>
      <c r="O20">
        <v>0</v>
      </c>
      <c r="P20">
        <v>10</v>
      </c>
      <c r="Q20" s="2">
        <f t="shared" si="0"/>
        <v>0.33333333333333331</v>
      </c>
      <c r="R20" s="2">
        <f t="shared" si="4"/>
        <v>0.25</v>
      </c>
      <c r="S20" s="6" t="s">
        <v>45</v>
      </c>
      <c r="T20">
        <v>11</v>
      </c>
      <c r="U20">
        <v>7</v>
      </c>
      <c r="V20">
        <v>0</v>
      </c>
      <c r="W20" s="3">
        <f t="shared" si="1"/>
        <v>13.237727272727273</v>
      </c>
      <c r="X20" s="4">
        <f t="shared" si="2"/>
        <v>10.1</v>
      </c>
      <c r="Y20" s="4">
        <f t="shared" si="3"/>
        <v>3.2</v>
      </c>
      <c r="Z20">
        <v>0</v>
      </c>
    </row>
    <row r="21" spans="1:26" x14ac:dyDescent="0.3">
      <c r="A21" s="1" t="str">
        <f>'Jeremy Lin'!A21</f>
        <v>vs INJ</v>
      </c>
      <c r="B21">
        <v>4</v>
      </c>
      <c r="C21">
        <v>2</v>
      </c>
      <c r="D21">
        <v>2</v>
      </c>
      <c r="E21">
        <v>0</v>
      </c>
      <c r="F21">
        <v>0</v>
      </c>
      <c r="G21">
        <v>0</v>
      </c>
      <c r="H21">
        <v>2</v>
      </c>
      <c r="I21">
        <v>7</v>
      </c>
      <c r="J21">
        <v>0</v>
      </c>
      <c r="K21">
        <v>4</v>
      </c>
      <c r="L21">
        <v>0</v>
      </c>
      <c r="M21">
        <v>0</v>
      </c>
      <c r="N21">
        <v>1</v>
      </c>
      <c r="O21">
        <v>0</v>
      </c>
      <c r="P21">
        <v>-1</v>
      </c>
      <c r="Q21" s="2">
        <f t="shared" si="0"/>
        <v>0.2857142857142857</v>
      </c>
      <c r="R21" s="2">
        <f t="shared" si="4"/>
        <v>0</v>
      </c>
      <c r="S21" s="6" t="s">
        <v>45</v>
      </c>
      <c r="T21">
        <v>11</v>
      </c>
      <c r="U21">
        <v>9</v>
      </c>
      <c r="V21">
        <v>0</v>
      </c>
      <c r="W21" s="3">
        <f t="shared" si="1"/>
        <v>9.0109999999999975</v>
      </c>
      <c r="X21" s="4">
        <f t="shared" si="2"/>
        <v>9.4</v>
      </c>
      <c r="Y21" s="4">
        <f t="shared" si="3"/>
        <v>2.3000000000000003</v>
      </c>
      <c r="Z21">
        <v>0</v>
      </c>
    </row>
    <row r="22" spans="1:26" x14ac:dyDescent="0.3">
      <c r="A22" s="1" t="str">
        <f>'Jeremy Lin'!A22</f>
        <v>@ CAN</v>
      </c>
      <c r="B22">
        <v>3</v>
      </c>
      <c r="C22">
        <v>2</v>
      </c>
      <c r="D22">
        <v>2</v>
      </c>
      <c r="E22">
        <v>0</v>
      </c>
      <c r="F22">
        <v>1</v>
      </c>
      <c r="G22">
        <v>0</v>
      </c>
      <c r="H22">
        <v>1</v>
      </c>
      <c r="I22">
        <v>3</v>
      </c>
      <c r="J22">
        <v>1</v>
      </c>
      <c r="K22">
        <v>3</v>
      </c>
      <c r="L22">
        <v>0</v>
      </c>
      <c r="M22">
        <v>0</v>
      </c>
      <c r="N22">
        <v>0</v>
      </c>
      <c r="O22">
        <v>0</v>
      </c>
      <c r="P22">
        <v>-3</v>
      </c>
      <c r="Q22" s="2">
        <f t="shared" si="0"/>
        <v>0.33333333333333331</v>
      </c>
      <c r="R22" s="2">
        <f t="shared" si="4"/>
        <v>0.33333333333333331</v>
      </c>
      <c r="S22" s="6" t="s">
        <v>45</v>
      </c>
      <c r="T22">
        <v>9</v>
      </c>
      <c r="U22">
        <v>8</v>
      </c>
      <c r="V22">
        <v>0</v>
      </c>
      <c r="W22" s="3">
        <f t="shared" si="1"/>
        <v>23.550222222222221</v>
      </c>
      <c r="X22" s="4">
        <f t="shared" si="2"/>
        <v>11.4</v>
      </c>
      <c r="Y22" s="4">
        <f t="shared" si="3"/>
        <v>4.3000000000000007</v>
      </c>
      <c r="Z22">
        <v>0</v>
      </c>
    </row>
    <row r="23" spans="1:26" x14ac:dyDescent="0.3">
      <c r="A23" s="1" t="str">
        <f>'Jeremy Lin'!A23</f>
        <v>vs EUR</v>
      </c>
      <c r="B23">
        <v>13</v>
      </c>
      <c r="C23">
        <v>1</v>
      </c>
      <c r="D23">
        <v>1</v>
      </c>
      <c r="E23">
        <v>0</v>
      </c>
      <c r="F23">
        <v>0</v>
      </c>
      <c r="G23">
        <v>0</v>
      </c>
      <c r="H23">
        <v>4</v>
      </c>
      <c r="I23">
        <v>7</v>
      </c>
      <c r="J23">
        <v>3</v>
      </c>
      <c r="K23">
        <v>5</v>
      </c>
      <c r="L23">
        <v>2</v>
      </c>
      <c r="M23">
        <v>2</v>
      </c>
      <c r="N23">
        <v>0</v>
      </c>
      <c r="O23">
        <v>1</v>
      </c>
      <c r="P23">
        <v>-9</v>
      </c>
      <c r="Q23" s="2">
        <f t="shared" si="0"/>
        <v>0.5714285714285714</v>
      </c>
      <c r="R23" s="2">
        <f t="shared" si="4"/>
        <v>0.6</v>
      </c>
      <c r="S23" s="2">
        <f t="shared" si="5"/>
        <v>1</v>
      </c>
      <c r="T23">
        <v>14</v>
      </c>
      <c r="U23">
        <v>16</v>
      </c>
      <c r="V23">
        <v>0</v>
      </c>
      <c r="W23" s="3">
        <f t="shared" si="1"/>
        <v>36.231499999999997</v>
      </c>
      <c r="X23" s="4">
        <f t="shared" si="2"/>
        <v>15.7</v>
      </c>
      <c r="Y23" s="4">
        <f t="shared" si="3"/>
        <v>10.299999999999999</v>
      </c>
      <c r="Z23">
        <v>0</v>
      </c>
    </row>
    <row r="24" spans="1:26" x14ac:dyDescent="0.3">
      <c r="A24" s="1" t="str">
        <f>'Jeremy Lin'!A24</f>
        <v>@ DNK</v>
      </c>
      <c r="B24">
        <v>3</v>
      </c>
      <c r="C24">
        <v>1</v>
      </c>
      <c r="D24">
        <v>1</v>
      </c>
      <c r="E24">
        <v>0</v>
      </c>
      <c r="F24">
        <v>0</v>
      </c>
      <c r="G24">
        <v>0</v>
      </c>
      <c r="H24">
        <v>1</v>
      </c>
      <c r="I24">
        <v>5</v>
      </c>
      <c r="J24">
        <v>1</v>
      </c>
      <c r="K24">
        <v>4</v>
      </c>
      <c r="L24">
        <v>0</v>
      </c>
      <c r="M24">
        <v>0</v>
      </c>
      <c r="N24">
        <v>0</v>
      </c>
      <c r="O24">
        <v>0</v>
      </c>
      <c r="P24">
        <v>7</v>
      </c>
      <c r="Q24" s="2">
        <f t="shared" si="0"/>
        <v>0.2</v>
      </c>
      <c r="R24" s="2">
        <f t="shared" si="4"/>
        <v>0.25</v>
      </c>
      <c r="S24" s="6" t="s">
        <v>45</v>
      </c>
      <c r="T24">
        <v>9</v>
      </c>
      <c r="U24">
        <v>5</v>
      </c>
      <c r="V24">
        <v>0</v>
      </c>
      <c r="W24" s="3">
        <f t="shared" si="1"/>
        <v>3.3656666666666664</v>
      </c>
      <c r="X24" s="4">
        <f t="shared" si="2"/>
        <v>5.7</v>
      </c>
      <c r="Y24" s="4">
        <f t="shared" si="3"/>
        <v>0.89999999999999991</v>
      </c>
      <c r="Z24">
        <v>0</v>
      </c>
    </row>
    <row r="25" spans="1:26" x14ac:dyDescent="0.3">
      <c r="A25" s="1" t="str">
        <f>'Jeremy Lin'!A25</f>
        <v>@ RKS</v>
      </c>
      <c r="B25">
        <v>7</v>
      </c>
      <c r="C25">
        <v>2</v>
      </c>
      <c r="D25">
        <v>2</v>
      </c>
      <c r="E25">
        <v>0</v>
      </c>
      <c r="F25">
        <v>0</v>
      </c>
      <c r="G25">
        <v>1</v>
      </c>
      <c r="H25">
        <v>3</v>
      </c>
      <c r="I25">
        <v>4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-4</v>
      </c>
      <c r="Q25" s="2">
        <f t="shared" si="0"/>
        <v>0.75</v>
      </c>
      <c r="R25" s="2">
        <f t="shared" si="4"/>
        <v>1</v>
      </c>
      <c r="S25" s="6" t="s">
        <v>45</v>
      </c>
      <c r="T25">
        <v>10</v>
      </c>
      <c r="U25">
        <v>12</v>
      </c>
      <c r="V25">
        <v>0</v>
      </c>
      <c r="W25" s="3">
        <f t="shared" si="1"/>
        <v>31.5168</v>
      </c>
      <c r="X25" s="4">
        <f t="shared" si="2"/>
        <v>11.4</v>
      </c>
      <c r="Y25" s="4">
        <f t="shared" si="3"/>
        <v>6.3999999999999986</v>
      </c>
      <c r="Z25">
        <v>0</v>
      </c>
    </row>
    <row r="26" spans="1:26" x14ac:dyDescent="0.3">
      <c r="A26" s="1" t="str">
        <f>'Jeremy Lin'!A26</f>
        <v>vs IMP</v>
      </c>
      <c r="B26">
        <v>9</v>
      </c>
      <c r="C26">
        <v>1</v>
      </c>
      <c r="D26">
        <v>0</v>
      </c>
      <c r="E26">
        <v>0</v>
      </c>
      <c r="F26">
        <v>0</v>
      </c>
      <c r="G26">
        <v>0</v>
      </c>
      <c r="H26">
        <v>4</v>
      </c>
      <c r="I26">
        <v>4</v>
      </c>
      <c r="J26">
        <v>1</v>
      </c>
      <c r="K26">
        <v>1</v>
      </c>
      <c r="L26">
        <v>0</v>
      </c>
      <c r="M26">
        <v>0</v>
      </c>
      <c r="N26">
        <v>1</v>
      </c>
      <c r="O26">
        <v>0</v>
      </c>
      <c r="P26">
        <v>-6</v>
      </c>
      <c r="Q26" s="2">
        <f t="shared" si="0"/>
        <v>1</v>
      </c>
      <c r="R26" s="2">
        <f t="shared" si="4"/>
        <v>1</v>
      </c>
      <c r="S26" s="6" t="s">
        <v>45</v>
      </c>
      <c r="T26">
        <v>10</v>
      </c>
      <c r="U26">
        <v>9</v>
      </c>
      <c r="V26">
        <v>0</v>
      </c>
      <c r="W26" s="3">
        <f t="shared" si="1"/>
        <v>43.4587</v>
      </c>
      <c r="X26" s="4">
        <f t="shared" si="2"/>
        <v>10.199999999999999</v>
      </c>
      <c r="Y26" s="4">
        <f t="shared" si="3"/>
        <v>8.5</v>
      </c>
      <c r="Z26">
        <v>0</v>
      </c>
    </row>
    <row r="27" spans="1:26" x14ac:dyDescent="0.3">
      <c r="A27" s="1" t="str">
        <f>'Jeremy Lin'!A27</f>
        <v>@ AFR</v>
      </c>
      <c r="B27">
        <v>2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3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-10</v>
      </c>
      <c r="Q27" s="2">
        <f t="shared" si="0"/>
        <v>0.33333333333333331</v>
      </c>
      <c r="R27" s="2">
        <f t="shared" si="4"/>
        <v>0</v>
      </c>
      <c r="S27" s="6" t="s">
        <v>45</v>
      </c>
      <c r="T27">
        <v>9</v>
      </c>
      <c r="U27">
        <v>4</v>
      </c>
      <c r="V27">
        <v>0</v>
      </c>
      <c r="W27" s="3">
        <f t="shared" si="1"/>
        <v>2.7814444444444431</v>
      </c>
      <c r="X27" s="4">
        <f t="shared" si="2"/>
        <v>3.5</v>
      </c>
      <c r="Y27" s="4">
        <f t="shared" si="3"/>
        <v>0.6000000000000002</v>
      </c>
      <c r="Z27">
        <v>0</v>
      </c>
    </row>
    <row r="28" spans="1:26" x14ac:dyDescent="0.3">
      <c r="A28" s="1" t="str">
        <f>'Jeremy Lin'!A28</f>
        <v>vs 3PT</v>
      </c>
      <c r="B28">
        <v>10</v>
      </c>
      <c r="C28">
        <v>1</v>
      </c>
      <c r="D28">
        <v>0</v>
      </c>
      <c r="E28">
        <v>0</v>
      </c>
      <c r="F28">
        <v>0</v>
      </c>
      <c r="G28">
        <v>1</v>
      </c>
      <c r="H28">
        <v>4</v>
      </c>
      <c r="I28">
        <v>6</v>
      </c>
      <c r="J28">
        <v>2</v>
      </c>
      <c r="K28">
        <v>4</v>
      </c>
      <c r="L28">
        <v>0</v>
      </c>
      <c r="M28">
        <v>0</v>
      </c>
      <c r="N28">
        <v>0</v>
      </c>
      <c r="O28">
        <v>0</v>
      </c>
      <c r="P28">
        <v>-3</v>
      </c>
      <c r="Q28" s="2">
        <f t="shared" si="0"/>
        <v>0.66666666666666663</v>
      </c>
      <c r="R28" s="2">
        <f t="shared" si="4"/>
        <v>0.5</v>
      </c>
      <c r="S28" s="6" t="s">
        <v>45</v>
      </c>
      <c r="T28">
        <v>7</v>
      </c>
      <c r="U28">
        <v>10</v>
      </c>
      <c r="V28">
        <v>0</v>
      </c>
      <c r="W28" s="3">
        <f t="shared" si="1"/>
        <v>47.08342857142857</v>
      </c>
      <c r="X28" s="4">
        <f t="shared" si="2"/>
        <v>10.199999999999999</v>
      </c>
      <c r="Y28" s="4">
        <f t="shared" si="3"/>
        <v>6.7</v>
      </c>
      <c r="Z28">
        <v>0</v>
      </c>
    </row>
    <row r="29" spans="1:26" x14ac:dyDescent="0.3">
      <c r="A29" s="1">
        <f>'Jeremy Lin'!A29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'Jeremy Lin'!A30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'Jeremy Lin'!A31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'Jeremy Lin'!A32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'Jeremy Lin'!A33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'Jeremy Lin'!A34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'Jeremy Lin'!A35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'Jeremy Lin'!A36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'Jeremy Lin'!A37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'Jeremy Lin'!A38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'Jeremy Lin'!A39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'Jeremy Lin'!A40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'Jeremy Lin'!A41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'Jeremy Lin'!A42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'Jeremy Lin'!A43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'Jeremy Lin'!A44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'Jeremy Lin'!A45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'Jeremy Lin'!A46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6.8888888888888893</v>
      </c>
      <c r="C47" s="4">
        <f t="shared" ref="C47:P47" si="6">AVERAGE(C2:C46)</f>
        <v>1.037037037037037</v>
      </c>
      <c r="D47" s="4">
        <f t="shared" si="6"/>
        <v>1.1851851851851851</v>
      </c>
      <c r="E47" s="4">
        <f t="shared" si="6"/>
        <v>0.1111111111111111</v>
      </c>
      <c r="F47" s="4">
        <f t="shared" si="6"/>
        <v>0.14814814814814814</v>
      </c>
      <c r="G47" s="4">
        <f t="shared" si="6"/>
        <v>0.33333333333333331</v>
      </c>
      <c r="H47" s="4">
        <f t="shared" si="6"/>
        <v>2.6666666666666665</v>
      </c>
      <c r="I47" s="4">
        <f t="shared" si="6"/>
        <v>5.2962962962962967</v>
      </c>
      <c r="J47" s="4">
        <f t="shared" si="6"/>
        <v>1.2592592592592593</v>
      </c>
      <c r="K47" s="4">
        <f t="shared" si="6"/>
        <v>2.8888888888888888</v>
      </c>
      <c r="L47" s="4">
        <f t="shared" si="6"/>
        <v>0.29629629629629628</v>
      </c>
      <c r="M47" s="4">
        <f t="shared" si="6"/>
        <v>0.29629629629629628</v>
      </c>
      <c r="N47" s="4">
        <f t="shared" si="6"/>
        <v>7.407407407407407E-2</v>
      </c>
      <c r="O47" s="4">
        <f t="shared" si="6"/>
        <v>0.18518518518518517</v>
      </c>
      <c r="P47" s="4">
        <f t="shared" si="6"/>
        <v>-1.2222222222222223</v>
      </c>
      <c r="Q47" s="2">
        <f>SUM(H2:H46)/SUM(I2:I46)</f>
        <v>0.50349650349650354</v>
      </c>
      <c r="R47" s="2">
        <f>SUM(J2:J46)/SUM(K2:K46)</f>
        <v>0.4358974358974359</v>
      </c>
      <c r="S47" s="2">
        <f>SUM(L2:L46)/SUM(M2:M46)</f>
        <v>1</v>
      </c>
      <c r="T47" s="4">
        <f t="shared" ref="T47:V47" si="7">AVERAGE(T2:T46)</f>
        <v>9.8888888888888893</v>
      </c>
      <c r="U47" s="4">
        <f t="shared" si="7"/>
        <v>9.9629629629629637</v>
      </c>
      <c r="V47" s="4">
        <f t="shared" si="7"/>
        <v>3.7037037037037035E-2</v>
      </c>
      <c r="W47" s="3">
        <f>((H49*85.91) +(F49*53.897)+(J49*51.757)+(L49*46.845)+(E49*39.19)+(N49*39.19)+(D49*34.677)+((C49-N49)*14.707)-(O49*17.174)-((M49-L49)*20.091)-((I49-H49)*39.19)-(G49*53.897))/T49</f>
        <v>25.730970037453176</v>
      </c>
      <c r="X47" s="4">
        <f t="shared" ref="X47" si="8">B47+(C47*1.2)+(D47*1.5)+(E47*3)+(F47*3)-G47</f>
        <v>10.355555555555556</v>
      </c>
      <c r="Y47" s="4">
        <f t="shared" ref="Y47" si="9">B47+0.4*H47-0.7*I47-0.4*(M47-L47)+0.7*N47+0.3*(C47-N47)+F47+D47*0.7+0.7*E47-0.4*O47-G47</f>
        <v>5.2370370370370365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186</v>
      </c>
      <c r="C49">
        <f t="shared" ref="C49:P49" si="10">SUM(C2:C46)</f>
        <v>28</v>
      </c>
      <c r="D49">
        <f t="shared" si="10"/>
        <v>32</v>
      </c>
      <c r="E49">
        <f t="shared" si="10"/>
        <v>3</v>
      </c>
      <c r="F49">
        <f t="shared" si="10"/>
        <v>4</v>
      </c>
      <c r="G49">
        <f t="shared" si="10"/>
        <v>9</v>
      </c>
      <c r="H49">
        <f t="shared" si="10"/>
        <v>72</v>
      </c>
      <c r="I49">
        <f t="shared" si="10"/>
        <v>143</v>
      </c>
      <c r="J49">
        <f t="shared" si="10"/>
        <v>34</v>
      </c>
      <c r="K49">
        <f t="shared" si="10"/>
        <v>78</v>
      </c>
      <c r="L49">
        <f t="shared" si="10"/>
        <v>8</v>
      </c>
      <c r="M49">
        <f t="shared" si="10"/>
        <v>8</v>
      </c>
      <c r="N49">
        <f t="shared" si="10"/>
        <v>2</v>
      </c>
      <c r="O49">
        <f t="shared" si="10"/>
        <v>5</v>
      </c>
      <c r="P49">
        <f t="shared" si="10"/>
        <v>-33</v>
      </c>
      <c r="T49">
        <f>SUM(T2:T46)</f>
        <v>267</v>
      </c>
      <c r="U49">
        <f>SUM(U2:U46)</f>
        <v>269</v>
      </c>
      <c r="V49">
        <f>SUM(V2:V46)</f>
        <v>1</v>
      </c>
      <c r="X49" s="4">
        <f>SUM(X2:X46)</f>
        <v>279.59999999999997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Jeremy Lin</vt:lpstr>
      <vt:lpstr>Lance Stephenson</vt:lpstr>
      <vt:lpstr>Kyle Anderson</vt:lpstr>
      <vt:lpstr>Zhou Qi</vt:lpstr>
      <vt:lpstr>Dwight Howard</vt:lpstr>
      <vt:lpstr>Michael Beasley</vt:lpstr>
      <vt:lpstr>Ekpe Udoh</vt:lpstr>
      <vt:lpstr>Jimmer Fredette</vt:lpstr>
      <vt:lpstr>MarShon Brooks</vt:lpstr>
      <vt:lpstr>Donatas Motiejunas</vt:lpstr>
      <vt:lpstr>Jordan McRae</vt:lpstr>
      <vt:lpstr>J.R. Smith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2024-04-29T05:34:39Z</dcterms:modified>
</cp:coreProperties>
</file>