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o\eclipse-workspace\NBATournamentProject\"/>
    </mc:Choice>
  </mc:AlternateContent>
  <xr:revisionPtr revIDLastSave="0" documentId="13_ncr:1_{6EF89FD8-C665-43E4-A044-8400A2B71854}" xr6:coauthVersionLast="47" xr6:coauthVersionMax="47" xr10:uidLastSave="{00000000-0000-0000-0000-000000000000}"/>
  <bookViews>
    <workbookView xWindow="-108" yWindow="-108" windowWidth="23256" windowHeight="12456" xr2:uid="{0D40A248-FF8F-46CA-B1D1-6E3AD099E80C}"/>
  </bookViews>
  <sheets>
    <sheet name="Jrue Holiday" sheetId="4" r:id="rId1"/>
    <sheet name="Derrick White" sheetId="1" r:id="rId2"/>
    <sheet name="Kawhi Leonard" sheetId="16" r:id="rId3"/>
    <sheet name="Evan Mobley" sheetId="12" r:id="rId4"/>
    <sheet name="Bam Adebayo" sheetId="5" r:id="rId5"/>
    <sheet name="Robert Williams" sheetId="2" r:id="rId6"/>
    <sheet name="OG Anunoby" sheetId="10" r:id="rId7"/>
    <sheet name="Draymond Green" sheetId="6" r:id="rId8"/>
    <sheet name="Alex Caruso" sheetId="8" r:id="rId9"/>
    <sheet name="Brook Lopez" sheetId="15" r:id="rId10"/>
    <sheet name="Marcus Smart" sheetId="9" r:id="rId11"/>
    <sheet name="Mitchell Robinson" sheetId="11" r:id="rId12"/>
    <sheet name="Team Stats" sheetId="13" r:id="rId13"/>
    <sheet name="Opponent Sta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8" i="14" l="1"/>
  <c r="Z28" i="14"/>
  <c r="Y28" i="14"/>
  <c r="X28" i="14"/>
  <c r="Q28" i="14"/>
  <c r="AA28" i="13"/>
  <c r="Z28" i="13"/>
  <c r="Y28" i="13"/>
  <c r="X28" i="13"/>
  <c r="Q28" i="13"/>
  <c r="AA26" i="14"/>
  <c r="Z26" i="14"/>
  <c r="Y26" i="14"/>
  <c r="X26" i="14"/>
  <c r="Q26" i="14"/>
  <c r="AA26" i="13"/>
  <c r="Z26" i="13"/>
  <c r="Y26" i="13"/>
  <c r="X26" i="13"/>
  <c r="Q26" i="13"/>
  <c r="AA24" i="14"/>
  <c r="Z24" i="14"/>
  <c r="Y24" i="14"/>
  <c r="X24" i="14"/>
  <c r="Q24" i="14"/>
  <c r="AA24" i="13"/>
  <c r="Z24" i="13"/>
  <c r="Y24" i="13"/>
  <c r="X24" i="13"/>
  <c r="Q24" i="13"/>
  <c r="W23" i="5"/>
  <c r="AA22" i="14" l="1"/>
  <c r="Z22" i="14"/>
  <c r="Y22" i="14"/>
  <c r="X22" i="14"/>
  <c r="Q22" i="14"/>
  <c r="AA22" i="13"/>
  <c r="Z22" i="13"/>
  <c r="Y22" i="13"/>
  <c r="X22" i="13"/>
  <c r="Q22" i="13"/>
  <c r="AA20" i="14"/>
  <c r="Z20" i="14"/>
  <c r="Y20" i="14"/>
  <c r="X20" i="14"/>
  <c r="Q20" i="14"/>
  <c r="AA20" i="13"/>
  <c r="Z20" i="13"/>
  <c r="Y20" i="13"/>
  <c r="X20" i="13"/>
  <c r="Q20" i="13"/>
  <c r="AA19" i="14"/>
  <c r="Z19" i="14"/>
  <c r="Y19" i="14"/>
  <c r="X19" i="14"/>
  <c r="Q19" i="14"/>
  <c r="AA19" i="13"/>
  <c r="Z19" i="13"/>
  <c r="Y19" i="13"/>
  <c r="X19" i="13"/>
  <c r="Q19" i="13"/>
  <c r="AA17" i="14"/>
  <c r="Z17" i="14"/>
  <c r="Y17" i="14"/>
  <c r="X17" i="14"/>
  <c r="Q17" i="14"/>
  <c r="AA17" i="13"/>
  <c r="Z17" i="13"/>
  <c r="Y17" i="13"/>
  <c r="X17" i="13"/>
  <c r="Q17" i="13"/>
  <c r="AA15" i="14"/>
  <c r="Z15" i="14"/>
  <c r="Y15" i="14"/>
  <c r="X15" i="14"/>
  <c r="Q15" i="14"/>
  <c r="AA15" i="13"/>
  <c r="Z15" i="13"/>
  <c r="Y15" i="13"/>
  <c r="X15" i="13"/>
  <c r="Q15" i="13"/>
  <c r="Z49" i="16" l="1"/>
  <c r="V49" i="16"/>
  <c r="U49" i="16"/>
  <c r="T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D47" i="16"/>
  <c r="C47" i="16"/>
  <c r="B47" i="16"/>
  <c r="Y46" i="16"/>
  <c r="X46" i="16"/>
  <c r="W46" i="16"/>
  <c r="S46" i="16"/>
  <c r="R46" i="16"/>
  <c r="Q46" i="16"/>
  <c r="A46" i="16"/>
  <c r="Y45" i="16"/>
  <c r="X45" i="16"/>
  <c r="W45" i="16"/>
  <c r="S45" i="16"/>
  <c r="R45" i="16"/>
  <c r="Q45" i="16"/>
  <c r="A45" i="16"/>
  <c r="Y44" i="16"/>
  <c r="X44" i="16"/>
  <c r="W44" i="16"/>
  <c r="S44" i="16"/>
  <c r="R44" i="16"/>
  <c r="Q44" i="16"/>
  <c r="A44" i="16"/>
  <c r="Y43" i="16"/>
  <c r="X43" i="16"/>
  <c r="W43" i="16"/>
  <c r="S43" i="16"/>
  <c r="R43" i="16"/>
  <c r="Q43" i="16"/>
  <c r="A43" i="16"/>
  <c r="Y42" i="16"/>
  <c r="X42" i="16"/>
  <c r="W42" i="16"/>
  <c r="S42" i="16"/>
  <c r="R42" i="16"/>
  <c r="Q42" i="16"/>
  <c r="A42" i="16"/>
  <c r="Y41" i="16"/>
  <c r="X41" i="16"/>
  <c r="W41" i="16"/>
  <c r="S41" i="16"/>
  <c r="R41" i="16"/>
  <c r="Q41" i="16"/>
  <c r="A41" i="16"/>
  <c r="Y40" i="16"/>
  <c r="X40" i="16"/>
  <c r="W40" i="16"/>
  <c r="S40" i="16"/>
  <c r="R40" i="16"/>
  <c r="Q40" i="16"/>
  <c r="A40" i="16"/>
  <c r="Y39" i="16"/>
  <c r="X39" i="16"/>
  <c r="W39" i="16"/>
  <c r="S39" i="16"/>
  <c r="R39" i="16"/>
  <c r="Q39" i="16"/>
  <c r="A39" i="16"/>
  <c r="Y38" i="16"/>
  <c r="X38" i="16"/>
  <c r="W38" i="16"/>
  <c r="S38" i="16"/>
  <c r="R38" i="16"/>
  <c r="Q38" i="16"/>
  <c r="A38" i="16"/>
  <c r="Y37" i="16"/>
  <c r="X37" i="16"/>
  <c r="W37" i="16"/>
  <c r="S37" i="16"/>
  <c r="R37" i="16"/>
  <c r="Q37" i="16"/>
  <c r="A37" i="16"/>
  <c r="Y36" i="16"/>
  <c r="X36" i="16"/>
  <c r="W36" i="16"/>
  <c r="S36" i="16"/>
  <c r="R36" i="16"/>
  <c r="Q36" i="16"/>
  <c r="A36" i="16"/>
  <c r="Y35" i="16"/>
  <c r="X35" i="16"/>
  <c r="W35" i="16"/>
  <c r="S35" i="16"/>
  <c r="R35" i="16"/>
  <c r="Q35" i="16"/>
  <c r="A35" i="16"/>
  <c r="Y34" i="16"/>
  <c r="X34" i="16"/>
  <c r="W34" i="16"/>
  <c r="S34" i="16"/>
  <c r="R34" i="16"/>
  <c r="Q34" i="16"/>
  <c r="A34" i="16"/>
  <c r="Y33" i="16"/>
  <c r="X33" i="16"/>
  <c r="W33" i="16"/>
  <c r="S33" i="16"/>
  <c r="R33" i="16"/>
  <c r="Q33" i="16"/>
  <c r="A33" i="16"/>
  <c r="Y32" i="16"/>
  <c r="X32" i="16"/>
  <c r="W32" i="16"/>
  <c r="S32" i="16"/>
  <c r="R32" i="16"/>
  <c r="Q32" i="16"/>
  <c r="A32" i="16"/>
  <c r="Y31" i="16"/>
  <c r="X31" i="16"/>
  <c r="W31" i="16"/>
  <c r="S31" i="16"/>
  <c r="R31" i="16"/>
  <c r="Q31" i="16"/>
  <c r="A31" i="16"/>
  <c r="Y30" i="16"/>
  <c r="X30" i="16"/>
  <c r="W30" i="16"/>
  <c r="S30" i="16"/>
  <c r="R30" i="16"/>
  <c r="Q30" i="16"/>
  <c r="A30" i="16"/>
  <c r="Y29" i="16"/>
  <c r="X29" i="16"/>
  <c r="W29" i="16"/>
  <c r="S29" i="16"/>
  <c r="R29" i="16"/>
  <c r="Q29" i="16"/>
  <c r="A29" i="16"/>
  <c r="Y28" i="16"/>
  <c r="X28" i="16"/>
  <c r="W28" i="16"/>
  <c r="S28" i="16"/>
  <c r="R28" i="16"/>
  <c r="Q28" i="16"/>
  <c r="A28" i="16"/>
  <c r="Y27" i="16"/>
  <c r="X27" i="16"/>
  <c r="W27" i="16"/>
  <c r="S27" i="16"/>
  <c r="R27" i="16"/>
  <c r="Q27" i="16"/>
  <c r="A27" i="16"/>
  <c r="Y26" i="16"/>
  <c r="X26" i="16"/>
  <c r="W26" i="16"/>
  <c r="S26" i="16"/>
  <c r="R26" i="16"/>
  <c r="Q26" i="16"/>
  <c r="A26" i="16"/>
  <c r="Y25" i="16"/>
  <c r="X25" i="16"/>
  <c r="W25" i="16"/>
  <c r="S25" i="16"/>
  <c r="R25" i="16"/>
  <c r="Q25" i="16"/>
  <c r="A25" i="16"/>
  <c r="Y24" i="16"/>
  <c r="X24" i="16"/>
  <c r="W24" i="16"/>
  <c r="S24" i="16"/>
  <c r="R24" i="16"/>
  <c r="Q24" i="16"/>
  <c r="A24" i="16"/>
  <c r="Y23" i="16"/>
  <c r="X23" i="16"/>
  <c r="W23" i="16"/>
  <c r="R23" i="16"/>
  <c r="Q23" i="16"/>
  <c r="A23" i="16"/>
  <c r="Y22" i="16"/>
  <c r="X22" i="16"/>
  <c r="W22" i="16"/>
  <c r="S22" i="16"/>
  <c r="R22" i="16"/>
  <c r="Q22" i="16"/>
  <c r="A22" i="16"/>
  <c r="Y21" i="16"/>
  <c r="X21" i="16"/>
  <c r="W21" i="16"/>
  <c r="S21" i="16"/>
  <c r="R21" i="16"/>
  <c r="Q21" i="16"/>
  <c r="A21" i="16"/>
  <c r="Y20" i="16"/>
  <c r="X20" i="16"/>
  <c r="W20" i="16"/>
  <c r="S20" i="16"/>
  <c r="R20" i="16"/>
  <c r="Q20" i="16"/>
  <c r="A20" i="16"/>
  <c r="Y19" i="16"/>
  <c r="X19" i="16"/>
  <c r="W19" i="16"/>
  <c r="S19" i="16"/>
  <c r="R19" i="16"/>
  <c r="Q19" i="16"/>
  <c r="A19" i="16"/>
  <c r="Y18" i="16"/>
  <c r="X18" i="16"/>
  <c r="W18" i="16"/>
  <c r="S18" i="16"/>
  <c r="R18" i="16"/>
  <c r="Q18" i="16"/>
  <c r="A18" i="16"/>
  <c r="Y17" i="16"/>
  <c r="X17" i="16"/>
  <c r="W17" i="16"/>
  <c r="S17" i="16"/>
  <c r="R17" i="16"/>
  <c r="Q17" i="16"/>
  <c r="A17" i="16"/>
  <c r="Y16" i="16"/>
  <c r="X16" i="16"/>
  <c r="W16" i="16"/>
  <c r="S16" i="16"/>
  <c r="R16" i="16"/>
  <c r="Q16" i="16"/>
  <c r="A16" i="16"/>
  <c r="Y15" i="16"/>
  <c r="X15" i="16"/>
  <c r="W15" i="16"/>
  <c r="S15" i="16"/>
  <c r="R15" i="16"/>
  <c r="Q15" i="16"/>
  <c r="A15" i="16"/>
  <c r="Y14" i="16"/>
  <c r="X14" i="16"/>
  <c r="W14" i="16"/>
  <c r="R14" i="16"/>
  <c r="Q14" i="16"/>
  <c r="A14" i="16"/>
  <c r="Y13" i="16"/>
  <c r="X13" i="16"/>
  <c r="W13" i="16"/>
  <c r="S13" i="16"/>
  <c r="R13" i="16"/>
  <c r="Q13" i="16"/>
  <c r="A13" i="16"/>
  <c r="Y12" i="16"/>
  <c r="X12" i="16"/>
  <c r="W12" i="16"/>
  <c r="S12" i="16"/>
  <c r="R12" i="16"/>
  <c r="Q12" i="16"/>
  <c r="A12" i="16"/>
  <c r="Y11" i="16"/>
  <c r="X11" i="16"/>
  <c r="W11" i="16"/>
  <c r="S11" i="16"/>
  <c r="R11" i="16"/>
  <c r="Q11" i="16"/>
  <c r="A11" i="16"/>
  <c r="Y10" i="16"/>
  <c r="X10" i="16"/>
  <c r="W10" i="16"/>
  <c r="S10" i="16"/>
  <c r="R10" i="16"/>
  <c r="Q10" i="16"/>
  <c r="A10" i="16"/>
  <c r="Y9" i="16"/>
  <c r="X9" i="16"/>
  <c r="W9" i="16"/>
  <c r="S9" i="16"/>
  <c r="R9" i="16"/>
  <c r="Q9" i="16"/>
  <c r="A9" i="16"/>
  <c r="Y8" i="16"/>
  <c r="X8" i="16"/>
  <c r="W8" i="16"/>
  <c r="S8" i="16"/>
  <c r="R8" i="16"/>
  <c r="Q8" i="16"/>
  <c r="A8" i="16"/>
  <c r="Y7" i="16"/>
  <c r="X7" i="16"/>
  <c r="W7" i="16"/>
  <c r="S7" i="16"/>
  <c r="R7" i="16"/>
  <c r="Q7" i="16"/>
  <c r="A7" i="16"/>
  <c r="Y6" i="16"/>
  <c r="X6" i="16"/>
  <c r="W6" i="16"/>
  <c r="S6" i="16"/>
  <c r="R6" i="16"/>
  <c r="Q6" i="16"/>
  <c r="A6" i="16"/>
  <c r="Y5" i="16"/>
  <c r="X5" i="16"/>
  <c r="W5" i="16"/>
  <c r="S5" i="16"/>
  <c r="R5" i="16"/>
  <c r="Q5" i="16"/>
  <c r="A5" i="16"/>
  <c r="Y4" i="16"/>
  <c r="X4" i="16"/>
  <c r="W4" i="16"/>
  <c r="S4" i="16"/>
  <c r="R4" i="16"/>
  <c r="Q4" i="16"/>
  <c r="A4" i="16"/>
  <c r="Y3" i="16"/>
  <c r="X3" i="16"/>
  <c r="W3" i="16"/>
  <c r="S3" i="16"/>
  <c r="R3" i="16"/>
  <c r="Q3" i="16"/>
  <c r="A3" i="16"/>
  <c r="Y2" i="16"/>
  <c r="X2" i="16"/>
  <c r="W2" i="16"/>
  <c r="S2" i="16"/>
  <c r="R2" i="16"/>
  <c r="Q2" i="16"/>
  <c r="A2" i="16"/>
  <c r="AA14" i="14"/>
  <c r="Z14" i="14"/>
  <c r="Y14" i="14"/>
  <c r="X14" i="14"/>
  <c r="Q14" i="14"/>
  <c r="AA14" i="13"/>
  <c r="Z14" i="13"/>
  <c r="Y14" i="13"/>
  <c r="X14" i="13"/>
  <c r="Q14" i="13"/>
  <c r="AA12" i="14"/>
  <c r="Z12" i="14"/>
  <c r="Y12" i="14"/>
  <c r="X12" i="14"/>
  <c r="Q12" i="14"/>
  <c r="AA12" i="13"/>
  <c r="Z12" i="13"/>
  <c r="Y12" i="13"/>
  <c r="X12" i="13"/>
  <c r="Q12" i="13"/>
  <c r="X49" i="16" l="1"/>
  <c r="Y47" i="16"/>
  <c r="W47" i="16"/>
  <c r="X47" i="16"/>
  <c r="AA10" i="14"/>
  <c r="Z10" i="14"/>
  <c r="Y10" i="14"/>
  <c r="X10" i="14"/>
  <c r="Q10" i="14"/>
  <c r="AA10" i="13"/>
  <c r="Z10" i="13"/>
  <c r="Y10" i="13"/>
  <c r="X10" i="13"/>
  <c r="Q10" i="13"/>
  <c r="AA8" i="14"/>
  <c r="Z8" i="14"/>
  <c r="Y8" i="14"/>
  <c r="X8" i="14"/>
  <c r="Q8" i="14"/>
  <c r="AA8" i="13"/>
  <c r="Z8" i="13"/>
  <c r="Y8" i="13"/>
  <c r="X8" i="13"/>
  <c r="Q8" i="13"/>
  <c r="AA6" i="14"/>
  <c r="Z6" i="14"/>
  <c r="Y6" i="14"/>
  <c r="X6" i="14"/>
  <c r="Q6" i="14"/>
  <c r="AA6" i="13"/>
  <c r="Z6" i="13"/>
  <c r="Y6" i="13"/>
  <c r="X6" i="13"/>
  <c r="Q6" i="13"/>
  <c r="AA3" i="14" l="1"/>
  <c r="Z3" i="14"/>
  <c r="Y3" i="14"/>
  <c r="X3" i="14"/>
  <c r="Q3" i="14"/>
  <c r="AA3" i="13"/>
  <c r="Z3" i="13"/>
  <c r="Y3" i="13"/>
  <c r="X3" i="13"/>
  <c r="Q3" i="13"/>
  <c r="A46" i="14" l="1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" i="1"/>
  <c r="V49" i="14"/>
  <c r="U49" i="14"/>
  <c r="T49" i="14"/>
  <c r="S49" i="14"/>
  <c r="R49" i="14"/>
  <c r="P49" i="14"/>
  <c r="O49" i="14"/>
  <c r="N49" i="14"/>
  <c r="M49" i="14"/>
  <c r="L49" i="14"/>
  <c r="K49" i="14"/>
  <c r="J49" i="14"/>
  <c r="I49" i="14"/>
  <c r="H49" i="14"/>
  <c r="G49" i="14"/>
  <c r="F49" i="14"/>
  <c r="E49" i="14"/>
  <c r="D49" i="14"/>
  <c r="C49" i="14"/>
  <c r="B49" i="14"/>
  <c r="Z47" i="14"/>
  <c r="Y47" i="14"/>
  <c r="X47" i="14"/>
  <c r="W47" i="14"/>
  <c r="V47" i="14"/>
  <c r="U47" i="14"/>
  <c r="T47" i="14"/>
  <c r="S47" i="14"/>
  <c r="R47" i="14"/>
  <c r="P47" i="14"/>
  <c r="O47" i="14"/>
  <c r="N47" i="14"/>
  <c r="M47" i="14"/>
  <c r="L47" i="14"/>
  <c r="K47" i="14"/>
  <c r="J47" i="14"/>
  <c r="I47" i="14"/>
  <c r="H47" i="14"/>
  <c r="G47" i="14"/>
  <c r="F47" i="14"/>
  <c r="E47" i="14"/>
  <c r="D47" i="14"/>
  <c r="C47" i="14"/>
  <c r="B47" i="14"/>
  <c r="AA46" i="14"/>
  <c r="Z46" i="14"/>
  <c r="Y46" i="14"/>
  <c r="X46" i="14"/>
  <c r="Q46" i="14"/>
  <c r="AA45" i="14"/>
  <c r="Z45" i="14"/>
  <c r="Y45" i="14"/>
  <c r="X45" i="14"/>
  <c r="Q45" i="14"/>
  <c r="AA44" i="14"/>
  <c r="Z44" i="14"/>
  <c r="Y44" i="14"/>
  <c r="X44" i="14"/>
  <c r="Q44" i="14"/>
  <c r="AA43" i="14"/>
  <c r="Z43" i="14"/>
  <c r="Y43" i="14"/>
  <c r="X43" i="14"/>
  <c r="Q43" i="14"/>
  <c r="AA42" i="14"/>
  <c r="Z42" i="14"/>
  <c r="Y42" i="14"/>
  <c r="X42" i="14"/>
  <c r="Q42" i="14"/>
  <c r="AA41" i="14"/>
  <c r="Z41" i="14"/>
  <c r="Y41" i="14"/>
  <c r="X41" i="14"/>
  <c r="Q41" i="14"/>
  <c r="AA40" i="14"/>
  <c r="Z40" i="14"/>
  <c r="Y40" i="14"/>
  <c r="X40" i="14"/>
  <c r="Q40" i="14"/>
  <c r="AA39" i="14"/>
  <c r="Z39" i="14"/>
  <c r="Y39" i="14"/>
  <c r="X39" i="14"/>
  <c r="Q39" i="14"/>
  <c r="AA38" i="14"/>
  <c r="Z38" i="14"/>
  <c r="Y38" i="14"/>
  <c r="X38" i="14"/>
  <c r="Q38" i="14"/>
  <c r="AA37" i="14"/>
  <c r="Z37" i="14"/>
  <c r="Y37" i="14"/>
  <c r="X37" i="14"/>
  <c r="Q37" i="14"/>
  <c r="AA36" i="14"/>
  <c r="Z36" i="14"/>
  <c r="Y36" i="14"/>
  <c r="X36" i="14"/>
  <c r="Q36" i="14"/>
  <c r="AA35" i="14"/>
  <c r="Z35" i="14"/>
  <c r="Y35" i="14"/>
  <c r="X35" i="14"/>
  <c r="Q35" i="14"/>
  <c r="AA34" i="14"/>
  <c r="Z34" i="14"/>
  <c r="Y34" i="14"/>
  <c r="X34" i="14"/>
  <c r="Q34" i="14"/>
  <c r="AA33" i="14"/>
  <c r="Z33" i="14"/>
  <c r="Y33" i="14"/>
  <c r="X33" i="14"/>
  <c r="Q33" i="14"/>
  <c r="AA32" i="14"/>
  <c r="Z32" i="14"/>
  <c r="Y32" i="14"/>
  <c r="X32" i="14"/>
  <c r="Q32" i="14"/>
  <c r="AA31" i="14"/>
  <c r="Z31" i="14"/>
  <c r="Y31" i="14"/>
  <c r="X31" i="14"/>
  <c r="Q31" i="14"/>
  <c r="AA30" i="14"/>
  <c r="Z30" i="14"/>
  <c r="Y30" i="14"/>
  <c r="X30" i="14"/>
  <c r="Q30" i="14"/>
  <c r="AA29" i="14"/>
  <c r="Z29" i="14"/>
  <c r="Y29" i="14"/>
  <c r="X29" i="14"/>
  <c r="Q29" i="14"/>
  <c r="AA27" i="14"/>
  <c r="Z27" i="14"/>
  <c r="Y27" i="14"/>
  <c r="X27" i="14"/>
  <c r="Q27" i="14"/>
  <c r="AA25" i="14"/>
  <c r="Z25" i="14"/>
  <c r="Y25" i="14"/>
  <c r="X25" i="14"/>
  <c r="Q25" i="14"/>
  <c r="AA23" i="14"/>
  <c r="Z23" i="14"/>
  <c r="Y23" i="14"/>
  <c r="X23" i="14"/>
  <c r="Q23" i="14"/>
  <c r="AA21" i="14"/>
  <c r="Z21" i="14"/>
  <c r="Y21" i="14"/>
  <c r="X21" i="14"/>
  <c r="Q21" i="14"/>
  <c r="AA18" i="14"/>
  <c r="Z18" i="14"/>
  <c r="Y18" i="14"/>
  <c r="X18" i="14"/>
  <c r="Q18" i="14"/>
  <c r="AA16" i="14"/>
  <c r="Z16" i="14"/>
  <c r="Y16" i="14"/>
  <c r="X16" i="14"/>
  <c r="Q16" i="14"/>
  <c r="AA13" i="14"/>
  <c r="Z13" i="14"/>
  <c r="Y13" i="14"/>
  <c r="X13" i="14"/>
  <c r="Q13" i="14"/>
  <c r="AA11" i="14"/>
  <c r="Z11" i="14"/>
  <c r="Y11" i="14"/>
  <c r="X11" i="14"/>
  <c r="Q11" i="14"/>
  <c r="AA9" i="14"/>
  <c r="Z9" i="14"/>
  <c r="Y9" i="14"/>
  <c r="X9" i="14"/>
  <c r="Q9" i="14"/>
  <c r="AA7" i="14"/>
  <c r="Z7" i="14"/>
  <c r="Y7" i="14"/>
  <c r="X7" i="14"/>
  <c r="Q7" i="14"/>
  <c r="AA5" i="14"/>
  <c r="Z5" i="14"/>
  <c r="Y5" i="14"/>
  <c r="X5" i="14"/>
  <c r="Q5" i="14"/>
  <c r="AA4" i="14"/>
  <c r="Z4" i="14"/>
  <c r="Y4" i="14"/>
  <c r="X4" i="14"/>
  <c r="Q4" i="14"/>
  <c r="AA2" i="14"/>
  <c r="Z2" i="14"/>
  <c r="Y2" i="14"/>
  <c r="X2" i="14"/>
  <c r="Q2" i="14"/>
  <c r="Z49" i="11"/>
  <c r="V49" i="11"/>
  <c r="U49" i="11"/>
  <c r="T49" i="11"/>
  <c r="P49" i="11"/>
  <c r="O49" i="11"/>
  <c r="N49" i="11"/>
  <c r="M49" i="11"/>
  <c r="L49" i="11"/>
  <c r="K49" i="11"/>
  <c r="J49" i="11"/>
  <c r="I49" i="11"/>
  <c r="H49" i="11"/>
  <c r="G49" i="11"/>
  <c r="F49" i="11"/>
  <c r="E49" i="11"/>
  <c r="D49" i="11"/>
  <c r="C49" i="11"/>
  <c r="B49" i="11"/>
  <c r="V47" i="11"/>
  <c r="U47" i="11"/>
  <c r="T47" i="11"/>
  <c r="S47" i="11"/>
  <c r="R47" i="11"/>
  <c r="Q47" i="11"/>
  <c r="P47" i="11"/>
  <c r="O47" i="11"/>
  <c r="N47" i="11"/>
  <c r="M47" i="11"/>
  <c r="L47" i="11"/>
  <c r="K47" i="11"/>
  <c r="J47" i="11"/>
  <c r="I47" i="11"/>
  <c r="H47" i="11"/>
  <c r="G47" i="11"/>
  <c r="F47" i="11"/>
  <c r="E47" i="11"/>
  <c r="D47" i="11"/>
  <c r="C47" i="11"/>
  <c r="B47" i="11"/>
  <c r="Y46" i="11"/>
  <c r="X46" i="11"/>
  <c r="W46" i="11"/>
  <c r="S46" i="11"/>
  <c r="R46" i="11"/>
  <c r="Q46" i="11"/>
  <c r="Y45" i="11"/>
  <c r="X45" i="11"/>
  <c r="W45" i="11"/>
  <c r="S45" i="11"/>
  <c r="R45" i="11"/>
  <c r="Q45" i="11"/>
  <c r="Y44" i="11"/>
  <c r="X44" i="11"/>
  <c r="W44" i="11"/>
  <c r="S44" i="11"/>
  <c r="R44" i="11"/>
  <c r="Q44" i="11"/>
  <c r="Y43" i="11"/>
  <c r="X43" i="11"/>
  <c r="W43" i="11"/>
  <c r="S43" i="11"/>
  <c r="R43" i="11"/>
  <c r="Q43" i="11"/>
  <c r="Y42" i="11"/>
  <c r="X42" i="11"/>
  <c r="W42" i="11"/>
  <c r="S42" i="11"/>
  <c r="R42" i="11"/>
  <c r="Q42" i="11"/>
  <c r="Y41" i="11"/>
  <c r="X41" i="11"/>
  <c r="W41" i="11"/>
  <c r="S41" i="11"/>
  <c r="R41" i="11"/>
  <c r="Q41" i="11"/>
  <c r="Y40" i="11"/>
  <c r="X40" i="11"/>
  <c r="W40" i="11"/>
  <c r="S40" i="11"/>
  <c r="R40" i="11"/>
  <c r="Q40" i="11"/>
  <c r="Y39" i="11"/>
  <c r="X39" i="11"/>
  <c r="W39" i="11"/>
  <c r="S39" i="11"/>
  <c r="R39" i="11"/>
  <c r="Q39" i="11"/>
  <c r="Y38" i="11"/>
  <c r="X38" i="11"/>
  <c r="W38" i="11"/>
  <c r="S38" i="11"/>
  <c r="R38" i="11"/>
  <c r="Q38" i="11"/>
  <c r="Y37" i="11"/>
  <c r="X37" i="11"/>
  <c r="W37" i="11"/>
  <c r="S37" i="11"/>
  <c r="R37" i="11"/>
  <c r="Q37" i="11"/>
  <c r="Y36" i="11"/>
  <c r="X36" i="11"/>
  <c r="W36" i="11"/>
  <c r="S36" i="11"/>
  <c r="R36" i="11"/>
  <c r="Q36" i="11"/>
  <c r="Y35" i="11"/>
  <c r="X35" i="11"/>
  <c r="W35" i="11"/>
  <c r="S35" i="11"/>
  <c r="R35" i="11"/>
  <c r="Q35" i="11"/>
  <c r="Y34" i="11"/>
  <c r="X34" i="11"/>
  <c r="W34" i="11"/>
  <c r="S34" i="11"/>
  <c r="R34" i="11"/>
  <c r="Q34" i="11"/>
  <c r="Y33" i="11"/>
  <c r="X33" i="11"/>
  <c r="W33" i="11"/>
  <c r="S33" i="11"/>
  <c r="R33" i="11"/>
  <c r="Q33" i="11"/>
  <c r="Y32" i="11"/>
  <c r="X32" i="11"/>
  <c r="W32" i="11"/>
  <c r="S32" i="11"/>
  <c r="R32" i="11"/>
  <c r="Q32" i="11"/>
  <c r="Y31" i="11"/>
  <c r="X31" i="11"/>
  <c r="W31" i="11"/>
  <c r="S31" i="11"/>
  <c r="R31" i="11"/>
  <c r="Q31" i="11"/>
  <c r="Y30" i="11"/>
  <c r="X30" i="11"/>
  <c r="W30" i="11"/>
  <c r="S30" i="11"/>
  <c r="R30" i="11"/>
  <c r="Q30" i="11"/>
  <c r="Y29" i="11"/>
  <c r="X29" i="11"/>
  <c r="W29" i="11"/>
  <c r="S29" i="11"/>
  <c r="R29" i="11"/>
  <c r="Q29" i="11"/>
  <c r="Y28" i="11"/>
  <c r="X28" i="11"/>
  <c r="W28" i="11"/>
  <c r="Q28" i="11"/>
  <c r="Y27" i="11"/>
  <c r="X27" i="11"/>
  <c r="W27" i="11"/>
  <c r="Y26" i="11"/>
  <c r="X26" i="11"/>
  <c r="W26" i="11"/>
  <c r="Q26" i="11"/>
  <c r="Y25" i="11"/>
  <c r="X25" i="11"/>
  <c r="W25" i="11"/>
  <c r="Q25" i="11"/>
  <c r="Y24" i="11"/>
  <c r="X24" i="11"/>
  <c r="W24" i="11"/>
  <c r="Y23" i="11"/>
  <c r="X23" i="11"/>
  <c r="W23" i="11"/>
  <c r="Y22" i="11"/>
  <c r="X22" i="11"/>
  <c r="W22" i="11"/>
  <c r="Y21" i="11"/>
  <c r="X21" i="11"/>
  <c r="W21" i="11"/>
  <c r="Y20" i="11"/>
  <c r="X20" i="11"/>
  <c r="W20" i="11"/>
  <c r="Y19" i="11"/>
  <c r="X19" i="11"/>
  <c r="W19" i="11"/>
  <c r="Q19" i="11"/>
  <c r="Y18" i="11"/>
  <c r="X18" i="11"/>
  <c r="W18" i="11"/>
  <c r="Q18" i="11"/>
  <c r="Y17" i="11"/>
  <c r="X17" i="11"/>
  <c r="W17" i="11"/>
  <c r="Y16" i="11"/>
  <c r="X16" i="11"/>
  <c r="W16" i="11"/>
  <c r="Q16" i="11"/>
  <c r="Y15" i="11"/>
  <c r="X15" i="11"/>
  <c r="W15" i="11"/>
  <c r="Q15" i="11"/>
  <c r="Y14" i="11"/>
  <c r="X14" i="11"/>
  <c r="W14" i="11"/>
  <c r="S14" i="11"/>
  <c r="Q14" i="11"/>
  <c r="Y13" i="11"/>
  <c r="X13" i="11"/>
  <c r="W13" i="11"/>
  <c r="Y12" i="11"/>
  <c r="X12" i="11"/>
  <c r="W12" i="11"/>
  <c r="Y11" i="11"/>
  <c r="X11" i="11"/>
  <c r="W11" i="11"/>
  <c r="Q11" i="11"/>
  <c r="Y10" i="11"/>
  <c r="X10" i="11"/>
  <c r="W10" i="11"/>
  <c r="Q10" i="11"/>
  <c r="Y9" i="11"/>
  <c r="X9" i="11"/>
  <c r="W9" i="11"/>
  <c r="S9" i="11"/>
  <c r="Y8" i="11"/>
  <c r="X8" i="11"/>
  <c r="W8" i="11"/>
  <c r="Q8" i="11"/>
  <c r="Y7" i="11"/>
  <c r="X7" i="11"/>
  <c r="W7" i="11"/>
  <c r="Y6" i="11"/>
  <c r="X6" i="11"/>
  <c r="W6" i="11"/>
  <c r="Y5" i="11"/>
  <c r="X5" i="11"/>
  <c r="W5" i="11"/>
  <c r="S5" i="11"/>
  <c r="Q5" i="11"/>
  <c r="Y4" i="11"/>
  <c r="X4" i="11"/>
  <c r="W4" i="11"/>
  <c r="Y3" i="11"/>
  <c r="X3" i="11"/>
  <c r="W3" i="11"/>
  <c r="Q3" i="11"/>
  <c r="Y2" i="11"/>
  <c r="X2" i="11"/>
  <c r="W2" i="11"/>
  <c r="S2" i="11"/>
  <c r="Q2" i="11"/>
  <c r="Z49" i="9"/>
  <c r="V49" i="9"/>
  <c r="U49" i="9"/>
  <c r="T49" i="9"/>
  <c r="P49" i="9"/>
  <c r="O49" i="9"/>
  <c r="N49" i="9"/>
  <c r="M49" i="9"/>
  <c r="L49" i="9"/>
  <c r="K49" i="9"/>
  <c r="J49" i="9"/>
  <c r="I49" i="9"/>
  <c r="H49" i="9"/>
  <c r="G49" i="9"/>
  <c r="F49" i="9"/>
  <c r="E49" i="9"/>
  <c r="D49" i="9"/>
  <c r="C49" i="9"/>
  <c r="B49" i="9"/>
  <c r="V47" i="9"/>
  <c r="U47" i="9"/>
  <c r="T47" i="9"/>
  <c r="S47" i="9"/>
  <c r="R47" i="9"/>
  <c r="Q47" i="9"/>
  <c r="P47" i="9"/>
  <c r="O47" i="9"/>
  <c r="N47" i="9"/>
  <c r="M47" i="9"/>
  <c r="L47" i="9"/>
  <c r="K47" i="9"/>
  <c r="J47" i="9"/>
  <c r="I47" i="9"/>
  <c r="H47" i="9"/>
  <c r="G47" i="9"/>
  <c r="F47" i="9"/>
  <c r="E47" i="9"/>
  <c r="D47" i="9"/>
  <c r="C47" i="9"/>
  <c r="B47" i="9"/>
  <c r="Y46" i="9"/>
  <c r="X46" i="9"/>
  <c r="W46" i="9"/>
  <c r="S46" i="9"/>
  <c r="R46" i="9"/>
  <c r="Q46" i="9"/>
  <c r="Y45" i="9"/>
  <c r="X45" i="9"/>
  <c r="W45" i="9"/>
  <c r="S45" i="9"/>
  <c r="R45" i="9"/>
  <c r="Q45" i="9"/>
  <c r="Y44" i="9"/>
  <c r="X44" i="9"/>
  <c r="W44" i="9"/>
  <c r="S44" i="9"/>
  <c r="R44" i="9"/>
  <c r="Q44" i="9"/>
  <c r="Y43" i="9"/>
  <c r="X43" i="9"/>
  <c r="W43" i="9"/>
  <c r="S43" i="9"/>
  <c r="R43" i="9"/>
  <c r="Q43" i="9"/>
  <c r="Y42" i="9"/>
  <c r="X42" i="9"/>
  <c r="W42" i="9"/>
  <c r="S42" i="9"/>
  <c r="R42" i="9"/>
  <c r="Q42" i="9"/>
  <c r="Y41" i="9"/>
  <c r="X41" i="9"/>
  <c r="W41" i="9"/>
  <c r="S41" i="9"/>
  <c r="R41" i="9"/>
  <c r="Q41" i="9"/>
  <c r="Y40" i="9"/>
  <c r="X40" i="9"/>
  <c r="W40" i="9"/>
  <c r="S40" i="9"/>
  <c r="R40" i="9"/>
  <c r="Q40" i="9"/>
  <c r="Y39" i="9"/>
  <c r="X39" i="9"/>
  <c r="W39" i="9"/>
  <c r="S39" i="9"/>
  <c r="R39" i="9"/>
  <c r="Q39" i="9"/>
  <c r="Y38" i="9"/>
  <c r="X38" i="9"/>
  <c r="W38" i="9"/>
  <c r="S38" i="9"/>
  <c r="R38" i="9"/>
  <c r="Q38" i="9"/>
  <c r="Y37" i="9"/>
  <c r="X37" i="9"/>
  <c r="W37" i="9"/>
  <c r="S37" i="9"/>
  <c r="R37" i="9"/>
  <c r="Q37" i="9"/>
  <c r="Y36" i="9"/>
  <c r="X36" i="9"/>
  <c r="W36" i="9"/>
  <c r="S36" i="9"/>
  <c r="R36" i="9"/>
  <c r="Q36" i="9"/>
  <c r="Y35" i="9"/>
  <c r="X35" i="9"/>
  <c r="W35" i="9"/>
  <c r="S35" i="9"/>
  <c r="R35" i="9"/>
  <c r="Q35" i="9"/>
  <c r="Y34" i="9"/>
  <c r="X34" i="9"/>
  <c r="W34" i="9"/>
  <c r="S34" i="9"/>
  <c r="R34" i="9"/>
  <c r="Q34" i="9"/>
  <c r="Y33" i="9"/>
  <c r="X33" i="9"/>
  <c r="W33" i="9"/>
  <c r="S33" i="9"/>
  <c r="R33" i="9"/>
  <c r="Q33" i="9"/>
  <c r="Y32" i="9"/>
  <c r="X32" i="9"/>
  <c r="W32" i="9"/>
  <c r="S32" i="9"/>
  <c r="R32" i="9"/>
  <c r="Q32" i="9"/>
  <c r="Y31" i="9"/>
  <c r="X31" i="9"/>
  <c r="W31" i="9"/>
  <c r="S31" i="9"/>
  <c r="R31" i="9"/>
  <c r="Q31" i="9"/>
  <c r="Y30" i="9"/>
  <c r="X30" i="9"/>
  <c r="W30" i="9"/>
  <c r="S30" i="9"/>
  <c r="R30" i="9"/>
  <c r="Q30" i="9"/>
  <c r="Y29" i="9"/>
  <c r="X29" i="9"/>
  <c r="W29" i="9"/>
  <c r="S29" i="9"/>
  <c r="R29" i="9"/>
  <c r="Q29" i="9"/>
  <c r="Y28" i="9"/>
  <c r="X28" i="9"/>
  <c r="W28" i="9"/>
  <c r="R28" i="9"/>
  <c r="Q28" i="9"/>
  <c r="Y27" i="9"/>
  <c r="X27" i="9"/>
  <c r="W27" i="9"/>
  <c r="Y26" i="9"/>
  <c r="X26" i="9"/>
  <c r="W26" i="9"/>
  <c r="R26" i="9"/>
  <c r="Q26" i="9"/>
  <c r="Y25" i="9"/>
  <c r="X25" i="9"/>
  <c r="W25" i="9"/>
  <c r="R25" i="9"/>
  <c r="Q25" i="9"/>
  <c r="Y24" i="9"/>
  <c r="X24" i="9"/>
  <c r="W24" i="9"/>
  <c r="R24" i="9"/>
  <c r="Q24" i="9"/>
  <c r="Y23" i="9"/>
  <c r="X23" i="9"/>
  <c r="W23" i="9"/>
  <c r="R23" i="9"/>
  <c r="Q23" i="9"/>
  <c r="Y22" i="9"/>
  <c r="X22" i="9"/>
  <c r="W22" i="9"/>
  <c r="R22" i="9"/>
  <c r="Q22" i="9"/>
  <c r="Y21" i="9"/>
  <c r="X21" i="9"/>
  <c r="W21" i="9"/>
  <c r="Y20" i="9"/>
  <c r="X20" i="9"/>
  <c r="W20" i="9"/>
  <c r="R20" i="9"/>
  <c r="Q20" i="9"/>
  <c r="Y19" i="9"/>
  <c r="X19" i="9"/>
  <c r="W19" i="9"/>
  <c r="Q19" i="9"/>
  <c r="Y18" i="9"/>
  <c r="X18" i="9"/>
  <c r="W18" i="9"/>
  <c r="R18" i="9"/>
  <c r="Q18" i="9"/>
  <c r="Y17" i="9"/>
  <c r="X17" i="9"/>
  <c r="W17" i="9"/>
  <c r="Y16" i="9"/>
  <c r="X16" i="9"/>
  <c r="W16" i="9"/>
  <c r="R16" i="9"/>
  <c r="Q16" i="9"/>
  <c r="Y15" i="9"/>
  <c r="X15" i="9"/>
  <c r="W15" i="9"/>
  <c r="R15" i="9"/>
  <c r="Q15" i="9"/>
  <c r="Y14" i="9"/>
  <c r="X14" i="9"/>
  <c r="W14" i="9"/>
  <c r="R14" i="9"/>
  <c r="Q14" i="9"/>
  <c r="Y13" i="9"/>
  <c r="X13" i="9"/>
  <c r="W13" i="9"/>
  <c r="R13" i="9"/>
  <c r="Q13" i="9"/>
  <c r="Y12" i="9"/>
  <c r="X12" i="9"/>
  <c r="W12" i="9"/>
  <c r="R12" i="9"/>
  <c r="Q12" i="9"/>
  <c r="Y11" i="9"/>
  <c r="X11" i="9"/>
  <c r="W11" i="9"/>
  <c r="R11" i="9"/>
  <c r="Q11" i="9"/>
  <c r="Y10" i="9"/>
  <c r="X10" i="9"/>
  <c r="W10" i="9"/>
  <c r="R10" i="9"/>
  <c r="Q10" i="9"/>
  <c r="Y9" i="9"/>
  <c r="X9" i="9"/>
  <c r="W9" i="9"/>
  <c r="R9" i="9"/>
  <c r="Q9" i="9"/>
  <c r="Y8" i="9"/>
  <c r="X8" i="9"/>
  <c r="W8" i="9"/>
  <c r="R8" i="9"/>
  <c r="Q8" i="9"/>
  <c r="Y7" i="9"/>
  <c r="X7" i="9"/>
  <c r="W7" i="9"/>
  <c r="R7" i="9"/>
  <c r="Q7" i="9"/>
  <c r="Y6" i="9"/>
  <c r="X6" i="9"/>
  <c r="W6" i="9"/>
  <c r="R6" i="9"/>
  <c r="Q6" i="9"/>
  <c r="Y5" i="9"/>
  <c r="X5" i="9"/>
  <c r="W5" i="9"/>
  <c r="Y4" i="9"/>
  <c r="X4" i="9"/>
  <c r="W4" i="9"/>
  <c r="R4" i="9"/>
  <c r="Q4" i="9"/>
  <c r="Y3" i="9"/>
  <c r="X3" i="9"/>
  <c r="W3" i="9"/>
  <c r="R3" i="9"/>
  <c r="Q3" i="9"/>
  <c r="Y2" i="9"/>
  <c r="X2" i="9"/>
  <c r="W2" i="9"/>
  <c r="R2" i="9"/>
  <c r="Q2" i="9"/>
  <c r="I49" i="13"/>
  <c r="I47" i="13"/>
  <c r="Z49" i="8"/>
  <c r="V49" i="8"/>
  <c r="U49" i="8"/>
  <c r="T49" i="8"/>
  <c r="P49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B49" i="8"/>
  <c r="V47" i="8"/>
  <c r="U47" i="8"/>
  <c r="T47" i="8"/>
  <c r="S47" i="8"/>
  <c r="R47" i="8"/>
  <c r="Q47" i="8"/>
  <c r="P47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B47" i="8"/>
  <c r="Y46" i="8"/>
  <c r="X46" i="8"/>
  <c r="W46" i="8"/>
  <c r="S46" i="8"/>
  <c r="R46" i="8"/>
  <c r="Q46" i="8"/>
  <c r="Y45" i="8"/>
  <c r="X45" i="8"/>
  <c r="W45" i="8"/>
  <c r="S45" i="8"/>
  <c r="R45" i="8"/>
  <c r="Q45" i="8"/>
  <c r="Y44" i="8"/>
  <c r="X44" i="8"/>
  <c r="W44" i="8"/>
  <c r="S44" i="8"/>
  <c r="R44" i="8"/>
  <c r="Q44" i="8"/>
  <c r="Y43" i="8"/>
  <c r="X43" i="8"/>
  <c r="W43" i="8"/>
  <c r="S43" i="8"/>
  <c r="R43" i="8"/>
  <c r="Q43" i="8"/>
  <c r="Y42" i="8"/>
  <c r="X42" i="8"/>
  <c r="W42" i="8"/>
  <c r="S42" i="8"/>
  <c r="R42" i="8"/>
  <c r="Q42" i="8"/>
  <c r="Y41" i="8"/>
  <c r="X41" i="8"/>
  <c r="W41" i="8"/>
  <c r="S41" i="8"/>
  <c r="R41" i="8"/>
  <c r="Q41" i="8"/>
  <c r="Y40" i="8"/>
  <c r="X40" i="8"/>
  <c r="W40" i="8"/>
  <c r="S40" i="8"/>
  <c r="R40" i="8"/>
  <c r="Q40" i="8"/>
  <c r="Y39" i="8"/>
  <c r="X39" i="8"/>
  <c r="W39" i="8"/>
  <c r="S39" i="8"/>
  <c r="R39" i="8"/>
  <c r="Q39" i="8"/>
  <c r="Y38" i="8"/>
  <c r="X38" i="8"/>
  <c r="W38" i="8"/>
  <c r="S38" i="8"/>
  <c r="R38" i="8"/>
  <c r="Q38" i="8"/>
  <c r="Y37" i="8"/>
  <c r="X37" i="8"/>
  <c r="W37" i="8"/>
  <c r="S37" i="8"/>
  <c r="R37" i="8"/>
  <c r="Q37" i="8"/>
  <c r="Y36" i="8"/>
  <c r="X36" i="8"/>
  <c r="W36" i="8"/>
  <c r="S36" i="8"/>
  <c r="R36" i="8"/>
  <c r="Q36" i="8"/>
  <c r="Y35" i="8"/>
  <c r="X35" i="8"/>
  <c r="W35" i="8"/>
  <c r="S35" i="8"/>
  <c r="R35" i="8"/>
  <c r="Q35" i="8"/>
  <c r="Y34" i="8"/>
  <c r="X34" i="8"/>
  <c r="W34" i="8"/>
  <c r="S34" i="8"/>
  <c r="R34" i="8"/>
  <c r="Q34" i="8"/>
  <c r="Y33" i="8"/>
  <c r="X33" i="8"/>
  <c r="W33" i="8"/>
  <c r="S33" i="8"/>
  <c r="R33" i="8"/>
  <c r="Q33" i="8"/>
  <c r="Y32" i="8"/>
  <c r="X32" i="8"/>
  <c r="W32" i="8"/>
  <c r="S32" i="8"/>
  <c r="R32" i="8"/>
  <c r="Q32" i="8"/>
  <c r="Y31" i="8"/>
  <c r="X31" i="8"/>
  <c r="W31" i="8"/>
  <c r="S31" i="8"/>
  <c r="R31" i="8"/>
  <c r="Q31" i="8"/>
  <c r="Y30" i="8"/>
  <c r="X30" i="8"/>
  <c r="W30" i="8"/>
  <c r="S30" i="8"/>
  <c r="R30" i="8"/>
  <c r="Q30" i="8"/>
  <c r="Y29" i="8"/>
  <c r="X29" i="8"/>
  <c r="W29" i="8"/>
  <c r="S29" i="8"/>
  <c r="R29" i="8"/>
  <c r="Q29" i="8"/>
  <c r="Y28" i="8"/>
  <c r="X28" i="8"/>
  <c r="W28" i="8"/>
  <c r="S28" i="8"/>
  <c r="R28" i="8"/>
  <c r="Q28" i="8"/>
  <c r="Y27" i="8"/>
  <c r="X27" i="8"/>
  <c r="W27" i="8"/>
  <c r="S27" i="8"/>
  <c r="R27" i="8"/>
  <c r="Q27" i="8"/>
  <c r="Y26" i="8"/>
  <c r="X26" i="8"/>
  <c r="W26" i="8"/>
  <c r="R26" i="8"/>
  <c r="Q26" i="8"/>
  <c r="Y25" i="8"/>
  <c r="X25" i="8"/>
  <c r="W25" i="8"/>
  <c r="Y24" i="8"/>
  <c r="X24" i="8"/>
  <c r="W24" i="8"/>
  <c r="R24" i="8"/>
  <c r="Q24" i="8"/>
  <c r="Y23" i="8"/>
  <c r="X23" i="8"/>
  <c r="W23" i="8"/>
  <c r="S23" i="8"/>
  <c r="R23" i="8"/>
  <c r="Q23" i="8"/>
  <c r="Y22" i="8"/>
  <c r="X22" i="8"/>
  <c r="W22" i="8"/>
  <c r="R22" i="8"/>
  <c r="Q22" i="8"/>
  <c r="Y21" i="8"/>
  <c r="X21" i="8"/>
  <c r="W21" i="8"/>
  <c r="S21" i="8"/>
  <c r="R21" i="8"/>
  <c r="Q21" i="8"/>
  <c r="Y20" i="8"/>
  <c r="X20" i="8"/>
  <c r="W20" i="8"/>
  <c r="R20" i="8"/>
  <c r="Q20" i="8"/>
  <c r="Y19" i="8"/>
  <c r="X19" i="8"/>
  <c r="W19" i="8"/>
  <c r="S19" i="8"/>
  <c r="Q19" i="8"/>
  <c r="Y18" i="8"/>
  <c r="X18" i="8"/>
  <c r="W18" i="8"/>
  <c r="S18" i="8"/>
  <c r="R18" i="8"/>
  <c r="Q18" i="8"/>
  <c r="Y17" i="8"/>
  <c r="X17" i="8"/>
  <c r="W17" i="8"/>
  <c r="R17" i="8"/>
  <c r="Q17" i="8"/>
  <c r="Y16" i="8"/>
  <c r="X16" i="8"/>
  <c r="W16" i="8"/>
  <c r="R16" i="8"/>
  <c r="Q16" i="8"/>
  <c r="Y15" i="8"/>
  <c r="X15" i="8"/>
  <c r="W15" i="8"/>
  <c r="Y14" i="8"/>
  <c r="X14" i="8"/>
  <c r="W14" i="8"/>
  <c r="Q14" i="8"/>
  <c r="Y13" i="8"/>
  <c r="X13" i="8"/>
  <c r="W13" i="8"/>
  <c r="R13" i="8"/>
  <c r="Q13" i="8"/>
  <c r="Y12" i="8"/>
  <c r="X12" i="8"/>
  <c r="W12" i="8"/>
  <c r="R12" i="8"/>
  <c r="Q12" i="8"/>
  <c r="Y11" i="8"/>
  <c r="X11" i="8"/>
  <c r="W11" i="8"/>
  <c r="Q11" i="8"/>
  <c r="Y10" i="8"/>
  <c r="X10" i="8"/>
  <c r="W10" i="8"/>
  <c r="S10" i="8"/>
  <c r="R10" i="8"/>
  <c r="Q10" i="8"/>
  <c r="Y9" i="8"/>
  <c r="X9" i="8"/>
  <c r="W9" i="8"/>
  <c r="Y8" i="8"/>
  <c r="X8" i="8"/>
  <c r="W8" i="8"/>
  <c r="R8" i="8"/>
  <c r="Q8" i="8"/>
  <c r="Y7" i="8"/>
  <c r="X7" i="8"/>
  <c r="W7" i="8"/>
  <c r="Y6" i="8"/>
  <c r="X6" i="8"/>
  <c r="W6" i="8"/>
  <c r="R6" i="8"/>
  <c r="Q6" i="8"/>
  <c r="Y5" i="8"/>
  <c r="X5" i="8"/>
  <c r="W5" i="8"/>
  <c r="Q5" i="8"/>
  <c r="Y4" i="8"/>
  <c r="X4" i="8"/>
  <c r="W4" i="8"/>
  <c r="R4" i="8"/>
  <c r="Q4" i="8"/>
  <c r="Y3" i="8"/>
  <c r="X3" i="8"/>
  <c r="W3" i="8"/>
  <c r="Q3" i="8"/>
  <c r="Y2" i="8"/>
  <c r="X2" i="8"/>
  <c r="W2" i="8"/>
  <c r="Z49" i="12"/>
  <c r="V49" i="12"/>
  <c r="U49" i="12"/>
  <c r="T49" i="12"/>
  <c r="P49" i="12"/>
  <c r="O49" i="12"/>
  <c r="N49" i="12"/>
  <c r="M49" i="12"/>
  <c r="L49" i="12"/>
  <c r="K49" i="12"/>
  <c r="J49" i="12"/>
  <c r="I49" i="12"/>
  <c r="H49" i="12"/>
  <c r="G49" i="12"/>
  <c r="F49" i="12"/>
  <c r="E49" i="12"/>
  <c r="D49" i="12"/>
  <c r="C49" i="12"/>
  <c r="B49" i="12"/>
  <c r="V47" i="12"/>
  <c r="U47" i="12"/>
  <c r="T47" i="12"/>
  <c r="S47" i="12"/>
  <c r="R47" i="12"/>
  <c r="Q47" i="12"/>
  <c r="P47" i="12"/>
  <c r="O47" i="12"/>
  <c r="N47" i="12"/>
  <c r="M47" i="12"/>
  <c r="L47" i="12"/>
  <c r="K47" i="12"/>
  <c r="J47" i="12"/>
  <c r="I47" i="12"/>
  <c r="H47" i="12"/>
  <c r="G47" i="12"/>
  <c r="F47" i="12"/>
  <c r="E47" i="12"/>
  <c r="D47" i="12"/>
  <c r="C47" i="12"/>
  <c r="B47" i="12"/>
  <c r="Y46" i="12"/>
  <c r="X46" i="12"/>
  <c r="W46" i="12"/>
  <c r="S46" i="12"/>
  <c r="R46" i="12"/>
  <c r="Q46" i="12"/>
  <c r="Y45" i="12"/>
  <c r="X45" i="12"/>
  <c r="W45" i="12"/>
  <c r="S45" i="12"/>
  <c r="R45" i="12"/>
  <c r="Q45" i="12"/>
  <c r="Y44" i="12"/>
  <c r="X44" i="12"/>
  <c r="W44" i="12"/>
  <c r="S44" i="12"/>
  <c r="R44" i="12"/>
  <c r="Q44" i="12"/>
  <c r="Y43" i="12"/>
  <c r="X43" i="12"/>
  <c r="W43" i="12"/>
  <c r="S43" i="12"/>
  <c r="R43" i="12"/>
  <c r="Q43" i="12"/>
  <c r="Y42" i="12"/>
  <c r="X42" i="12"/>
  <c r="W42" i="12"/>
  <c r="S42" i="12"/>
  <c r="R42" i="12"/>
  <c r="Q42" i="12"/>
  <c r="Y41" i="12"/>
  <c r="X41" i="12"/>
  <c r="W41" i="12"/>
  <c r="S41" i="12"/>
  <c r="R41" i="12"/>
  <c r="Q41" i="12"/>
  <c r="Y40" i="12"/>
  <c r="X40" i="12"/>
  <c r="W40" i="12"/>
  <c r="S40" i="12"/>
  <c r="R40" i="12"/>
  <c r="Q40" i="12"/>
  <c r="Y39" i="12"/>
  <c r="X39" i="12"/>
  <c r="W39" i="12"/>
  <c r="S39" i="12"/>
  <c r="R39" i="12"/>
  <c r="Q39" i="12"/>
  <c r="Y38" i="12"/>
  <c r="X38" i="12"/>
  <c r="W38" i="12"/>
  <c r="S38" i="12"/>
  <c r="R38" i="12"/>
  <c r="Q38" i="12"/>
  <c r="Y37" i="12"/>
  <c r="X37" i="12"/>
  <c r="W37" i="12"/>
  <c r="S37" i="12"/>
  <c r="R37" i="12"/>
  <c r="Q37" i="12"/>
  <c r="Y36" i="12"/>
  <c r="X36" i="12"/>
  <c r="W36" i="12"/>
  <c r="S36" i="12"/>
  <c r="R36" i="12"/>
  <c r="Q36" i="12"/>
  <c r="Y35" i="12"/>
  <c r="X35" i="12"/>
  <c r="W35" i="12"/>
  <c r="S35" i="12"/>
  <c r="R35" i="12"/>
  <c r="Q35" i="12"/>
  <c r="Y34" i="12"/>
  <c r="X34" i="12"/>
  <c r="W34" i="12"/>
  <c r="S34" i="12"/>
  <c r="R34" i="12"/>
  <c r="Q34" i="12"/>
  <c r="Y33" i="12"/>
  <c r="X33" i="12"/>
  <c r="W33" i="12"/>
  <c r="S33" i="12"/>
  <c r="R33" i="12"/>
  <c r="Q33" i="12"/>
  <c r="Y32" i="12"/>
  <c r="X32" i="12"/>
  <c r="W32" i="12"/>
  <c r="S32" i="12"/>
  <c r="R32" i="12"/>
  <c r="Q32" i="12"/>
  <c r="Y31" i="12"/>
  <c r="X31" i="12"/>
  <c r="W31" i="12"/>
  <c r="S31" i="12"/>
  <c r="R31" i="12"/>
  <c r="Q31" i="12"/>
  <c r="Y30" i="12"/>
  <c r="X30" i="12"/>
  <c r="W30" i="12"/>
  <c r="S30" i="12"/>
  <c r="R30" i="12"/>
  <c r="Q30" i="12"/>
  <c r="Y29" i="12"/>
  <c r="X29" i="12"/>
  <c r="W29" i="12"/>
  <c r="S29" i="12"/>
  <c r="R29" i="12"/>
  <c r="Q29" i="12"/>
  <c r="Y28" i="12"/>
  <c r="X28" i="12"/>
  <c r="W28" i="12"/>
  <c r="S28" i="12"/>
  <c r="R28" i="12"/>
  <c r="Q28" i="12"/>
  <c r="Y27" i="12"/>
  <c r="X27" i="12"/>
  <c r="W27" i="12"/>
  <c r="R27" i="12"/>
  <c r="Q27" i="12"/>
  <c r="Y26" i="12"/>
  <c r="X26" i="12"/>
  <c r="W26" i="12"/>
  <c r="R26" i="12"/>
  <c r="Q26" i="12"/>
  <c r="Y25" i="12"/>
  <c r="X25" i="12"/>
  <c r="W25" i="12"/>
  <c r="S25" i="12"/>
  <c r="Q25" i="12"/>
  <c r="Y24" i="12"/>
  <c r="X24" i="12"/>
  <c r="W24" i="12"/>
  <c r="S24" i="12"/>
  <c r="R24" i="12"/>
  <c r="Q24" i="12"/>
  <c r="Y23" i="12"/>
  <c r="X23" i="12"/>
  <c r="W23" i="12"/>
  <c r="S23" i="12"/>
  <c r="R23" i="12"/>
  <c r="Q23" i="12"/>
  <c r="Y22" i="12"/>
  <c r="X22" i="12"/>
  <c r="W22" i="12"/>
  <c r="S22" i="12"/>
  <c r="R22" i="12"/>
  <c r="Q22" i="12"/>
  <c r="Y21" i="12"/>
  <c r="X21" i="12"/>
  <c r="W21" i="12"/>
  <c r="S21" i="12"/>
  <c r="R21" i="12"/>
  <c r="Q21" i="12"/>
  <c r="Y20" i="12"/>
  <c r="X20" i="12"/>
  <c r="W20" i="12"/>
  <c r="S20" i="12"/>
  <c r="R20" i="12"/>
  <c r="Q20" i="12"/>
  <c r="Y19" i="12"/>
  <c r="X19" i="12"/>
  <c r="W19" i="12"/>
  <c r="S19" i="12"/>
  <c r="R19" i="12"/>
  <c r="Q19" i="12"/>
  <c r="Y18" i="12"/>
  <c r="X18" i="12"/>
  <c r="W18" i="12"/>
  <c r="S18" i="12"/>
  <c r="R18" i="12"/>
  <c r="Q18" i="12"/>
  <c r="Y17" i="12"/>
  <c r="X17" i="12"/>
  <c r="W17" i="12"/>
  <c r="S17" i="12"/>
  <c r="R17" i="12"/>
  <c r="Q17" i="12"/>
  <c r="Y16" i="12"/>
  <c r="X16" i="12"/>
  <c r="W16" i="12"/>
  <c r="S16" i="12"/>
  <c r="R16" i="12"/>
  <c r="Q16" i="12"/>
  <c r="Y15" i="12"/>
  <c r="X15" i="12"/>
  <c r="W15" i="12"/>
  <c r="S15" i="12"/>
  <c r="R15" i="12"/>
  <c r="Q15" i="12"/>
  <c r="Y14" i="12"/>
  <c r="X14" i="12"/>
  <c r="W14" i="12"/>
  <c r="R14" i="12"/>
  <c r="Q14" i="12"/>
  <c r="Y13" i="12"/>
  <c r="X13" i="12"/>
  <c r="W13" i="12"/>
  <c r="R13" i="12"/>
  <c r="Q13" i="12"/>
  <c r="Y12" i="12"/>
  <c r="X12" i="12"/>
  <c r="W12" i="12"/>
  <c r="R12" i="12"/>
  <c r="Q12" i="12"/>
  <c r="Y11" i="12"/>
  <c r="X11" i="12"/>
  <c r="W11" i="12"/>
  <c r="S11" i="12"/>
  <c r="R11" i="12"/>
  <c r="Q11" i="12"/>
  <c r="Y10" i="12"/>
  <c r="X10" i="12"/>
  <c r="W10" i="12"/>
  <c r="S10" i="12"/>
  <c r="R10" i="12"/>
  <c r="Q10" i="12"/>
  <c r="Y9" i="12"/>
  <c r="X9" i="12"/>
  <c r="W9" i="12"/>
  <c r="R9" i="12"/>
  <c r="Q9" i="12"/>
  <c r="Y8" i="12"/>
  <c r="X8" i="12"/>
  <c r="W8" i="12"/>
  <c r="S8" i="12"/>
  <c r="R8" i="12"/>
  <c r="Q8" i="12"/>
  <c r="Y7" i="12"/>
  <c r="X7" i="12"/>
  <c r="W7" i="12"/>
  <c r="R7" i="12"/>
  <c r="Q7" i="12"/>
  <c r="Y6" i="12"/>
  <c r="X6" i="12"/>
  <c r="W6" i="12"/>
  <c r="R6" i="12"/>
  <c r="Q6" i="12"/>
  <c r="Y5" i="12"/>
  <c r="X5" i="12"/>
  <c r="W5" i="12"/>
  <c r="S5" i="12"/>
  <c r="R5" i="12"/>
  <c r="Q5" i="12"/>
  <c r="Y4" i="12"/>
  <c r="X4" i="12"/>
  <c r="W4" i="12"/>
  <c r="S4" i="12"/>
  <c r="R4" i="12"/>
  <c r="Q4" i="12"/>
  <c r="Y3" i="12"/>
  <c r="X3" i="12"/>
  <c r="W3" i="12"/>
  <c r="S3" i="12"/>
  <c r="R3" i="12"/>
  <c r="Q3" i="12"/>
  <c r="Y2" i="12"/>
  <c r="X2" i="12"/>
  <c r="W2" i="12"/>
  <c r="R2" i="12"/>
  <c r="Q2" i="12"/>
  <c r="Z49" i="15"/>
  <c r="V49" i="15"/>
  <c r="U49" i="15"/>
  <c r="T49" i="15"/>
  <c r="P49" i="15"/>
  <c r="O49" i="15"/>
  <c r="N49" i="15"/>
  <c r="M49" i="15"/>
  <c r="L49" i="15"/>
  <c r="K49" i="15"/>
  <c r="J49" i="15"/>
  <c r="I49" i="15"/>
  <c r="H49" i="15"/>
  <c r="G49" i="15"/>
  <c r="F49" i="15"/>
  <c r="E49" i="15"/>
  <c r="D49" i="15"/>
  <c r="C49" i="15"/>
  <c r="B49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D47" i="15"/>
  <c r="C47" i="15"/>
  <c r="B47" i="15"/>
  <c r="Y46" i="15"/>
  <c r="X46" i="15"/>
  <c r="W46" i="15"/>
  <c r="S46" i="15"/>
  <c r="R46" i="15"/>
  <c r="Q46" i="15"/>
  <c r="Y45" i="15"/>
  <c r="X45" i="15"/>
  <c r="W45" i="15"/>
  <c r="S45" i="15"/>
  <c r="R45" i="15"/>
  <c r="Q45" i="15"/>
  <c r="Y44" i="15"/>
  <c r="X44" i="15"/>
  <c r="W44" i="15"/>
  <c r="S44" i="15"/>
  <c r="R44" i="15"/>
  <c r="Q44" i="15"/>
  <c r="Y43" i="15"/>
  <c r="X43" i="15"/>
  <c r="W43" i="15"/>
  <c r="S43" i="15"/>
  <c r="R43" i="15"/>
  <c r="Q43" i="15"/>
  <c r="Y42" i="15"/>
  <c r="X42" i="15"/>
  <c r="W42" i="15"/>
  <c r="S42" i="15"/>
  <c r="R42" i="15"/>
  <c r="Q42" i="15"/>
  <c r="Y41" i="15"/>
  <c r="X41" i="15"/>
  <c r="W41" i="15"/>
  <c r="S41" i="15"/>
  <c r="R41" i="15"/>
  <c r="Q41" i="15"/>
  <c r="Y40" i="15"/>
  <c r="X40" i="15"/>
  <c r="W40" i="15"/>
  <c r="S40" i="15"/>
  <c r="R40" i="15"/>
  <c r="Q40" i="15"/>
  <c r="Y39" i="15"/>
  <c r="X39" i="15"/>
  <c r="W39" i="15"/>
  <c r="S39" i="15"/>
  <c r="R39" i="15"/>
  <c r="Q39" i="15"/>
  <c r="Y38" i="15"/>
  <c r="X38" i="15"/>
  <c r="W38" i="15"/>
  <c r="S38" i="15"/>
  <c r="R38" i="15"/>
  <c r="Q38" i="15"/>
  <c r="Y37" i="15"/>
  <c r="X37" i="15"/>
  <c r="W37" i="15"/>
  <c r="S37" i="15"/>
  <c r="R37" i="15"/>
  <c r="Q37" i="15"/>
  <c r="Y36" i="15"/>
  <c r="X36" i="15"/>
  <c r="W36" i="15"/>
  <c r="S36" i="15"/>
  <c r="R36" i="15"/>
  <c r="Q36" i="15"/>
  <c r="Y35" i="15"/>
  <c r="X35" i="15"/>
  <c r="W35" i="15"/>
  <c r="S35" i="15"/>
  <c r="R35" i="15"/>
  <c r="Q35" i="15"/>
  <c r="Y34" i="15"/>
  <c r="X34" i="15"/>
  <c r="W34" i="15"/>
  <c r="S34" i="15"/>
  <c r="R34" i="15"/>
  <c r="Q34" i="15"/>
  <c r="Y33" i="15"/>
  <c r="X33" i="15"/>
  <c r="W33" i="15"/>
  <c r="S33" i="15"/>
  <c r="R33" i="15"/>
  <c r="Q33" i="15"/>
  <c r="Y32" i="15"/>
  <c r="X32" i="15"/>
  <c r="W32" i="15"/>
  <c r="S32" i="15"/>
  <c r="R32" i="15"/>
  <c r="Q32" i="15"/>
  <c r="Y31" i="15"/>
  <c r="X31" i="15"/>
  <c r="W31" i="15"/>
  <c r="S31" i="15"/>
  <c r="R31" i="15"/>
  <c r="Q31" i="15"/>
  <c r="Y30" i="15"/>
  <c r="X30" i="15"/>
  <c r="W30" i="15"/>
  <c r="S30" i="15"/>
  <c r="R30" i="15"/>
  <c r="Q30" i="15"/>
  <c r="Y29" i="15"/>
  <c r="X29" i="15"/>
  <c r="W29" i="15"/>
  <c r="S29" i="15"/>
  <c r="R29" i="15"/>
  <c r="Q29" i="15"/>
  <c r="Y28" i="15"/>
  <c r="X28" i="15"/>
  <c r="W28" i="15"/>
  <c r="S28" i="15"/>
  <c r="Q28" i="15"/>
  <c r="Y27" i="15"/>
  <c r="X27" i="15"/>
  <c r="W27" i="15"/>
  <c r="Q27" i="15"/>
  <c r="Y26" i="15"/>
  <c r="X26" i="15"/>
  <c r="W26" i="15"/>
  <c r="S26" i="15"/>
  <c r="R26" i="15"/>
  <c r="Q26" i="15"/>
  <c r="Y25" i="15"/>
  <c r="X25" i="15"/>
  <c r="W25" i="15"/>
  <c r="S25" i="15"/>
  <c r="R25" i="15"/>
  <c r="Q25" i="15"/>
  <c r="Y24" i="15"/>
  <c r="X24" i="15"/>
  <c r="W24" i="15"/>
  <c r="Q24" i="15"/>
  <c r="Y23" i="15"/>
  <c r="X23" i="15"/>
  <c r="W23" i="15"/>
  <c r="Q23" i="15"/>
  <c r="Y22" i="15"/>
  <c r="X22" i="15"/>
  <c r="W22" i="15"/>
  <c r="Q22" i="15"/>
  <c r="Y21" i="15"/>
  <c r="X21" i="15"/>
  <c r="W21" i="15"/>
  <c r="S21" i="15"/>
  <c r="Q21" i="15"/>
  <c r="Y20" i="15"/>
  <c r="X20" i="15"/>
  <c r="W20" i="15"/>
  <c r="S20" i="15"/>
  <c r="R20" i="15"/>
  <c r="Q20" i="15"/>
  <c r="Y19" i="15"/>
  <c r="X19" i="15"/>
  <c r="W19" i="15"/>
  <c r="S19" i="15"/>
  <c r="Q19" i="15"/>
  <c r="Y18" i="15"/>
  <c r="X18" i="15"/>
  <c r="W18" i="15"/>
  <c r="Q18" i="15"/>
  <c r="Y17" i="15"/>
  <c r="X17" i="15"/>
  <c r="W17" i="15"/>
  <c r="Q17" i="15"/>
  <c r="Y16" i="15"/>
  <c r="X16" i="15"/>
  <c r="W16" i="15"/>
  <c r="Y15" i="15"/>
  <c r="X15" i="15"/>
  <c r="W15" i="15"/>
  <c r="Q15" i="15"/>
  <c r="Y14" i="15"/>
  <c r="X14" i="15"/>
  <c r="W14" i="15"/>
  <c r="R14" i="15"/>
  <c r="Q14" i="15"/>
  <c r="Y13" i="15"/>
  <c r="X13" i="15"/>
  <c r="W13" i="15"/>
  <c r="Q13" i="15"/>
  <c r="Y12" i="15"/>
  <c r="X12" i="15"/>
  <c r="W12" i="15"/>
  <c r="R12" i="15"/>
  <c r="Q12" i="15"/>
  <c r="Y11" i="15"/>
  <c r="X11" i="15"/>
  <c r="W11" i="15"/>
  <c r="R11" i="15"/>
  <c r="Q11" i="15"/>
  <c r="Y10" i="15"/>
  <c r="X10" i="15"/>
  <c r="W10" i="15"/>
  <c r="R10" i="15"/>
  <c r="Q10" i="15"/>
  <c r="Y9" i="15"/>
  <c r="X9" i="15"/>
  <c r="W9" i="15"/>
  <c r="S9" i="15"/>
  <c r="Q9" i="15"/>
  <c r="Y8" i="15"/>
  <c r="X8" i="15"/>
  <c r="W8" i="15"/>
  <c r="Y7" i="15"/>
  <c r="X7" i="15"/>
  <c r="W7" i="15"/>
  <c r="Y6" i="15"/>
  <c r="X6" i="15"/>
  <c r="W6" i="15"/>
  <c r="R6" i="15"/>
  <c r="Q6" i="15"/>
  <c r="Y5" i="15"/>
  <c r="X5" i="15"/>
  <c r="W5" i="15"/>
  <c r="R5" i="15"/>
  <c r="Q5" i="15"/>
  <c r="Y4" i="15"/>
  <c r="X4" i="15"/>
  <c r="W4" i="15"/>
  <c r="S4" i="15"/>
  <c r="R4" i="15"/>
  <c r="Q4" i="15"/>
  <c r="Y3" i="15"/>
  <c r="X3" i="15"/>
  <c r="W3" i="15"/>
  <c r="Q3" i="15"/>
  <c r="Y2" i="15"/>
  <c r="X2" i="15"/>
  <c r="W2" i="15"/>
  <c r="R2" i="15"/>
  <c r="Q2" i="15"/>
  <c r="Z49" i="6"/>
  <c r="V49" i="6"/>
  <c r="U49" i="6"/>
  <c r="T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Y46" i="6"/>
  <c r="X46" i="6"/>
  <c r="W46" i="6"/>
  <c r="S46" i="6"/>
  <c r="R46" i="6"/>
  <c r="Q46" i="6"/>
  <c r="Y45" i="6"/>
  <c r="X45" i="6"/>
  <c r="W45" i="6"/>
  <c r="S45" i="6"/>
  <c r="R45" i="6"/>
  <c r="Q45" i="6"/>
  <c r="Y44" i="6"/>
  <c r="X44" i="6"/>
  <c r="W44" i="6"/>
  <c r="S44" i="6"/>
  <c r="R44" i="6"/>
  <c r="Q44" i="6"/>
  <c r="Y43" i="6"/>
  <c r="X43" i="6"/>
  <c r="W43" i="6"/>
  <c r="S43" i="6"/>
  <c r="R43" i="6"/>
  <c r="Q43" i="6"/>
  <c r="Y42" i="6"/>
  <c r="X42" i="6"/>
  <c r="W42" i="6"/>
  <c r="S42" i="6"/>
  <c r="R42" i="6"/>
  <c r="Q42" i="6"/>
  <c r="Y41" i="6"/>
  <c r="X41" i="6"/>
  <c r="W41" i="6"/>
  <c r="S41" i="6"/>
  <c r="R41" i="6"/>
  <c r="Q41" i="6"/>
  <c r="Y40" i="6"/>
  <c r="X40" i="6"/>
  <c r="W40" i="6"/>
  <c r="S40" i="6"/>
  <c r="R40" i="6"/>
  <c r="Q40" i="6"/>
  <c r="Y39" i="6"/>
  <c r="X39" i="6"/>
  <c r="W39" i="6"/>
  <c r="S39" i="6"/>
  <c r="R39" i="6"/>
  <c r="Q39" i="6"/>
  <c r="Y38" i="6"/>
  <c r="X38" i="6"/>
  <c r="W38" i="6"/>
  <c r="S38" i="6"/>
  <c r="R38" i="6"/>
  <c r="Q38" i="6"/>
  <c r="Y37" i="6"/>
  <c r="X37" i="6"/>
  <c r="W37" i="6"/>
  <c r="S37" i="6"/>
  <c r="R37" i="6"/>
  <c r="Q37" i="6"/>
  <c r="Y36" i="6"/>
  <c r="X36" i="6"/>
  <c r="W36" i="6"/>
  <c r="S36" i="6"/>
  <c r="R36" i="6"/>
  <c r="Q36" i="6"/>
  <c r="Y35" i="6"/>
  <c r="X35" i="6"/>
  <c r="W35" i="6"/>
  <c r="S35" i="6"/>
  <c r="R35" i="6"/>
  <c r="Q35" i="6"/>
  <c r="Y34" i="6"/>
  <c r="X34" i="6"/>
  <c r="W34" i="6"/>
  <c r="S34" i="6"/>
  <c r="R34" i="6"/>
  <c r="Q34" i="6"/>
  <c r="Y33" i="6"/>
  <c r="X33" i="6"/>
  <c r="W33" i="6"/>
  <c r="S33" i="6"/>
  <c r="R33" i="6"/>
  <c r="Q33" i="6"/>
  <c r="Y32" i="6"/>
  <c r="X32" i="6"/>
  <c r="W32" i="6"/>
  <c r="S32" i="6"/>
  <c r="R32" i="6"/>
  <c r="Q32" i="6"/>
  <c r="Y31" i="6"/>
  <c r="X31" i="6"/>
  <c r="W31" i="6"/>
  <c r="S31" i="6"/>
  <c r="R31" i="6"/>
  <c r="Q31" i="6"/>
  <c r="Y30" i="6"/>
  <c r="X30" i="6"/>
  <c r="W30" i="6"/>
  <c r="S30" i="6"/>
  <c r="R30" i="6"/>
  <c r="Q30" i="6"/>
  <c r="Y29" i="6"/>
  <c r="X29" i="6"/>
  <c r="W29" i="6"/>
  <c r="S29" i="6"/>
  <c r="R29" i="6"/>
  <c r="Q29" i="6"/>
  <c r="Y28" i="6"/>
  <c r="X28" i="6"/>
  <c r="W28" i="6"/>
  <c r="R28" i="6"/>
  <c r="Q28" i="6"/>
  <c r="Y27" i="6"/>
  <c r="X27" i="6"/>
  <c r="W27" i="6"/>
  <c r="Q27" i="6"/>
  <c r="Y26" i="6"/>
  <c r="X26" i="6"/>
  <c r="W26" i="6"/>
  <c r="Y25" i="6"/>
  <c r="X25" i="6"/>
  <c r="W25" i="6"/>
  <c r="R25" i="6"/>
  <c r="Q25" i="6"/>
  <c r="Y24" i="6"/>
  <c r="X24" i="6"/>
  <c r="W24" i="6"/>
  <c r="R24" i="6"/>
  <c r="Q24" i="6"/>
  <c r="Y23" i="6"/>
  <c r="X23" i="6"/>
  <c r="W23" i="6"/>
  <c r="Q23" i="6"/>
  <c r="Y22" i="6"/>
  <c r="X22" i="6"/>
  <c r="W22" i="6"/>
  <c r="Q22" i="6"/>
  <c r="Y21" i="6"/>
  <c r="X21" i="6"/>
  <c r="W21" i="6"/>
  <c r="Q21" i="6"/>
  <c r="Y20" i="6"/>
  <c r="X20" i="6"/>
  <c r="W20" i="6"/>
  <c r="Q20" i="6"/>
  <c r="Y19" i="6"/>
  <c r="X19" i="6"/>
  <c r="W19" i="6"/>
  <c r="Q19" i="6"/>
  <c r="Y18" i="6"/>
  <c r="X18" i="6"/>
  <c r="W18" i="6"/>
  <c r="Y17" i="6"/>
  <c r="X17" i="6"/>
  <c r="W17" i="6"/>
  <c r="S17" i="6"/>
  <c r="Q17" i="6"/>
  <c r="Y16" i="6"/>
  <c r="X16" i="6"/>
  <c r="W16" i="6"/>
  <c r="R16" i="6"/>
  <c r="Q16" i="6"/>
  <c r="Y15" i="6"/>
  <c r="X15" i="6"/>
  <c r="W15" i="6"/>
  <c r="Y14" i="6"/>
  <c r="X14" i="6"/>
  <c r="W14" i="6"/>
  <c r="S14" i="6"/>
  <c r="Q14" i="6"/>
  <c r="Y13" i="6"/>
  <c r="X13" i="6"/>
  <c r="W13" i="6"/>
  <c r="Q13" i="6"/>
  <c r="Y12" i="6"/>
  <c r="X12" i="6"/>
  <c r="W12" i="6"/>
  <c r="Q12" i="6"/>
  <c r="Y11" i="6"/>
  <c r="X11" i="6"/>
  <c r="W11" i="6"/>
  <c r="Q11" i="6"/>
  <c r="Y10" i="6"/>
  <c r="X10" i="6"/>
  <c r="W10" i="6"/>
  <c r="S10" i="6"/>
  <c r="Q10" i="6"/>
  <c r="Y9" i="6"/>
  <c r="X9" i="6"/>
  <c r="W9" i="6"/>
  <c r="Q9" i="6"/>
  <c r="Y8" i="6"/>
  <c r="X8" i="6"/>
  <c r="W8" i="6"/>
  <c r="S8" i="6"/>
  <c r="Q8" i="6"/>
  <c r="Y7" i="6"/>
  <c r="X7" i="6"/>
  <c r="W7" i="6"/>
  <c r="Q7" i="6"/>
  <c r="Y6" i="6"/>
  <c r="X6" i="6"/>
  <c r="W6" i="6"/>
  <c r="Y5" i="6"/>
  <c r="X5" i="6"/>
  <c r="W5" i="6"/>
  <c r="R5" i="6"/>
  <c r="Q5" i="6"/>
  <c r="Y4" i="6"/>
  <c r="X4" i="6"/>
  <c r="W4" i="6"/>
  <c r="R4" i="6"/>
  <c r="Q4" i="6"/>
  <c r="Y3" i="6"/>
  <c r="X3" i="6"/>
  <c r="W3" i="6"/>
  <c r="Y2" i="6"/>
  <c r="X2" i="6"/>
  <c r="W2" i="6"/>
  <c r="R2" i="6"/>
  <c r="Q2" i="6"/>
  <c r="Z49" i="2"/>
  <c r="V49" i="2"/>
  <c r="U49" i="2"/>
  <c r="T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Y46" i="2"/>
  <c r="X46" i="2"/>
  <c r="W46" i="2"/>
  <c r="S46" i="2"/>
  <c r="R46" i="2"/>
  <c r="Q46" i="2"/>
  <c r="Y45" i="2"/>
  <c r="X45" i="2"/>
  <c r="W45" i="2"/>
  <c r="S45" i="2"/>
  <c r="R45" i="2"/>
  <c r="Q45" i="2"/>
  <c r="Y44" i="2"/>
  <c r="X44" i="2"/>
  <c r="W44" i="2"/>
  <c r="S44" i="2"/>
  <c r="R44" i="2"/>
  <c r="Q44" i="2"/>
  <c r="Y43" i="2"/>
  <c r="X43" i="2"/>
  <c r="W43" i="2"/>
  <c r="S43" i="2"/>
  <c r="R43" i="2"/>
  <c r="Q43" i="2"/>
  <c r="Y42" i="2"/>
  <c r="X42" i="2"/>
  <c r="W42" i="2"/>
  <c r="S42" i="2"/>
  <c r="R42" i="2"/>
  <c r="Q42" i="2"/>
  <c r="Y41" i="2"/>
  <c r="X41" i="2"/>
  <c r="W41" i="2"/>
  <c r="S41" i="2"/>
  <c r="R41" i="2"/>
  <c r="Q41" i="2"/>
  <c r="Y40" i="2"/>
  <c r="X40" i="2"/>
  <c r="W40" i="2"/>
  <c r="S40" i="2"/>
  <c r="R40" i="2"/>
  <c r="Q40" i="2"/>
  <c r="Y39" i="2"/>
  <c r="X39" i="2"/>
  <c r="W39" i="2"/>
  <c r="S39" i="2"/>
  <c r="R39" i="2"/>
  <c r="Q39" i="2"/>
  <c r="Y38" i="2"/>
  <c r="X38" i="2"/>
  <c r="W38" i="2"/>
  <c r="S38" i="2"/>
  <c r="R38" i="2"/>
  <c r="Q38" i="2"/>
  <c r="Y37" i="2"/>
  <c r="X37" i="2"/>
  <c r="W37" i="2"/>
  <c r="S37" i="2"/>
  <c r="R37" i="2"/>
  <c r="Q37" i="2"/>
  <c r="Y36" i="2"/>
  <c r="X36" i="2"/>
  <c r="W36" i="2"/>
  <c r="S36" i="2"/>
  <c r="R36" i="2"/>
  <c r="Q36" i="2"/>
  <c r="Y35" i="2"/>
  <c r="X35" i="2"/>
  <c r="W35" i="2"/>
  <c r="S35" i="2"/>
  <c r="R35" i="2"/>
  <c r="Q35" i="2"/>
  <c r="Y34" i="2"/>
  <c r="X34" i="2"/>
  <c r="W34" i="2"/>
  <c r="S34" i="2"/>
  <c r="R34" i="2"/>
  <c r="Q34" i="2"/>
  <c r="Y33" i="2"/>
  <c r="X33" i="2"/>
  <c r="W33" i="2"/>
  <c r="S33" i="2"/>
  <c r="R33" i="2"/>
  <c r="Q33" i="2"/>
  <c r="Y32" i="2"/>
  <c r="X32" i="2"/>
  <c r="W32" i="2"/>
  <c r="S32" i="2"/>
  <c r="R32" i="2"/>
  <c r="Q32" i="2"/>
  <c r="Y31" i="2"/>
  <c r="X31" i="2"/>
  <c r="W31" i="2"/>
  <c r="S31" i="2"/>
  <c r="R31" i="2"/>
  <c r="Q31" i="2"/>
  <c r="Y30" i="2"/>
  <c r="X30" i="2"/>
  <c r="W30" i="2"/>
  <c r="S30" i="2"/>
  <c r="R30" i="2"/>
  <c r="Q30" i="2"/>
  <c r="Y29" i="2"/>
  <c r="X29" i="2"/>
  <c r="W29" i="2"/>
  <c r="S29" i="2"/>
  <c r="R29" i="2"/>
  <c r="Q29" i="2"/>
  <c r="Y28" i="2"/>
  <c r="X28" i="2"/>
  <c r="W28" i="2"/>
  <c r="S28" i="2"/>
  <c r="Q28" i="2"/>
  <c r="Y27" i="2"/>
  <c r="X27" i="2"/>
  <c r="W27" i="2"/>
  <c r="S27" i="2"/>
  <c r="Q27" i="2"/>
  <c r="Y26" i="2"/>
  <c r="X26" i="2"/>
  <c r="W26" i="2"/>
  <c r="S26" i="2"/>
  <c r="Q26" i="2"/>
  <c r="Y25" i="2"/>
  <c r="X25" i="2"/>
  <c r="W25" i="2"/>
  <c r="S25" i="2"/>
  <c r="Q25" i="2"/>
  <c r="Y24" i="2"/>
  <c r="X24" i="2"/>
  <c r="W24" i="2"/>
  <c r="S24" i="2"/>
  <c r="R24" i="2"/>
  <c r="Q24" i="2"/>
  <c r="Y23" i="2"/>
  <c r="X23" i="2"/>
  <c r="W23" i="2"/>
  <c r="Y22" i="2"/>
  <c r="X22" i="2"/>
  <c r="W22" i="2"/>
  <c r="Y21" i="2"/>
  <c r="X21" i="2"/>
  <c r="W21" i="2"/>
  <c r="Q21" i="2"/>
  <c r="Y20" i="2"/>
  <c r="X20" i="2"/>
  <c r="W20" i="2"/>
  <c r="Q20" i="2"/>
  <c r="Y19" i="2"/>
  <c r="X19" i="2"/>
  <c r="W19" i="2"/>
  <c r="S19" i="2"/>
  <c r="Q19" i="2"/>
  <c r="Y18" i="2"/>
  <c r="X18" i="2"/>
  <c r="W18" i="2"/>
  <c r="S18" i="2"/>
  <c r="Q18" i="2"/>
  <c r="Y17" i="2"/>
  <c r="X17" i="2"/>
  <c r="W17" i="2"/>
  <c r="S17" i="2"/>
  <c r="Q17" i="2"/>
  <c r="Y16" i="2"/>
  <c r="X16" i="2"/>
  <c r="W16" i="2"/>
  <c r="Q16" i="2"/>
  <c r="Y15" i="2"/>
  <c r="X15" i="2"/>
  <c r="W15" i="2"/>
  <c r="S15" i="2"/>
  <c r="Q15" i="2"/>
  <c r="Y14" i="2"/>
  <c r="X14" i="2"/>
  <c r="W14" i="2"/>
  <c r="Q14" i="2"/>
  <c r="Y13" i="2"/>
  <c r="X13" i="2"/>
  <c r="W13" i="2"/>
  <c r="S13" i="2"/>
  <c r="R13" i="2"/>
  <c r="Q13" i="2"/>
  <c r="Y12" i="2"/>
  <c r="X12" i="2"/>
  <c r="W12" i="2"/>
  <c r="Q12" i="2"/>
  <c r="Y11" i="2"/>
  <c r="X11" i="2"/>
  <c r="W11" i="2"/>
  <c r="Q11" i="2"/>
  <c r="Y10" i="2"/>
  <c r="X10" i="2"/>
  <c r="W10" i="2"/>
  <c r="Q10" i="2"/>
  <c r="Y9" i="2"/>
  <c r="X9" i="2"/>
  <c r="W9" i="2"/>
  <c r="Q9" i="2"/>
  <c r="Y8" i="2"/>
  <c r="X8" i="2"/>
  <c r="W8" i="2"/>
  <c r="Q8" i="2"/>
  <c r="Y7" i="2"/>
  <c r="X7" i="2"/>
  <c r="W7" i="2"/>
  <c r="Q7" i="2"/>
  <c r="Y6" i="2"/>
  <c r="X6" i="2"/>
  <c r="W6" i="2"/>
  <c r="S6" i="2"/>
  <c r="Q6" i="2"/>
  <c r="Y5" i="2"/>
  <c r="X5" i="2"/>
  <c r="W5" i="2"/>
  <c r="Q5" i="2"/>
  <c r="Y4" i="2"/>
  <c r="X4" i="2"/>
  <c r="W4" i="2"/>
  <c r="S4" i="2"/>
  <c r="Q4" i="2"/>
  <c r="Y3" i="2"/>
  <c r="X3" i="2"/>
  <c r="W3" i="2"/>
  <c r="Q3" i="2"/>
  <c r="Y2" i="2"/>
  <c r="X2" i="2"/>
  <c r="W2" i="2"/>
  <c r="Q2" i="2"/>
  <c r="Z49" i="5"/>
  <c r="V49" i="5"/>
  <c r="U49" i="5"/>
  <c r="T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Y46" i="5"/>
  <c r="X46" i="5"/>
  <c r="W46" i="5"/>
  <c r="S46" i="5"/>
  <c r="R46" i="5"/>
  <c r="Q46" i="5"/>
  <c r="Y45" i="5"/>
  <c r="X45" i="5"/>
  <c r="W45" i="5"/>
  <c r="S45" i="5"/>
  <c r="R45" i="5"/>
  <c r="Q45" i="5"/>
  <c r="Y44" i="5"/>
  <c r="X44" i="5"/>
  <c r="W44" i="5"/>
  <c r="S44" i="5"/>
  <c r="R44" i="5"/>
  <c r="Q44" i="5"/>
  <c r="Y43" i="5"/>
  <c r="X43" i="5"/>
  <c r="W43" i="5"/>
  <c r="S43" i="5"/>
  <c r="R43" i="5"/>
  <c r="Q43" i="5"/>
  <c r="Y42" i="5"/>
  <c r="X42" i="5"/>
  <c r="W42" i="5"/>
  <c r="S42" i="5"/>
  <c r="R42" i="5"/>
  <c r="Q42" i="5"/>
  <c r="Y41" i="5"/>
  <c r="X41" i="5"/>
  <c r="W41" i="5"/>
  <c r="S41" i="5"/>
  <c r="R41" i="5"/>
  <c r="Q41" i="5"/>
  <c r="Y40" i="5"/>
  <c r="X40" i="5"/>
  <c r="W40" i="5"/>
  <c r="S40" i="5"/>
  <c r="R40" i="5"/>
  <c r="Q40" i="5"/>
  <c r="Y39" i="5"/>
  <c r="X39" i="5"/>
  <c r="W39" i="5"/>
  <c r="S39" i="5"/>
  <c r="R39" i="5"/>
  <c r="Q39" i="5"/>
  <c r="Y38" i="5"/>
  <c r="X38" i="5"/>
  <c r="W38" i="5"/>
  <c r="S38" i="5"/>
  <c r="R38" i="5"/>
  <c r="Q38" i="5"/>
  <c r="Y37" i="5"/>
  <c r="X37" i="5"/>
  <c r="W37" i="5"/>
  <c r="S37" i="5"/>
  <c r="R37" i="5"/>
  <c r="Q37" i="5"/>
  <c r="Y36" i="5"/>
  <c r="X36" i="5"/>
  <c r="W36" i="5"/>
  <c r="S36" i="5"/>
  <c r="R36" i="5"/>
  <c r="Q36" i="5"/>
  <c r="Y35" i="5"/>
  <c r="X35" i="5"/>
  <c r="W35" i="5"/>
  <c r="S35" i="5"/>
  <c r="R35" i="5"/>
  <c r="Q35" i="5"/>
  <c r="Y34" i="5"/>
  <c r="X34" i="5"/>
  <c r="W34" i="5"/>
  <c r="S34" i="5"/>
  <c r="R34" i="5"/>
  <c r="Q34" i="5"/>
  <c r="Y33" i="5"/>
  <c r="X33" i="5"/>
  <c r="W33" i="5"/>
  <c r="S33" i="5"/>
  <c r="R33" i="5"/>
  <c r="Q33" i="5"/>
  <c r="Y32" i="5"/>
  <c r="X32" i="5"/>
  <c r="W32" i="5"/>
  <c r="S32" i="5"/>
  <c r="R32" i="5"/>
  <c r="Q32" i="5"/>
  <c r="Y31" i="5"/>
  <c r="X31" i="5"/>
  <c r="W31" i="5"/>
  <c r="S31" i="5"/>
  <c r="R31" i="5"/>
  <c r="Q31" i="5"/>
  <c r="Y30" i="5"/>
  <c r="X30" i="5"/>
  <c r="W30" i="5"/>
  <c r="S30" i="5"/>
  <c r="R30" i="5"/>
  <c r="Q30" i="5"/>
  <c r="Y29" i="5"/>
  <c r="X29" i="5"/>
  <c r="W29" i="5"/>
  <c r="S29" i="5"/>
  <c r="R29" i="5"/>
  <c r="Q29" i="5"/>
  <c r="Y28" i="5"/>
  <c r="X28" i="5"/>
  <c r="W28" i="5"/>
  <c r="R28" i="5"/>
  <c r="Q28" i="5"/>
  <c r="Y27" i="5"/>
  <c r="X27" i="5"/>
  <c r="W27" i="5"/>
  <c r="Q27" i="5"/>
  <c r="Y26" i="5"/>
  <c r="X26" i="5"/>
  <c r="W26" i="5"/>
  <c r="Q26" i="5"/>
  <c r="Y25" i="5"/>
  <c r="X25" i="5"/>
  <c r="W25" i="5"/>
  <c r="S25" i="5"/>
  <c r="Q25" i="5"/>
  <c r="Y24" i="5"/>
  <c r="X24" i="5"/>
  <c r="W24" i="5"/>
  <c r="S24" i="5"/>
  <c r="Q24" i="5"/>
  <c r="Y23" i="5"/>
  <c r="X23" i="5"/>
  <c r="Q23" i="5"/>
  <c r="Y22" i="5"/>
  <c r="X22" i="5"/>
  <c r="W22" i="5"/>
  <c r="S22" i="5"/>
  <c r="Q22" i="5"/>
  <c r="Y21" i="5"/>
  <c r="X21" i="5"/>
  <c r="W21" i="5"/>
  <c r="S21" i="5"/>
  <c r="Q21" i="5"/>
  <c r="Y20" i="5"/>
  <c r="X20" i="5"/>
  <c r="W20" i="5"/>
  <c r="S20" i="5"/>
  <c r="Q20" i="5"/>
  <c r="Y19" i="5"/>
  <c r="X19" i="5"/>
  <c r="W19" i="5"/>
  <c r="S19" i="5"/>
  <c r="Q19" i="5"/>
  <c r="Y18" i="5"/>
  <c r="X18" i="5"/>
  <c r="W18" i="5"/>
  <c r="Q18" i="5"/>
  <c r="Y17" i="5"/>
  <c r="X17" i="5"/>
  <c r="W17" i="5"/>
  <c r="Q17" i="5"/>
  <c r="Y16" i="5"/>
  <c r="X16" i="5"/>
  <c r="W16" i="5"/>
  <c r="S16" i="5"/>
  <c r="Q16" i="5"/>
  <c r="Y15" i="5"/>
  <c r="X15" i="5"/>
  <c r="W15" i="5"/>
  <c r="S15" i="5"/>
  <c r="Q15" i="5"/>
  <c r="Y14" i="5"/>
  <c r="X14" i="5"/>
  <c r="W14" i="5"/>
  <c r="S14" i="5"/>
  <c r="Q14" i="5"/>
  <c r="Y13" i="5"/>
  <c r="X13" i="5"/>
  <c r="W13" i="5"/>
  <c r="S13" i="5"/>
  <c r="Q13" i="5"/>
  <c r="Y12" i="5"/>
  <c r="X12" i="5"/>
  <c r="W12" i="5"/>
  <c r="S12" i="5"/>
  <c r="R12" i="5"/>
  <c r="Q12" i="5"/>
  <c r="Y11" i="5"/>
  <c r="X11" i="5"/>
  <c r="W11" i="5"/>
  <c r="Q11" i="5"/>
  <c r="Y10" i="5"/>
  <c r="X10" i="5"/>
  <c r="W10" i="5"/>
  <c r="S10" i="5"/>
  <c r="Q10" i="5"/>
  <c r="Y9" i="5"/>
  <c r="X9" i="5"/>
  <c r="W9" i="5"/>
  <c r="S9" i="5"/>
  <c r="Q9" i="5"/>
  <c r="Y8" i="5"/>
  <c r="X8" i="5"/>
  <c r="W8" i="5"/>
  <c r="S8" i="5"/>
  <c r="Q8" i="5"/>
  <c r="Y7" i="5"/>
  <c r="X7" i="5"/>
  <c r="W7" i="5"/>
  <c r="Q7" i="5"/>
  <c r="Y6" i="5"/>
  <c r="X6" i="5"/>
  <c r="W6" i="5"/>
  <c r="S6" i="5"/>
  <c r="Q6" i="5"/>
  <c r="Y5" i="5"/>
  <c r="X5" i="5"/>
  <c r="W5" i="5"/>
  <c r="S5" i="5"/>
  <c r="Q5" i="5"/>
  <c r="Y4" i="5"/>
  <c r="X4" i="5"/>
  <c r="W4" i="5"/>
  <c r="S4" i="5"/>
  <c r="Q4" i="5"/>
  <c r="Y3" i="5"/>
  <c r="X3" i="5"/>
  <c r="W3" i="5"/>
  <c r="Q3" i="5"/>
  <c r="Y2" i="5"/>
  <c r="X2" i="5"/>
  <c r="W2" i="5"/>
  <c r="S2" i="5"/>
  <c r="R2" i="5"/>
  <c r="Q2" i="5"/>
  <c r="Z49" i="4"/>
  <c r="V49" i="4"/>
  <c r="U49" i="4"/>
  <c r="T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Y46" i="4"/>
  <c r="X46" i="4"/>
  <c r="W46" i="4"/>
  <c r="S46" i="4"/>
  <c r="R46" i="4"/>
  <c r="Q46" i="4"/>
  <c r="Y45" i="4"/>
  <c r="X45" i="4"/>
  <c r="W45" i="4"/>
  <c r="S45" i="4"/>
  <c r="R45" i="4"/>
  <c r="Q45" i="4"/>
  <c r="Y44" i="4"/>
  <c r="X44" i="4"/>
  <c r="W44" i="4"/>
  <c r="S44" i="4"/>
  <c r="R44" i="4"/>
  <c r="Q44" i="4"/>
  <c r="Y43" i="4"/>
  <c r="X43" i="4"/>
  <c r="W43" i="4"/>
  <c r="S43" i="4"/>
  <c r="R43" i="4"/>
  <c r="Q43" i="4"/>
  <c r="Y42" i="4"/>
  <c r="X42" i="4"/>
  <c r="W42" i="4"/>
  <c r="S42" i="4"/>
  <c r="R42" i="4"/>
  <c r="Q42" i="4"/>
  <c r="Y41" i="4"/>
  <c r="X41" i="4"/>
  <c r="W41" i="4"/>
  <c r="S41" i="4"/>
  <c r="R41" i="4"/>
  <c r="Q41" i="4"/>
  <c r="Y40" i="4"/>
  <c r="X40" i="4"/>
  <c r="W40" i="4"/>
  <c r="S40" i="4"/>
  <c r="R40" i="4"/>
  <c r="Q40" i="4"/>
  <c r="Y39" i="4"/>
  <c r="X39" i="4"/>
  <c r="W39" i="4"/>
  <c r="S39" i="4"/>
  <c r="R39" i="4"/>
  <c r="Q39" i="4"/>
  <c r="Y38" i="4"/>
  <c r="X38" i="4"/>
  <c r="W38" i="4"/>
  <c r="S38" i="4"/>
  <c r="R38" i="4"/>
  <c r="Q38" i="4"/>
  <c r="Y37" i="4"/>
  <c r="X37" i="4"/>
  <c r="W37" i="4"/>
  <c r="S37" i="4"/>
  <c r="R37" i="4"/>
  <c r="Q37" i="4"/>
  <c r="Y36" i="4"/>
  <c r="X36" i="4"/>
  <c r="W36" i="4"/>
  <c r="S36" i="4"/>
  <c r="R36" i="4"/>
  <c r="Q36" i="4"/>
  <c r="Y35" i="4"/>
  <c r="X35" i="4"/>
  <c r="W35" i="4"/>
  <c r="S35" i="4"/>
  <c r="R35" i="4"/>
  <c r="Q35" i="4"/>
  <c r="Y34" i="4"/>
  <c r="X34" i="4"/>
  <c r="W34" i="4"/>
  <c r="S34" i="4"/>
  <c r="R34" i="4"/>
  <c r="Q34" i="4"/>
  <c r="Y33" i="4"/>
  <c r="X33" i="4"/>
  <c r="W33" i="4"/>
  <c r="S33" i="4"/>
  <c r="R33" i="4"/>
  <c r="Q33" i="4"/>
  <c r="Y32" i="4"/>
  <c r="X32" i="4"/>
  <c r="W32" i="4"/>
  <c r="S32" i="4"/>
  <c r="R32" i="4"/>
  <c r="Q32" i="4"/>
  <c r="Y31" i="4"/>
  <c r="X31" i="4"/>
  <c r="W31" i="4"/>
  <c r="S31" i="4"/>
  <c r="R31" i="4"/>
  <c r="Q31" i="4"/>
  <c r="Y30" i="4"/>
  <c r="X30" i="4"/>
  <c r="W30" i="4"/>
  <c r="S30" i="4"/>
  <c r="R30" i="4"/>
  <c r="Q30" i="4"/>
  <c r="Y29" i="4"/>
  <c r="X29" i="4"/>
  <c r="W29" i="4"/>
  <c r="S29" i="4"/>
  <c r="R29" i="4"/>
  <c r="Q29" i="4"/>
  <c r="Y28" i="4"/>
  <c r="X28" i="4"/>
  <c r="W28" i="4"/>
  <c r="Q28" i="4"/>
  <c r="Y27" i="4"/>
  <c r="X27" i="4"/>
  <c r="W27" i="4"/>
  <c r="S27" i="4"/>
  <c r="R27" i="4"/>
  <c r="Q27" i="4"/>
  <c r="Y26" i="4"/>
  <c r="X26" i="4"/>
  <c r="W26" i="4"/>
  <c r="S26" i="4"/>
  <c r="R26" i="4"/>
  <c r="Q26" i="4"/>
  <c r="Y25" i="4"/>
  <c r="X25" i="4"/>
  <c r="W25" i="4"/>
  <c r="S25" i="4"/>
  <c r="Q25" i="4"/>
  <c r="Y24" i="4"/>
  <c r="X24" i="4"/>
  <c r="W24" i="4"/>
  <c r="S24" i="4"/>
  <c r="R24" i="4"/>
  <c r="Q24" i="4"/>
  <c r="Y23" i="4"/>
  <c r="X23" i="4"/>
  <c r="W23" i="4"/>
  <c r="S23" i="4"/>
  <c r="R23" i="4"/>
  <c r="Q23" i="4"/>
  <c r="Y22" i="4"/>
  <c r="X22" i="4"/>
  <c r="W22" i="4"/>
  <c r="S22" i="4"/>
  <c r="R22" i="4"/>
  <c r="Q22" i="4"/>
  <c r="Y21" i="4"/>
  <c r="X21" i="4"/>
  <c r="W21" i="4"/>
  <c r="S21" i="4"/>
  <c r="R21" i="4"/>
  <c r="Q21" i="4"/>
  <c r="Y20" i="4"/>
  <c r="X20" i="4"/>
  <c r="W20" i="4"/>
  <c r="S20" i="4"/>
  <c r="R20" i="4"/>
  <c r="Q20" i="4"/>
  <c r="Y19" i="4"/>
  <c r="X19" i="4"/>
  <c r="W19" i="4"/>
  <c r="R19" i="4"/>
  <c r="Q19" i="4"/>
  <c r="Y18" i="4"/>
  <c r="X18" i="4"/>
  <c r="W18" i="4"/>
  <c r="S18" i="4"/>
  <c r="Q18" i="4"/>
  <c r="Y17" i="4"/>
  <c r="X17" i="4"/>
  <c r="W17" i="4"/>
  <c r="S17" i="4"/>
  <c r="R17" i="4"/>
  <c r="Q17" i="4"/>
  <c r="Y16" i="4"/>
  <c r="X16" i="4"/>
  <c r="W16" i="4"/>
  <c r="R16" i="4"/>
  <c r="Q16" i="4"/>
  <c r="Y15" i="4"/>
  <c r="X15" i="4"/>
  <c r="W15" i="4"/>
  <c r="S15" i="4"/>
  <c r="R15" i="4"/>
  <c r="Q15" i="4"/>
  <c r="Y14" i="4"/>
  <c r="X14" i="4"/>
  <c r="W14" i="4"/>
  <c r="S14" i="4"/>
  <c r="R14" i="4"/>
  <c r="Q14" i="4"/>
  <c r="Y13" i="4"/>
  <c r="X13" i="4"/>
  <c r="W13" i="4"/>
  <c r="S13" i="4"/>
  <c r="R13" i="4"/>
  <c r="Q13" i="4"/>
  <c r="Y12" i="4"/>
  <c r="X12" i="4"/>
  <c r="W12" i="4"/>
  <c r="R12" i="4"/>
  <c r="Q12" i="4"/>
  <c r="Y11" i="4"/>
  <c r="X11" i="4"/>
  <c r="W11" i="4"/>
  <c r="S11" i="4"/>
  <c r="R11" i="4"/>
  <c r="Q11" i="4"/>
  <c r="Y10" i="4"/>
  <c r="X10" i="4"/>
  <c r="W10" i="4"/>
  <c r="R10" i="4"/>
  <c r="Q10" i="4"/>
  <c r="Y9" i="4"/>
  <c r="X9" i="4"/>
  <c r="W9" i="4"/>
  <c r="R9" i="4"/>
  <c r="Q9" i="4"/>
  <c r="Y8" i="4"/>
  <c r="X8" i="4"/>
  <c r="W8" i="4"/>
  <c r="S8" i="4"/>
  <c r="R8" i="4"/>
  <c r="Q8" i="4"/>
  <c r="Y7" i="4"/>
  <c r="X7" i="4"/>
  <c r="W7" i="4"/>
  <c r="S7" i="4"/>
  <c r="R7" i="4"/>
  <c r="Q7" i="4"/>
  <c r="Y6" i="4"/>
  <c r="X6" i="4"/>
  <c r="W6" i="4"/>
  <c r="S6" i="4"/>
  <c r="R6" i="4"/>
  <c r="Q6" i="4"/>
  <c r="Y5" i="4"/>
  <c r="X5" i="4"/>
  <c r="W5" i="4"/>
  <c r="S5" i="4"/>
  <c r="R5" i="4"/>
  <c r="Q5" i="4"/>
  <c r="Y4" i="4"/>
  <c r="X4" i="4"/>
  <c r="W4" i="4"/>
  <c r="S4" i="4"/>
  <c r="R4" i="4"/>
  <c r="Q4" i="4"/>
  <c r="Y3" i="4"/>
  <c r="X3" i="4"/>
  <c r="W3" i="4"/>
  <c r="S3" i="4"/>
  <c r="R3" i="4"/>
  <c r="Q3" i="4"/>
  <c r="Y2" i="4"/>
  <c r="X2" i="4"/>
  <c r="W2" i="4"/>
  <c r="S2" i="4"/>
  <c r="R2" i="4"/>
  <c r="Q2" i="4"/>
  <c r="Z49" i="10"/>
  <c r="V49" i="10"/>
  <c r="U49" i="10"/>
  <c r="T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D47" i="10"/>
  <c r="C47" i="10"/>
  <c r="B47" i="10"/>
  <c r="Y46" i="10"/>
  <c r="X46" i="10"/>
  <c r="W46" i="10"/>
  <c r="S46" i="10"/>
  <c r="R46" i="10"/>
  <c r="Q46" i="10"/>
  <c r="Y45" i="10"/>
  <c r="X45" i="10"/>
  <c r="W45" i="10"/>
  <c r="S45" i="10"/>
  <c r="R45" i="10"/>
  <c r="Q45" i="10"/>
  <c r="Y44" i="10"/>
  <c r="X44" i="10"/>
  <c r="W44" i="10"/>
  <c r="S44" i="10"/>
  <c r="R44" i="10"/>
  <c r="Q44" i="10"/>
  <c r="Y43" i="10"/>
  <c r="X43" i="10"/>
  <c r="W43" i="10"/>
  <c r="S43" i="10"/>
  <c r="R43" i="10"/>
  <c r="Q43" i="10"/>
  <c r="Y42" i="10"/>
  <c r="X42" i="10"/>
  <c r="W42" i="10"/>
  <c r="S42" i="10"/>
  <c r="R42" i="10"/>
  <c r="Q42" i="10"/>
  <c r="Y41" i="10"/>
  <c r="X41" i="10"/>
  <c r="W41" i="10"/>
  <c r="S41" i="10"/>
  <c r="R41" i="10"/>
  <c r="Q41" i="10"/>
  <c r="Y40" i="10"/>
  <c r="X40" i="10"/>
  <c r="W40" i="10"/>
  <c r="S40" i="10"/>
  <c r="R40" i="10"/>
  <c r="Q40" i="10"/>
  <c r="Y39" i="10"/>
  <c r="X39" i="10"/>
  <c r="W39" i="10"/>
  <c r="S39" i="10"/>
  <c r="R39" i="10"/>
  <c r="Q39" i="10"/>
  <c r="Y38" i="10"/>
  <c r="X38" i="10"/>
  <c r="W38" i="10"/>
  <c r="S38" i="10"/>
  <c r="R38" i="10"/>
  <c r="Q38" i="10"/>
  <c r="Y37" i="10"/>
  <c r="X37" i="10"/>
  <c r="W37" i="10"/>
  <c r="S37" i="10"/>
  <c r="R37" i="10"/>
  <c r="Q37" i="10"/>
  <c r="Y36" i="10"/>
  <c r="X36" i="10"/>
  <c r="W36" i="10"/>
  <c r="S36" i="10"/>
  <c r="R36" i="10"/>
  <c r="Q36" i="10"/>
  <c r="Y35" i="10"/>
  <c r="X35" i="10"/>
  <c r="W35" i="10"/>
  <c r="S35" i="10"/>
  <c r="R35" i="10"/>
  <c r="Q35" i="10"/>
  <c r="Y34" i="10"/>
  <c r="X34" i="10"/>
  <c r="W34" i="10"/>
  <c r="S34" i="10"/>
  <c r="R34" i="10"/>
  <c r="Q34" i="10"/>
  <c r="Y33" i="10"/>
  <c r="X33" i="10"/>
  <c r="W33" i="10"/>
  <c r="S33" i="10"/>
  <c r="R33" i="10"/>
  <c r="Q33" i="10"/>
  <c r="Y32" i="10"/>
  <c r="X32" i="10"/>
  <c r="W32" i="10"/>
  <c r="S32" i="10"/>
  <c r="R32" i="10"/>
  <c r="Q32" i="10"/>
  <c r="Y31" i="10"/>
  <c r="X31" i="10"/>
  <c r="W31" i="10"/>
  <c r="S31" i="10"/>
  <c r="R31" i="10"/>
  <c r="Q31" i="10"/>
  <c r="Y30" i="10"/>
  <c r="X30" i="10"/>
  <c r="W30" i="10"/>
  <c r="S30" i="10"/>
  <c r="R30" i="10"/>
  <c r="Q30" i="10"/>
  <c r="Y29" i="10"/>
  <c r="X29" i="10"/>
  <c r="W29" i="10"/>
  <c r="S29" i="10"/>
  <c r="R29" i="10"/>
  <c r="Q29" i="10"/>
  <c r="Y28" i="10"/>
  <c r="X28" i="10"/>
  <c r="W28" i="10"/>
  <c r="S28" i="10"/>
  <c r="Q28" i="10"/>
  <c r="Y27" i="10"/>
  <c r="X27" i="10"/>
  <c r="W27" i="10"/>
  <c r="R27" i="10"/>
  <c r="Q27" i="10"/>
  <c r="Y26" i="10"/>
  <c r="X26" i="10"/>
  <c r="W26" i="10"/>
  <c r="S26" i="10"/>
  <c r="R26" i="10"/>
  <c r="Q26" i="10"/>
  <c r="Y25" i="10"/>
  <c r="X25" i="10"/>
  <c r="W25" i="10"/>
  <c r="S25" i="10"/>
  <c r="R25" i="10"/>
  <c r="Q25" i="10"/>
  <c r="Y24" i="10"/>
  <c r="X24" i="10"/>
  <c r="W24" i="10"/>
  <c r="R24" i="10"/>
  <c r="Q24" i="10"/>
  <c r="Y23" i="10"/>
  <c r="X23" i="10"/>
  <c r="W23" i="10"/>
  <c r="S23" i="10"/>
  <c r="R23" i="10"/>
  <c r="Q23" i="10"/>
  <c r="Y22" i="10"/>
  <c r="X22" i="10"/>
  <c r="W22" i="10"/>
  <c r="S22" i="10"/>
  <c r="R22" i="10"/>
  <c r="Q22" i="10"/>
  <c r="Y21" i="10"/>
  <c r="X21" i="10"/>
  <c r="W21" i="10"/>
  <c r="S21" i="10"/>
  <c r="Q21" i="10"/>
  <c r="Y20" i="10"/>
  <c r="X20" i="10"/>
  <c r="W20" i="10"/>
  <c r="S20" i="10"/>
  <c r="R20" i="10"/>
  <c r="Q20" i="10"/>
  <c r="Y19" i="10"/>
  <c r="X19" i="10"/>
  <c r="W19" i="10"/>
  <c r="R19" i="10"/>
  <c r="Q19" i="10"/>
  <c r="Y18" i="10"/>
  <c r="X18" i="10"/>
  <c r="W18" i="10"/>
  <c r="S18" i="10"/>
  <c r="R18" i="10"/>
  <c r="Q18" i="10"/>
  <c r="Y17" i="10"/>
  <c r="X17" i="10"/>
  <c r="W17" i="10"/>
  <c r="R17" i="10"/>
  <c r="Q17" i="10"/>
  <c r="Y16" i="10"/>
  <c r="X16" i="10"/>
  <c r="W16" i="10"/>
  <c r="S16" i="10"/>
  <c r="R16" i="10"/>
  <c r="Q16" i="10"/>
  <c r="Y15" i="10"/>
  <c r="X15" i="10"/>
  <c r="W15" i="10"/>
  <c r="R15" i="10"/>
  <c r="Q15" i="10"/>
  <c r="Y14" i="10"/>
  <c r="X14" i="10"/>
  <c r="W14" i="10"/>
  <c r="R14" i="10"/>
  <c r="Q14" i="10"/>
  <c r="Y13" i="10"/>
  <c r="X13" i="10"/>
  <c r="W13" i="10"/>
  <c r="R13" i="10"/>
  <c r="Q13" i="10"/>
  <c r="Y12" i="10"/>
  <c r="X12" i="10"/>
  <c r="W12" i="10"/>
  <c r="R12" i="10"/>
  <c r="Q12" i="10"/>
  <c r="Y11" i="10"/>
  <c r="X11" i="10"/>
  <c r="W11" i="10"/>
  <c r="R11" i="10"/>
  <c r="Q11" i="10"/>
  <c r="Y10" i="10"/>
  <c r="X10" i="10"/>
  <c r="W10" i="10"/>
  <c r="S10" i="10"/>
  <c r="Q10" i="10"/>
  <c r="Y9" i="10"/>
  <c r="X9" i="10"/>
  <c r="W9" i="10"/>
  <c r="R9" i="10"/>
  <c r="Q9" i="10"/>
  <c r="Y8" i="10"/>
  <c r="X8" i="10"/>
  <c r="W8" i="10"/>
  <c r="S8" i="10"/>
  <c r="R8" i="10"/>
  <c r="Q8" i="10"/>
  <c r="Y7" i="10"/>
  <c r="X7" i="10"/>
  <c r="W7" i="10"/>
  <c r="R7" i="10"/>
  <c r="Q7" i="10"/>
  <c r="Y6" i="10"/>
  <c r="X6" i="10"/>
  <c r="W6" i="10"/>
  <c r="S6" i="10"/>
  <c r="Q6" i="10"/>
  <c r="Y5" i="10"/>
  <c r="X5" i="10"/>
  <c r="W5" i="10"/>
  <c r="R5" i="10"/>
  <c r="Q5" i="10"/>
  <c r="Y4" i="10"/>
  <c r="X4" i="10"/>
  <c r="W4" i="10"/>
  <c r="S4" i="10"/>
  <c r="R4" i="10"/>
  <c r="Q4" i="10"/>
  <c r="Y3" i="10"/>
  <c r="X3" i="10"/>
  <c r="W3" i="10"/>
  <c r="S3" i="10"/>
  <c r="R3" i="10"/>
  <c r="Q3" i="10"/>
  <c r="Y2" i="10"/>
  <c r="X2" i="10"/>
  <c r="W2" i="10"/>
  <c r="R2" i="10"/>
  <c r="Q2" i="10"/>
  <c r="V49" i="1"/>
  <c r="U49" i="1"/>
  <c r="V47" i="1"/>
  <c r="U47" i="1"/>
  <c r="R23" i="1"/>
  <c r="S41" i="1"/>
  <c r="S40" i="1"/>
  <c r="S39" i="1"/>
  <c r="S38" i="1"/>
  <c r="S37" i="1"/>
  <c r="S34" i="1"/>
  <c r="S33" i="1"/>
  <c r="S32" i="1"/>
  <c r="S28" i="1"/>
  <c r="S26" i="1"/>
  <c r="S22" i="1"/>
  <c r="S19" i="1"/>
  <c r="S44" i="1"/>
  <c r="S18" i="1"/>
  <c r="S17" i="1"/>
  <c r="S11" i="1"/>
  <c r="S5" i="1"/>
  <c r="Q2" i="1"/>
  <c r="R2" i="1"/>
  <c r="S2" i="1"/>
  <c r="W2" i="1"/>
  <c r="X2" i="1"/>
  <c r="Y2" i="1"/>
  <c r="Q3" i="1"/>
  <c r="R3" i="1"/>
  <c r="W3" i="1"/>
  <c r="X3" i="1"/>
  <c r="Y3" i="1"/>
  <c r="Q4" i="1"/>
  <c r="R4" i="1"/>
  <c r="S4" i="1"/>
  <c r="W4" i="1"/>
  <c r="X4" i="1"/>
  <c r="Y4" i="1"/>
  <c r="Q5" i="1"/>
  <c r="R5" i="1"/>
  <c r="W5" i="1"/>
  <c r="X5" i="1"/>
  <c r="Y5" i="1"/>
  <c r="Q6" i="1"/>
  <c r="R6" i="1"/>
  <c r="S6" i="1"/>
  <c r="W6" i="1"/>
  <c r="X6" i="1"/>
  <c r="Y6" i="1"/>
  <c r="Q7" i="1"/>
  <c r="R7" i="1"/>
  <c r="S7" i="1"/>
  <c r="W7" i="1"/>
  <c r="X7" i="1"/>
  <c r="Y7" i="1"/>
  <c r="Q8" i="1"/>
  <c r="R8" i="1"/>
  <c r="S8" i="1"/>
  <c r="W8" i="1"/>
  <c r="X8" i="1"/>
  <c r="Y8" i="1"/>
  <c r="Q9" i="1"/>
  <c r="R9" i="1"/>
  <c r="S9" i="1"/>
  <c r="W9" i="1"/>
  <c r="X9" i="1"/>
  <c r="Y9" i="1"/>
  <c r="Q10" i="1"/>
  <c r="R10" i="1"/>
  <c r="W10" i="1"/>
  <c r="X10" i="1"/>
  <c r="Y10" i="1"/>
  <c r="Q11" i="1"/>
  <c r="R11" i="1"/>
  <c r="W11" i="1"/>
  <c r="X11" i="1"/>
  <c r="Y11" i="1"/>
  <c r="Q12" i="1"/>
  <c r="R12" i="1"/>
  <c r="W12" i="1"/>
  <c r="X12" i="1"/>
  <c r="Y12" i="1"/>
  <c r="Q13" i="1"/>
  <c r="R13" i="1"/>
  <c r="W13" i="1"/>
  <c r="X13" i="1"/>
  <c r="Y13" i="1"/>
  <c r="Q14" i="1"/>
  <c r="R14" i="1"/>
  <c r="W14" i="1"/>
  <c r="X14" i="1"/>
  <c r="Y14" i="1"/>
  <c r="Q15" i="1"/>
  <c r="R15" i="1"/>
  <c r="W15" i="1"/>
  <c r="X15" i="1"/>
  <c r="Y15" i="1"/>
  <c r="Q16" i="1"/>
  <c r="R16" i="1"/>
  <c r="W16" i="1"/>
  <c r="X16" i="1"/>
  <c r="Y16" i="1"/>
  <c r="Q17" i="1"/>
  <c r="R17" i="1"/>
  <c r="W17" i="1"/>
  <c r="X17" i="1"/>
  <c r="Y17" i="1"/>
  <c r="Q18" i="1"/>
  <c r="R18" i="1"/>
  <c r="W18" i="1"/>
  <c r="X18" i="1"/>
  <c r="Y18" i="1"/>
  <c r="Q19" i="1"/>
  <c r="R19" i="1"/>
  <c r="W19" i="1"/>
  <c r="X19" i="1"/>
  <c r="Y19" i="1"/>
  <c r="Q20" i="1"/>
  <c r="R20" i="1"/>
  <c r="W20" i="1"/>
  <c r="X20" i="1"/>
  <c r="Y20" i="1"/>
  <c r="Q21" i="1"/>
  <c r="R21" i="1"/>
  <c r="W21" i="1"/>
  <c r="X21" i="1"/>
  <c r="Y21" i="1"/>
  <c r="Q22" i="1"/>
  <c r="R22" i="1"/>
  <c r="W22" i="1"/>
  <c r="X22" i="1"/>
  <c r="Y22" i="1"/>
  <c r="Q23" i="1"/>
  <c r="W23" i="1"/>
  <c r="X23" i="1"/>
  <c r="Y23" i="1"/>
  <c r="Q24" i="1"/>
  <c r="R24" i="1"/>
  <c r="W24" i="1"/>
  <c r="X24" i="1"/>
  <c r="Y24" i="1"/>
  <c r="Q25" i="1"/>
  <c r="R25" i="1"/>
  <c r="W25" i="1"/>
  <c r="X25" i="1"/>
  <c r="Y25" i="1"/>
  <c r="Q26" i="1"/>
  <c r="R26" i="1"/>
  <c r="W26" i="1"/>
  <c r="X26" i="1"/>
  <c r="Y26" i="1"/>
  <c r="Q27" i="1"/>
  <c r="R27" i="1"/>
  <c r="W27" i="1"/>
  <c r="X27" i="1"/>
  <c r="Y27" i="1"/>
  <c r="Q28" i="1"/>
  <c r="R28" i="1"/>
  <c r="W28" i="1"/>
  <c r="X28" i="1"/>
  <c r="Y28" i="1"/>
  <c r="Q29" i="1"/>
  <c r="R29" i="1"/>
  <c r="S29" i="1"/>
  <c r="W29" i="1"/>
  <c r="X29" i="1"/>
  <c r="Y29" i="1"/>
  <c r="Q30" i="1"/>
  <c r="R30" i="1"/>
  <c r="S30" i="1"/>
  <c r="W30" i="1"/>
  <c r="X30" i="1"/>
  <c r="Y30" i="1"/>
  <c r="Q31" i="1"/>
  <c r="R31" i="1"/>
  <c r="S31" i="1"/>
  <c r="W31" i="1"/>
  <c r="X31" i="1"/>
  <c r="Y31" i="1"/>
  <c r="Q32" i="1"/>
  <c r="R32" i="1"/>
  <c r="W32" i="1"/>
  <c r="X32" i="1"/>
  <c r="Y32" i="1"/>
  <c r="Q33" i="1"/>
  <c r="R33" i="1"/>
  <c r="W33" i="1"/>
  <c r="X33" i="1"/>
  <c r="Y33" i="1"/>
  <c r="Q34" i="1"/>
  <c r="R34" i="1"/>
  <c r="W34" i="1"/>
  <c r="X34" i="1"/>
  <c r="Y34" i="1"/>
  <c r="Q35" i="1"/>
  <c r="R35" i="1"/>
  <c r="S35" i="1"/>
  <c r="W35" i="1"/>
  <c r="X35" i="1"/>
  <c r="Y35" i="1"/>
  <c r="Q36" i="1"/>
  <c r="R36" i="1"/>
  <c r="S36" i="1"/>
  <c r="W36" i="1"/>
  <c r="X36" i="1"/>
  <c r="Y36" i="1"/>
  <c r="Q37" i="1"/>
  <c r="R37" i="1"/>
  <c r="W37" i="1"/>
  <c r="X37" i="1"/>
  <c r="Y37" i="1"/>
  <c r="Q38" i="1"/>
  <c r="R38" i="1"/>
  <c r="W38" i="1"/>
  <c r="X38" i="1"/>
  <c r="Y38" i="1"/>
  <c r="Q39" i="1"/>
  <c r="R39" i="1"/>
  <c r="W39" i="1"/>
  <c r="X39" i="1"/>
  <c r="Y39" i="1"/>
  <c r="Q40" i="1"/>
  <c r="R40" i="1"/>
  <c r="W40" i="1"/>
  <c r="X40" i="1"/>
  <c r="Y40" i="1"/>
  <c r="Q41" i="1"/>
  <c r="R41" i="1"/>
  <c r="W41" i="1"/>
  <c r="X41" i="1"/>
  <c r="Y41" i="1"/>
  <c r="Q42" i="1"/>
  <c r="R42" i="1"/>
  <c r="S42" i="1"/>
  <c r="W42" i="1"/>
  <c r="X42" i="1"/>
  <c r="Y42" i="1"/>
  <c r="Q43" i="1"/>
  <c r="R43" i="1"/>
  <c r="S43" i="1"/>
  <c r="W43" i="1"/>
  <c r="X43" i="1"/>
  <c r="Y43" i="1"/>
  <c r="Q44" i="1"/>
  <c r="R44" i="1"/>
  <c r="W44" i="1"/>
  <c r="X44" i="1"/>
  <c r="Y44" i="1"/>
  <c r="Q45" i="1"/>
  <c r="R45" i="1"/>
  <c r="S45" i="1"/>
  <c r="W45" i="1"/>
  <c r="X45" i="1"/>
  <c r="Y45" i="1"/>
  <c r="Q46" i="1"/>
  <c r="R46" i="1"/>
  <c r="S46" i="1"/>
  <c r="W46" i="1"/>
  <c r="X46" i="1"/>
  <c r="Y46" i="1"/>
  <c r="X47" i="11" l="1"/>
  <c r="Y47" i="11"/>
  <c r="X47" i="9"/>
  <c r="Y47" i="9"/>
  <c r="Y47" i="15"/>
  <c r="X47" i="15"/>
  <c r="Y47" i="8"/>
  <c r="X47" i="8"/>
  <c r="X47" i="6"/>
  <c r="Y47" i="6"/>
  <c r="Y47" i="10"/>
  <c r="X47" i="10"/>
  <c r="X47" i="2"/>
  <c r="Y47" i="2"/>
  <c r="X47" i="5"/>
  <c r="Y47" i="5"/>
  <c r="Y47" i="12"/>
  <c r="X47" i="12"/>
  <c r="Y47" i="4"/>
  <c r="X47" i="4"/>
  <c r="Q49" i="14"/>
  <c r="W47" i="4"/>
  <c r="AA49" i="14"/>
  <c r="B54" i="13" s="1"/>
  <c r="W47" i="11"/>
  <c r="W47" i="9"/>
  <c r="W47" i="15"/>
  <c r="W47" i="8"/>
  <c r="W47" i="6"/>
  <c r="W47" i="10"/>
  <c r="W47" i="2"/>
  <c r="W47" i="5"/>
  <c r="W47" i="12"/>
  <c r="X49" i="11"/>
  <c r="X49" i="9"/>
  <c r="X49" i="15"/>
  <c r="X49" i="6"/>
  <c r="X49" i="10"/>
  <c r="X49" i="2"/>
  <c r="X49" i="5"/>
  <c r="X49" i="12"/>
  <c r="X49" i="4"/>
  <c r="AA47" i="14"/>
  <c r="Q47" i="14"/>
  <c r="X49" i="8"/>
  <c r="AA46" i="13"/>
  <c r="Z46" i="13"/>
  <c r="Y46" i="13"/>
  <c r="X46" i="13"/>
  <c r="Q46" i="13"/>
  <c r="AA45" i="13"/>
  <c r="Z45" i="13"/>
  <c r="Y45" i="13"/>
  <c r="X45" i="13"/>
  <c r="Q45" i="13"/>
  <c r="AA44" i="13"/>
  <c r="Z44" i="13"/>
  <c r="Y44" i="13"/>
  <c r="X44" i="13"/>
  <c r="Q44" i="13"/>
  <c r="B53" i="13" l="1"/>
  <c r="Z47" i="13"/>
  <c r="Y47" i="13"/>
  <c r="X47" i="13"/>
  <c r="W47" i="13"/>
  <c r="C49" i="13"/>
  <c r="D49" i="13"/>
  <c r="E49" i="13"/>
  <c r="F49" i="13"/>
  <c r="G49" i="13"/>
  <c r="H49" i="13"/>
  <c r="J49" i="13"/>
  <c r="K49" i="13"/>
  <c r="L49" i="13"/>
  <c r="M49" i="13"/>
  <c r="N49" i="13"/>
  <c r="O49" i="13"/>
  <c r="P49" i="13"/>
  <c r="R49" i="13"/>
  <c r="S49" i="13"/>
  <c r="T49" i="13"/>
  <c r="U49" i="13"/>
  <c r="V49" i="13"/>
  <c r="B49" i="13"/>
  <c r="C47" i="13"/>
  <c r="D47" i="13"/>
  <c r="E47" i="13"/>
  <c r="F47" i="13"/>
  <c r="G47" i="13"/>
  <c r="H47" i="13"/>
  <c r="J47" i="13"/>
  <c r="K47" i="13"/>
  <c r="L47" i="13"/>
  <c r="M47" i="13"/>
  <c r="N47" i="13"/>
  <c r="O47" i="13"/>
  <c r="P47" i="13"/>
  <c r="R47" i="13"/>
  <c r="S47" i="13"/>
  <c r="T47" i="13"/>
  <c r="U47" i="13"/>
  <c r="V47" i="13"/>
  <c r="B47" i="13"/>
  <c r="Z49" i="1"/>
  <c r="X49" i="1"/>
  <c r="T49" i="1"/>
  <c r="T47" i="1"/>
  <c r="Q47" i="1"/>
  <c r="S47" i="1"/>
  <c r="R47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B49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B47" i="1"/>
  <c r="X47" i="1" l="1"/>
  <c r="Y47" i="1"/>
  <c r="W47" i="1"/>
  <c r="B55" i="13"/>
  <c r="AA43" i="13" l="1"/>
  <c r="Q43" i="13"/>
  <c r="Z43" i="13"/>
  <c r="Y43" i="13"/>
  <c r="X43" i="13"/>
  <c r="AA42" i="13"/>
  <c r="Q42" i="13"/>
  <c r="Z42" i="13"/>
  <c r="Y42" i="13"/>
  <c r="X42" i="13"/>
  <c r="AA41" i="13"/>
  <c r="Q41" i="13"/>
  <c r="Z41" i="13"/>
  <c r="Y41" i="13"/>
  <c r="X41" i="13"/>
  <c r="AA40" i="13" l="1"/>
  <c r="Z40" i="13"/>
  <c r="Y40" i="13"/>
  <c r="X40" i="13"/>
  <c r="Q40" i="13"/>
  <c r="AA39" i="13"/>
  <c r="Z39" i="13"/>
  <c r="Y39" i="13"/>
  <c r="X39" i="13"/>
  <c r="Q39" i="13"/>
  <c r="AA38" i="13"/>
  <c r="Z38" i="13"/>
  <c r="Y38" i="13"/>
  <c r="X38" i="13"/>
  <c r="Q38" i="13"/>
  <c r="Q23" i="13" l="1"/>
  <c r="X23" i="13"/>
  <c r="Y23" i="13"/>
  <c r="Z23" i="13"/>
  <c r="AA23" i="13"/>
  <c r="Q25" i="13"/>
  <c r="X25" i="13"/>
  <c r="Y25" i="13"/>
  <c r="Z25" i="13"/>
  <c r="AA25" i="13"/>
  <c r="Q27" i="13"/>
  <c r="X27" i="13"/>
  <c r="Y27" i="13"/>
  <c r="Z27" i="13"/>
  <c r="AA27" i="13"/>
  <c r="Q29" i="13"/>
  <c r="X29" i="13"/>
  <c r="Y29" i="13"/>
  <c r="Z29" i="13"/>
  <c r="AA29" i="13"/>
  <c r="Q30" i="13"/>
  <c r="X30" i="13"/>
  <c r="Y30" i="13"/>
  <c r="Z30" i="13"/>
  <c r="AA30" i="13"/>
  <c r="Q31" i="13"/>
  <c r="X31" i="13"/>
  <c r="Y31" i="13"/>
  <c r="Z31" i="13"/>
  <c r="AA31" i="13"/>
  <c r="Q32" i="13"/>
  <c r="X32" i="13"/>
  <c r="Y32" i="13"/>
  <c r="Z32" i="13"/>
  <c r="AA32" i="13"/>
  <c r="Q33" i="13"/>
  <c r="X33" i="13"/>
  <c r="Y33" i="13"/>
  <c r="Z33" i="13"/>
  <c r="AA33" i="13"/>
  <c r="Q34" i="13"/>
  <c r="X34" i="13"/>
  <c r="Y34" i="13"/>
  <c r="Z34" i="13"/>
  <c r="AA34" i="13"/>
  <c r="Q35" i="13"/>
  <c r="X35" i="13"/>
  <c r="Y35" i="13"/>
  <c r="Z35" i="13"/>
  <c r="AA35" i="13"/>
  <c r="Q36" i="13"/>
  <c r="X36" i="13"/>
  <c r="Y36" i="13"/>
  <c r="Z36" i="13"/>
  <c r="AA36" i="13"/>
  <c r="Q37" i="13"/>
  <c r="X37" i="13"/>
  <c r="Y37" i="13"/>
  <c r="Z37" i="13"/>
  <c r="AA37" i="13"/>
  <c r="Q2" i="13"/>
  <c r="X2" i="13"/>
  <c r="Y2" i="13"/>
  <c r="Z2" i="13"/>
  <c r="AA2" i="13"/>
  <c r="Q4" i="13"/>
  <c r="X4" i="13"/>
  <c r="Y4" i="13"/>
  <c r="Z4" i="13"/>
  <c r="AA4" i="13"/>
  <c r="Q5" i="13"/>
  <c r="X5" i="13"/>
  <c r="Y5" i="13"/>
  <c r="Z5" i="13"/>
  <c r="AA5" i="13"/>
  <c r="Q7" i="13"/>
  <c r="X7" i="13"/>
  <c r="Y7" i="13"/>
  <c r="Z7" i="13"/>
  <c r="AA7" i="13"/>
  <c r="Q9" i="13"/>
  <c r="X9" i="13"/>
  <c r="Y9" i="13"/>
  <c r="Z9" i="13"/>
  <c r="AA9" i="13"/>
  <c r="Q11" i="13"/>
  <c r="X11" i="13"/>
  <c r="Y11" i="13"/>
  <c r="Z11" i="13"/>
  <c r="AA11" i="13"/>
  <c r="Q13" i="13"/>
  <c r="X13" i="13"/>
  <c r="Y13" i="13"/>
  <c r="Z13" i="13"/>
  <c r="AA13" i="13"/>
  <c r="Q16" i="13"/>
  <c r="X16" i="13"/>
  <c r="Y16" i="13"/>
  <c r="Z16" i="13"/>
  <c r="AA16" i="13"/>
  <c r="Q18" i="13"/>
  <c r="X18" i="13"/>
  <c r="Y18" i="13"/>
  <c r="Z18" i="13"/>
  <c r="AA18" i="13"/>
  <c r="Q21" i="13"/>
  <c r="X21" i="13"/>
  <c r="Y21" i="13"/>
  <c r="Z21" i="13"/>
  <c r="AA21" i="13"/>
  <c r="AA47" i="13" l="1"/>
  <c r="AA49" i="13"/>
  <c r="Q47" i="13"/>
  <c r="Q49" i="13"/>
  <c r="B51" i="13" l="1"/>
  <c r="B52" i="13"/>
</calcChain>
</file>

<file path=xl/sharedStrings.xml><?xml version="1.0" encoding="utf-8"?>
<sst xmlns="http://schemas.openxmlformats.org/spreadsheetml/2006/main" count="1124" uniqueCount="72">
  <si>
    <t>Games</t>
  </si>
  <si>
    <t>PTS</t>
  </si>
  <si>
    <t>REB</t>
  </si>
  <si>
    <t>AST</t>
  </si>
  <si>
    <t>BLK</t>
  </si>
  <si>
    <t>STL</t>
  </si>
  <si>
    <t>TO</t>
  </si>
  <si>
    <t>FGM</t>
  </si>
  <si>
    <t>FGA</t>
  </si>
  <si>
    <t>3PTM</t>
  </si>
  <si>
    <t>3PTA</t>
  </si>
  <si>
    <t>FTM</t>
  </si>
  <si>
    <t>FTA</t>
  </si>
  <si>
    <t>OR</t>
  </si>
  <si>
    <t>FLS</t>
  </si>
  <si>
    <t>+/-</t>
  </si>
  <si>
    <t>FG%</t>
  </si>
  <si>
    <t>3PT%</t>
  </si>
  <si>
    <t>FT%</t>
  </si>
  <si>
    <t>MIN</t>
  </si>
  <si>
    <t>PER</t>
  </si>
  <si>
    <t>FPTS</t>
  </si>
  <si>
    <t>AVG</t>
  </si>
  <si>
    <t>GS</t>
  </si>
  <si>
    <t>POG</t>
  </si>
  <si>
    <t>FBPTS</t>
  </si>
  <si>
    <t>PTSiP</t>
  </si>
  <si>
    <t>SCPTS</t>
  </si>
  <si>
    <t>BPTS</t>
  </si>
  <si>
    <t>OREB</t>
  </si>
  <si>
    <t>DREB</t>
  </si>
  <si>
    <t>TREB</t>
  </si>
  <si>
    <t>PTS Off</t>
  </si>
  <si>
    <t>TF</t>
  </si>
  <si>
    <t>TOP</t>
  </si>
  <si>
    <t>POS</t>
  </si>
  <si>
    <t>TOTAL</t>
  </si>
  <si>
    <t>PPP</t>
  </si>
  <si>
    <t>OER</t>
  </si>
  <si>
    <t>Opp PPP</t>
  </si>
  <si>
    <t>DER</t>
  </si>
  <si>
    <t>PD</t>
  </si>
  <si>
    <t>PRF</t>
  </si>
  <si>
    <t>DNK</t>
  </si>
  <si>
    <t>@ FRA</t>
  </si>
  <si>
    <t>-</t>
  </si>
  <si>
    <t>vs INJ</t>
  </si>
  <si>
    <t>@ EUR</t>
  </si>
  <si>
    <t>@ RKS</t>
  </si>
  <si>
    <t>vs AFR</t>
  </si>
  <si>
    <t>@ OLD</t>
  </si>
  <si>
    <t>vs USA</t>
  </si>
  <si>
    <t>@ SPA</t>
  </si>
  <si>
    <t>vs 6TH</t>
  </si>
  <si>
    <t>@ CAN</t>
  </si>
  <si>
    <t>vs DNK</t>
  </si>
  <si>
    <t>@ IMP</t>
  </si>
  <si>
    <t>vs 3PT</t>
  </si>
  <si>
    <t>vs CHI</t>
  </si>
  <si>
    <t>@ OCE</t>
  </si>
  <si>
    <t>vs FRA</t>
  </si>
  <si>
    <t>@ INJ</t>
  </si>
  <si>
    <t>vs EUR</t>
  </si>
  <si>
    <t>vs RKS</t>
  </si>
  <si>
    <t>@ AFR</t>
  </si>
  <si>
    <t>vs OLD</t>
  </si>
  <si>
    <t>@ USA</t>
  </si>
  <si>
    <t>vs SPA</t>
  </si>
  <si>
    <t>@ 6TH</t>
  </si>
  <si>
    <t>vs CAN</t>
  </si>
  <si>
    <t>@ DNK</t>
  </si>
  <si>
    <t>vs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</si>
</sst>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45" fontId="0" fillId="0" borderId="0" xfId="0" applyNumberFormat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0473-EEFD-4B91-B731-B72A90C06C8B}">
  <dimension ref="A1:Z56"/>
  <sheetViews>
    <sheetView tabSelected="1" topLeftCell="A25" workbookViewId="0">
      <selection activeCell="C28" sqref="C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">
        <v>44</v>
      </c>
      <c r="B2">
        <v>17</v>
      </c>
      <c r="C2">
        <v>5</v>
      </c>
      <c r="D2">
        <v>9</v>
      </c>
      <c r="E2">
        <v>0</v>
      </c>
      <c r="F2">
        <v>1</v>
      </c>
      <c r="G2">
        <v>3</v>
      </c>
      <c r="H2">
        <v>5</v>
      </c>
      <c r="I2">
        <v>10</v>
      </c>
      <c r="J2">
        <v>1</v>
      </c>
      <c r="K2">
        <v>3</v>
      </c>
      <c r="L2">
        <v>6</v>
      </c>
      <c r="M2">
        <v>10</v>
      </c>
      <c r="N2">
        <v>2</v>
      </c>
      <c r="O2">
        <v>0</v>
      </c>
      <c r="P2">
        <v>9</v>
      </c>
      <c r="Q2" s="2">
        <f t="shared" ref="Q2:Q46" si="0">H2/I2</f>
        <v>0.5</v>
      </c>
      <c r="R2" s="2">
        <f t="shared" ref="R2:R46" si="1">J2/K2</f>
        <v>0.33333333333333331</v>
      </c>
      <c r="S2" s="2">
        <f>L2/M2</f>
        <v>0.6</v>
      </c>
      <c r="T2">
        <v>43</v>
      </c>
      <c r="U2">
        <v>37</v>
      </c>
      <c r="V2">
        <v>1</v>
      </c>
      <c r="W2" s="3">
        <f t="shared" ref="W2:W46" si="2">((H2*85.91) +(F2*53.897)+(J2*51.757)+(L2*46.845)+(E2*39.19)+(N2*39.19)+(D2*34.677)+((C2-N2)*14.707)-(O2*17.174)-((M2-L2)*20.091)-((I2-H2)*39.19)-(G2*53.897))/T2</f>
        <v>18.903790697674413</v>
      </c>
      <c r="X2" s="4">
        <f t="shared" ref="X2:X46" si="3">B2+(C2*1.2)+(D2*1.5)+(E2*3)+(F2*3)-G2</f>
        <v>36.5</v>
      </c>
      <c r="Y2" s="4">
        <f t="shared" ref="Y2:Y46" si="4">B2+0.4*H2-0.7*I2-0.4*(M2-L2)+0.7*N2+0.3*(C2-N2)+F2+D2*0.7+0.7*E2-0.4*O2-G2</f>
        <v>17</v>
      </c>
      <c r="Z2">
        <v>0</v>
      </c>
    </row>
    <row r="3" spans="1:26" x14ac:dyDescent="0.3">
      <c r="A3" s="1" t="s">
        <v>46</v>
      </c>
      <c r="B3">
        <v>26</v>
      </c>
      <c r="C3">
        <v>0</v>
      </c>
      <c r="D3">
        <v>13</v>
      </c>
      <c r="E3">
        <v>0</v>
      </c>
      <c r="F3">
        <v>3</v>
      </c>
      <c r="G3">
        <v>3</v>
      </c>
      <c r="H3">
        <v>9</v>
      </c>
      <c r="I3">
        <v>18</v>
      </c>
      <c r="J3">
        <v>2</v>
      </c>
      <c r="K3">
        <v>8</v>
      </c>
      <c r="L3">
        <v>6</v>
      </c>
      <c r="M3">
        <v>6</v>
      </c>
      <c r="N3">
        <v>0</v>
      </c>
      <c r="O3">
        <v>1</v>
      </c>
      <c r="P3">
        <v>-1</v>
      </c>
      <c r="Q3" s="2">
        <f t="shared" si="0"/>
        <v>0.5</v>
      </c>
      <c r="R3" s="2">
        <f t="shared" si="1"/>
        <v>0.25</v>
      </c>
      <c r="S3" s="2">
        <f>L3/M3</f>
        <v>1</v>
      </c>
      <c r="T3">
        <v>43</v>
      </c>
      <c r="U3">
        <v>57</v>
      </c>
      <c r="V3">
        <v>0</v>
      </c>
      <c r="W3" s="3">
        <f t="shared" si="2"/>
        <v>28.806767441860462</v>
      </c>
      <c r="X3" s="4">
        <f t="shared" si="3"/>
        <v>51.5</v>
      </c>
      <c r="Y3" s="4">
        <f t="shared" si="4"/>
        <v>25.700000000000003</v>
      </c>
      <c r="Z3">
        <v>1</v>
      </c>
    </row>
    <row r="4" spans="1:26" x14ac:dyDescent="0.3">
      <c r="A4" s="1" t="s">
        <v>47</v>
      </c>
      <c r="B4">
        <v>20</v>
      </c>
      <c r="C4">
        <v>5</v>
      </c>
      <c r="D4">
        <v>14</v>
      </c>
      <c r="E4">
        <v>1</v>
      </c>
      <c r="F4">
        <v>5</v>
      </c>
      <c r="G4">
        <v>2</v>
      </c>
      <c r="H4">
        <v>7</v>
      </c>
      <c r="I4">
        <v>14</v>
      </c>
      <c r="J4">
        <v>1</v>
      </c>
      <c r="K4">
        <v>3</v>
      </c>
      <c r="L4">
        <v>5</v>
      </c>
      <c r="M4">
        <v>8</v>
      </c>
      <c r="N4">
        <v>0</v>
      </c>
      <c r="O4">
        <v>1</v>
      </c>
      <c r="P4">
        <v>9</v>
      </c>
      <c r="Q4" s="2">
        <f t="shared" si="0"/>
        <v>0.5</v>
      </c>
      <c r="R4" s="2">
        <f t="shared" si="1"/>
        <v>0.33333333333333331</v>
      </c>
      <c r="S4" s="2">
        <f>L4/M4</f>
        <v>0.625</v>
      </c>
      <c r="T4">
        <v>44</v>
      </c>
      <c r="U4">
        <v>54</v>
      </c>
      <c r="V4">
        <v>2</v>
      </c>
      <c r="W4" s="3">
        <f t="shared" si="2"/>
        <v>29.442477272727277</v>
      </c>
      <c r="X4" s="4">
        <f t="shared" si="3"/>
        <v>63</v>
      </c>
      <c r="Y4" s="4">
        <f t="shared" si="4"/>
        <v>26.400000000000002</v>
      </c>
      <c r="Z4">
        <v>0</v>
      </c>
    </row>
    <row r="5" spans="1:26" x14ac:dyDescent="0.3">
      <c r="A5" s="1" t="s">
        <v>48</v>
      </c>
      <c r="B5">
        <v>23</v>
      </c>
      <c r="C5">
        <v>0</v>
      </c>
      <c r="D5">
        <v>6</v>
      </c>
      <c r="E5">
        <v>0</v>
      </c>
      <c r="F5">
        <v>1</v>
      </c>
      <c r="G5">
        <v>3</v>
      </c>
      <c r="H5">
        <v>9</v>
      </c>
      <c r="I5">
        <v>17</v>
      </c>
      <c r="J5">
        <v>3</v>
      </c>
      <c r="K5">
        <v>4</v>
      </c>
      <c r="L5">
        <v>2</v>
      </c>
      <c r="M5">
        <v>2</v>
      </c>
      <c r="N5">
        <v>0</v>
      </c>
      <c r="O5">
        <v>3</v>
      </c>
      <c r="P5">
        <v>-3</v>
      </c>
      <c r="Q5" s="2">
        <f t="shared" si="0"/>
        <v>0.52941176470588236</v>
      </c>
      <c r="R5" s="2">
        <f t="shared" si="1"/>
        <v>0.75</v>
      </c>
      <c r="S5" s="2">
        <f>L5/M5</f>
        <v>1</v>
      </c>
      <c r="T5">
        <v>47</v>
      </c>
      <c r="U5">
        <v>36</v>
      </c>
      <c r="V5">
        <v>0</v>
      </c>
      <c r="W5" s="3">
        <f t="shared" si="2"/>
        <v>16.114404255319151</v>
      </c>
      <c r="X5" s="4">
        <f t="shared" si="3"/>
        <v>32</v>
      </c>
      <c r="Y5" s="4">
        <f t="shared" si="4"/>
        <v>15.700000000000003</v>
      </c>
      <c r="Z5">
        <v>0</v>
      </c>
    </row>
    <row r="6" spans="1:26" x14ac:dyDescent="0.3">
      <c r="A6" s="1" t="s">
        <v>49</v>
      </c>
      <c r="B6">
        <v>13</v>
      </c>
      <c r="C6">
        <v>3</v>
      </c>
      <c r="D6">
        <v>8</v>
      </c>
      <c r="E6">
        <v>0</v>
      </c>
      <c r="F6">
        <v>2</v>
      </c>
      <c r="G6">
        <v>3</v>
      </c>
      <c r="H6">
        <v>5</v>
      </c>
      <c r="I6">
        <v>11</v>
      </c>
      <c r="J6">
        <v>1</v>
      </c>
      <c r="K6">
        <v>4</v>
      </c>
      <c r="L6">
        <v>2</v>
      </c>
      <c r="M6">
        <v>2</v>
      </c>
      <c r="N6">
        <v>0</v>
      </c>
      <c r="O6">
        <v>1</v>
      </c>
      <c r="P6">
        <v>-22</v>
      </c>
      <c r="Q6" s="2">
        <f t="shared" si="0"/>
        <v>0.45454545454545453</v>
      </c>
      <c r="R6" s="2">
        <f t="shared" si="1"/>
        <v>0.25</v>
      </c>
      <c r="S6" s="2">
        <f t="shared" ref="S6:S46" si="5">L6/M6</f>
        <v>1</v>
      </c>
      <c r="T6">
        <v>39</v>
      </c>
      <c r="U6">
        <v>31</v>
      </c>
      <c r="V6">
        <v>0</v>
      </c>
      <c r="W6" s="3">
        <f t="shared" si="2"/>
        <v>15.136487179487176</v>
      </c>
      <c r="X6" s="4">
        <f t="shared" si="3"/>
        <v>31.6</v>
      </c>
      <c r="Y6" s="4">
        <f t="shared" si="4"/>
        <v>12.4</v>
      </c>
      <c r="Z6">
        <v>0</v>
      </c>
    </row>
    <row r="7" spans="1:26" x14ac:dyDescent="0.3">
      <c r="A7" s="1" t="s">
        <v>50</v>
      </c>
      <c r="B7">
        <v>27</v>
      </c>
      <c r="C7">
        <v>4</v>
      </c>
      <c r="D7">
        <v>8</v>
      </c>
      <c r="E7">
        <v>2</v>
      </c>
      <c r="F7">
        <v>1</v>
      </c>
      <c r="G7">
        <v>3</v>
      </c>
      <c r="H7">
        <v>10</v>
      </c>
      <c r="I7">
        <v>17</v>
      </c>
      <c r="J7">
        <v>4</v>
      </c>
      <c r="K7">
        <v>5</v>
      </c>
      <c r="L7">
        <v>3</v>
      </c>
      <c r="M7">
        <v>4</v>
      </c>
      <c r="N7">
        <v>0</v>
      </c>
      <c r="O7">
        <v>1</v>
      </c>
      <c r="P7">
        <v>-9</v>
      </c>
      <c r="Q7" s="2">
        <f t="shared" si="0"/>
        <v>0.58823529411764708</v>
      </c>
      <c r="R7" s="2">
        <f t="shared" si="1"/>
        <v>0.8</v>
      </c>
      <c r="S7" s="2">
        <f t="shared" si="5"/>
        <v>0.75</v>
      </c>
      <c r="T7">
        <v>42</v>
      </c>
      <c r="U7">
        <v>43</v>
      </c>
      <c r="V7">
        <v>1</v>
      </c>
      <c r="W7" s="3">
        <f t="shared" si="2"/>
        <v>28.61661904761905</v>
      </c>
      <c r="X7" s="4">
        <f t="shared" si="3"/>
        <v>49.8</v>
      </c>
      <c r="Y7" s="4">
        <f t="shared" si="4"/>
        <v>24.5</v>
      </c>
      <c r="Z7">
        <v>0</v>
      </c>
    </row>
    <row r="8" spans="1:26" x14ac:dyDescent="0.3">
      <c r="A8" t="s">
        <v>51</v>
      </c>
      <c r="B8">
        <v>14</v>
      </c>
      <c r="C8">
        <v>2</v>
      </c>
      <c r="D8">
        <v>6</v>
      </c>
      <c r="E8">
        <v>0</v>
      </c>
      <c r="F8">
        <v>1</v>
      </c>
      <c r="G8">
        <v>4</v>
      </c>
      <c r="H8">
        <v>6</v>
      </c>
      <c r="I8">
        <v>14</v>
      </c>
      <c r="J8">
        <v>1</v>
      </c>
      <c r="K8">
        <v>3</v>
      </c>
      <c r="L8">
        <v>1</v>
      </c>
      <c r="M8">
        <v>1</v>
      </c>
      <c r="N8">
        <v>0</v>
      </c>
      <c r="O8">
        <v>2</v>
      </c>
      <c r="P8">
        <v>2</v>
      </c>
      <c r="Q8" s="2">
        <f t="shared" si="0"/>
        <v>0.42857142857142855</v>
      </c>
      <c r="R8" s="2">
        <f t="shared" si="1"/>
        <v>0.33333333333333331</v>
      </c>
      <c r="S8" s="2">
        <f t="shared" si="5"/>
        <v>1</v>
      </c>
      <c r="T8">
        <v>41</v>
      </c>
      <c r="U8">
        <v>27</v>
      </c>
      <c r="V8">
        <v>0</v>
      </c>
      <c r="W8" s="3">
        <f t="shared" si="2"/>
        <v>8.3409512195121991</v>
      </c>
      <c r="X8" s="4">
        <f t="shared" si="3"/>
        <v>24.4</v>
      </c>
      <c r="Y8" s="4">
        <f t="shared" si="4"/>
        <v>7.5999999999999979</v>
      </c>
      <c r="Z8">
        <v>0</v>
      </c>
    </row>
    <row r="9" spans="1:26" x14ac:dyDescent="0.3">
      <c r="A9" s="1" t="s">
        <v>52</v>
      </c>
      <c r="B9">
        <v>10</v>
      </c>
      <c r="C9">
        <v>3</v>
      </c>
      <c r="D9">
        <v>9</v>
      </c>
      <c r="E9">
        <v>0</v>
      </c>
      <c r="F9">
        <v>1</v>
      </c>
      <c r="G9">
        <v>3</v>
      </c>
      <c r="H9">
        <v>4</v>
      </c>
      <c r="I9">
        <v>11</v>
      </c>
      <c r="J9">
        <v>2</v>
      </c>
      <c r="K9">
        <v>3</v>
      </c>
      <c r="L9">
        <v>0</v>
      </c>
      <c r="M9">
        <v>0</v>
      </c>
      <c r="N9">
        <v>0</v>
      </c>
      <c r="O9">
        <v>1</v>
      </c>
      <c r="P9">
        <v>5</v>
      </c>
      <c r="Q9" s="2">
        <f t="shared" si="0"/>
        <v>0.36363636363636365</v>
      </c>
      <c r="R9" s="2">
        <f t="shared" si="1"/>
        <v>0.66666666666666663</v>
      </c>
      <c r="S9" s="6" t="s">
        <v>45</v>
      </c>
      <c r="T9">
        <v>41</v>
      </c>
      <c r="U9">
        <v>29</v>
      </c>
      <c r="V9">
        <v>0</v>
      </c>
      <c r="W9" s="3">
        <f t="shared" si="2"/>
        <v>9.8553658536585349</v>
      </c>
      <c r="X9" s="4">
        <f t="shared" si="3"/>
        <v>27.1</v>
      </c>
      <c r="Y9" s="4">
        <f t="shared" si="4"/>
        <v>8.7000000000000011</v>
      </c>
      <c r="Z9">
        <v>0</v>
      </c>
    </row>
    <row r="10" spans="1:26" x14ac:dyDescent="0.3">
      <c r="A10" s="1" t="s">
        <v>53</v>
      </c>
      <c r="B10">
        <v>4</v>
      </c>
      <c r="C10">
        <v>2</v>
      </c>
      <c r="D10">
        <v>8</v>
      </c>
      <c r="E10">
        <v>1</v>
      </c>
      <c r="F10">
        <v>0</v>
      </c>
      <c r="G10">
        <v>0</v>
      </c>
      <c r="H10">
        <v>2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  <c r="P10">
        <v>18</v>
      </c>
      <c r="Q10" s="2">
        <f t="shared" si="0"/>
        <v>0.5</v>
      </c>
      <c r="R10" s="2">
        <f t="shared" si="1"/>
        <v>0</v>
      </c>
      <c r="S10" s="6" t="s">
        <v>45</v>
      </c>
      <c r="T10">
        <v>24</v>
      </c>
      <c r="U10">
        <v>23</v>
      </c>
      <c r="V10">
        <v>0</v>
      </c>
      <c r="W10" s="3">
        <f t="shared" si="2"/>
        <v>16.164083333333334</v>
      </c>
      <c r="X10" s="4">
        <f t="shared" si="3"/>
        <v>21.4</v>
      </c>
      <c r="Y10" s="4">
        <f t="shared" si="4"/>
        <v>7.6999999999999984</v>
      </c>
      <c r="Z10">
        <v>0</v>
      </c>
    </row>
    <row r="11" spans="1:26" x14ac:dyDescent="0.3">
      <c r="A11" s="1" t="s">
        <v>54</v>
      </c>
      <c r="B11">
        <v>11</v>
      </c>
      <c r="C11">
        <v>4</v>
      </c>
      <c r="D11">
        <v>2</v>
      </c>
      <c r="E11">
        <v>0</v>
      </c>
      <c r="F11">
        <v>1</v>
      </c>
      <c r="G11">
        <v>2</v>
      </c>
      <c r="H11">
        <v>5</v>
      </c>
      <c r="I11">
        <v>9</v>
      </c>
      <c r="J11">
        <v>0</v>
      </c>
      <c r="K11">
        <v>3</v>
      </c>
      <c r="L11">
        <v>1</v>
      </c>
      <c r="M11">
        <v>2</v>
      </c>
      <c r="N11">
        <v>0</v>
      </c>
      <c r="O11">
        <v>1</v>
      </c>
      <c r="P11">
        <v>-1</v>
      </c>
      <c r="Q11" s="2">
        <f t="shared" si="0"/>
        <v>0.55555555555555558</v>
      </c>
      <c r="R11" s="2">
        <f t="shared" si="1"/>
        <v>0</v>
      </c>
      <c r="S11" s="2">
        <f t="shared" si="5"/>
        <v>0.5</v>
      </c>
      <c r="T11">
        <v>36</v>
      </c>
      <c r="U11">
        <v>15</v>
      </c>
      <c r="V11">
        <v>1</v>
      </c>
      <c r="W11" s="3">
        <f t="shared" si="2"/>
        <v>9.9070833333333326</v>
      </c>
      <c r="X11" s="4">
        <f t="shared" si="3"/>
        <v>19.8</v>
      </c>
      <c r="Y11" s="4">
        <f t="shared" si="4"/>
        <v>7.5</v>
      </c>
      <c r="Z11">
        <v>0</v>
      </c>
    </row>
    <row r="12" spans="1:26" x14ac:dyDescent="0.3">
      <c r="A12" s="1" t="s">
        <v>55</v>
      </c>
      <c r="B12">
        <v>4</v>
      </c>
      <c r="C12">
        <v>5</v>
      </c>
      <c r="D12">
        <v>8</v>
      </c>
      <c r="E12">
        <v>0</v>
      </c>
      <c r="F12">
        <v>1</v>
      </c>
      <c r="G12">
        <v>2</v>
      </c>
      <c r="H12">
        <v>2</v>
      </c>
      <c r="I12">
        <v>7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15</v>
      </c>
      <c r="Q12" s="2">
        <f t="shared" si="0"/>
        <v>0.2857142857142857</v>
      </c>
      <c r="R12" s="2">
        <f t="shared" si="1"/>
        <v>0</v>
      </c>
      <c r="S12" s="6" t="s">
        <v>45</v>
      </c>
      <c r="T12">
        <v>31</v>
      </c>
      <c r="U12">
        <v>23</v>
      </c>
      <c r="V12">
        <v>0</v>
      </c>
      <c r="W12" s="3">
        <f t="shared" si="2"/>
        <v>8.2500000000000018</v>
      </c>
      <c r="X12" s="4">
        <f t="shared" si="3"/>
        <v>23</v>
      </c>
      <c r="Y12" s="4">
        <f t="shared" si="4"/>
        <v>5.6</v>
      </c>
      <c r="Z12">
        <v>0</v>
      </c>
    </row>
    <row r="13" spans="1:26" x14ac:dyDescent="0.3">
      <c r="A13" s="1" t="s">
        <v>56</v>
      </c>
      <c r="B13">
        <v>24</v>
      </c>
      <c r="C13">
        <v>4</v>
      </c>
      <c r="D13">
        <v>6</v>
      </c>
      <c r="E13">
        <v>0</v>
      </c>
      <c r="F13">
        <v>1</v>
      </c>
      <c r="G13">
        <v>4</v>
      </c>
      <c r="H13">
        <v>7</v>
      </c>
      <c r="I13">
        <v>9</v>
      </c>
      <c r="J13">
        <v>2</v>
      </c>
      <c r="K13">
        <v>3</v>
      </c>
      <c r="L13">
        <v>8</v>
      </c>
      <c r="M13">
        <v>10</v>
      </c>
      <c r="N13">
        <v>0</v>
      </c>
      <c r="O13">
        <v>0</v>
      </c>
      <c r="P13">
        <v>7</v>
      </c>
      <c r="Q13" s="2">
        <f t="shared" si="0"/>
        <v>0.77777777777777779</v>
      </c>
      <c r="R13" s="2">
        <f t="shared" si="1"/>
        <v>0.66666666666666663</v>
      </c>
      <c r="S13" s="2">
        <f t="shared" si="5"/>
        <v>0.8</v>
      </c>
      <c r="T13">
        <v>33</v>
      </c>
      <c r="U13">
        <v>39</v>
      </c>
      <c r="V13">
        <v>1</v>
      </c>
      <c r="W13" s="3">
        <f t="shared" si="2"/>
        <v>32.31154545454546</v>
      </c>
      <c r="X13" s="4">
        <f t="shared" si="3"/>
        <v>36.799999999999997</v>
      </c>
      <c r="Y13" s="4">
        <f t="shared" si="4"/>
        <v>22.099999999999998</v>
      </c>
      <c r="Z13">
        <v>0</v>
      </c>
    </row>
    <row r="14" spans="1:26" x14ac:dyDescent="0.3">
      <c r="A14" s="1" t="s">
        <v>57</v>
      </c>
      <c r="B14">
        <v>17</v>
      </c>
      <c r="C14">
        <v>2</v>
      </c>
      <c r="D14">
        <v>4</v>
      </c>
      <c r="E14">
        <v>1</v>
      </c>
      <c r="F14">
        <v>2</v>
      </c>
      <c r="G14">
        <v>5</v>
      </c>
      <c r="H14">
        <v>6</v>
      </c>
      <c r="I14">
        <v>14</v>
      </c>
      <c r="J14">
        <v>1</v>
      </c>
      <c r="K14">
        <v>2</v>
      </c>
      <c r="L14">
        <v>4</v>
      </c>
      <c r="M14">
        <v>6</v>
      </c>
      <c r="N14">
        <v>0</v>
      </c>
      <c r="O14">
        <v>1</v>
      </c>
      <c r="P14">
        <v>-23</v>
      </c>
      <c r="Q14" s="2">
        <f t="shared" si="0"/>
        <v>0.42857142857142855</v>
      </c>
      <c r="R14" s="2">
        <f t="shared" si="1"/>
        <v>0.5</v>
      </c>
      <c r="S14" s="2">
        <f t="shared" si="5"/>
        <v>0.66666666666666663</v>
      </c>
      <c r="T14">
        <v>33</v>
      </c>
      <c r="U14">
        <v>27</v>
      </c>
      <c r="V14">
        <v>0</v>
      </c>
      <c r="W14" s="3">
        <f t="shared" si="2"/>
        <v>13.010363636363635</v>
      </c>
      <c r="X14" s="4">
        <f t="shared" si="3"/>
        <v>29.4</v>
      </c>
      <c r="Y14" s="4">
        <f t="shared" si="4"/>
        <v>9.4999999999999982</v>
      </c>
      <c r="Z14">
        <v>0</v>
      </c>
    </row>
    <row r="15" spans="1:26" x14ac:dyDescent="0.3">
      <c r="A15" t="s">
        <v>58</v>
      </c>
      <c r="B15">
        <v>25</v>
      </c>
      <c r="C15">
        <v>5</v>
      </c>
      <c r="D15">
        <v>4</v>
      </c>
      <c r="E15">
        <v>0</v>
      </c>
      <c r="F15">
        <v>3</v>
      </c>
      <c r="G15">
        <v>2</v>
      </c>
      <c r="H15">
        <v>7</v>
      </c>
      <c r="I15">
        <v>12</v>
      </c>
      <c r="J15">
        <v>1</v>
      </c>
      <c r="K15">
        <v>1</v>
      </c>
      <c r="L15">
        <v>10</v>
      </c>
      <c r="M15">
        <v>10</v>
      </c>
      <c r="N15">
        <v>0</v>
      </c>
      <c r="O15">
        <v>0</v>
      </c>
      <c r="P15">
        <v>-2</v>
      </c>
      <c r="Q15" s="2">
        <f t="shared" si="0"/>
        <v>0.58333333333333337</v>
      </c>
      <c r="R15" s="2">
        <f t="shared" si="1"/>
        <v>1</v>
      </c>
      <c r="S15" s="2">
        <f t="shared" si="5"/>
        <v>1</v>
      </c>
      <c r="T15">
        <v>37</v>
      </c>
      <c r="U15">
        <v>33</v>
      </c>
      <c r="V15">
        <v>0</v>
      </c>
      <c r="W15" s="3">
        <f t="shared" si="2"/>
        <v>32.209918918918923</v>
      </c>
      <c r="X15" s="4">
        <f t="shared" si="3"/>
        <v>44</v>
      </c>
      <c r="Y15" s="4">
        <f t="shared" si="4"/>
        <v>24.700000000000003</v>
      </c>
      <c r="Z15">
        <v>1</v>
      </c>
    </row>
    <row r="16" spans="1:26" x14ac:dyDescent="0.3">
      <c r="A16" s="1" t="s">
        <v>59</v>
      </c>
      <c r="B16">
        <v>15</v>
      </c>
      <c r="C16">
        <v>3</v>
      </c>
      <c r="D16">
        <v>7</v>
      </c>
      <c r="E16">
        <v>0</v>
      </c>
      <c r="F16">
        <v>2</v>
      </c>
      <c r="G16">
        <v>2</v>
      </c>
      <c r="H16">
        <v>7</v>
      </c>
      <c r="I16">
        <v>7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  <c r="P16">
        <v>11</v>
      </c>
      <c r="Q16" s="2">
        <f t="shared" si="0"/>
        <v>1</v>
      </c>
      <c r="R16" s="2">
        <f t="shared" si="1"/>
        <v>1</v>
      </c>
      <c r="S16" s="6" t="s">
        <v>45</v>
      </c>
      <c r="T16">
        <v>34</v>
      </c>
      <c r="U16">
        <v>31</v>
      </c>
      <c r="V16">
        <v>1</v>
      </c>
      <c r="W16" s="3">
        <f t="shared" si="2"/>
        <v>27.356529411764704</v>
      </c>
      <c r="X16" s="4">
        <f t="shared" si="3"/>
        <v>33.1</v>
      </c>
      <c r="Y16" s="4">
        <f t="shared" si="4"/>
        <v>18.3</v>
      </c>
      <c r="Z16">
        <v>0</v>
      </c>
    </row>
    <row r="17" spans="1:26" x14ac:dyDescent="0.3">
      <c r="A17" s="1" t="s">
        <v>60</v>
      </c>
      <c r="B17">
        <v>20</v>
      </c>
      <c r="C17">
        <v>1</v>
      </c>
      <c r="D17">
        <v>10</v>
      </c>
      <c r="E17">
        <v>0</v>
      </c>
      <c r="F17">
        <v>1</v>
      </c>
      <c r="G17">
        <v>3</v>
      </c>
      <c r="H17">
        <v>8</v>
      </c>
      <c r="I17">
        <v>13</v>
      </c>
      <c r="J17">
        <v>1</v>
      </c>
      <c r="K17">
        <v>3</v>
      </c>
      <c r="L17">
        <v>3</v>
      </c>
      <c r="M17">
        <v>4</v>
      </c>
      <c r="N17">
        <v>0</v>
      </c>
      <c r="O17">
        <v>0</v>
      </c>
      <c r="P17">
        <v>7</v>
      </c>
      <c r="Q17" s="2">
        <f t="shared" si="0"/>
        <v>0.61538461538461542</v>
      </c>
      <c r="R17" s="2">
        <f t="shared" si="1"/>
        <v>0.33333333333333331</v>
      </c>
      <c r="S17" s="2">
        <f t="shared" si="5"/>
        <v>0.75</v>
      </c>
      <c r="T17">
        <v>32</v>
      </c>
      <c r="U17">
        <v>41</v>
      </c>
      <c r="V17">
        <v>1</v>
      </c>
      <c r="W17" s="3">
        <f t="shared" si="2"/>
        <v>28.662937500000005</v>
      </c>
      <c r="X17" s="4">
        <f t="shared" si="3"/>
        <v>36.200000000000003</v>
      </c>
      <c r="Y17" s="4">
        <f t="shared" si="4"/>
        <v>19</v>
      </c>
      <c r="Z17">
        <v>1</v>
      </c>
    </row>
    <row r="18" spans="1:26" x14ac:dyDescent="0.3">
      <c r="A18" s="1" t="s">
        <v>61</v>
      </c>
      <c r="B18">
        <v>14</v>
      </c>
      <c r="C18">
        <v>3</v>
      </c>
      <c r="D18">
        <v>4</v>
      </c>
      <c r="E18">
        <v>0</v>
      </c>
      <c r="F18">
        <v>3</v>
      </c>
      <c r="G18">
        <v>0</v>
      </c>
      <c r="H18">
        <v>5</v>
      </c>
      <c r="I18">
        <v>6</v>
      </c>
      <c r="J18">
        <v>0</v>
      </c>
      <c r="K18">
        <v>0</v>
      </c>
      <c r="L18">
        <v>4</v>
      </c>
      <c r="M18">
        <v>4</v>
      </c>
      <c r="N18">
        <v>0</v>
      </c>
      <c r="O18">
        <v>2</v>
      </c>
      <c r="P18">
        <v>-3</v>
      </c>
      <c r="Q18" s="2">
        <f t="shared" si="0"/>
        <v>0.83333333333333337</v>
      </c>
      <c r="R18" s="6" t="s">
        <v>45</v>
      </c>
      <c r="S18" s="2">
        <f t="shared" si="5"/>
        <v>1</v>
      </c>
      <c r="T18">
        <v>35</v>
      </c>
      <c r="U18">
        <v>23</v>
      </c>
      <c r="V18">
        <v>0</v>
      </c>
      <c r="W18" s="3">
        <f t="shared" si="2"/>
        <v>25.368914285714286</v>
      </c>
      <c r="X18" s="4">
        <f t="shared" si="3"/>
        <v>32.6</v>
      </c>
      <c r="Y18" s="4">
        <f t="shared" si="4"/>
        <v>17.7</v>
      </c>
      <c r="Z18">
        <v>0</v>
      </c>
    </row>
    <row r="19" spans="1:26" x14ac:dyDescent="0.3">
      <c r="A19" s="1" t="s">
        <v>62</v>
      </c>
      <c r="B19">
        <v>8</v>
      </c>
      <c r="C19">
        <v>2</v>
      </c>
      <c r="D19">
        <v>6</v>
      </c>
      <c r="E19">
        <v>0</v>
      </c>
      <c r="F19">
        <v>2</v>
      </c>
      <c r="G19">
        <v>2</v>
      </c>
      <c r="H19">
        <v>3</v>
      </c>
      <c r="I19">
        <v>9</v>
      </c>
      <c r="J19">
        <v>2</v>
      </c>
      <c r="K19">
        <v>2</v>
      </c>
      <c r="L19">
        <v>0</v>
      </c>
      <c r="M19">
        <v>0</v>
      </c>
      <c r="N19">
        <v>0</v>
      </c>
      <c r="O19">
        <v>1</v>
      </c>
      <c r="P19">
        <v>-6</v>
      </c>
      <c r="Q19" s="2">
        <f t="shared" si="0"/>
        <v>0.33333333333333331</v>
      </c>
      <c r="R19" s="2">
        <f t="shared" si="1"/>
        <v>1</v>
      </c>
      <c r="S19" s="6" t="s">
        <v>45</v>
      </c>
      <c r="T19">
        <v>29</v>
      </c>
      <c r="U19">
        <v>20</v>
      </c>
      <c r="V19">
        <v>0</v>
      </c>
      <c r="W19" s="3">
        <f t="shared" si="2"/>
        <v>11.945034482758622</v>
      </c>
      <c r="X19" s="4">
        <f t="shared" si="3"/>
        <v>23.4</v>
      </c>
      <c r="Y19" s="4">
        <f t="shared" si="4"/>
        <v>7.2999999999999989</v>
      </c>
      <c r="Z19">
        <v>0</v>
      </c>
    </row>
    <row r="20" spans="1:26" x14ac:dyDescent="0.3">
      <c r="A20" s="1" t="s">
        <v>63</v>
      </c>
      <c r="B20">
        <v>6</v>
      </c>
      <c r="C20">
        <v>1</v>
      </c>
      <c r="D20">
        <v>5</v>
      </c>
      <c r="E20">
        <v>0</v>
      </c>
      <c r="F20">
        <v>2</v>
      </c>
      <c r="G20">
        <v>2</v>
      </c>
      <c r="H20">
        <v>3</v>
      </c>
      <c r="I20">
        <v>5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-10</v>
      </c>
      <c r="Q20" s="2">
        <f t="shared" si="0"/>
        <v>0.6</v>
      </c>
      <c r="R20" s="2">
        <f t="shared" si="1"/>
        <v>0</v>
      </c>
      <c r="S20" s="2">
        <f t="shared" si="5"/>
        <v>0</v>
      </c>
      <c r="T20">
        <v>33</v>
      </c>
      <c r="U20">
        <v>17</v>
      </c>
      <c r="V20">
        <v>0</v>
      </c>
      <c r="W20" s="3">
        <f t="shared" si="2"/>
        <v>10.525787878787879</v>
      </c>
      <c r="X20" s="4">
        <f t="shared" si="3"/>
        <v>18.7</v>
      </c>
      <c r="Y20" s="4">
        <f t="shared" si="4"/>
        <v>7.1</v>
      </c>
      <c r="Z20">
        <v>0</v>
      </c>
    </row>
    <row r="21" spans="1:26" x14ac:dyDescent="0.3">
      <c r="A21" s="1" t="s">
        <v>64</v>
      </c>
      <c r="B21">
        <v>18</v>
      </c>
      <c r="C21">
        <v>2</v>
      </c>
      <c r="D21">
        <v>5</v>
      </c>
      <c r="E21">
        <v>0</v>
      </c>
      <c r="F21">
        <v>2</v>
      </c>
      <c r="G21">
        <v>3</v>
      </c>
      <c r="H21">
        <v>6</v>
      </c>
      <c r="I21">
        <v>10</v>
      </c>
      <c r="J21">
        <v>2</v>
      </c>
      <c r="K21">
        <v>2</v>
      </c>
      <c r="L21">
        <v>2</v>
      </c>
      <c r="M21">
        <v>2</v>
      </c>
      <c r="N21">
        <v>0</v>
      </c>
      <c r="O21">
        <v>1</v>
      </c>
      <c r="P21">
        <v>13</v>
      </c>
      <c r="Q21" s="2">
        <f t="shared" si="0"/>
        <v>0.6</v>
      </c>
      <c r="R21" s="2">
        <f t="shared" si="1"/>
        <v>1</v>
      </c>
      <c r="S21" s="2">
        <f t="shared" si="5"/>
        <v>1</v>
      </c>
      <c r="T21">
        <v>34</v>
      </c>
      <c r="U21">
        <v>28</v>
      </c>
      <c r="V21">
        <v>1</v>
      </c>
      <c r="W21" s="3">
        <f t="shared" si="2"/>
        <v>20.224470588235295</v>
      </c>
      <c r="X21" s="4">
        <f t="shared" si="3"/>
        <v>30.9</v>
      </c>
      <c r="Y21" s="4">
        <f t="shared" si="4"/>
        <v>16.100000000000001</v>
      </c>
      <c r="Z21">
        <v>0</v>
      </c>
    </row>
    <row r="22" spans="1:26" x14ac:dyDescent="0.3">
      <c r="A22" s="1" t="s">
        <v>65</v>
      </c>
      <c r="B22">
        <v>11</v>
      </c>
      <c r="C22">
        <v>2</v>
      </c>
      <c r="D22">
        <v>12</v>
      </c>
      <c r="E22">
        <v>0</v>
      </c>
      <c r="F22">
        <v>2</v>
      </c>
      <c r="G22">
        <v>3</v>
      </c>
      <c r="H22">
        <v>4</v>
      </c>
      <c r="I22">
        <v>10</v>
      </c>
      <c r="J22">
        <v>1</v>
      </c>
      <c r="K22">
        <v>2</v>
      </c>
      <c r="L22">
        <v>2</v>
      </c>
      <c r="M22">
        <v>2</v>
      </c>
      <c r="N22">
        <v>0</v>
      </c>
      <c r="O22">
        <v>0</v>
      </c>
      <c r="P22">
        <v>12</v>
      </c>
      <c r="Q22" s="2">
        <f t="shared" si="0"/>
        <v>0.4</v>
      </c>
      <c r="R22" s="2">
        <f t="shared" si="1"/>
        <v>0.5</v>
      </c>
      <c r="S22" s="2">
        <f t="shared" si="5"/>
        <v>1</v>
      </c>
      <c r="T22">
        <v>37</v>
      </c>
      <c r="U22">
        <v>38</v>
      </c>
      <c r="V22">
        <v>0</v>
      </c>
      <c r="W22" s="3">
        <f t="shared" si="2"/>
        <v>17.448324324324325</v>
      </c>
      <c r="X22" s="4">
        <f t="shared" si="3"/>
        <v>34.4</v>
      </c>
      <c r="Y22" s="4">
        <f t="shared" si="4"/>
        <v>13.599999999999998</v>
      </c>
      <c r="Z22">
        <v>0</v>
      </c>
    </row>
    <row r="23" spans="1:26" x14ac:dyDescent="0.3">
      <c r="A23" s="1" t="s">
        <v>66</v>
      </c>
      <c r="B23">
        <v>24</v>
      </c>
      <c r="C23">
        <v>1</v>
      </c>
      <c r="D23">
        <v>8</v>
      </c>
      <c r="E23">
        <v>0</v>
      </c>
      <c r="F23">
        <v>4</v>
      </c>
      <c r="G23">
        <v>4</v>
      </c>
      <c r="H23">
        <v>9</v>
      </c>
      <c r="I23">
        <v>13</v>
      </c>
      <c r="J23">
        <v>2</v>
      </c>
      <c r="K23">
        <v>3</v>
      </c>
      <c r="L23">
        <v>4</v>
      </c>
      <c r="M23">
        <v>4</v>
      </c>
      <c r="N23">
        <v>1</v>
      </c>
      <c r="O23">
        <v>1</v>
      </c>
      <c r="P23">
        <v>-10</v>
      </c>
      <c r="Q23" s="2">
        <f t="shared" si="0"/>
        <v>0.69230769230769229</v>
      </c>
      <c r="R23" s="2">
        <f t="shared" si="1"/>
        <v>0.66666666666666663</v>
      </c>
      <c r="S23" s="2">
        <f t="shared" si="5"/>
        <v>1</v>
      </c>
      <c r="T23">
        <v>36</v>
      </c>
      <c r="U23">
        <v>42</v>
      </c>
      <c r="V23">
        <v>1</v>
      </c>
      <c r="W23" s="3">
        <f t="shared" si="2"/>
        <v>33.521000000000001</v>
      </c>
      <c r="X23" s="4">
        <f t="shared" si="3"/>
        <v>45.2</v>
      </c>
      <c r="Y23" s="4">
        <f t="shared" si="4"/>
        <v>24.4</v>
      </c>
      <c r="Z23">
        <v>0</v>
      </c>
    </row>
    <row r="24" spans="1:26" x14ac:dyDescent="0.3">
      <c r="A24" s="1" t="s">
        <v>67</v>
      </c>
      <c r="B24">
        <v>18</v>
      </c>
      <c r="C24">
        <v>2</v>
      </c>
      <c r="D24">
        <v>5</v>
      </c>
      <c r="E24">
        <v>1</v>
      </c>
      <c r="F24">
        <v>0</v>
      </c>
      <c r="G24">
        <v>4</v>
      </c>
      <c r="H24">
        <v>6</v>
      </c>
      <c r="I24">
        <v>10</v>
      </c>
      <c r="J24">
        <v>2</v>
      </c>
      <c r="K24">
        <v>4</v>
      </c>
      <c r="L24">
        <v>4</v>
      </c>
      <c r="M24">
        <v>6</v>
      </c>
      <c r="N24">
        <v>0</v>
      </c>
      <c r="O24">
        <v>1</v>
      </c>
      <c r="P24">
        <v>-3</v>
      </c>
      <c r="Q24" s="2">
        <f t="shared" si="0"/>
        <v>0.6</v>
      </c>
      <c r="R24" s="2">
        <f t="shared" si="1"/>
        <v>0.5</v>
      </c>
      <c r="S24" s="2">
        <f t="shared" si="5"/>
        <v>0.66666666666666663</v>
      </c>
      <c r="T24">
        <v>37</v>
      </c>
      <c r="U24">
        <v>28</v>
      </c>
      <c r="V24">
        <v>0</v>
      </c>
      <c r="W24" s="3">
        <f t="shared" si="2"/>
        <v>16.719972972972975</v>
      </c>
      <c r="X24" s="4">
        <f t="shared" si="3"/>
        <v>26.9</v>
      </c>
      <c r="Y24" s="4">
        <f t="shared" si="4"/>
        <v>12.999999999999996</v>
      </c>
      <c r="Z24">
        <v>0</v>
      </c>
    </row>
    <row r="25" spans="1:26" x14ac:dyDescent="0.3">
      <c r="A25" s="1" t="s">
        <v>68</v>
      </c>
      <c r="B25">
        <v>12</v>
      </c>
      <c r="C25">
        <v>3</v>
      </c>
      <c r="D25">
        <v>6</v>
      </c>
      <c r="E25">
        <v>1</v>
      </c>
      <c r="F25">
        <v>1</v>
      </c>
      <c r="G25">
        <v>0</v>
      </c>
      <c r="H25">
        <v>5</v>
      </c>
      <c r="I25">
        <v>10</v>
      </c>
      <c r="J25">
        <v>0</v>
      </c>
      <c r="K25">
        <v>0</v>
      </c>
      <c r="L25">
        <v>2</v>
      </c>
      <c r="M25">
        <v>2</v>
      </c>
      <c r="N25">
        <v>1</v>
      </c>
      <c r="O25">
        <v>3</v>
      </c>
      <c r="P25">
        <v>17</v>
      </c>
      <c r="Q25" s="2">
        <f t="shared" si="0"/>
        <v>0.5</v>
      </c>
      <c r="R25" s="6" t="s">
        <v>45</v>
      </c>
      <c r="S25" s="2">
        <f t="shared" si="5"/>
        <v>1</v>
      </c>
      <c r="T25">
        <v>33</v>
      </c>
      <c r="U25">
        <v>25</v>
      </c>
      <c r="V25">
        <v>0</v>
      </c>
      <c r="W25" s="3">
        <f t="shared" si="2"/>
        <v>19.561242424242423</v>
      </c>
      <c r="X25" s="4">
        <f t="shared" si="3"/>
        <v>30.6</v>
      </c>
      <c r="Y25" s="4">
        <f t="shared" si="4"/>
        <v>13</v>
      </c>
      <c r="Z25">
        <v>0</v>
      </c>
    </row>
    <row r="26" spans="1:26" x14ac:dyDescent="0.3">
      <c r="A26" s="1" t="s">
        <v>69</v>
      </c>
      <c r="B26">
        <v>10</v>
      </c>
      <c r="C26">
        <v>2</v>
      </c>
      <c r="D26">
        <v>10</v>
      </c>
      <c r="E26">
        <v>2</v>
      </c>
      <c r="F26">
        <v>3</v>
      </c>
      <c r="G26">
        <v>0</v>
      </c>
      <c r="H26">
        <v>3</v>
      </c>
      <c r="I26">
        <v>4</v>
      </c>
      <c r="J26">
        <v>1</v>
      </c>
      <c r="K26">
        <v>1</v>
      </c>
      <c r="L26">
        <v>3</v>
      </c>
      <c r="M26">
        <v>4</v>
      </c>
      <c r="N26">
        <v>1</v>
      </c>
      <c r="O26">
        <v>0</v>
      </c>
      <c r="P26">
        <v>11</v>
      </c>
      <c r="Q26" s="2">
        <f t="shared" si="0"/>
        <v>0.75</v>
      </c>
      <c r="R26" s="2">
        <f t="shared" si="1"/>
        <v>1</v>
      </c>
      <c r="S26" s="2">
        <f t="shared" si="5"/>
        <v>0.75</v>
      </c>
      <c r="T26">
        <v>34</v>
      </c>
      <c r="U26">
        <v>33</v>
      </c>
      <c r="V26">
        <v>1</v>
      </c>
      <c r="W26" s="3">
        <f t="shared" si="2"/>
        <v>30.337617647058831</v>
      </c>
      <c r="X26" s="4">
        <f t="shared" si="3"/>
        <v>42.4</v>
      </c>
      <c r="Y26" s="4">
        <f t="shared" si="4"/>
        <v>20.399999999999999</v>
      </c>
      <c r="Z26">
        <v>0</v>
      </c>
    </row>
    <row r="27" spans="1:26" x14ac:dyDescent="0.3">
      <c r="A27" s="1" t="s">
        <v>70</v>
      </c>
      <c r="B27">
        <v>21</v>
      </c>
      <c r="C27">
        <v>3</v>
      </c>
      <c r="D27">
        <v>8</v>
      </c>
      <c r="E27">
        <v>0</v>
      </c>
      <c r="F27">
        <v>2</v>
      </c>
      <c r="G27">
        <v>1</v>
      </c>
      <c r="H27">
        <v>8</v>
      </c>
      <c r="I27">
        <v>12</v>
      </c>
      <c r="J27">
        <v>1</v>
      </c>
      <c r="K27">
        <v>1</v>
      </c>
      <c r="L27">
        <v>4</v>
      </c>
      <c r="M27">
        <v>4</v>
      </c>
      <c r="N27">
        <v>1</v>
      </c>
      <c r="O27">
        <v>2</v>
      </c>
      <c r="P27">
        <v>10</v>
      </c>
      <c r="Q27" s="2">
        <f t="shared" si="0"/>
        <v>0.66666666666666663</v>
      </c>
      <c r="R27" s="2">
        <f t="shared" si="1"/>
        <v>1</v>
      </c>
      <c r="S27" s="2">
        <f t="shared" si="5"/>
        <v>1</v>
      </c>
      <c r="T27">
        <v>36</v>
      </c>
      <c r="U27">
        <v>37</v>
      </c>
      <c r="V27">
        <v>0</v>
      </c>
      <c r="W27" s="3">
        <f t="shared" si="2"/>
        <v>31.534055555555554</v>
      </c>
      <c r="X27" s="4">
        <f t="shared" si="3"/>
        <v>41.6</v>
      </c>
      <c r="Y27" s="4">
        <f t="shared" si="4"/>
        <v>22.900000000000002</v>
      </c>
      <c r="Z27">
        <v>0</v>
      </c>
    </row>
    <row r="28" spans="1:26" x14ac:dyDescent="0.3">
      <c r="A28" s="1" t="s">
        <v>71</v>
      </c>
      <c r="B28">
        <v>4</v>
      </c>
      <c r="C28">
        <v>4</v>
      </c>
      <c r="D28">
        <v>6</v>
      </c>
      <c r="E28">
        <v>0</v>
      </c>
      <c r="F28">
        <v>2</v>
      </c>
      <c r="G28">
        <v>0</v>
      </c>
      <c r="H28">
        <v>2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4</v>
      </c>
      <c r="Q28" s="2">
        <f t="shared" si="0"/>
        <v>0.2857142857142857</v>
      </c>
      <c r="R28" s="6" t="s">
        <v>45</v>
      </c>
      <c r="S28" s="6" t="s">
        <v>45</v>
      </c>
      <c r="T28">
        <v>31</v>
      </c>
      <c r="U28">
        <v>18</v>
      </c>
      <c r="V28">
        <v>0</v>
      </c>
      <c r="W28" s="3">
        <f t="shared" si="2"/>
        <v>7.9841935483870987</v>
      </c>
      <c r="X28" s="4">
        <f t="shared" si="3"/>
        <v>23.8</v>
      </c>
      <c r="Y28" s="4">
        <f t="shared" si="4"/>
        <v>4.8999999999999995</v>
      </c>
      <c r="Z28">
        <v>0</v>
      </c>
    </row>
    <row r="29" spans="1:26" x14ac:dyDescent="0.3"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/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/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/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/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/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/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/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/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/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/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15.407407407407407</v>
      </c>
      <c r="C47" s="4">
        <f t="shared" ref="C47:P47" si="6">AVERAGE(C2:C46)</f>
        <v>2.7037037037037037</v>
      </c>
      <c r="D47" s="4">
        <f t="shared" si="6"/>
        <v>7.2962962962962967</v>
      </c>
      <c r="E47" s="4">
        <f t="shared" si="6"/>
        <v>0.33333333333333331</v>
      </c>
      <c r="F47" s="4">
        <f t="shared" si="6"/>
        <v>1.8148148148148149</v>
      </c>
      <c r="G47" s="4">
        <f t="shared" si="6"/>
        <v>2.3333333333333335</v>
      </c>
      <c r="H47" s="4">
        <f t="shared" si="6"/>
        <v>5.666666666666667</v>
      </c>
      <c r="I47" s="4">
        <f t="shared" si="6"/>
        <v>10.481481481481481</v>
      </c>
      <c r="J47" s="4">
        <f t="shared" si="6"/>
        <v>1.1851851851851851</v>
      </c>
      <c r="K47" s="4">
        <f t="shared" si="6"/>
        <v>2.4444444444444446</v>
      </c>
      <c r="L47" s="4">
        <f t="shared" si="6"/>
        <v>2.8148148148148149</v>
      </c>
      <c r="M47" s="4">
        <f t="shared" si="6"/>
        <v>3.4814814814814814</v>
      </c>
      <c r="N47" s="4">
        <f t="shared" si="6"/>
        <v>0.25925925925925924</v>
      </c>
      <c r="O47" s="4">
        <f t="shared" si="6"/>
        <v>1.2962962962962963</v>
      </c>
      <c r="P47" s="4">
        <f t="shared" si="6"/>
        <v>2.1111111111111112</v>
      </c>
      <c r="Q47" s="2">
        <f>SUM(H2:H46)/SUM(I2:I46)</f>
        <v>0.54063604240282681</v>
      </c>
      <c r="R47" s="2">
        <f>SUM(J2:J46)/SUM(K2:K46)</f>
        <v>0.48484848484848486</v>
      </c>
      <c r="S47" s="2">
        <f>SUM(L2:L46)/SUM(M2:M46)</f>
        <v>0.80851063829787229</v>
      </c>
      <c r="T47" s="4">
        <f t="shared" ref="T47:V47" si="7">AVERAGE(T2:T46)</f>
        <v>36.111111111111114</v>
      </c>
      <c r="U47" s="4">
        <f t="shared" si="7"/>
        <v>31.666666666666668</v>
      </c>
      <c r="V47" s="4">
        <f t="shared" si="7"/>
        <v>0.40740740740740738</v>
      </c>
      <c r="W47" s="3">
        <f>((H49*85.91) +(F49*53.897)+(J49*51.757)+(L49*46.845)+(E49*39.19)+(N49*39.19)+(D49*34.677)+((C49-N49)*14.707)-(O49*17.174)-((M49-L49)*20.091)-((I49-H49)*39.19)-(G49*53.897))/T49</f>
        <v>20.490009230769232</v>
      </c>
      <c r="X47" s="4">
        <f t="shared" ref="X47" si="8">B47+(C47*1.2)+(D47*1.5)+(E47*3)+(F47*3)-G47</f>
        <v>33.707407407407402</v>
      </c>
      <c r="Y47" s="4">
        <f t="shared" ref="Y47" si="9">B47+0.4*H47-0.7*I47-0.4*(M47-L47)+0.7*N47+0.3*(C47-N47)+F47+D47*0.7+0.7*E47-0.4*O47-G47</f>
        <v>15.288888888888893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416</v>
      </c>
      <c r="C49">
        <f t="shared" ref="C49:P49" si="10">SUM(C2:C46)</f>
        <v>73</v>
      </c>
      <c r="D49">
        <f t="shared" si="10"/>
        <v>197</v>
      </c>
      <c r="E49">
        <f t="shared" si="10"/>
        <v>9</v>
      </c>
      <c r="F49">
        <f t="shared" si="10"/>
        <v>49</v>
      </c>
      <c r="G49">
        <f t="shared" si="10"/>
        <v>63</v>
      </c>
      <c r="H49">
        <f t="shared" si="10"/>
        <v>153</v>
      </c>
      <c r="I49">
        <f t="shared" si="10"/>
        <v>283</v>
      </c>
      <c r="J49">
        <f t="shared" si="10"/>
        <v>32</v>
      </c>
      <c r="K49">
        <f t="shared" si="10"/>
        <v>66</v>
      </c>
      <c r="L49">
        <f t="shared" si="10"/>
        <v>76</v>
      </c>
      <c r="M49">
        <f t="shared" si="10"/>
        <v>94</v>
      </c>
      <c r="N49">
        <f t="shared" si="10"/>
        <v>7</v>
      </c>
      <c r="O49">
        <f t="shared" si="10"/>
        <v>35</v>
      </c>
      <c r="P49">
        <f t="shared" si="10"/>
        <v>57</v>
      </c>
      <c r="T49">
        <f>SUM(T2:T46)</f>
        <v>975</v>
      </c>
      <c r="U49">
        <f>SUM(U2:U46)</f>
        <v>855</v>
      </c>
      <c r="V49">
        <f>SUM(V2:V46)</f>
        <v>11</v>
      </c>
      <c r="X49" s="4">
        <f>SUM(X2:X46)</f>
        <v>910.1</v>
      </c>
      <c r="Z49">
        <f>SUM(Z2:Z46)</f>
        <v>3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8290-8848-4180-B830-6EBF0A5219F0}">
  <dimension ref="A1:Z54"/>
  <sheetViews>
    <sheetView topLeftCell="A25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14</v>
      </c>
      <c r="C2">
        <v>3</v>
      </c>
      <c r="D2">
        <v>2</v>
      </c>
      <c r="E2">
        <v>2</v>
      </c>
      <c r="F2">
        <v>3</v>
      </c>
      <c r="G2">
        <v>1</v>
      </c>
      <c r="H2">
        <v>5</v>
      </c>
      <c r="I2">
        <v>10</v>
      </c>
      <c r="J2">
        <v>2</v>
      </c>
      <c r="K2">
        <v>6</v>
      </c>
      <c r="L2">
        <v>2</v>
      </c>
      <c r="M2">
        <v>3</v>
      </c>
      <c r="N2">
        <v>0</v>
      </c>
      <c r="O2">
        <v>2</v>
      </c>
      <c r="P2">
        <v>6</v>
      </c>
      <c r="Q2" s="2">
        <f t="shared" ref="Q2:Q33" si="0">H2/I2</f>
        <v>0.5</v>
      </c>
      <c r="R2" s="2">
        <f t="shared" ref="R2:R33" si="1">J2/K2</f>
        <v>0.33333333333333331</v>
      </c>
      <c r="S2" s="2">
        <f>L2/M2</f>
        <v>0.66666666666666663</v>
      </c>
      <c r="T2">
        <v>41</v>
      </c>
      <c r="U2">
        <v>19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16.488146341463416</v>
      </c>
      <c r="X2" s="4">
        <f t="shared" ref="X2:X46" si="3">B2+(C2*1.2)+(D2*1.5)+(E2*3)+(F2*3)-G2</f>
        <v>34.6</v>
      </c>
      <c r="Y2" s="4">
        <f t="shared" ref="Y2:Y46" si="4">B2+0.4*H2-0.7*I2-0.4*(M2-L2)+0.7*N2+0.3*(C2-N2)+F2+D2*0.7+0.7*E2-0.4*O2-G2</f>
        <v>13.5</v>
      </c>
      <c r="Z2">
        <v>0</v>
      </c>
    </row>
    <row r="3" spans="1:26" x14ac:dyDescent="0.3">
      <c r="A3" s="1" t="str">
        <f>'Jrue Holiday'!A3</f>
        <v>vs INJ</v>
      </c>
      <c r="B3">
        <v>11</v>
      </c>
      <c r="C3">
        <v>4</v>
      </c>
      <c r="D3">
        <v>3</v>
      </c>
      <c r="E3">
        <v>1</v>
      </c>
      <c r="F3">
        <v>0</v>
      </c>
      <c r="G3">
        <v>2</v>
      </c>
      <c r="H3">
        <v>4</v>
      </c>
      <c r="I3">
        <v>11</v>
      </c>
      <c r="J3">
        <v>3</v>
      </c>
      <c r="K3">
        <v>6</v>
      </c>
      <c r="L3">
        <v>0</v>
      </c>
      <c r="M3">
        <v>0</v>
      </c>
      <c r="N3">
        <v>1</v>
      </c>
      <c r="O3">
        <v>2</v>
      </c>
      <c r="P3">
        <v>0</v>
      </c>
      <c r="Q3" s="2">
        <f t="shared" si="0"/>
        <v>0.36363636363636365</v>
      </c>
      <c r="R3" s="2">
        <f t="shared" si="1"/>
        <v>0.5</v>
      </c>
      <c r="S3" s="6" t="s">
        <v>45</v>
      </c>
      <c r="T3">
        <v>41</v>
      </c>
      <c r="U3">
        <v>17</v>
      </c>
      <c r="V3">
        <v>0</v>
      </c>
      <c r="W3" s="3">
        <f t="shared" si="2"/>
        <v>7.5358780487804866</v>
      </c>
      <c r="X3" s="4">
        <f t="shared" si="3"/>
        <v>21.3</v>
      </c>
      <c r="Y3" s="4">
        <f t="shared" si="4"/>
        <v>6.4999999999999982</v>
      </c>
      <c r="Z3">
        <v>0</v>
      </c>
    </row>
    <row r="4" spans="1:26" x14ac:dyDescent="0.3">
      <c r="A4" s="1" t="str">
        <f>'Jrue Holiday'!A4</f>
        <v>@ EUR</v>
      </c>
      <c r="B4">
        <v>15</v>
      </c>
      <c r="C4">
        <v>6</v>
      </c>
      <c r="D4">
        <v>4</v>
      </c>
      <c r="E4">
        <v>0</v>
      </c>
      <c r="F4">
        <v>1</v>
      </c>
      <c r="G4">
        <v>2</v>
      </c>
      <c r="H4">
        <v>5</v>
      </c>
      <c r="I4">
        <v>8</v>
      </c>
      <c r="J4">
        <v>2</v>
      </c>
      <c r="K4">
        <v>3</v>
      </c>
      <c r="L4">
        <v>3</v>
      </c>
      <c r="M4">
        <v>4</v>
      </c>
      <c r="N4">
        <v>0</v>
      </c>
      <c r="O4">
        <v>0</v>
      </c>
      <c r="P4">
        <v>8</v>
      </c>
      <c r="Q4" s="2">
        <f t="shared" si="0"/>
        <v>0.625</v>
      </c>
      <c r="R4" s="2">
        <f t="shared" si="1"/>
        <v>0.66666666666666663</v>
      </c>
      <c r="S4" s="2">
        <f>L4/M4</f>
        <v>0.75</v>
      </c>
      <c r="T4">
        <v>41</v>
      </c>
      <c r="U4">
        <v>23</v>
      </c>
      <c r="V4">
        <v>0</v>
      </c>
      <c r="W4" s="3">
        <f t="shared" si="2"/>
        <v>17.292463414634142</v>
      </c>
      <c r="X4" s="4">
        <f t="shared" si="3"/>
        <v>29.2</v>
      </c>
      <c r="Y4" s="4">
        <f t="shared" si="4"/>
        <v>14.600000000000001</v>
      </c>
      <c r="Z4">
        <v>0</v>
      </c>
    </row>
    <row r="5" spans="1:26" x14ac:dyDescent="0.3">
      <c r="A5" s="1" t="str">
        <f>'Jrue Holiday'!A5</f>
        <v>@ RKS</v>
      </c>
      <c r="B5">
        <v>23</v>
      </c>
      <c r="C5">
        <v>1</v>
      </c>
      <c r="D5">
        <v>5</v>
      </c>
      <c r="E5">
        <v>0</v>
      </c>
      <c r="F5">
        <v>1</v>
      </c>
      <c r="G5">
        <v>1</v>
      </c>
      <c r="H5">
        <v>8</v>
      </c>
      <c r="I5">
        <v>13</v>
      </c>
      <c r="J5">
        <v>3</v>
      </c>
      <c r="K5">
        <v>7</v>
      </c>
      <c r="L5">
        <v>4</v>
      </c>
      <c r="M5">
        <v>4</v>
      </c>
      <c r="N5">
        <v>1</v>
      </c>
      <c r="O5">
        <v>1</v>
      </c>
      <c r="P5">
        <v>-12</v>
      </c>
      <c r="Q5" s="2">
        <f t="shared" si="0"/>
        <v>0.61538461538461542</v>
      </c>
      <c r="R5" s="2">
        <f t="shared" si="1"/>
        <v>0.42857142857142855</v>
      </c>
      <c r="S5" s="2">
        <f>L5/M5</f>
        <v>1</v>
      </c>
      <c r="T5">
        <v>43</v>
      </c>
      <c r="U5">
        <v>36</v>
      </c>
      <c r="V5">
        <v>0</v>
      </c>
      <c r="W5" s="3">
        <f t="shared" si="2"/>
        <v>23.939116279069768</v>
      </c>
      <c r="X5" s="4">
        <f t="shared" si="3"/>
        <v>33.700000000000003</v>
      </c>
      <c r="Y5" s="4">
        <f t="shared" si="4"/>
        <v>20.900000000000002</v>
      </c>
      <c r="Z5">
        <v>0</v>
      </c>
    </row>
    <row r="6" spans="1:26" x14ac:dyDescent="0.3">
      <c r="A6" s="1" t="str">
        <f>'Jrue Holiday'!A6</f>
        <v>vs AFR</v>
      </c>
      <c r="B6">
        <v>6</v>
      </c>
      <c r="C6">
        <v>4</v>
      </c>
      <c r="D6">
        <v>4</v>
      </c>
      <c r="E6">
        <v>0</v>
      </c>
      <c r="F6">
        <v>0</v>
      </c>
      <c r="G6">
        <v>0</v>
      </c>
      <c r="H6">
        <v>2</v>
      </c>
      <c r="I6">
        <v>9</v>
      </c>
      <c r="J6">
        <v>1</v>
      </c>
      <c r="K6">
        <v>5</v>
      </c>
      <c r="L6">
        <v>1</v>
      </c>
      <c r="M6">
        <v>1</v>
      </c>
      <c r="N6">
        <v>1</v>
      </c>
      <c r="O6">
        <v>0</v>
      </c>
      <c r="P6">
        <v>-20</v>
      </c>
      <c r="Q6" s="2">
        <f t="shared" si="0"/>
        <v>0.22222222222222221</v>
      </c>
      <c r="R6" s="2">
        <f t="shared" si="1"/>
        <v>0.2</v>
      </c>
      <c r="S6" s="2">
        <f t="shared" ref="S6:S41" si="5">L6/M6</f>
        <v>1</v>
      </c>
      <c r="T6">
        <v>40</v>
      </c>
      <c r="U6">
        <v>16</v>
      </c>
      <c r="V6">
        <v>0</v>
      </c>
      <c r="W6" s="3">
        <f t="shared" si="2"/>
        <v>5.4527750000000008</v>
      </c>
      <c r="X6" s="4">
        <f t="shared" si="3"/>
        <v>16.8</v>
      </c>
      <c r="Y6" s="4">
        <f t="shared" si="4"/>
        <v>4.8999999999999995</v>
      </c>
      <c r="Z6">
        <v>0</v>
      </c>
    </row>
    <row r="7" spans="1:26" x14ac:dyDescent="0.3">
      <c r="A7" s="1" t="str">
        <f>'Jrue Holiday'!A7</f>
        <v>@ OLD</v>
      </c>
      <c r="B7">
        <v>8</v>
      </c>
      <c r="C7">
        <v>4</v>
      </c>
      <c r="D7">
        <v>7</v>
      </c>
      <c r="E7">
        <v>2</v>
      </c>
      <c r="F7">
        <v>2</v>
      </c>
      <c r="G7">
        <v>0</v>
      </c>
      <c r="H7">
        <v>3</v>
      </c>
      <c r="I7">
        <v>9</v>
      </c>
      <c r="J7">
        <v>1</v>
      </c>
      <c r="K7">
        <v>7</v>
      </c>
      <c r="L7">
        <v>1</v>
      </c>
      <c r="M7">
        <v>2</v>
      </c>
      <c r="N7">
        <v>0</v>
      </c>
      <c r="O7">
        <v>1</v>
      </c>
      <c r="P7">
        <v>-10</v>
      </c>
      <c r="Q7" s="2">
        <f t="shared" si="0"/>
        <v>0.33333333333333331</v>
      </c>
      <c r="R7" s="2">
        <f t="shared" si="1"/>
        <v>0.14285714285714285</v>
      </c>
      <c r="S7" s="2">
        <f t="shared" si="5"/>
        <v>0.5</v>
      </c>
      <c r="T7">
        <v>39</v>
      </c>
      <c r="U7">
        <v>25</v>
      </c>
      <c r="V7">
        <v>0</v>
      </c>
      <c r="W7" s="3">
        <f t="shared" si="2"/>
        <v>14.658153846153846</v>
      </c>
      <c r="X7" s="4">
        <f t="shared" si="3"/>
        <v>35.299999999999997</v>
      </c>
      <c r="Y7" s="4">
        <f t="shared" si="4"/>
        <v>11.599999999999998</v>
      </c>
      <c r="Z7">
        <v>0</v>
      </c>
    </row>
    <row r="8" spans="1:26" x14ac:dyDescent="0.3">
      <c r="A8" s="1" t="str">
        <f>'Jrue Holiday'!A8</f>
        <v>vs USA</v>
      </c>
      <c r="B8">
        <v>12</v>
      </c>
      <c r="C8">
        <v>2</v>
      </c>
      <c r="D8">
        <v>2</v>
      </c>
      <c r="E8">
        <v>0</v>
      </c>
      <c r="F8">
        <v>1</v>
      </c>
      <c r="G8">
        <v>4</v>
      </c>
      <c r="H8">
        <v>4</v>
      </c>
      <c r="I8">
        <v>10</v>
      </c>
      <c r="J8">
        <v>2</v>
      </c>
      <c r="K8">
        <v>5</v>
      </c>
      <c r="L8">
        <v>2</v>
      </c>
      <c r="M8">
        <v>2</v>
      </c>
      <c r="N8">
        <v>0</v>
      </c>
      <c r="O8">
        <v>2</v>
      </c>
      <c r="P8">
        <v>1</v>
      </c>
      <c r="Q8" s="2">
        <f t="shared" si="0"/>
        <v>0.4</v>
      </c>
      <c r="R8" s="2">
        <f t="shared" si="1"/>
        <v>0.4</v>
      </c>
      <c r="S8" s="2">
        <f t="shared" si="5"/>
        <v>1</v>
      </c>
      <c r="T8">
        <v>36</v>
      </c>
      <c r="U8">
        <v>17</v>
      </c>
      <c r="V8">
        <v>0</v>
      </c>
      <c r="W8" s="3">
        <f t="shared" si="2"/>
        <v>5.7898055555555574</v>
      </c>
      <c r="X8" s="4">
        <f t="shared" si="3"/>
        <v>16.399999999999999</v>
      </c>
      <c r="Y8" s="4">
        <f t="shared" si="4"/>
        <v>4.7999999999999989</v>
      </c>
      <c r="Z8">
        <v>0</v>
      </c>
    </row>
    <row r="9" spans="1:26" x14ac:dyDescent="0.3">
      <c r="A9" s="1" t="str">
        <f>'Jrue Holiday'!A9</f>
        <v>@ SPA</v>
      </c>
      <c r="B9">
        <v>7</v>
      </c>
      <c r="C9">
        <v>3</v>
      </c>
      <c r="D9">
        <v>5</v>
      </c>
      <c r="E9">
        <v>0</v>
      </c>
      <c r="F9">
        <v>0</v>
      </c>
      <c r="G9">
        <v>1</v>
      </c>
      <c r="H9">
        <v>2</v>
      </c>
      <c r="I9">
        <v>4</v>
      </c>
      <c r="J9">
        <v>2</v>
      </c>
      <c r="K9">
        <v>2</v>
      </c>
      <c r="L9">
        <v>1</v>
      </c>
      <c r="M9">
        <v>2</v>
      </c>
      <c r="N9">
        <v>0</v>
      </c>
      <c r="O9">
        <v>2</v>
      </c>
      <c r="P9">
        <v>7</v>
      </c>
      <c r="Q9" s="2">
        <f t="shared" si="0"/>
        <v>0.5</v>
      </c>
      <c r="R9" s="2">
        <f t="shared" si="1"/>
        <v>1</v>
      </c>
      <c r="S9" s="2">
        <f t="shared" si="5"/>
        <v>0.5</v>
      </c>
      <c r="T9">
        <v>35</v>
      </c>
      <c r="U9">
        <v>19</v>
      </c>
      <c r="V9">
        <v>0</v>
      </c>
      <c r="W9" s="3">
        <f t="shared" si="2"/>
        <v>10.08482857142857</v>
      </c>
      <c r="X9" s="4">
        <f t="shared" si="3"/>
        <v>17.100000000000001</v>
      </c>
      <c r="Y9" s="4">
        <f t="shared" si="4"/>
        <v>7.1999999999999993</v>
      </c>
      <c r="Z9">
        <v>0</v>
      </c>
    </row>
    <row r="10" spans="1:26" x14ac:dyDescent="0.3">
      <c r="A10" s="1" t="str">
        <f>'Jrue Holiday'!A10</f>
        <v>vs 6TH</v>
      </c>
      <c r="B10">
        <v>12</v>
      </c>
      <c r="C10">
        <v>2</v>
      </c>
      <c r="D10">
        <v>1</v>
      </c>
      <c r="E10">
        <v>1</v>
      </c>
      <c r="F10">
        <v>0</v>
      </c>
      <c r="G10">
        <v>1</v>
      </c>
      <c r="H10">
        <v>4</v>
      </c>
      <c r="I10">
        <v>10</v>
      </c>
      <c r="J10">
        <v>4</v>
      </c>
      <c r="K10">
        <v>9</v>
      </c>
      <c r="L10">
        <v>0</v>
      </c>
      <c r="M10">
        <v>0</v>
      </c>
      <c r="N10">
        <v>0</v>
      </c>
      <c r="O10">
        <v>0</v>
      </c>
      <c r="P10">
        <v>21</v>
      </c>
      <c r="Q10" s="2">
        <f t="shared" si="0"/>
        <v>0.4</v>
      </c>
      <c r="R10" s="2">
        <f t="shared" si="1"/>
        <v>0.44444444444444442</v>
      </c>
      <c r="S10" s="6" t="s">
        <v>45</v>
      </c>
      <c r="T10">
        <v>30</v>
      </c>
      <c r="U10">
        <v>14</v>
      </c>
      <c r="V10">
        <v>0</v>
      </c>
      <c r="W10" s="3">
        <f t="shared" si="2"/>
        <v>12.163733333333333</v>
      </c>
      <c r="X10" s="4">
        <f t="shared" si="3"/>
        <v>17.899999999999999</v>
      </c>
      <c r="Y10" s="4">
        <f t="shared" si="4"/>
        <v>7.6</v>
      </c>
      <c r="Z10">
        <v>0</v>
      </c>
    </row>
    <row r="11" spans="1:26" x14ac:dyDescent="0.3">
      <c r="A11" s="1" t="str">
        <f>'Jrue Holiday'!A11</f>
        <v>@ CAN</v>
      </c>
      <c r="B11">
        <v>22</v>
      </c>
      <c r="C11">
        <v>3</v>
      </c>
      <c r="D11">
        <v>4</v>
      </c>
      <c r="E11">
        <v>0</v>
      </c>
      <c r="F11">
        <v>0</v>
      </c>
      <c r="G11">
        <v>0</v>
      </c>
      <c r="H11">
        <v>8</v>
      </c>
      <c r="I11">
        <v>13</v>
      </c>
      <c r="J11">
        <v>4</v>
      </c>
      <c r="K11">
        <v>7</v>
      </c>
      <c r="L11">
        <v>2</v>
      </c>
      <c r="M11">
        <v>2</v>
      </c>
      <c r="N11">
        <v>2</v>
      </c>
      <c r="O11">
        <v>4</v>
      </c>
      <c r="P11">
        <v>-8</v>
      </c>
      <c r="Q11" s="2">
        <f t="shared" si="0"/>
        <v>0.61538461538461542</v>
      </c>
      <c r="R11" s="2">
        <f t="shared" si="1"/>
        <v>0.5714285714285714</v>
      </c>
      <c r="S11" s="2">
        <f t="shared" si="5"/>
        <v>1</v>
      </c>
      <c r="T11">
        <v>35</v>
      </c>
      <c r="U11">
        <v>30</v>
      </c>
      <c r="V11">
        <v>0</v>
      </c>
      <c r="W11" s="3">
        <f t="shared" si="2"/>
        <v>27.289914285714296</v>
      </c>
      <c r="X11" s="4">
        <f t="shared" si="3"/>
        <v>31.6</v>
      </c>
      <c r="Y11" s="4">
        <f t="shared" si="4"/>
        <v>19</v>
      </c>
      <c r="Z11">
        <v>0</v>
      </c>
    </row>
    <row r="12" spans="1:26" x14ac:dyDescent="0.3">
      <c r="A12" s="1" t="str">
        <f>'Jrue Holiday'!A12</f>
        <v>vs DNK</v>
      </c>
      <c r="B12">
        <v>22</v>
      </c>
      <c r="C12">
        <v>2</v>
      </c>
      <c r="D12">
        <v>7</v>
      </c>
      <c r="E12">
        <v>2</v>
      </c>
      <c r="F12">
        <v>3</v>
      </c>
      <c r="G12">
        <v>0</v>
      </c>
      <c r="H12">
        <v>9</v>
      </c>
      <c r="I12">
        <v>17</v>
      </c>
      <c r="J12">
        <v>4</v>
      </c>
      <c r="K12">
        <v>8</v>
      </c>
      <c r="L12">
        <v>0</v>
      </c>
      <c r="M12">
        <v>0</v>
      </c>
      <c r="N12">
        <v>0</v>
      </c>
      <c r="O12">
        <v>1</v>
      </c>
      <c r="P12">
        <v>12</v>
      </c>
      <c r="Q12" s="2">
        <f t="shared" si="0"/>
        <v>0.52941176470588236</v>
      </c>
      <c r="R12" s="2">
        <f t="shared" si="1"/>
        <v>0.5</v>
      </c>
      <c r="S12" s="6" t="s">
        <v>45</v>
      </c>
      <c r="T12">
        <v>37</v>
      </c>
      <c r="U12">
        <v>40</v>
      </c>
      <c r="V12">
        <v>0</v>
      </c>
      <c r="W12" s="3">
        <f t="shared" si="2"/>
        <v>31.398594594594591</v>
      </c>
      <c r="X12" s="4">
        <f t="shared" si="3"/>
        <v>49.9</v>
      </c>
      <c r="Y12" s="4">
        <f t="shared" si="4"/>
        <v>23.200000000000003</v>
      </c>
      <c r="Z12">
        <v>0</v>
      </c>
    </row>
    <row r="13" spans="1:26" x14ac:dyDescent="0.3">
      <c r="A13" s="1" t="str">
        <f>'Jrue Holiday'!A13</f>
        <v>@ IMP</v>
      </c>
      <c r="B13">
        <v>11</v>
      </c>
      <c r="C13">
        <v>1</v>
      </c>
      <c r="D13">
        <v>3</v>
      </c>
      <c r="E13">
        <v>2</v>
      </c>
      <c r="F13">
        <v>0</v>
      </c>
      <c r="G13">
        <v>0</v>
      </c>
      <c r="H13">
        <v>4</v>
      </c>
      <c r="I13">
        <v>8</v>
      </c>
      <c r="J13">
        <v>3</v>
      </c>
      <c r="K13">
        <v>5</v>
      </c>
      <c r="L13">
        <v>0</v>
      </c>
      <c r="M13">
        <v>0</v>
      </c>
      <c r="N13">
        <v>0</v>
      </c>
      <c r="O13">
        <v>3</v>
      </c>
      <c r="P13">
        <v>7</v>
      </c>
      <c r="Q13" s="2">
        <f t="shared" si="0"/>
        <v>0.5</v>
      </c>
      <c r="R13" s="2">
        <f t="shared" si="1"/>
        <v>0.6</v>
      </c>
      <c r="S13" s="6" t="s">
        <v>45</v>
      </c>
      <c r="T13">
        <v>44</v>
      </c>
      <c r="U13">
        <v>19</v>
      </c>
      <c r="V13">
        <v>0</v>
      </c>
      <c r="W13" s="3">
        <f t="shared" si="2"/>
        <v>11.085159090909087</v>
      </c>
      <c r="X13" s="4">
        <f t="shared" si="3"/>
        <v>22.7</v>
      </c>
      <c r="Y13" s="4">
        <f t="shared" si="4"/>
        <v>9.5999999999999979</v>
      </c>
      <c r="Z13">
        <v>0</v>
      </c>
    </row>
    <row r="14" spans="1:26" x14ac:dyDescent="0.3">
      <c r="A14" s="1" t="str">
        <f>'Jrue Holiday'!A14</f>
        <v>vs 3PT</v>
      </c>
      <c r="B14">
        <v>21</v>
      </c>
      <c r="C14">
        <v>2</v>
      </c>
      <c r="D14">
        <v>1</v>
      </c>
      <c r="E14">
        <v>1</v>
      </c>
      <c r="F14">
        <v>1</v>
      </c>
      <c r="G14">
        <v>0</v>
      </c>
      <c r="H14">
        <v>9</v>
      </c>
      <c r="I14">
        <v>18</v>
      </c>
      <c r="J14">
        <v>3</v>
      </c>
      <c r="K14">
        <v>9</v>
      </c>
      <c r="L14">
        <v>0</v>
      </c>
      <c r="M14">
        <v>0</v>
      </c>
      <c r="N14">
        <v>0</v>
      </c>
      <c r="O14">
        <v>5</v>
      </c>
      <c r="P14">
        <v>-18</v>
      </c>
      <c r="Q14" s="2">
        <f t="shared" si="0"/>
        <v>0.5</v>
      </c>
      <c r="R14" s="2">
        <f t="shared" si="1"/>
        <v>0.33333333333333331</v>
      </c>
      <c r="S14" s="6" t="s">
        <v>45</v>
      </c>
      <c r="T14">
        <v>39</v>
      </c>
      <c r="U14">
        <v>24</v>
      </c>
      <c r="V14">
        <v>0</v>
      </c>
      <c r="W14" s="3">
        <f t="shared" si="2"/>
        <v>16.59125641025641</v>
      </c>
      <c r="X14" s="4">
        <f t="shared" si="3"/>
        <v>30.9</v>
      </c>
      <c r="Y14" s="4">
        <f t="shared" si="4"/>
        <v>13</v>
      </c>
      <c r="Z14">
        <v>0</v>
      </c>
    </row>
    <row r="15" spans="1:26" x14ac:dyDescent="0.3">
      <c r="A15" s="1" t="str">
        <f>'Jrue Holiday'!A15</f>
        <v>vs CHI</v>
      </c>
      <c r="B15">
        <v>16</v>
      </c>
      <c r="C15">
        <v>3</v>
      </c>
      <c r="D15">
        <v>8</v>
      </c>
      <c r="E15">
        <v>1</v>
      </c>
      <c r="F15">
        <v>1</v>
      </c>
      <c r="G15">
        <v>2</v>
      </c>
      <c r="H15">
        <v>7</v>
      </c>
      <c r="I15">
        <v>11</v>
      </c>
      <c r="J15">
        <v>2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 s="2">
        <f t="shared" si="0"/>
        <v>0.63636363636363635</v>
      </c>
      <c r="R15" s="2">
        <f t="shared" si="1"/>
        <v>0.4</v>
      </c>
      <c r="S15" s="6" t="s">
        <v>45</v>
      </c>
      <c r="T15">
        <v>40</v>
      </c>
      <c r="U15">
        <v>34</v>
      </c>
      <c r="V15">
        <v>0</v>
      </c>
      <c r="W15" s="3">
        <f t="shared" si="2"/>
        <v>21.373850000000001</v>
      </c>
      <c r="X15" s="4">
        <f t="shared" si="3"/>
        <v>35.6</v>
      </c>
      <c r="Y15" s="4">
        <f t="shared" si="4"/>
        <v>17.3</v>
      </c>
      <c r="Z15">
        <v>0</v>
      </c>
    </row>
    <row r="16" spans="1:26" x14ac:dyDescent="0.3">
      <c r="A16" s="1" t="str">
        <f>'Jrue Holiday'!A16</f>
        <v>@ OCE</v>
      </c>
      <c r="B16">
        <v>10</v>
      </c>
      <c r="C16">
        <v>1</v>
      </c>
      <c r="D16">
        <v>5</v>
      </c>
      <c r="E16">
        <v>0</v>
      </c>
      <c r="F16">
        <v>1</v>
      </c>
      <c r="G16">
        <v>2</v>
      </c>
      <c r="H16">
        <v>5</v>
      </c>
      <c r="I16">
        <v>13</v>
      </c>
      <c r="J16">
        <v>0</v>
      </c>
      <c r="K16">
        <v>3</v>
      </c>
      <c r="L16">
        <v>0</v>
      </c>
      <c r="M16">
        <v>0</v>
      </c>
      <c r="N16">
        <v>0</v>
      </c>
      <c r="O16">
        <v>2</v>
      </c>
      <c r="P16">
        <v>17</v>
      </c>
      <c r="Q16" s="2">
        <f t="shared" si="0"/>
        <v>0.38461538461538464</v>
      </c>
      <c r="R16" s="2">
        <f t="shared" si="1"/>
        <v>0</v>
      </c>
      <c r="S16" s="6" t="s">
        <v>45</v>
      </c>
      <c r="T16">
        <v>38</v>
      </c>
      <c r="U16">
        <v>22</v>
      </c>
      <c r="V16">
        <v>0</v>
      </c>
      <c r="W16" s="3">
        <f t="shared" si="2"/>
        <v>5.6809736842105254</v>
      </c>
      <c r="X16" s="4">
        <f t="shared" si="3"/>
        <v>19.7</v>
      </c>
      <c r="Y16" s="4">
        <f t="shared" si="4"/>
        <v>4.9000000000000004</v>
      </c>
      <c r="Z16">
        <v>0</v>
      </c>
    </row>
    <row r="17" spans="1:26" x14ac:dyDescent="0.3">
      <c r="A17" s="1" t="str">
        <f>'Jrue Holiday'!A17</f>
        <v>vs FRA</v>
      </c>
      <c r="B17">
        <v>12</v>
      </c>
      <c r="C17">
        <v>3</v>
      </c>
      <c r="D17">
        <v>5</v>
      </c>
      <c r="E17">
        <v>0</v>
      </c>
      <c r="F17">
        <v>3</v>
      </c>
      <c r="G17">
        <v>1</v>
      </c>
      <c r="H17">
        <v>4</v>
      </c>
      <c r="I17">
        <v>8</v>
      </c>
      <c r="J17">
        <v>2</v>
      </c>
      <c r="K17">
        <v>3</v>
      </c>
      <c r="L17">
        <v>2</v>
      </c>
      <c r="M17">
        <v>2</v>
      </c>
      <c r="N17">
        <v>1</v>
      </c>
      <c r="O17">
        <v>1</v>
      </c>
      <c r="P17">
        <v>2</v>
      </c>
      <c r="Q17" s="2">
        <f t="shared" si="0"/>
        <v>0.5</v>
      </c>
      <c r="R17" s="2">
        <f t="shared" si="1"/>
        <v>0.66666666666666663</v>
      </c>
      <c r="S17" s="2">
        <f t="shared" si="5"/>
        <v>1</v>
      </c>
      <c r="T17">
        <v>33</v>
      </c>
      <c r="U17">
        <v>23</v>
      </c>
      <c r="V17">
        <v>0</v>
      </c>
      <c r="W17" s="3">
        <f t="shared" si="2"/>
        <v>21.7179696969697</v>
      </c>
      <c r="X17" s="4">
        <f t="shared" si="3"/>
        <v>31.1</v>
      </c>
      <c r="Y17" s="4">
        <f t="shared" si="4"/>
        <v>14.399999999999999</v>
      </c>
      <c r="Z17">
        <v>0</v>
      </c>
    </row>
    <row r="18" spans="1:26" x14ac:dyDescent="0.3">
      <c r="A18" s="1" t="str">
        <f>'Jrue Holiday'!A18</f>
        <v>@ INJ</v>
      </c>
      <c r="B18">
        <v>12</v>
      </c>
      <c r="C18">
        <v>3</v>
      </c>
      <c r="D18">
        <v>4</v>
      </c>
      <c r="E18">
        <v>0</v>
      </c>
      <c r="F18">
        <v>2</v>
      </c>
      <c r="G18">
        <v>2</v>
      </c>
      <c r="H18">
        <v>4</v>
      </c>
      <c r="I18">
        <v>9</v>
      </c>
      <c r="J18">
        <v>4</v>
      </c>
      <c r="K18">
        <v>8</v>
      </c>
      <c r="L18">
        <v>0</v>
      </c>
      <c r="M18">
        <v>2</v>
      </c>
      <c r="N18">
        <v>0</v>
      </c>
      <c r="O18">
        <v>3</v>
      </c>
      <c r="P18">
        <v>-3</v>
      </c>
      <c r="Q18" s="2">
        <f t="shared" si="0"/>
        <v>0.44444444444444442</v>
      </c>
      <c r="R18" s="2">
        <f t="shared" si="1"/>
        <v>0.5</v>
      </c>
      <c r="S18" s="2">
        <f t="shared" si="5"/>
        <v>0</v>
      </c>
      <c r="T18">
        <v>37</v>
      </c>
      <c r="U18">
        <v>20</v>
      </c>
      <c r="V18">
        <v>0</v>
      </c>
      <c r="W18" s="3">
        <f t="shared" si="2"/>
        <v>12.04981081081081</v>
      </c>
      <c r="X18" s="4">
        <f t="shared" si="3"/>
        <v>25.6</v>
      </c>
      <c r="Y18" s="4">
        <f t="shared" si="4"/>
        <v>9</v>
      </c>
      <c r="Z18">
        <v>0</v>
      </c>
    </row>
    <row r="19" spans="1:26" x14ac:dyDescent="0.3">
      <c r="A19" s="1" t="str">
        <f>'Jrue Holiday'!A19</f>
        <v>vs EUR</v>
      </c>
      <c r="B19">
        <v>13</v>
      </c>
      <c r="C19">
        <v>1</v>
      </c>
      <c r="D19">
        <v>0</v>
      </c>
      <c r="E19">
        <v>0</v>
      </c>
      <c r="F19">
        <v>0</v>
      </c>
      <c r="G19">
        <v>1</v>
      </c>
      <c r="H19">
        <v>5</v>
      </c>
      <c r="I19">
        <v>7</v>
      </c>
      <c r="J19">
        <v>1</v>
      </c>
      <c r="K19">
        <v>2</v>
      </c>
      <c r="L19">
        <v>2</v>
      </c>
      <c r="M19">
        <v>4</v>
      </c>
      <c r="N19">
        <v>0</v>
      </c>
      <c r="O19">
        <v>3</v>
      </c>
      <c r="P19">
        <v>-15</v>
      </c>
      <c r="Q19" s="2">
        <f t="shared" si="0"/>
        <v>0.7142857142857143</v>
      </c>
      <c r="R19" s="2">
        <f t="shared" si="1"/>
        <v>0.5</v>
      </c>
      <c r="S19" s="2">
        <f t="shared" si="5"/>
        <v>0.5</v>
      </c>
      <c r="T19">
        <v>34</v>
      </c>
      <c r="U19">
        <v>13</v>
      </c>
      <c r="V19">
        <v>0</v>
      </c>
      <c r="W19" s="3">
        <f t="shared" si="2"/>
        <v>10.756558823529408</v>
      </c>
      <c r="X19" s="4">
        <f t="shared" si="3"/>
        <v>13.2</v>
      </c>
      <c r="Y19" s="4">
        <f t="shared" si="4"/>
        <v>7.4000000000000021</v>
      </c>
      <c r="Z19">
        <v>0</v>
      </c>
    </row>
    <row r="20" spans="1:26" x14ac:dyDescent="0.3">
      <c r="A20" s="1" t="str">
        <f>'Jrue Holiday'!A20</f>
        <v>vs RKS</v>
      </c>
      <c r="B20">
        <v>13</v>
      </c>
      <c r="C20">
        <v>3</v>
      </c>
      <c r="D20">
        <v>4</v>
      </c>
      <c r="E20">
        <v>1</v>
      </c>
      <c r="F20">
        <v>0</v>
      </c>
      <c r="G20">
        <v>1</v>
      </c>
      <c r="H20">
        <v>5</v>
      </c>
      <c r="I20">
        <v>8</v>
      </c>
      <c r="J20">
        <v>3</v>
      </c>
      <c r="K20">
        <v>4</v>
      </c>
      <c r="L20">
        <v>0</v>
      </c>
      <c r="M20">
        <v>0</v>
      </c>
      <c r="N20">
        <v>0</v>
      </c>
      <c r="O20">
        <v>3</v>
      </c>
      <c r="P20">
        <v>-1</v>
      </c>
      <c r="Q20" s="2">
        <f t="shared" si="0"/>
        <v>0.625</v>
      </c>
      <c r="R20" s="2">
        <f t="shared" si="1"/>
        <v>0.75</v>
      </c>
      <c r="S20" s="6" t="s">
        <v>45</v>
      </c>
      <c r="T20">
        <v>39</v>
      </c>
      <c r="U20">
        <v>22</v>
      </c>
      <c r="V20">
        <v>0</v>
      </c>
      <c r="W20" s="3">
        <f t="shared" si="2"/>
        <v>14.970538461538455</v>
      </c>
      <c r="X20" s="4">
        <f t="shared" si="3"/>
        <v>24.6</v>
      </c>
      <c r="Y20" s="4">
        <f t="shared" si="4"/>
        <v>11.600000000000001</v>
      </c>
      <c r="Z20">
        <v>0</v>
      </c>
    </row>
    <row r="21" spans="1:26" x14ac:dyDescent="0.3">
      <c r="A21" s="1" t="str">
        <f>'Jrue Holiday'!A21</f>
        <v>@ AFR</v>
      </c>
      <c r="B21">
        <v>14</v>
      </c>
      <c r="C21">
        <v>3</v>
      </c>
      <c r="D21">
        <v>5</v>
      </c>
      <c r="E21">
        <v>1</v>
      </c>
      <c r="F21">
        <v>1</v>
      </c>
      <c r="G21">
        <v>2</v>
      </c>
      <c r="H21">
        <v>6</v>
      </c>
      <c r="I21">
        <v>8</v>
      </c>
      <c r="J21">
        <v>2</v>
      </c>
      <c r="K21">
        <v>4</v>
      </c>
      <c r="L21">
        <v>0</v>
      </c>
      <c r="M21">
        <v>0</v>
      </c>
      <c r="N21">
        <v>0</v>
      </c>
      <c r="O21">
        <v>1</v>
      </c>
      <c r="P21">
        <v>22</v>
      </c>
      <c r="Q21" s="2">
        <f t="shared" si="0"/>
        <v>0.75</v>
      </c>
      <c r="R21" s="2">
        <f t="shared" si="1"/>
        <v>0.5</v>
      </c>
      <c r="S21" s="6" t="s">
        <v>45</v>
      </c>
      <c r="T21">
        <v>38</v>
      </c>
      <c r="U21">
        <v>26</v>
      </c>
      <c r="V21">
        <v>0</v>
      </c>
      <c r="W21" s="3">
        <f t="shared" si="2"/>
        <v>19.111026315789477</v>
      </c>
      <c r="X21" s="4">
        <f t="shared" si="3"/>
        <v>29.1</v>
      </c>
      <c r="Y21" s="4">
        <f t="shared" si="4"/>
        <v>14.5</v>
      </c>
      <c r="Z21">
        <v>0</v>
      </c>
    </row>
    <row r="22" spans="1:26" x14ac:dyDescent="0.3">
      <c r="A22" s="1" t="str">
        <f>'Jrue Holiday'!A22</f>
        <v>vs OLD</v>
      </c>
      <c r="B22">
        <v>18</v>
      </c>
      <c r="C22">
        <v>1</v>
      </c>
      <c r="D22">
        <v>3</v>
      </c>
      <c r="E22">
        <v>1</v>
      </c>
      <c r="F22">
        <v>2</v>
      </c>
      <c r="G22">
        <v>1</v>
      </c>
      <c r="H22">
        <v>7</v>
      </c>
      <c r="I22">
        <v>10</v>
      </c>
      <c r="J22">
        <v>2</v>
      </c>
      <c r="K22">
        <v>4</v>
      </c>
      <c r="L22">
        <v>2</v>
      </c>
      <c r="M22">
        <v>2</v>
      </c>
      <c r="N22">
        <v>0</v>
      </c>
      <c r="O22">
        <v>1</v>
      </c>
      <c r="P22">
        <v>10</v>
      </c>
      <c r="Q22" s="2">
        <f t="shared" si="0"/>
        <v>0.7</v>
      </c>
      <c r="R22" s="2">
        <f t="shared" si="1"/>
        <v>0.5</v>
      </c>
      <c r="S22" s="2">
        <f t="shared" si="5"/>
        <v>1</v>
      </c>
      <c r="T22">
        <v>45</v>
      </c>
      <c r="U22">
        <v>26</v>
      </c>
      <c r="V22">
        <v>0</v>
      </c>
      <c r="W22" s="3">
        <f t="shared" si="2"/>
        <v>19.459000000000003</v>
      </c>
      <c r="X22" s="4">
        <f t="shared" si="3"/>
        <v>31.700000000000003</v>
      </c>
      <c r="Y22" s="4">
        <f t="shared" si="4"/>
        <v>17.500000000000004</v>
      </c>
      <c r="Z22">
        <v>0</v>
      </c>
    </row>
    <row r="23" spans="1:26" x14ac:dyDescent="0.3">
      <c r="A23" s="1" t="str">
        <f>'Jrue Holiday'!A23</f>
        <v>@ USA</v>
      </c>
      <c r="B23">
        <v>10</v>
      </c>
      <c r="C23">
        <v>3</v>
      </c>
      <c r="D23">
        <v>3</v>
      </c>
      <c r="E23">
        <v>0</v>
      </c>
      <c r="F23">
        <v>0</v>
      </c>
      <c r="G23">
        <v>0</v>
      </c>
      <c r="H23">
        <v>5</v>
      </c>
      <c r="I23">
        <v>14</v>
      </c>
      <c r="J23">
        <v>0</v>
      </c>
      <c r="K23">
        <v>3</v>
      </c>
      <c r="L23">
        <v>0</v>
      </c>
      <c r="M23">
        <v>0</v>
      </c>
      <c r="N23">
        <v>1</v>
      </c>
      <c r="O23">
        <v>0</v>
      </c>
      <c r="P23">
        <v>-7</v>
      </c>
      <c r="Q23" s="2">
        <f t="shared" si="0"/>
        <v>0.35714285714285715</v>
      </c>
      <c r="R23" s="2">
        <f t="shared" si="1"/>
        <v>0</v>
      </c>
      <c r="S23" s="6" t="s">
        <v>45</v>
      </c>
      <c r="T23">
        <v>39</v>
      </c>
      <c r="U23">
        <v>17</v>
      </c>
      <c r="V23">
        <v>0</v>
      </c>
      <c r="W23" s="3">
        <f t="shared" si="2"/>
        <v>6.3967948717948708</v>
      </c>
      <c r="X23" s="4">
        <f t="shared" si="3"/>
        <v>18.100000000000001</v>
      </c>
      <c r="Y23" s="4">
        <f t="shared" si="4"/>
        <v>5.6000000000000014</v>
      </c>
      <c r="Z23">
        <v>0</v>
      </c>
    </row>
    <row r="24" spans="1:26" x14ac:dyDescent="0.3">
      <c r="A24" s="1" t="str">
        <f>'Jrue Holiday'!A24</f>
        <v>vs SPA</v>
      </c>
      <c r="B24">
        <v>5</v>
      </c>
      <c r="C24">
        <v>4</v>
      </c>
      <c r="D24">
        <v>8</v>
      </c>
      <c r="E24">
        <v>0</v>
      </c>
      <c r="F24">
        <v>0</v>
      </c>
      <c r="G24">
        <v>0</v>
      </c>
      <c r="H24">
        <v>2</v>
      </c>
      <c r="I24">
        <v>5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7</v>
      </c>
      <c r="Q24" s="2">
        <f t="shared" si="0"/>
        <v>0.4</v>
      </c>
      <c r="R24" s="2">
        <f t="shared" si="1"/>
        <v>1</v>
      </c>
      <c r="S24" s="6" t="s">
        <v>45</v>
      </c>
      <c r="T24">
        <v>39</v>
      </c>
      <c r="U24">
        <v>23</v>
      </c>
      <c r="V24">
        <v>0</v>
      </c>
      <c r="W24" s="3">
        <f t="shared" si="2"/>
        <v>11.339769230769232</v>
      </c>
      <c r="X24" s="4">
        <f t="shared" si="3"/>
        <v>21.8</v>
      </c>
      <c r="Y24" s="4">
        <f t="shared" si="4"/>
        <v>9.1</v>
      </c>
      <c r="Z24">
        <v>0</v>
      </c>
    </row>
    <row r="25" spans="1:26" x14ac:dyDescent="0.3">
      <c r="A25" s="1" t="str">
        <f>'Jrue Holiday'!A25</f>
        <v>@ 6TH</v>
      </c>
      <c r="B25">
        <v>13</v>
      </c>
      <c r="C25">
        <v>4</v>
      </c>
      <c r="D25">
        <v>3</v>
      </c>
      <c r="E25">
        <v>0</v>
      </c>
      <c r="F25">
        <v>3</v>
      </c>
      <c r="G25">
        <v>1</v>
      </c>
      <c r="H25">
        <v>5</v>
      </c>
      <c r="I25">
        <v>8</v>
      </c>
      <c r="J25">
        <v>3</v>
      </c>
      <c r="K25">
        <v>5</v>
      </c>
      <c r="L25">
        <v>0</v>
      </c>
      <c r="M25">
        <v>0</v>
      </c>
      <c r="N25">
        <v>0</v>
      </c>
      <c r="O25">
        <v>0</v>
      </c>
      <c r="P25">
        <v>12</v>
      </c>
      <c r="Q25" s="2">
        <f t="shared" si="0"/>
        <v>0.625</v>
      </c>
      <c r="R25" s="2">
        <f t="shared" si="1"/>
        <v>0.6</v>
      </c>
      <c r="S25" s="6" t="s">
        <v>45</v>
      </c>
      <c r="T25">
        <v>38</v>
      </c>
      <c r="U25">
        <v>20</v>
      </c>
      <c r="V25">
        <v>0</v>
      </c>
      <c r="W25" s="3">
        <f t="shared" si="2"/>
        <v>19.418526315789471</v>
      </c>
      <c r="X25" s="4">
        <f t="shared" si="3"/>
        <v>30.3</v>
      </c>
      <c r="Y25" s="4">
        <f t="shared" si="4"/>
        <v>14.7</v>
      </c>
      <c r="Z25">
        <v>0</v>
      </c>
    </row>
    <row r="26" spans="1:26" x14ac:dyDescent="0.3">
      <c r="A26" s="1" t="str">
        <f>'Jrue Holiday'!A26</f>
        <v>vs CAN</v>
      </c>
      <c r="B26">
        <v>13</v>
      </c>
      <c r="C26">
        <v>2</v>
      </c>
      <c r="D26">
        <v>3</v>
      </c>
      <c r="E26">
        <v>0</v>
      </c>
      <c r="F26">
        <v>0</v>
      </c>
      <c r="G26">
        <v>0</v>
      </c>
      <c r="H26">
        <v>3</v>
      </c>
      <c r="I26">
        <v>11</v>
      </c>
      <c r="J26">
        <v>2</v>
      </c>
      <c r="K26">
        <v>7</v>
      </c>
      <c r="L26">
        <v>5</v>
      </c>
      <c r="M26">
        <v>5</v>
      </c>
      <c r="N26">
        <v>0</v>
      </c>
      <c r="O26">
        <v>1</v>
      </c>
      <c r="P26">
        <v>31</v>
      </c>
      <c r="Q26" s="2">
        <f t="shared" si="0"/>
        <v>0.27272727272727271</v>
      </c>
      <c r="R26" s="2">
        <f t="shared" si="1"/>
        <v>0.2857142857142857</v>
      </c>
      <c r="S26" s="2">
        <f t="shared" si="5"/>
        <v>1</v>
      </c>
      <c r="T26">
        <v>33</v>
      </c>
      <c r="U26">
        <v>20</v>
      </c>
      <c r="V26">
        <v>0</v>
      </c>
      <c r="W26" s="3">
        <f t="shared" si="2"/>
        <v>12.067272727272728</v>
      </c>
      <c r="X26" s="4">
        <f t="shared" si="3"/>
        <v>19.899999999999999</v>
      </c>
      <c r="Y26" s="4">
        <f t="shared" si="4"/>
        <v>8.7999999999999989</v>
      </c>
      <c r="Z26">
        <v>0</v>
      </c>
    </row>
    <row r="27" spans="1:26" x14ac:dyDescent="0.3">
      <c r="A27" s="1" t="str">
        <f>'Jrue Holiday'!A27</f>
        <v>@ DNK</v>
      </c>
      <c r="B27">
        <v>8</v>
      </c>
      <c r="C27">
        <v>2</v>
      </c>
      <c r="D27">
        <v>2</v>
      </c>
      <c r="E27">
        <v>1</v>
      </c>
      <c r="F27">
        <v>1</v>
      </c>
      <c r="G27">
        <v>2</v>
      </c>
      <c r="H27">
        <v>3</v>
      </c>
      <c r="I27">
        <v>8</v>
      </c>
      <c r="J27">
        <v>2</v>
      </c>
      <c r="K27">
        <v>7</v>
      </c>
      <c r="L27">
        <v>0</v>
      </c>
      <c r="M27">
        <v>0</v>
      </c>
      <c r="N27">
        <v>0</v>
      </c>
      <c r="O27">
        <v>1</v>
      </c>
      <c r="P27">
        <v>1</v>
      </c>
      <c r="Q27" s="2">
        <f t="shared" si="0"/>
        <v>0.375</v>
      </c>
      <c r="R27" s="2">
        <f t="shared" si="1"/>
        <v>0.2857142857142857</v>
      </c>
      <c r="S27" s="6" t="s">
        <v>45</v>
      </c>
      <c r="T27">
        <v>37</v>
      </c>
      <c r="U27">
        <v>13</v>
      </c>
      <c r="V27">
        <v>0</v>
      </c>
      <c r="W27" s="3">
        <f t="shared" si="2"/>
        <v>6.2751621621621645</v>
      </c>
      <c r="X27" s="4">
        <f t="shared" si="3"/>
        <v>17.399999999999999</v>
      </c>
      <c r="Y27" s="4">
        <f t="shared" si="4"/>
        <v>4.8999999999999995</v>
      </c>
      <c r="Z27">
        <v>0</v>
      </c>
    </row>
    <row r="28" spans="1:26" x14ac:dyDescent="0.3">
      <c r="A28" s="1" t="str">
        <f>'Jrue Holiday'!A28</f>
        <v>vs IMP</v>
      </c>
      <c r="B28">
        <v>12</v>
      </c>
      <c r="C28">
        <v>1</v>
      </c>
      <c r="D28">
        <v>2</v>
      </c>
      <c r="E28">
        <v>0</v>
      </c>
      <c r="F28">
        <v>2</v>
      </c>
      <c r="G28">
        <v>2</v>
      </c>
      <c r="H28">
        <v>4</v>
      </c>
      <c r="I28">
        <v>13</v>
      </c>
      <c r="J28">
        <v>2</v>
      </c>
      <c r="K28">
        <v>8</v>
      </c>
      <c r="L28">
        <v>2</v>
      </c>
      <c r="M28">
        <v>2</v>
      </c>
      <c r="N28">
        <v>0</v>
      </c>
      <c r="O28">
        <v>2</v>
      </c>
      <c r="P28">
        <v>-2</v>
      </c>
      <c r="Q28" s="2">
        <f t="shared" si="0"/>
        <v>0.30769230769230771</v>
      </c>
      <c r="R28" s="2">
        <f t="shared" si="1"/>
        <v>0.25</v>
      </c>
      <c r="S28" s="2">
        <f t="shared" si="5"/>
        <v>1</v>
      </c>
      <c r="T28">
        <v>39</v>
      </c>
      <c r="U28">
        <v>17</v>
      </c>
      <c r="V28">
        <v>0</v>
      </c>
      <c r="W28" s="3">
        <f t="shared" si="2"/>
        <v>6.0986410256410268</v>
      </c>
      <c r="X28" s="4">
        <f t="shared" si="3"/>
        <v>20.2</v>
      </c>
      <c r="Y28" s="4">
        <f t="shared" si="4"/>
        <v>5.3999999999999995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ref="Q34:Q46" si="6">H34/I34</f>
        <v>#DIV/0!</v>
      </c>
      <c r="R34" s="2" t="e">
        <f t="shared" ref="R34:R46" si="7">J34/K34</f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6"/>
        <v>#DIV/0!</v>
      </c>
      <c r="R35" s="2" t="e">
        <f t="shared" si="7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6"/>
        <v>#DIV/0!</v>
      </c>
      <c r="R36" s="2" t="e">
        <f t="shared" si="7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6"/>
        <v>#DIV/0!</v>
      </c>
      <c r="R37" s="2" t="e">
        <f t="shared" si="7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6"/>
        <v>#DIV/0!</v>
      </c>
      <c r="R38" s="2" t="e">
        <f t="shared" si="7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6"/>
        <v>#DIV/0!</v>
      </c>
      <c r="R39" s="2" t="e">
        <f t="shared" si="7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6"/>
        <v>#DIV/0!</v>
      </c>
      <c r="R40" s="2" t="e">
        <f t="shared" si="7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6"/>
        <v>#DIV/0!</v>
      </c>
      <c r="R41" s="2" t="e">
        <f t="shared" si="7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6"/>
        <v>#DIV/0!</v>
      </c>
      <c r="R42" s="2" t="e">
        <f t="shared" si="7"/>
        <v>#DIV/0!</v>
      </c>
      <c r="S42" s="2" t="e">
        <f t="shared" ref="S42:S46" si="8">L42/M42</f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6"/>
        <v>#DIV/0!</v>
      </c>
      <c r="R43" s="2" t="e">
        <f t="shared" si="7"/>
        <v>#DIV/0!</v>
      </c>
      <c r="S43" s="2" t="e">
        <f t="shared" si="8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6"/>
        <v>#DIV/0!</v>
      </c>
      <c r="R44" s="2" t="e">
        <f t="shared" si="7"/>
        <v>#DIV/0!</v>
      </c>
      <c r="S44" s="2" t="e">
        <f t="shared" si="8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6"/>
        <v>#DIV/0!</v>
      </c>
      <c r="R45" s="2" t="e">
        <f t="shared" si="7"/>
        <v>#DIV/0!</v>
      </c>
      <c r="S45" s="2" t="e">
        <f t="shared" si="8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6"/>
        <v>#DIV/0!</v>
      </c>
      <c r="R46" s="2" t="e">
        <f t="shared" si="7"/>
        <v>#DIV/0!</v>
      </c>
      <c r="S46" s="2" t="e">
        <f t="shared" si="8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13.074074074074074</v>
      </c>
      <c r="C47" s="4">
        <f t="shared" ref="C47:P47" si="9">AVERAGE(C2:C46)</f>
        <v>2.6296296296296298</v>
      </c>
      <c r="D47" s="4">
        <f t="shared" si="9"/>
        <v>3.8148148148148149</v>
      </c>
      <c r="E47" s="4">
        <f t="shared" si="9"/>
        <v>0.59259259259259256</v>
      </c>
      <c r="F47" s="4">
        <f t="shared" si="9"/>
        <v>1.037037037037037</v>
      </c>
      <c r="G47" s="4">
        <f t="shared" si="9"/>
        <v>1.0740740740740742</v>
      </c>
      <c r="H47" s="4">
        <f t="shared" si="9"/>
        <v>4.8888888888888893</v>
      </c>
      <c r="I47" s="4">
        <f t="shared" si="9"/>
        <v>10.111111111111111</v>
      </c>
      <c r="J47" s="4">
        <f t="shared" si="9"/>
        <v>2.2222222222222223</v>
      </c>
      <c r="K47" s="4">
        <f t="shared" si="9"/>
        <v>5.2962962962962967</v>
      </c>
      <c r="L47" s="4">
        <f t="shared" si="9"/>
        <v>1.0740740740740742</v>
      </c>
      <c r="M47" s="4">
        <f t="shared" si="9"/>
        <v>1.3703703703703705</v>
      </c>
      <c r="N47" s="4">
        <f t="shared" si="9"/>
        <v>0.25925925925925924</v>
      </c>
      <c r="O47" s="4">
        <f t="shared" si="9"/>
        <v>1.5185185185185186</v>
      </c>
      <c r="P47" s="4">
        <f t="shared" si="9"/>
        <v>2.5185185185185186</v>
      </c>
      <c r="Q47" s="2">
        <f>SUM(H2:H46)/SUM(I2:I46)</f>
        <v>0.48351648351648352</v>
      </c>
      <c r="R47" s="2">
        <f>SUM(J2:J46)/SUM(K2:K46)</f>
        <v>0.41958041958041958</v>
      </c>
      <c r="S47" s="2">
        <f>SUM(L2:L46)/SUM(M2:M46)</f>
        <v>0.78378378378378377</v>
      </c>
      <c r="T47" s="4">
        <f t="shared" ref="T47:V47" si="10">AVERAGE(T2:T46)</f>
        <v>38.148148148148145</v>
      </c>
      <c r="U47" s="4">
        <f t="shared" si="10"/>
        <v>22.037037037037038</v>
      </c>
      <c r="V47" s="4">
        <f t="shared" si="10"/>
        <v>0</v>
      </c>
      <c r="W47" s="3">
        <f>((H49*85.91) +(F49*53.897)+(J49*51.757)+(L49*46.845)+(E49*39.19)+(N49*39.19)+(D49*34.677)+((C49-N49)*14.707)-(O49*17.174)-((M49-L49)*20.091)-((I49-H49)*39.19)-(G49*53.897))/T49</f>
        <v>14.343538834951461</v>
      </c>
      <c r="X47" s="4">
        <f t="shared" ref="X47" si="11">B47+(C47*1.2)+(D47*1.5)+(E47*3)+(F47*3)-G47</f>
        <v>25.766666666666669</v>
      </c>
      <c r="Y47" s="4">
        <f t="shared" ref="Y47" si="12">B47+0.4*H47-0.7*I47-0.4*(M47-L47)+0.7*N47+0.3*(C47-N47)+F47+D47*0.7+0.7*E47-0.4*O47-G47</f>
        <v>11.166666666666666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353</v>
      </c>
      <c r="C49">
        <f t="shared" ref="C49:P49" si="13">SUM(C2:C46)</f>
        <v>71</v>
      </c>
      <c r="D49">
        <f t="shared" si="13"/>
        <v>103</v>
      </c>
      <c r="E49">
        <f t="shared" si="13"/>
        <v>16</v>
      </c>
      <c r="F49">
        <f t="shared" si="13"/>
        <v>28</v>
      </c>
      <c r="G49">
        <f t="shared" si="13"/>
        <v>29</v>
      </c>
      <c r="H49">
        <f t="shared" si="13"/>
        <v>132</v>
      </c>
      <c r="I49">
        <f t="shared" si="13"/>
        <v>273</v>
      </c>
      <c r="J49">
        <f t="shared" si="13"/>
        <v>60</v>
      </c>
      <c r="K49">
        <f t="shared" si="13"/>
        <v>143</v>
      </c>
      <c r="L49">
        <f t="shared" si="13"/>
        <v>29</v>
      </c>
      <c r="M49">
        <f t="shared" si="13"/>
        <v>37</v>
      </c>
      <c r="N49">
        <f t="shared" si="13"/>
        <v>7</v>
      </c>
      <c r="O49">
        <f t="shared" si="13"/>
        <v>41</v>
      </c>
      <c r="P49">
        <f t="shared" si="13"/>
        <v>68</v>
      </c>
      <c r="T49">
        <f>SUM(T2:T46)</f>
        <v>1030</v>
      </c>
      <c r="U49">
        <f>SUM(U2:U46)</f>
        <v>595</v>
      </c>
      <c r="V49">
        <f>SUM(V2:V46)</f>
        <v>0</v>
      </c>
      <c r="X49" s="4">
        <f>SUM(X2:X46)</f>
        <v>695.7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D20-0635-4581-BD31-219A7A0B9FB8}">
  <dimension ref="A1:Z54"/>
  <sheetViews>
    <sheetView topLeftCell="A25" workbookViewId="0">
      <selection activeCell="Z28" sqref="Z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25</v>
      </c>
      <c r="C2">
        <v>2</v>
      </c>
      <c r="D2">
        <v>3</v>
      </c>
      <c r="E2">
        <v>0</v>
      </c>
      <c r="F2">
        <v>1</v>
      </c>
      <c r="G2">
        <v>2</v>
      </c>
      <c r="H2">
        <v>11</v>
      </c>
      <c r="I2">
        <v>19</v>
      </c>
      <c r="J2">
        <v>1</v>
      </c>
      <c r="K2">
        <v>4</v>
      </c>
      <c r="L2">
        <v>2</v>
      </c>
      <c r="M2">
        <v>3</v>
      </c>
      <c r="N2">
        <v>0</v>
      </c>
      <c r="O2">
        <v>0</v>
      </c>
      <c r="P2">
        <v>11</v>
      </c>
      <c r="Q2" s="2">
        <f t="shared" ref="Q2:Q46" si="0">H2/I2</f>
        <v>0.57894736842105265</v>
      </c>
      <c r="R2" s="2">
        <f t="shared" ref="R2:R46" si="1">J2/K2</f>
        <v>0.25</v>
      </c>
      <c r="S2" s="2">
        <f>L2/M2</f>
        <v>0.66666666666666663</v>
      </c>
      <c r="T2">
        <v>36</v>
      </c>
      <c r="U2">
        <v>32</v>
      </c>
      <c r="V2">
        <v>4</v>
      </c>
      <c r="W2" s="3">
        <f t="shared" ref="W2:W46" si="2">((H2*85.91) +(F2*53.897)+(J2*51.757)+(L2*46.845)+(E2*39.19)+(N2*39.19)+(D2*34.677)+((C2-N2)*14.707)-(O2*17.174)-((M2-L2)*20.091)-((I2-H2)*39.19)-(G2*53.897))/T2</f>
        <v>23.233166666666669</v>
      </c>
      <c r="X2" s="4">
        <f t="shared" ref="X2:X46" si="3">B2+(C2*1.2)+(D2*1.5)+(E2*3)+(F2*3)-G2</f>
        <v>32.9</v>
      </c>
      <c r="Y2" s="4">
        <f t="shared" ref="Y2:Y46" si="4">B2+0.4*H2-0.7*I2-0.4*(M2-L2)+0.7*N2+0.3*(C2-N2)+F2+D2*0.7+0.7*E2-0.4*O2-G2</f>
        <v>17.399999999999999</v>
      </c>
      <c r="Z2">
        <v>1</v>
      </c>
    </row>
    <row r="3" spans="1:26" x14ac:dyDescent="0.3">
      <c r="A3" s="1" t="str">
        <f>'Jrue Holiday'!A3</f>
        <v>vs INJ</v>
      </c>
      <c r="B3">
        <v>23</v>
      </c>
      <c r="C3">
        <v>6</v>
      </c>
      <c r="D3">
        <v>1</v>
      </c>
      <c r="E3">
        <v>0</v>
      </c>
      <c r="F3">
        <v>1</v>
      </c>
      <c r="G3">
        <v>1</v>
      </c>
      <c r="H3">
        <v>9</v>
      </c>
      <c r="I3">
        <v>17</v>
      </c>
      <c r="J3">
        <v>4</v>
      </c>
      <c r="K3">
        <v>5</v>
      </c>
      <c r="L3">
        <v>1</v>
      </c>
      <c r="M3">
        <v>1</v>
      </c>
      <c r="N3">
        <v>0</v>
      </c>
      <c r="O3">
        <v>2</v>
      </c>
      <c r="P3">
        <v>2</v>
      </c>
      <c r="Q3" s="2">
        <f t="shared" si="0"/>
        <v>0.52941176470588236</v>
      </c>
      <c r="R3" s="2">
        <f t="shared" si="1"/>
        <v>0.8</v>
      </c>
      <c r="S3" s="2">
        <f>L3/M3</f>
        <v>1</v>
      </c>
      <c r="T3">
        <v>39</v>
      </c>
      <c r="U3">
        <v>26</v>
      </c>
      <c r="V3">
        <v>0</v>
      </c>
      <c r="W3" s="3">
        <f t="shared" si="2"/>
        <v>20.567025641025641</v>
      </c>
      <c r="X3" s="4">
        <f t="shared" si="3"/>
        <v>33.700000000000003</v>
      </c>
      <c r="Y3" s="4">
        <f t="shared" si="4"/>
        <v>16.400000000000002</v>
      </c>
      <c r="Z3">
        <v>0</v>
      </c>
    </row>
    <row r="4" spans="1:26" x14ac:dyDescent="0.3">
      <c r="A4" s="1" t="str">
        <f>'Jrue Holiday'!A4</f>
        <v>@ EUR</v>
      </c>
      <c r="B4">
        <v>38</v>
      </c>
      <c r="C4">
        <v>7</v>
      </c>
      <c r="D4">
        <v>1</v>
      </c>
      <c r="E4">
        <v>0</v>
      </c>
      <c r="F4">
        <v>1</v>
      </c>
      <c r="G4">
        <v>0</v>
      </c>
      <c r="H4">
        <v>16</v>
      </c>
      <c r="I4">
        <v>28</v>
      </c>
      <c r="J4">
        <v>3</v>
      </c>
      <c r="K4">
        <v>8</v>
      </c>
      <c r="L4">
        <v>3</v>
      </c>
      <c r="M4">
        <v>4</v>
      </c>
      <c r="N4">
        <v>0</v>
      </c>
      <c r="O4">
        <v>1</v>
      </c>
      <c r="P4">
        <v>8</v>
      </c>
      <c r="Q4" s="2">
        <f t="shared" si="0"/>
        <v>0.5714285714285714</v>
      </c>
      <c r="R4" s="2">
        <f t="shared" si="1"/>
        <v>0.375</v>
      </c>
      <c r="S4" s="2">
        <f>L4/M4</f>
        <v>0.75</v>
      </c>
      <c r="T4">
        <v>43</v>
      </c>
      <c r="U4">
        <v>40</v>
      </c>
      <c r="V4">
        <v>4</v>
      </c>
      <c r="W4" s="3">
        <f t="shared" si="2"/>
        <v>31.496372093023258</v>
      </c>
      <c r="X4" s="4">
        <f t="shared" si="3"/>
        <v>50.9</v>
      </c>
      <c r="Y4" s="4">
        <f t="shared" si="4"/>
        <v>27.800000000000004</v>
      </c>
      <c r="Z4">
        <v>1</v>
      </c>
    </row>
    <row r="5" spans="1:26" x14ac:dyDescent="0.3">
      <c r="A5" s="1" t="str">
        <f>'Jrue Holiday'!A5</f>
        <v>@ RKS</v>
      </c>
      <c r="B5">
        <v>26</v>
      </c>
      <c r="C5">
        <v>3</v>
      </c>
      <c r="D5">
        <v>3</v>
      </c>
      <c r="E5">
        <v>0</v>
      </c>
      <c r="F5">
        <v>1</v>
      </c>
      <c r="G5">
        <v>3</v>
      </c>
      <c r="H5">
        <v>10</v>
      </c>
      <c r="I5">
        <v>22</v>
      </c>
      <c r="J5">
        <v>4</v>
      </c>
      <c r="K5">
        <v>9</v>
      </c>
      <c r="L5">
        <v>2</v>
      </c>
      <c r="M5">
        <v>2</v>
      </c>
      <c r="N5">
        <v>0</v>
      </c>
      <c r="O5">
        <v>0</v>
      </c>
      <c r="P5">
        <v>-12</v>
      </c>
      <c r="Q5" s="2">
        <f t="shared" si="0"/>
        <v>0.45454545454545453</v>
      </c>
      <c r="R5" s="2">
        <f t="shared" si="1"/>
        <v>0.44444444444444442</v>
      </c>
      <c r="S5" s="2">
        <f>L5/M5</f>
        <v>1</v>
      </c>
      <c r="T5">
        <v>39</v>
      </c>
      <c r="U5">
        <v>33</v>
      </c>
      <c r="V5">
        <v>0</v>
      </c>
      <c r="W5" s="3">
        <f t="shared" si="2"/>
        <v>18.715282051282049</v>
      </c>
      <c r="X5" s="4">
        <f t="shared" si="3"/>
        <v>34.1</v>
      </c>
      <c r="Y5" s="4">
        <f t="shared" si="4"/>
        <v>15.600000000000001</v>
      </c>
      <c r="Z5">
        <v>0</v>
      </c>
    </row>
    <row r="6" spans="1:26" x14ac:dyDescent="0.3">
      <c r="A6" s="1" t="str">
        <f>'Jrue Holiday'!A6</f>
        <v>vs AFR</v>
      </c>
      <c r="B6">
        <v>23</v>
      </c>
      <c r="C6">
        <v>1</v>
      </c>
      <c r="D6">
        <v>3</v>
      </c>
      <c r="E6">
        <v>0</v>
      </c>
      <c r="F6">
        <v>0</v>
      </c>
      <c r="G6">
        <v>1</v>
      </c>
      <c r="H6">
        <v>9</v>
      </c>
      <c r="I6">
        <v>21</v>
      </c>
      <c r="J6">
        <v>3</v>
      </c>
      <c r="K6">
        <v>8</v>
      </c>
      <c r="L6">
        <v>2</v>
      </c>
      <c r="M6">
        <v>2</v>
      </c>
      <c r="N6">
        <v>0</v>
      </c>
      <c r="O6">
        <v>2</v>
      </c>
      <c r="P6">
        <v>-20</v>
      </c>
      <c r="Q6" s="2">
        <f t="shared" si="0"/>
        <v>0.42857142857142855</v>
      </c>
      <c r="R6" s="2">
        <f t="shared" si="1"/>
        <v>0.375</v>
      </c>
      <c r="S6" s="2">
        <f t="shared" ref="S6:S46" si="5">L6/M6</f>
        <v>1</v>
      </c>
      <c r="T6">
        <v>40</v>
      </c>
      <c r="U6">
        <v>30</v>
      </c>
      <c r="V6">
        <v>0</v>
      </c>
      <c r="W6" s="3">
        <f t="shared" si="2"/>
        <v>14.559099999999997</v>
      </c>
      <c r="X6" s="4">
        <f t="shared" si="3"/>
        <v>27.7</v>
      </c>
      <c r="Y6" s="4">
        <f t="shared" si="4"/>
        <v>12.500000000000002</v>
      </c>
      <c r="Z6">
        <v>0</v>
      </c>
    </row>
    <row r="7" spans="1:26" x14ac:dyDescent="0.3">
      <c r="A7" s="1" t="str">
        <f>'Jrue Holiday'!A7</f>
        <v>@ OLD</v>
      </c>
      <c r="B7">
        <v>23</v>
      </c>
      <c r="C7">
        <v>3</v>
      </c>
      <c r="D7">
        <v>1</v>
      </c>
      <c r="E7">
        <v>0</v>
      </c>
      <c r="F7">
        <v>3</v>
      </c>
      <c r="G7">
        <v>3</v>
      </c>
      <c r="H7">
        <v>10</v>
      </c>
      <c r="I7">
        <v>22</v>
      </c>
      <c r="J7">
        <v>2</v>
      </c>
      <c r="K7">
        <v>6</v>
      </c>
      <c r="L7">
        <v>1</v>
      </c>
      <c r="M7">
        <v>1</v>
      </c>
      <c r="N7">
        <v>2</v>
      </c>
      <c r="O7">
        <v>1</v>
      </c>
      <c r="P7">
        <v>-4</v>
      </c>
      <c r="Q7" s="2">
        <f t="shared" si="0"/>
        <v>0.45454545454545453</v>
      </c>
      <c r="R7" s="2">
        <f t="shared" si="1"/>
        <v>0.33333333333333331</v>
      </c>
      <c r="S7" s="2">
        <f t="shared" si="5"/>
        <v>1</v>
      </c>
      <c r="T7">
        <v>41</v>
      </c>
      <c r="U7">
        <v>25</v>
      </c>
      <c r="V7">
        <v>2</v>
      </c>
      <c r="W7" s="3">
        <f t="shared" si="2"/>
        <v>15.848024390243896</v>
      </c>
      <c r="X7" s="4">
        <f t="shared" si="3"/>
        <v>34.1</v>
      </c>
      <c r="Y7" s="4">
        <f t="shared" si="4"/>
        <v>13.600000000000005</v>
      </c>
      <c r="Z7">
        <v>0</v>
      </c>
    </row>
    <row r="8" spans="1:26" x14ac:dyDescent="0.3">
      <c r="A8" s="1" t="str">
        <f>'Jrue Holiday'!A8</f>
        <v>vs USA</v>
      </c>
      <c r="B8">
        <v>34</v>
      </c>
      <c r="C8">
        <v>6</v>
      </c>
      <c r="D8">
        <v>3</v>
      </c>
      <c r="E8">
        <v>1</v>
      </c>
      <c r="F8">
        <v>0</v>
      </c>
      <c r="G8">
        <v>2</v>
      </c>
      <c r="H8">
        <v>14</v>
      </c>
      <c r="I8">
        <v>19</v>
      </c>
      <c r="J8">
        <v>1</v>
      </c>
      <c r="K8">
        <v>1</v>
      </c>
      <c r="L8">
        <v>5</v>
      </c>
      <c r="M8">
        <v>5</v>
      </c>
      <c r="N8">
        <v>1</v>
      </c>
      <c r="O8">
        <v>1</v>
      </c>
      <c r="P8">
        <v>5</v>
      </c>
      <c r="Q8" s="2">
        <f t="shared" si="0"/>
        <v>0.73684210526315785</v>
      </c>
      <c r="R8" s="2">
        <f t="shared" si="1"/>
        <v>1</v>
      </c>
      <c r="S8" s="2">
        <f t="shared" si="5"/>
        <v>1</v>
      </c>
      <c r="T8">
        <v>35</v>
      </c>
      <c r="U8">
        <v>40</v>
      </c>
      <c r="V8">
        <v>3</v>
      </c>
      <c r="W8" s="3">
        <f t="shared" si="2"/>
        <v>40.678571428571431</v>
      </c>
      <c r="X8" s="4">
        <f t="shared" si="3"/>
        <v>46.7</v>
      </c>
      <c r="Y8" s="4">
        <f t="shared" si="4"/>
        <v>28.900000000000002</v>
      </c>
      <c r="Z8">
        <v>1</v>
      </c>
    </row>
    <row r="9" spans="1:26" x14ac:dyDescent="0.3">
      <c r="A9" s="1" t="str">
        <f>'Jrue Holiday'!A9</f>
        <v>@ SPA</v>
      </c>
      <c r="B9">
        <v>26</v>
      </c>
      <c r="C9">
        <v>3</v>
      </c>
      <c r="D9">
        <v>1</v>
      </c>
      <c r="E9">
        <v>0</v>
      </c>
      <c r="F9">
        <v>0</v>
      </c>
      <c r="G9">
        <v>0</v>
      </c>
      <c r="H9">
        <v>11</v>
      </c>
      <c r="I9">
        <v>20</v>
      </c>
      <c r="J9">
        <v>2</v>
      </c>
      <c r="K9">
        <v>6</v>
      </c>
      <c r="L9">
        <v>2</v>
      </c>
      <c r="M9">
        <v>2</v>
      </c>
      <c r="N9">
        <v>0</v>
      </c>
      <c r="O9">
        <v>1</v>
      </c>
      <c r="P9">
        <v>10</v>
      </c>
      <c r="Q9" s="2">
        <f t="shared" si="0"/>
        <v>0.55000000000000004</v>
      </c>
      <c r="R9" s="2">
        <f t="shared" si="1"/>
        <v>0.33333333333333331</v>
      </c>
      <c r="S9" s="2">
        <f t="shared" si="5"/>
        <v>1</v>
      </c>
      <c r="T9">
        <v>37</v>
      </c>
      <c r="U9">
        <v>29</v>
      </c>
      <c r="V9">
        <v>3</v>
      </c>
      <c r="W9" s="3">
        <f t="shared" si="2"/>
        <v>23.003459459459457</v>
      </c>
      <c r="X9" s="4">
        <f t="shared" si="3"/>
        <v>31.1</v>
      </c>
      <c r="Y9" s="4">
        <f t="shared" si="4"/>
        <v>17.599999999999998</v>
      </c>
      <c r="Z9">
        <v>0</v>
      </c>
    </row>
    <row r="10" spans="1:26" x14ac:dyDescent="0.3">
      <c r="A10" s="1" t="str">
        <f>'Jrue Holiday'!A10</f>
        <v>vs 6TH</v>
      </c>
      <c r="B10">
        <v>16</v>
      </c>
      <c r="C10">
        <v>6</v>
      </c>
      <c r="D10">
        <v>2</v>
      </c>
      <c r="E10">
        <v>0</v>
      </c>
      <c r="F10">
        <v>0</v>
      </c>
      <c r="G10">
        <v>1</v>
      </c>
      <c r="H10">
        <v>7</v>
      </c>
      <c r="I10">
        <v>11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21</v>
      </c>
      <c r="Q10" s="2">
        <f t="shared" si="0"/>
        <v>0.63636363636363635</v>
      </c>
      <c r="R10" s="2">
        <f t="shared" si="1"/>
        <v>1</v>
      </c>
      <c r="S10" s="2">
        <f t="shared" si="5"/>
        <v>1</v>
      </c>
      <c r="T10">
        <v>27</v>
      </c>
      <c r="U10">
        <v>20</v>
      </c>
      <c r="V10">
        <v>2</v>
      </c>
      <c r="W10" s="3">
        <f t="shared" si="2"/>
        <v>24.866444444444443</v>
      </c>
      <c r="X10" s="4">
        <f t="shared" si="3"/>
        <v>25.2</v>
      </c>
      <c r="Y10" s="4">
        <f t="shared" si="4"/>
        <v>13.700000000000001</v>
      </c>
      <c r="Z10">
        <v>0</v>
      </c>
    </row>
    <row r="11" spans="1:26" x14ac:dyDescent="0.3">
      <c r="A11" s="1" t="str">
        <f>'Jrue Holiday'!A11</f>
        <v>@ CAN</v>
      </c>
      <c r="B11">
        <v>21</v>
      </c>
      <c r="C11">
        <v>5</v>
      </c>
      <c r="D11">
        <v>5</v>
      </c>
      <c r="E11">
        <v>0</v>
      </c>
      <c r="F11">
        <v>1</v>
      </c>
      <c r="G11">
        <v>4</v>
      </c>
      <c r="H11">
        <v>8</v>
      </c>
      <c r="I11">
        <v>16</v>
      </c>
      <c r="J11">
        <v>1</v>
      </c>
      <c r="K11">
        <v>3</v>
      </c>
      <c r="L11">
        <v>4</v>
      </c>
      <c r="M11">
        <v>4</v>
      </c>
      <c r="N11">
        <v>0</v>
      </c>
      <c r="O11">
        <v>2</v>
      </c>
      <c r="P11">
        <v>-8</v>
      </c>
      <c r="Q11" s="2">
        <f t="shared" si="0"/>
        <v>0.5</v>
      </c>
      <c r="R11" s="2">
        <f t="shared" si="1"/>
        <v>0.33333333333333331</v>
      </c>
      <c r="S11" s="2">
        <f t="shared" si="5"/>
        <v>1</v>
      </c>
      <c r="T11">
        <v>37</v>
      </c>
      <c r="U11">
        <v>33</v>
      </c>
      <c r="V11">
        <v>0</v>
      </c>
      <c r="W11" s="3">
        <f t="shared" si="2"/>
        <v>17.939945945945954</v>
      </c>
      <c r="X11" s="4">
        <f t="shared" si="3"/>
        <v>33.5</v>
      </c>
      <c r="Y11" s="4">
        <f t="shared" si="4"/>
        <v>14.2</v>
      </c>
      <c r="Z11">
        <v>1</v>
      </c>
    </row>
    <row r="12" spans="1:26" x14ac:dyDescent="0.3">
      <c r="A12" s="1" t="str">
        <f>'Jrue Holiday'!A12</f>
        <v>vs DNK</v>
      </c>
      <c r="B12">
        <v>30</v>
      </c>
      <c r="C12">
        <v>6</v>
      </c>
      <c r="D12">
        <v>5</v>
      </c>
      <c r="E12">
        <v>2</v>
      </c>
      <c r="F12">
        <v>1</v>
      </c>
      <c r="G12">
        <v>4</v>
      </c>
      <c r="H12">
        <v>11</v>
      </c>
      <c r="I12">
        <v>19</v>
      </c>
      <c r="J12">
        <v>5</v>
      </c>
      <c r="K12">
        <v>6</v>
      </c>
      <c r="L12">
        <v>3</v>
      </c>
      <c r="M12">
        <v>3</v>
      </c>
      <c r="N12">
        <v>0</v>
      </c>
      <c r="O12">
        <v>3</v>
      </c>
      <c r="P12">
        <v>14</v>
      </c>
      <c r="Q12" s="2">
        <f t="shared" si="0"/>
        <v>0.57894736842105265</v>
      </c>
      <c r="R12" s="2">
        <f t="shared" si="1"/>
        <v>0.83333333333333337</v>
      </c>
      <c r="S12" s="2">
        <f t="shared" si="5"/>
        <v>1</v>
      </c>
      <c r="T12">
        <v>38</v>
      </c>
      <c r="U12">
        <v>41</v>
      </c>
      <c r="V12">
        <v>1</v>
      </c>
      <c r="W12" s="3">
        <f t="shared" si="2"/>
        <v>30.463263157894737</v>
      </c>
      <c r="X12" s="4">
        <f t="shared" si="3"/>
        <v>49.7</v>
      </c>
      <c r="Y12" s="4">
        <f t="shared" si="4"/>
        <v>23.6</v>
      </c>
      <c r="Z12">
        <v>1</v>
      </c>
    </row>
    <row r="13" spans="1:26" x14ac:dyDescent="0.3">
      <c r="A13" s="1" t="str">
        <f>'Jrue Holiday'!A13</f>
        <v>@ IMP</v>
      </c>
      <c r="B13">
        <v>33</v>
      </c>
      <c r="C13">
        <v>4</v>
      </c>
      <c r="D13">
        <v>8</v>
      </c>
      <c r="E13">
        <v>0</v>
      </c>
      <c r="F13">
        <v>3</v>
      </c>
      <c r="G13">
        <v>2</v>
      </c>
      <c r="H13">
        <v>11</v>
      </c>
      <c r="I13">
        <v>24</v>
      </c>
      <c r="J13">
        <v>4</v>
      </c>
      <c r="K13">
        <v>5</v>
      </c>
      <c r="L13">
        <v>7</v>
      </c>
      <c r="M13">
        <v>7</v>
      </c>
      <c r="N13">
        <v>0</v>
      </c>
      <c r="O13">
        <v>3</v>
      </c>
      <c r="P13">
        <v>0</v>
      </c>
      <c r="Q13" s="2">
        <f t="shared" si="0"/>
        <v>0.45833333333333331</v>
      </c>
      <c r="R13" s="2">
        <f t="shared" si="1"/>
        <v>0.8</v>
      </c>
      <c r="S13" s="2">
        <f t="shared" si="5"/>
        <v>1</v>
      </c>
      <c r="T13">
        <v>43</v>
      </c>
      <c r="U13">
        <v>50</v>
      </c>
      <c r="V13">
        <v>2</v>
      </c>
      <c r="W13" s="3">
        <f t="shared" si="2"/>
        <v>30.444232558139532</v>
      </c>
      <c r="X13" s="4">
        <f t="shared" si="3"/>
        <v>56.8</v>
      </c>
      <c r="Y13" s="4">
        <f t="shared" si="4"/>
        <v>27.2</v>
      </c>
      <c r="Z13">
        <v>1</v>
      </c>
    </row>
    <row r="14" spans="1:26" x14ac:dyDescent="0.3">
      <c r="A14" s="1" t="str">
        <f>'Jrue Holiday'!A14</f>
        <v>vs 3PT</v>
      </c>
      <c r="B14">
        <v>16</v>
      </c>
      <c r="C14">
        <v>4</v>
      </c>
      <c r="D14">
        <v>4</v>
      </c>
      <c r="E14">
        <v>0</v>
      </c>
      <c r="F14">
        <v>1</v>
      </c>
      <c r="G14">
        <v>2</v>
      </c>
      <c r="H14">
        <v>7</v>
      </c>
      <c r="I14">
        <v>14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-17</v>
      </c>
      <c r="Q14" s="2">
        <f t="shared" si="0"/>
        <v>0.5</v>
      </c>
      <c r="R14" s="2">
        <f t="shared" si="1"/>
        <v>1</v>
      </c>
      <c r="S14" s="6" t="s">
        <v>45</v>
      </c>
      <c r="T14">
        <v>36</v>
      </c>
      <c r="U14">
        <v>27</v>
      </c>
      <c r="V14">
        <v>0</v>
      </c>
      <c r="W14" s="3">
        <f t="shared" si="2"/>
        <v>15.949805555555558</v>
      </c>
      <c r="X14" s="4">
        <f t="shared" si="3"/>
        <v>27.8</v>
      </c>
      <c r="Y14" s="4">
        <f t="shared" si="4"/>
        <v>12</v>
      </c>
      <c r="Z14">
        <v>0</v>
      </c>
    </row>
    <row r="15" spans="1:26" x14ac:dyDescent="0.3">
      <c r="A15" s="1" t="str">
        <f>'Jrue Holiday'!A15</f>
        <v>vs CHI</v>
      </c>
      <c r="B15">
        <v>22</v>
      </c>
      <c r="C15">
        <v>5</v>
      </c>
      <c r="D15">
        <v>1</v>
      </c>
      <c r="E15">
        <v>1</v>
      </c>
      <c r="F15">
        <v>0</v>
      </c>
      <c r="G15">
        <v>4</v>
      </c>
      <c r="H15">
        <v>7</v>
      </c>
      <c r="I15">
        <v>14</v>
      </c>
      <c r="J15">
        <v>1</v>
      </c>
      <c r="K15">
        <v>3</v>
      </c>
      <c r="L15">
        <v>7</v>
      </c>
      <c r="M15">
        <v>7</v>
      </c>
      <c r="N15">
        <v>0</v>
      </c>
      <c r="O15">
        <v>1</v>
      </c>
      <c r="P15">
        <v>3</v>
      </c>
      <c r="Q15" s="2">
        <f t="shared" si="0"/>
        <v>0.5</v>
      </c>
      <c r="R15" s="2">
        <f t="shared" si="1"/>
        <v>0.33333333333333331</v>
      </c>
      <c r="S15" s="2">
        <f t="shared" si="5"/>
        <v>1</v>
      </c>
      <c r="T15">
        <v>40</v>
      </c>
      <c r="U15">
        <v>24</v>
      </c>
      <c r="V15">
        <v>2</v>
      </c>
      <c r="W15" s="3">
        <f t="shared" si="2"/>
        <v>15.533800000000003</v>
      </c>
      <c r="X15" s="4">
        <f t="shared" si="3"/>
        <v>28.5</v>
      </c>
      <c r="Y15" s="4">
        <f t="shared" si="4"/>
        <v>13.5</v>
      </c>
      <c r="Z15">
        <v>0</v>
      </c>
    </row>
    <row r="16" spans="1:26" x14ac:dyDescent="0.3">
      <c r="A16" s="1" t="str">
        <f>'Jrue Holiday'!A16</f>
        <v>@ OCE</v>
      </c>
      <c r="B16">
        <v>33</v>
      </c>
      <c r="C16">
        <v>5</v>
      </c>
      <c r="D16">
        <v>4</v>
      </c>
      <c r="E16">
        <v>0</v>
      </c>
      <c r="F16">
        <v>3</v>
      </c>
      <c r="G16">
        <v>1</v>
      </c>
      <c r="H16">
        <v>14</v>
      </c>
      <c r="I16">
        <v>20</v>
      </c>
      <c r="J16">
        <v>3</v>
      </c>
      <c r="K16">
        <v>7</v>
      </c>
      <c r="L16">
        <v>2</v>
      </c>
      <c r="M16">
        <v>2</v>
      </c>
      <c r="N16">
        <v>1</v>
      </c>
      <c r="O16">
        <v>0</v>
      </c>
      <c r="P16">
        <v>17</v>
      </c>
      <c r="Q16" s="2">
        <f t="shared" si="0"/>
        <v>0.7</v>
      </c>
      <c r="R16" s="2">
        <f t="shared" si="1"/>
        <v>0.42857142857142855</v>
      </c>
      <c r="S16" s="2">
        <f t="shared" si="5"/>
        <v>1</v>
      </c>
      <c r="T16">
        <v>38</v>
      </c>
      <c r="U16">
        <v>42</v>
      </c>
      <c r="V16">
        <v>1</v>
      </c>
      <c r="W16" s="3">
        <f t="shared" si="2"/>
        <v>41.081078947368425</v>
      </c>
      <c r="X16" s="4">
        <f t="shared" si="3"/>
        <v>53</v>
      </c>
      <c r="Y16" s="4">
        <f t="shared" si="4"/>
        <v>31.299999999999997</v>
      </c>
      <c r="Z16">
        <v>1</v>
      </c>
    </row>
    <row r="17" spans="1:26" x14ac:dyDescent="0.3">
      <c r="A17" s="1" t="str">
        <f>'Jrue Holiday'!A17</f>
        <v>vs FRA</v>
      </c>
      <c r="B17">
        <v>26</v>
      </c>
      <c r="C17">
        <v>4</v>
      </c>
      <c r="D17">
        <v>4</v>
      </c>
      <c r="E17">
        <v>0</v>
      </c>
      <c r="F17">
        <v>0</v>
      </c>
      <c r="G17">
        <v>0</v>
      </c>
      <c r="H17">
        <v>11</v>
      </c>
      <c r="I17">
        <v>16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7</v>
      </c>
      <c r="Q17" s="2">
        <f t="shared" si="0"/>
        <v>0.6875</v>
      </c>
      <c r="R17" s="2">
        <f t="shared" si="1"/>
        <v>1</v>
      </c>
      <c r="S17" s="2">
        <f t="shared" si="5"/>
        <v>1</v>
      </c>
      <c r="T17">
        <v>35</v>
      </c>
      <c r="U17">
        <v>35</v>
      </c>
      <c r="V17">
        <v>3</v>
      </c>
      <c r="W17" s="3">
        <f t="shared" si="2"/>
        <v>32.888828571428576</v>
      </c>
      <c r="X17" s="4">
        <f t="shared" si="3"/>
        <v>36.799999999999997</v>
      </c>
      <c r="Y17" s="4">
        <f t="shared" si="4"/>
        <v>23.2</v>
      </c>
      <c r="Z17">
        <v>0</v>
      </c>
    </row>
    <row r="18" spans="1:26" x14ac:dyDescent="0.3">
      <c r="A18" s="1" t="str">
        <f>'Jrue Holiday'!A18</f>
        <v>@ INJ</v>
      </c>
      <c r="B18">
        <v>30</v>
      </c>
      <c r="C18">
        <v>2</v>
      </c>
      <c r="D18">
        <v>2</v>
      </c>
      <c r="E18">
        <v>0</v>
      </c>
      <c r="F18">
        <v>3</v>
      </c>
      <c r="G18">
        <v>4</v>
      </c>
      <c r="H18">
        <v>12</v>
      </c>
      <c r="I18">
        <v>22</v>
      </c>
      <c r="J18">
        <v>0</v>
      </c>
      <c r="K18">
        <v>1</v>
      </c>
      <c r="L18">
        <v>6</v>
      </c>
      <c r="M18">
        <v>7</v>
      </c>
      <c r="N18">
        <v>1</v>
      </c>
      <c r="O18">
        <v>2</v>
      </c>
      <c r="P18">
        <v>5</v>
      </c>
      <c r="Q18" s="2">
        <f t="shared" si="0"/>
        <v>0.54545454545454541</v>
      </c>
      <c r="R18" s="2">
        <f t="shared" si="1"/>
        <v>0</v>
      </c>
      <c r="S18" s="2">
        <f t="shared" si="5"/>
        <v>0.8571428571428571</v>
      </c>
      <c r="T18">
        <v>37</v>
      </c>
      <c r="U18">
        <v>34</v>
      </c>
      <c r="V18">
        <v>3</v>
      </c>
      <c r="W18" s="3">
        <f t="shared" si="2"/>
        <v>25.270405405405416</v>
      </c>
      <c r="X18" s="4">
        <f t="shared" si="3"/>
        <v>40.4</v>
      </c>
      <c r="Y18" s="4">
        <f t="shared" si="4"/>
        <v>19.599999999999998</v>
      </c>
      <c r="Z18">
        <v>0</v>
      </c>
    </row>
    <row r="19" spans="1:26" x14ac:dyDescent="0.3">
      <c r="A19" s="1" t="str">
        <f>'Jrue Holiday'!A19</f>
        <v>vs EUR</v>
      </c>
      <c r="B19">
        <v>32</v>
      </c>
      <c r="C19">
        <v>7</v>
      </c>
      <c r="D19">
        <v>1</v>
      </c>
      <c r="E19">
        <v>1</v>
      </c>
      <c r="F19">
        <v>1</v>
      </c>
      <c r="G19">
        <v>1</v>
      </c>
      <c r="H19">
        <v>15</v>
      </c>
      <c r="I19">
        <v>24</v>
      </c>
      <c r="J19">
        <v>1</v>
      </c>
      <c r="K19">
        <v>5</v>
      </c>
      <c r="L19">
        <v>1</v>
      </c>
      <c r="M19">
        <v>1</v>
      </c>
      <c r="N19">
        <v>0</v>
      </c>
      <c r="O19">
        <v>0</v>
      </c>
      <c r="P19">
        <v>-16</v>
      </c>
      <c r="Q19" s="2">
        <f t="shared" si="0"/>
        <v>0.625</v>
      </c>
      <c r="R19" s="2">
        <f t="shared" si="1"/>
        <v>0.2</v>
      </c>
      <c r="S19" s="2">
        <f t="shared" si="5"/>
        <v>1</v>
      </c>
      <c r="T19">
        <v>40</v>
      </c>
      <c r="U19">
        <v>34</v>
      </c>
      <c r="V19">
        <v>1</v>
      </c>
      <c r="W19" s="3">
        <f t="shared" si="2"/>
        <v>30.283949999999997</v>
      </c>
      <c r="X19" s="4">
        <f t="shared" si="3"/>
        <v>46.9</v>
      </c>
      <c r="Y19" s="4">
        <f t="shared" si="4"/>
        <v>24.700000000000003</v>
      </c>
      <c r="Z19">
        <v>0</v>
      </c>
    </row>
    <row r="20" spans="1:26" x14ac:dyDescent="0.3">
      <c r="A20" s="1" t="str">
        <f>'Jrue Holiday'!A20</f>
        <v>vs RKS</v>
      </c>
      <c r="B20">
        <v>20</v>
      </c>
      <c r="C20">
        <v>4</v>
      </c>
      <c r="D20">
        <v>6</v>
      </c>
      <c r="E20">
        <v>1</v>
      </c>
      <c r="F20">
        <v>0</v>
      </c>
      <c r="G20">
        <v>1</v>
      </c>
      <c r="H20">
        <v>8</v>
      </c>
      <c r="I20">
        <v>12</v>
      </c>
      <c r="J20">
        <v>1</v>
      </c>
      <c r="K20">
        <v>3</v>
      </c>
      <c r="L20">
        <v>3</v>
      </c>
      <c r="M20">
        <v>4</v>
      </c>
      <c r="N20">
        <v>0</v>
      </c>
      <c r="O20">
        <v>2</v>
      </c>
      <c r="P20">
        <v>-5</v>
      </c>
      <c r="Q20" s="2">
        <f t="shared" si="0"/>
        <v>0.66666666666666663</v>
      </c>
      <c r="R20" s="2">
        <f t="shared" si="1"/>
        <v>0.33333333333333331</v>
      </c>
      <c r="S20" s="2">
        <f t="shared" si="5"/>
        <v>0.75</v>
      </c>
      <c r="T20">
        <v>36</v>
      </c>
      <c r="U20">
        <v>32</v>
      </c>
      <c r="V20">
        <v>1</v>
      </c>
      <c r="W20" s="3">
        <f t="shared" si="2"/>
        <v>25.571000000000005</v>
      </c>
      <c r="X20" s="4">
        <f t="shared" si="3"/>
        <v>35.799999999999997</v>
      </c>
      <c r="Y20" s="4">
        <f t="shared" si="4"/>
        <v>18.699999999999996</v>
      </c>
      <c r="Z20">
        <v>0</v>
      </c>
    </row>
    <row r="21" spans="1:26" x14ac:dyDescent="0.3">
      <c r="A21" s="1" t="str">
        <f>'Jrue Holiday'!A21</f>
        <v>@ AFR</v>
      </c>
      <c r="B21">
        <v>34</v>
      </c>
      <c r="C21">
        <v>7</v>
      </c>
      <c r="D21">
        <v>7</v>
      </c>
      <c r="E21">
        <v>0</v>
      </c>
      <c r="F21">
        <v>2</v>
      </c>
      <c r="G21">
        <v>1</v>
      </c>
      <c r="H21">
        <v>13</v>
      </c>
      <c r="I21">
        <v>22</v>
      </c>
      <c r="J21">
        <v>4</v>
      </c>
      <c r="K21">
        <v>5</v>
      </c>
      <c r="L21">
        <v>4</v>
      </c>
      <c r="M21">
        <v>5</v>
      </c>
      <c r="N21">
        <v>1</v>
      </c>
      <c r="O21">
        <v>0</v>
      </c>
      <c r="P21">
        <v>21</v>
      </c>
      <c r="Q21" s="2">
        <f t="shared" si="0"/>
        <v>0.59090909090909094</v>
      </c>
      <c r="R21" s="2">
        <f t="shared" si="1"/>
        <v>0.8</v>
      </c>
      <c r="S21" s="2">
        <f t="shared" si="5"/>
        <v>0.8</v>
      </c>
      <c r="T21">
        <v>37</v>
      </c>
      <c r="U21">
        <v>50</v>
      </c>
      <c r="V21">
        <v>0</v>
      </c>
      <c r="W21" s="3">
        <f t="shared" si="2"/>
        <v>42.229864864864872</v>
      </c>
      <c r="X21" s="4">
        <f t="shared" si="3"/>
        <v>57.9</v>
      </c>
      <c r="Y21" s="4">
        <f t="shared" si="4"/>
        <v>31.800000000000004</v>
      </c>
      <c r="Z21">
        <v>1</v>
      </c>
    </row>
    <row r="22" spans="1:26" x14ac:dyDescent="0.3">
      <c r="A22" s="1" t="str">
        <f>'Jrue Holiday'!A22</f>
        <v>vs OLD</v>
      </c>
      <c r="B22">
        <v>44</v>
      </c>
      <c r="C22">
        <v>6</v>
      </c>
      <c r="D22">
        <v>6</v>
      </c>
      <c r="E22">
        <v>1</v>
      </c>
      <c r="F22">
        <v>1</v>
      </c>
      <c r="G22">
        <v>1</v>
      </c>
      <c r="H22">
        <v>18</v>
      </c>
      <c r="I22">
        <v>26</v>
      </c>
      <c r="J22">
        <v>7</v>
      </c>
      <c r="K22">
        <v>10</v>
      </c>
      <c r="L22">
        <v>1</v>
      </c>
      <c r="M22">
        <v>1</v>
      </c>
      <c r="N22">
        <v>0</v>
      </c>
      <c r="O22">
        <v>3</v>
      </c>
      <c r="P22">
        <v>11</v>
      </c>
      <c r="Q22" s="2">
        <f t="shared" si="0"/>
        <v>0.69230769230769229</v>
      </c>
      <c r="R22" s="2">
        <f t="shared" si="1"/>
        <v>0.7</v>
      </c>
      <c r="S22" s="2">
        <f t="shared" si="5"/>
        <v>1</v>
      </c>
      <c r="T22">
        <v>43</v>
      </c>
      <c r="U22">
        <v>57</v>
      </c>
      <c r="V22">
        <v>3</v>
      </c>
      <c r="W22" s="3">
        <f t="shared" si="2"/>
        <v>44.790139534883721</v>
      </c>
      <c r="X22" s="4">
        <f t="shared" si="3"/>
        <v>65.2</v>
      </c>
      <c r="Y22" s="4">
        <f t="shared" si="4"/>
        <v>38.5</v>
      </c>
      <c r="Z22">
        <v>1</v>
      </c>
    </row>
    <row r="23" spans="1:26" x14ac:dyDescent="0.3">
      <c r="A23" s="1" t="str">
        <f>'Jrue Holiday'!A23</f>
        <v>@ USA</v>
      </c>
      <c r="B23">
        <v>18</v>
      </c>
      <c r="C23">
        <v>5</v>
      </c>
      <c r="D23">
        <v>1</v>
      </c>
      <c r="E23">
        <v>0</v>
      </c>
      <c r="F23">
        <v>2</v>
      </c>
      <c r="G23">
        <v>2</v>
      </c>
      <c r="H23">
        <v>8</v>
      </c>
      <c r="I23">
        <v>15</v>
      </c>
      <c r="J23">
        <v>2</v>
      </c>
      <c r="K23">
        <v>3</v>
      </c>
      <c r="L23">
        <v>0</v>
      </c>
      <c r="M23">
        <v>0</v>
      </c>
      <c r="N23">
        <v>1</v>
      </c>
      <c r="O23">
        <v>0</v>
      </c>
      <c r="P23">
        <v>-12</v>
      </c>
      <c r="Q23" s="2">
        <f t="shared" si="0"/>
        <v>0.53333333333333333</v>
      </c>
      <c r="R23" s="2">
        <f t="shared" si="1"/>
        <v>0.66666666666666663</v>
      </c>
      <c r="S23" s="6" t="s">
        <v>45</v>
      </c>
      <c r="T23">
        <v>37</v>
      </c>
      <c r="U23">
        <v>20</v>
      </c>
      <c r="V23">
        <v>2</v>
      </c>
      <c r="W23" s="3">
        <f t="shared" si="2"/>
        <v>17.544837837837843</v>
      </c>
      <c r="X23" s="4">
        <f t="shared" si="3"/>
        <v>29.5</v>
      </c>
      <c r="Y23" s="4">
        <f t="shared" si="4"/>
        <v>13.299999999999997</v>
      </c>
      <c r="Z23">
        <v>0</v>
      </c>
    </row>
    <row r="24" spans="1:26" x14ac:dyDescent="0.3">
      <c r="A24" s="1" t="str">
        <f>'Jrue Holiday'!A24</f>
        <v>vs SPA</v>
      </c>
      <c r="B24">
        <v>22</v>
      </c>
      <c r="C24">
        <v>5</v>
      </c>
      <c r="D24">
        <v>4</v>
      </c>
      <c r="E24">
        <v>0</v>
      </c>
      <c r="F24">
        <v>1</v>
      </c>
      <c r="G24">
        <v>2</v>
      </c>
      <c r="H24">
        <v>8</v>
      </c>
      <c r="I24">
        <v>18</v>
      </c>
      <c r="J24">
        <v>1</v>
      </c>
      <c r="K24">
        <v>2</v>
      </c>
      <c r="L24">
        <v>5</v>
      </c>
      <c r="M24">
        <v>6</v>
      </c>
      <c r="N24">
        <v>0</v>
      </c>
      <c r="O24">
        <v>1</v>
      </c>
      <c r="P24">
        <v>2</v>
      </c>
      <c r="Q24" s="2">
        <f t="shared" si="0"/>
        <v>0.44444444444444442</v>
      </c>
      <c r="R24" s="2">
        <f t="shared" si="1"/>
        <v>0.5</v>
      </c>
      <c r="S24" s="2">
        <f t="shared" si="5"/>
        <v>0.83333333333333337</v>
      </c>
      <c r="T24">
        <v>38</v>
      </c>
      <c r="U24">
        <v>30</v>
      </c>
      <c r="V24">
        <v>2</v>
      </c>
      <c r="W24" s="3">
        <f t="shared" si="2"/>
        <v>18.485342105263165</v>
      </c>
      <c r="X24" s="4">
        <f t="shared" si="3"/>
        <v>35</v>
      </c>
      <c r="Y24" s="4">
        <f t="shared" si="4"/>
        <v>15.100000000000001</v>
      </c>
      <c r="Z24">
        <v>0</v>
      </c>
    </row>
    <row r="25" spans="1:26" x14ac:dyDescent="0.3">
      <c r="A25" s="1" t="str">
        <f>'Jrue Holiday'!A25</f>
        <v>@ 6TH</v>
      </c>
      <c r="B25">
        <v>25</v>
      </c>
      <c r="C25">
        <v>3</v>
      </c>
      <c r="D25">
        <v>5</v>
      </c>
      <c r="E25">
        <v>0</v>
      </c>
      <c r="F25">
        <v>0</v>
      </c>
      <c r="G25">
        <v>0</v>
      </c>
      <c r="H25">
        <v>11</v>
      </c>
      <c r="I25">
        <v>21</v>
      </c>
      <c r="J25">
        <v>1</v>
      </c>
      <c r="K25">
        <v>3</v>
      </c>
      <c r="L25">
        <v>2</v>
      </c>
      <c r="M25">
        <v>2</v>
      </c>
      <c r="N25">
        <v>0</v>
      </c>
      <c r="O25">
        <v>1</v>
      </c>
      <c r="P25">
        <v>13</v>
      </c>
      <c r="Q25" s="2">
        <f t="shared" si="0"/>
        <v>0.52380952380952384</v>
      </c>
      <c r="R25" s="2">
        <f t="shared" si="1"/>
        <v>0.33333333333333331</v>
      </c>
      <c r="S25" s="2">
        <f t="shared" si="5"/>
        <v>1</v>
      </c>
      <c r="T25">
        <v>36</v>
      </c>
      <c r="U25">
        <v>36</v>
      </c>
      <c r="V25">
        <v>2</v>
      </c>
      <c r="W25" s="3">
        <f t="shared" si="2"/>
        <v>24.969138888888889</v>
      </c>
      <c r="X25" s="4">
        <f t="shared" si="3"/>
        <v>36.1</v>
      </c>
      <c r="Y25" s="4">
        <f t="shared" si="4"/>
        <v>18.700000000000003</v>
      </c>
      <c r="Z25">
        <v>0</v>
      </c>
    </row>
    <row r="26" spans="1:26" x14ac:dyDescent="0.3">
      <c r="A26" s="1" t="str">
        <f>'Jrue Holiday'!A26</f>
        <v>vs CAN</v>
      </c>
      <c r="B26">
        <v>30</v>
      </c>
      <c r="C26">
        <v>8</v>
      </c>
      <c r="D26">
        <v>3</v>
      </c>
      <c r="E26">
        <v>0</v>
      </c>
      <c r="F26">
        <v>1</v>
      </c>
      <c r="G26">
        <v>1</v>
      </c>
      <c r="H26">
        <v>12</v>
      </c>
      <c r="I26">
        <v>18</v>
      </c>
      <c r="J26">
        <v>2</v>
      </c>
      <c r="K26">
        <v>4</v>
      </c>
      <c r="L26">
        <v>4</v>
      </c>
      <c r="M26">
        <v>4</v>
      </c>
      <c r="N26">
        <v>0</v>
      </c>
      <c r="O26">
        <v>2</v>
      </c>
      <c r="P26">
        <v>22</v>
      </c>
      <c r="Q26" s="2">
        <f t="shared" si="0"/>
        <v>0.66666666666666663</v>
      </c>
      <c r="R26" s="2">
        <f t="shared" si="1"/>
        <v>0.5</v>
      </c>
      <c r="S26" s="2">
        <f t="shared" si="5"/>
        <v>1</v>
      </c>
      <c r="T26">
        <v>39</v>
      </c>
      <c r="U26">
        <v>36</v>
      </c>
      <c r="V26">
        <v>2</v>
      </c>
      <c r="W26" s="3">
        <f t="shared" si="2"/>
        <v>32.666999999999994</v>
      </c>
      <c r="X26" s="4">
        <f t="shared" si="3"/>
        <v>46.1</v>
      </c>
      <c r="Y26" s="4">
        <f t="shared" si="4"/>
        <v>25.899999999999995</v>
      </c>
      <c r="Z26">
        <v>1</v>
      </c>
    </row>
    <row r="27" spans="1:26" x14ac:dyDescent="0.3">
      <c r="A27" s="1" t="str">
        <f>'Jrue Holiday'!A27</f>
        <v>@ DNK</v>
      </c>
      <c r="B27">
        <v>15</v>
      </c>
      <c r="C27">
        <v>6</v>
      </c>
      <c r="D27">
        <v>5</v>
      </c>
      <c r="E27">
        <v>1</v>
      </c>
      <c r="F27">
        <v>3</v>
      </c>
      <c r="G27">
        <v>2</v>
      </c>
      <c r="H27">
        <v>5</v>
      </c>
      <c r="I27">
        <v>21</v>
      </c>
      <c r="J27">
        <v>1</v>
      </c>
      <c r="K27">
        <v>12</v>
      </c>
      <c r="L27">
        <v>4</v>
      </c>
      <c r="M27">
        <v>4</v>
      </c>
      <c r="N27">
        <v>1</v>
      </c>
      <c r="O27">
        <v>1</v>
      </c>
      <c r="P27">
        <v>3</v>
      </c>
      <c r="Q27" s="2">
        <f t="shared" si="0"/>
        <v>0.23809523809523808</v>
      </c>
      <c r="R27" s="2">
        <f t="shared" si="1"/>
        <v>8.3333333333333329E-2</v>
      </c>
      <c r="S27" s="2">
        <f t="shared" si="5"/>
        <v>1</v>
      </c>
      <c r="T27">
        <v>41</v>
      </c>
      <c r="U27">
        <v>28</v>
      </c>
      <c r="V27">
        <v>1</v>
      </c>
      <c r="W27" s="3">
        <f t="shared" si="2"/>
        <v>9.8456097560975664</v>
      </c>
      <c r="X27" s="4">
        <f t="shared" si="3"/>
        <v>39.700000000000003</v>
      </c>
      <c r="Y27" s="4">
        <f t="shared" si="4"/>
        <v>9.2999999999999989</v>
      </c>
      <c r="Z27">
        <v>0</v>
      </c>
    </row>
    <row r="28" spans="1:26" x14ac:dyDescent="0.3">
      <c r="A28" s="1" t="str">
        <f>'Jrue Holiday'!A28</f>
        <v>vs IMP</v>
      </c>
      <c r="B28">
        <v>41</v>
      </c>
      <c r="C28">
        <v>2</v>
      </c>
      <c r="D28">
        <v>3</v>
      </c>
      <c r="E28">
        <v>0</v>
      </c>
      <c r="F28">
        <v>1</v>
      </c>
      <c r="G28">
        <v>3</v>
      </c>
      <c r="H28">
        <v>16</v>
      </c>
      <c r="I28">
        <v>22</v>
      </c>
      <c r="J28">
        <v>5</v>
      </c>
      <c r="K28">
        <v>7</v>
      </c>
      <c r="L28">
        <v>4</v>
      </c>
      <c r="M28">
        <v>4</v>
      </c>
      <c r="N28">
        <v>0</v>
      </c>
      <c r="O28">
        <v>6</v>
      </c>
      <c r="P28">
        <v>-3</v>
      </c>
      <c r="Q28" s="2">
        <f t="shared" si="0"/>
        <v>0.72727272727272729</v>
      </c>
      <c r="R28" s="2">
        <f t="shared" si="1"/>
        <v>0.7142857142857143</v>
      </c>
      <c r="S28" s="2">
        <f t="shared" si="5"/>
        <v>1</v>
      </c>
      <c r="T28">
        <v>38</v>
      </c>
      <c r="U28">
        <v>47</v>
      </c>
      <c r="V28">
        <v>3</v>
      </c>
      <c r="W28" s="3">
        <f t="shared" si="2"/>
        <v>39.689263157894729</v>
      </c>
      <c r="X28" s="4">
        <f t="shared" si="3"/>
        <v>47.9</v>
      </c>
      <c r="Y28" s="4">
        <f t="shared" si="4"/>
        <v>30.300000000000004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26.888888888888889</v>
      </c>
      <c r="C47" s="4">
        <f t="shared" ref="C47:P47" si="6">AVERAGE(C2:C46)</f>
        <v>4.6296296296296298</v>
      </c>
      <c r="D47" s="4">
        <f t="shared" si="6"/>
        <v>3.4074074074074074</v>
      </c>
      <c r="E47" s="4">
        <f t="shared" si="6"/>
        <v>0.29629629629629628</v>
      </c>
      <c r="F47" s="4">
        <f t="shared" si="6"/>
        <v>1.1481481481481481</v>
      </c>
      <c r="G47" s="4">
        <f t="shared" si="6"/>
        <v>1.7777777777777777</v>
      </c>
      <c r="H47" s="4">
        <f t="shared" si="6"/>
        <v>10.814814814814815</v>
      </c>
      <c r="I47" s="4">
        <f t="shared" si="6"/>
        <v>19.37037037037037</v>
      </c>
      <c r="J47" s="4">
        <f t="shared" si="6"/>
        <v>2.3703703703703702</v>
      </c>
      <c r="K47" s="4">
        <f t="shared" si="6"/>
        <v>4.8518518518518521</v>
      </c>
      <c r="L47" s="4">
        <f t="shared" si="6"/>
        <v>2.8888888888888888</v>
      </c>
      <c r="M47" s="4">
        <f t="shared" si="6"/>
        <v>3.1111111111111112</v>
      </c>
      <c r="N47" s="4">
        <f t="shared" si="6"/>
        <v>0.37037037037037035</v>
      </c>
      <c r="O47" s="4">
        <f t="shared" si="6"/>
        <v>1.3333333333333333</v>
      </c>
      <c r="P47" s="4">
        <f t="shared" si="6"/>
        <v>2.8888888888888888</v>
      </c>
      <c r="Q47" s="2">
        <f>SUM(H2:H46)/SUM(I2:I46)</f>
        <v>0.55831739961759086</v>
      </c>
      <c r="R47" s="2">
        <f>SUM(J2:J46)/SUM(K2:K46)</f>
        <v>0.48854961832061067</v>
      </c>
      <c r="S47" s="2">
        <f>SUM(L2:L46)/SUM(M2:M46)</f>
        <v>0.9285714285714286</v>
      </c>
      <c r="T47" s="4">
        <f t="shared" ref="T47:V47" si="7">AVERAGE(T2:T46)</f>
        <v>38</v>
      </c>
      <c r="U47" s="4">
        <f t="shared" si="7"/>
        <v>34.481481481481481</v>
      </c>
      <c r="V47" s="4">
        <f t="shared" si="7"/>
        <v>1.7407407407407407</v>
      </c>
      <c r="W47" s="3">
        <f>((H49*85.91) +(F49*53.897)+(J49*51.757)+(L49*46.845)+(E49*39.19)+(N49*39.19)+(D49*34.677)+((C49-N49)*14.707)-(O49*17.174)-((M49-L49)*20.091)-((I49-H49)*39.19)-(G49*53.897))/T49</f>
        <v>26.248672514619873</v>
      </c>
      <c r="X47" s="4">
        <f t="shared" ref="X47" si="8">B47+(C47*1.2)+(D47*1.5)+(E47*3)+(F47*3)-G47</f>
        <v>40.111111111111107</v>
      </c>
      <c r="Y47" s="4">
        <f t="shared" ref="Y47" si="9">B47+0.4*H47-0.7*I47-0.4*(M47-L47)+0.7*N47+0.3*(C47-N47)+F47+D47*0.7+0.7*E47-0.4*O47-G47</f>
        <v>20.533333333333339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s="3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726</v>
      </c>
      <c r="C49">
        <f t="shared" ref="C49:P49" si="10">SUM(C2:C46)</f>
        <v>125</v>
      </c>
      <c r="D49">
        <f t="shared" si="10"/>
        <v>92</v>
      </c>
      <c r="E49">
        <f t="shared" si="10"/>
        <v>8</v>
      </c>
      <c r="F49">
        <f t="shared" si="10"/>
        <v>31</v>
      </c>
      <c r="G49">
        <f t="shared" si="10"/>
        <v>48</v>
      </c>
      <c r="H49">
        <f t="shared" si="10"/>
        <v>292</v>
      </c>
      <c r="I49">
        <f t="shared" si="10"/>
        <v>523</v>
      </c>
      <c r="J49">
        <f t="shared" si="10"/>
        <v>64</v>
      </c>
      <c r="K49">
        <f t="shared" si="10"/>
        <v>131</v>
      </c>
      <c r="L49">
        <f t="shared" si="10"/>
        <v>78</v>
      </c>
      <c r="M49">
        <f t="shared" si="10"/>
        <v>84</v>
      </c>
      <c r="N49">
        <f t="shared" si="10"/>
        <v>10</v>
      </c>
      <c r="O49">
        <f t="shared" si="10"/>
        <v>36</v>
      </c>
      <c r="P49">
        <f t="shared" si="10"/>
        <v>78</v>
      </c>
      <c r="T49">
        <f>SUM(T2:T46)</f>
        <v>1026</v>
      </c>
      <c r="U49">
        <f>SUM(U2:U46)</f>
        <v>931</v>
      </c>
      <c r="V49">
        <f>SUM(V2:V46)</f>
        <v>47</v>
      </c>
      <c r="X49" s="4">
        <f>SUM(X2:X46)</f>
        <v>1083</v>
      </c>
      <c r="Z49">
        <f>SUM(Z2:Z46)</f>
        <v>10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D2F3-062D-4516-A234-355E5E7467CF}">
  <dimension ref="A1:Z56"/>
  <sheetViews>
    <sheetView topLeftCell="A25" workbookViewId="0">
      <selection activeCell="D47" sqref="D4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11</v>
      </c>
      <c r="C2">
        <v>5</v>
      </c>
      <c r="D2">
        <v>0</v>
      </c>
      <c r="E2">
        <v>0</v>
      </c>
      <c r="F2">
        <v>0</v>
      </c>
      <c r="G2">
        <v>0</v>
      </c>
      <c r="H2">
        <v>5</v>
      </c>
      <c r="I2">
        <v>10</v>
      </c>
      <c r="J2">
        <v>1</v>
      </c>
      <c r="K2">
        <v>3</v>
      </c>
      <c r="L2">
        <v>0</v>
      </c>
      <c r="M2">
        <v>0</v>
      </c>
      <c r="N2">
        <v>0</v>
      </c>
      <c r="O2">
        <v>1</v>
      </c>
      <c r="P2">
        <v>10</v>
      </c>
      <c r="Q2" s="2">
        <f t="shared" ref="Q2:Q46" si="0">H2/I2</f>
        <v>0.5</v>
      </c>
      <c r="R2" s="2">
        <f t="shared" ref="R2:R46" si="1">J2/K2</f>
        <v>0.33333333333333331</v>
      </c>
      <c r="S2" s="6" t="s">
        <v>45</v>
      </c>
      <c r="T2">
        <v>35</v>
      </c>
      <c r="U2">
        <v>11</v>
      </c>
      <c r="V2">
        <v>1</v>
      </c>
      <c r="W2" s="3">
        <f t="shared" ref="W2:W46" si="2">((H2*85.91) +(F2*53.897)+(J2*51.757)+(L2*46.845)+(E2*39.19)+(N2*39.19)+(D2*34.677)+((C2-N2)*14.707)-(O2*17.174)-((M2-L2)*20.091)-((I2-H2)*39.19)-(G2*53.897))/T2</f>
        <v>9.7633714285714284</v>
      </c>
      <c r="X2" s="4">
        <f t="shared" ref="X2:X46" si="3">B2+(C2*1.2)+(D2*1.5)+(E2*3)+(F2*3)-G2</f>
        <v>17</v>
      </c>
      <c r="Y2" s="4">
        <f t="shared" ref="Y2:Y46" si="4">B2+0.4*H2-0.7*I2-0.4*(M2-L2)+0.7*N2+0.3*(C2-N2)+F2+D2*0.7+0.7*E2-0.4*O2-G2</f>
        <v>7.1</v>
      </c>
      <c r="Z2">
        <v>0</v>
      </c>
    </row>
    <row r="3" spans="1:26" x14ac:dyDescent="0.3">
      <c r="A3" s="1" t="str">
        <f>'Jrue Holiday'!A3</f>
        <v>vs INJ</v>
      </c>
      <c r="B3">
        <v>18</v>
      </c>
      <c r="C3">
        <v>5</v>
      </c>
      <c r="D3">
        <v>3</v>
      </c>
      <c r="E3">
        <v>0</v>
      </c>
      <c r="F3">
        <v>0</v>
      </c>
      <c r="G3">
        <v>0</v>
      </c>
      <c r="H3">
        <v>6</v>
      </c>
      <c r="I3">
        <v>10</v>
      </c>
      <c r="J3">
        <v>0</v>
      </c>
      <c r="K3">
        <v>2</v>
      </c>
      <c r="L3">
        <v>6</v>
      </c>
      <c r="M3">
        <v>8</v>
      </c>
      <c r="N3">
        <v>0</v>
      </c>
      <c r="O3">
        <v>0</v>
      </c>
      <c r="P3">
        <v>6</v>
      </c>
      <c r="Q3" s="2">
        <f t="shared" si="0"/>
        <v>0.6</v>
      </c>
      <c r="R3" s="2">
        <f t="shared" si="1"/>
        <v>0</v>
      </c>
      <c r="S3" s="2">
        <f>L3/M3</f>
        <v>0.75</v>
      </c>
      <c r="T3">
        <v>36</v>
      </c>
      <c r="U3">
        <v>26</v>
      </c>
      <c r="V3">
        <v>3</v>
      </c>
      <c r="W3" s="3">
        <f t="shared" si="2"/>
        <v>21.587611111111109</v>
      </c>
      <c r="X3" s="4">
        <f t="shared" si="3"/>
        <v>28.5</v>
      </c>
      <c r="Y3" s="4">
        <f t="shared" si="4"/>
        <v>16.199999999999996</v>
      </c>
      <c r="Z3">
        <v>0</v>
      </c>
    </row>
    <row r="4" spans="1:26" x14ac:dyDescent="0.3">
      <c r="A4" s="1" t="str">
        <f>'Jrue Holiday'!A4</f>
        <v>@ EUR</v>
      </c>
      <c r="B4">
        <v>16</v>
      </c>
      <c r="C4">
        <v>2</v>
      </c>
      <c r="D4">
        <v>3</v>
      </c>
      <c r="E4">
        <v>1</v>
      </c>
      <c r="F4">
        <v>1</v>
      </c>
      <c r="G4">
        <v>0</v>
      </c>
      <c r="H4">
        <v>5</v>
      </c>
      <c r="I4">
        <v>8</v>
      </c>
      <c r="J4">
        <v>2</v>
      </c>
      <c r="K4">
        <v>3</v>
      </c>
      <c r="L4">
        <v>4</v>
      </c>
      <c r="M4">
        <v>4</v>
      </c>
      <c r="N4">
        <v>0</v>
      </c>
      <c r="O4">
        <v>0</v>
      </c>
      <c r="P4">
        <v>8</v>
      </c>
      <c r="Q4" s="2">
        <f t="shared" si="0"/>
        <v>0.625</v>
      </c>
      <c r="R4" s="2">
        <f t="shared" si="1"/>
        <v>0.66666666666666663</v>
      </c>
      <c r="S4" s="2">
        <f>L4/M4</f>
        <v>1</v>
      </c>
      <c r="T4">
        <v>40</v>
      </c>
      <c r="U4">
        <v>22</v>
      </c>
      <c r="V4">
        <v>2</v>
      </c>
      <c r="W4" s="3">
        <f t="shared" si="2"/>
        <v>20.735149999999997</v>
      </c>
      <c r="X4" s="4">
        <f t="shared" si="3"/>
        <v>28.9</v>
      </c>
      <c r="Y4" s="4">
        <f t="shared" si="4"/>
        <v>16.8</v>
      </c>
      <c r="Z4">
        <v>0</v>
      </c>
    </row>
    <row r="5" spans="1:26" x14ac:dyDescent="0.3">
      <c r="A5" s="1" t="str">
        <f>'Jrue Holiday'!A5</f>
        <v>@ RKS</v>
      </c>
      <c r="B5">
        <v>24</v>
      </c>
      <c r="C5">
        <v>9</v>
      </c>
      <c r="D5">
        <v>4</v>
      </c>
      <c r="E5">
        <v>2</v>
      </c>
      <c r="F5">
        <v>2</v>
      </c>
      <c r="G5">
        <v>1</v>
      </c>
      <c r="H5">
        <v>9</v>
      </c>
      <c r="I5">
        <v>13</v>
      </c>
      <c r="J5">
        <v>1</v>
      </c>
      <c r="K5">
        <v>2</v>
      </c>
      <c r="L5">
        <v>5</v>
      </c>
      <c r="M5">
        <v>5</v>
      </c>
      <c r="N5">
        <v>3</v>
      </c>
      <c r="O5">
        <v>1</v>
      </c>
      <c r="P5">
        <v>-6</v>
      </c>
      <c r="Q5" s="2">
        <f t="shared" si="0"/>
        <v>0.69230769230769229</v>
      </c>
      <c r="R5" s="2">
        <f t="shared" si="1"/>
        <v>0.5</v>
      </c>
      <c r="S5" s="2">
        <f>L5/M5</f>
        <v>1</v>
      </c>
      <c r="T5">
        <v>45</v>
      </c>
      <c r="U5">
        <v>34</v>
      </c>
      <c r="V5">
        <v>1</v>
      </c>
      <c r="W5" s="3">
        <f t="shared" si="2"/>
        <v>30.267444444444447</v>
      </c>
      <c r="X5" s="4">
        <f t="shared" si="3"/>
        <v>51.8</v>
      </c>
      <c r="Y5" s="4">
        <f t="shared" si="4"/>
        <v>27.200000000000003</v>
      </c>
      <c r="Z5">
        <v>0</v>
      </c>
    </row>
    <row r="6" spans="1:26" x14ac:dyDescent="0.3">
      <c r="A6" s="1" t="str">
        <f>'Jrue Holiday'!A6</f>
        <v>vs AFR</v>
      </c>
      <c r="B6">
        <v>17</v>
      </c>
      <c r="C6">
        <v>5</v>
      </c>
      <c r="D6">
        <v>1</v>
      </c>
      <c r="E6">
        <v>1</v>
      </c>
      <c r="F6">
        <v>1</v>
      </c>
      <c r="G6">
        <v>0</v>
      </c>
      <c r="H6">
        <v>7</v>
      </c>
      <c r="I6">
        <v>11</v>
      </c>
      <c r="J6">
        <v>3</v>
      </c>
      <c r="K6">
        <v>4</v>
      </c>
      <c r="L6">
        <v>0</v>
      </c>
      <c r="M6">
        <v>0</v>
      </c>
      <c r="N6">
        <v>0</v>
      </c>
      <c r="O6">
        <v>2</v>
      </c>
      <c r="P6">
        <v>-17</v>
      </c>
      <c r="Q6" s="2">
        <f t="shared" si="0"/>
        <v>0.63636363636363635</v>
      </c>
      <c r="R6" s="2">
        <f t="shared" si="1"/>
        <v>0.75</v>
      </c>
      <c r="S6" s="6" t="s">
        <v>45</v>
      </c>
      <c r="T6">
        <v>35</v>
      </c>
      <c r="U6">
        <v>19</v>
      </c>
      <c r="V6">
        <v>1</v>
      </c>
      <c r="W6" s="3">
        <f t="shared" si="2"/>
        <v>21.909485714285719</v>
      </c>
      <c r="X6" s="4">
        <f t="shared" si="3"/>
        <v>30.5</v>
      </c>
      <c r="Y6" s="4">
        <f t="shared" si="4"/>
        <v>15.2</v>
      </c>
      <c r="Z6">
        <v>0</v>
      </c>
    </row>
    <row r="7" spans="1:26" x14ac:dyDescent="0.3">
      <c r="A7" s="1" t="str">
        <f>'Jrue Holiday'!A7</f>
        <v>@ OLD</v>
      </c>
      <c r="B7">
        <v>9</v>
      </c>
      <c r="C7">
        <v>5</v>
      </c>
      <c r="D7">
        <v>0</v>
      </c>
      <c r="E7">
        <v>0</v>
      </c>
      <c r="F7">
        <v>3</v>
      </c>
      <c r="G7">
        <v>0</v>
      </c>
      <c r="H7">
        <v>4</v>
      </c>
      <c r="I7">
        <v>7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-3</v>
      </c>
      <c r="Q7" s="2">
        <f t="shared" si="0"/>
        <v>0.5714285714285714</v>
      </c>
      <c r="R7" s="2">
        <f t="shared" si="1"/>
        <v>0.5</v>
      </c>
      <c r="S7" s="6" t="s">
        <v>45</v>
      </c>
      <c r="T7">
        <v>38</v>
      </c>
      <c r="U7">
        <v>9</v>
      </c>
      <c r="V7">
        <v>0</v>
      </c>
      <c r="W7" s="3">
        <f t="shared" si="2"/>
        <v>13.501394736842101</v>
      </c>
      <c r="X7" s="4">
        <f t="shared" si="3"/>
        <v>24</v>
      </c>
      <c r="Y7" s="4">
        <f t="shared" si="4"/>
        <v>10.199999999999999</v>
      </c>
      <c r="Z7">
        <v>0</v>
      </c>
    </row>
    <row r="8" spans="1:26" x14ac:dyDescent="0.3">
      <c r="A8" s="1" t="str">
        <f>'Jrue Holiday'!A8</f>
        <v>vs USA</v>
      </c>
      <c r="B8">
        <v>8</v>
      </c>
      <c r="C8">
        <v>3</v>
      </c>
      <c r="D8">
        <v>2</v>
      </c>
      <c r="E8">
        <v>4</v>
      </c>
      <c r="F8">
        <v>1</v>
      </c>
      <c r="G8">
        <v>0</v>
      </c>
      <c r="H8">
        <v>3</v>
      </c>
      <c r="I8">
        <v>5</v>
      </c>
      <c r="J8">
        <v>1</v>
      </c>
      <c r="K8">
        <v>2</v>
      </c>
      <c r="L8">
        <v>1</v>
      </c>
      <c r="M8">
        <v>1</v>
      </c>
      <c r="N8">
        <v>1</v>
      </c>
      <c r="O8">
        <v>0</v>
      </c>
      <c r="P8">
        <v>0</v>
      </c>
      <c r="Q8" s="2">
        <f t="shared" si="0"/>
        <v>0.6</v>
      </c>
      <c r="R8" s="2">
        <f t="shared" si="1"/>
        <v>0.5</v>
      </c>
      <c r="S8" s="2">
        <f t="shared" ref="S8:S46" si="5">L8/M8</f>
        <v>1</v>
      </c>
      <c r="T8">
        <v>33</v>
      </c>
      <c r="U8">
        <v>13</v>
      </c>
      <c r="V8">
        <v>1</v>
      </c>
      <c r="W8" s="3">
        <f t="shared" si="2"/>
        <v>18.986878787878791</v>
      </c>
      <c r="X8" s="4">
        <f t="shared" si="3"/>
        <v>29.6</v>
      </c>
      <c r="Y8" s="4">
        <f t="shared" si="4"/>
        <v>12.2</v>
      </c>
      <c r="Z8">
        <v>0</v>
      </c>
    </row>
    <row r="9" spans="1:26" x14ac:dyDescent="0.3">
      <c r="A9" s="1" t="str">
        <f>'Jrue Holiday'!A9</f>
        <v>@ SPA</v>
      </c>
      <c r="B9">
        <v>22</v>
      </c>
      <c r="C9">
        <v>11</v>
      </c>
      <c r="D9">
        <v>2</v>
      </c>
      <c r="E9">
        <v>0</v>
      </c>
      <c r="F9">
        <v>0</v>
      </c>
      <c r="G9">
        <v>1</v>
      </c>
      <c r="H9">
        <v>10</v>
      </c>
      <c r="I9">
        <v>15</v>
      </c>
      <c r="J9">
        <v>2</v>
      </c>
      <c r="K9">
        <v>3</v>
      </c>
      <c r="L9">
        <v>0</v>
      </c>
      <c r="M9">
        <v>0</v>
      </c>
      <c r="N9">
        <v>1</v>
      </c>
      <c r="O9">
        <v>4</v>
      </c>
      <c r="P9">
        <v>-2</v>
      </c>
      <c r="Q9" s="2">
        <f t="shared" si="0"/>
        <v>0.66666666666666663</v>
      </c>
      <c r="R9" s="2">
        <f t="shared" si="1"/>
        <v>0.66666666666666663</v>
      </c>
      <c r="S9" s="6" t="s">
        <v>45</v>
      </c>
      <c r="T9">
        <v>37</v>
      </c>
      <c r="U9">
        <v>27</v>
      </c>
      <c r="V9">
        <v>3</v>
      </c>
      <c r="W9" s="3">
        <f t="shared" si="2"/>
        <v>24.315810810810806</v>
      </c>
      <c r="X9" s="4">
        <f t="shared" si="3"/>
        <v>37.200000000000003</v>
      </c>
      <c r="Y9" s="4">
        <f t="shared" si="4"/>
        <v>17.999999999999996</v>
      </c>
      <c r="Z9">
        <v>1</v>
      </c>
    </row>
    <row r="10" spans="1:26" x14ac:dyDescent="0.3">
      <c r="A10" s="1" t="str">
        <f>'Jrue Holiday'!A10</f>
        <v>vs 6TH</v>
      </c>
      <c r="B10">
        <v>25</v>
      </c>
      <c r="C10">
        <v>3</v>
      </c>
      <c r="D10">
        <v>2</v>
      </c>
      <c r="E10">
        <v>0</v>
      </c>
      <c r="F10">
        <v>0</v>
      </c>
      <c r="G10">
        <v>0</v>
      </c>
      <c r="H10">
        <v>10</v>
      </c>
      <c r="I10">
        <v>13</v>
      </c>
      <c r="J10">
        <v>2</v>
      </c>
      <c r="K10">
        <v>2</v>
      </c>
      <c r="L10">
        <v>3</v>
      </c>
      <c r="M10">
        <v>3</v>
      </c>
      <c r="N10">
        <v>0</v>
      </c>
      <c r="O10">
        <v>0</v>
      </c>
      <c r="P10">
        <v>16</v>
      </c>
      <c r="Q10" s="2">
        <f t="shared" si="0"/>
        <v>0.76923076923076927</v>
      </c>
      <c r="R10" s="2">
        <f t="shared" si="1"/>
        <v>1</v>
      </c>
      <c r="S10" s="2">
        <f t="shared" si="5"/>
        <v>1</v>
      </c>
      <c r="T10">
        <v>24</v>
      </c>
      <c r="U10">
        <v>30</v>
      </c>
      <c r="V10">
        <v>3</v>
      </c>
      <c r="W10" s="3">
        <f t="shared" si="2"/>
        <v>45.793916666666668</v>
      </c>
      <c r="X10" s="4">
        <f t="shared" si="3"/>
        <v>31.6</v>
      </c>
      <c r="Y10" s="4">
        <f t="shared" si="4"/>
        <v>22.199999999999996</v>
      </c>
      <c r="Z10">
        <v>1</v>
      </c>
    </row>
    <row r="11" spans="1:26" x14ac:dyDescent="0.3">
      <c r="A11" s="1" t="str">
        <f>'Jrue Holiday'!A11</f>
        <v>@ CAN</v>
      </c>
      <c r="B11">
        <v>17</v>
      </c>
      <c r="C11">
        <v>5</v>
      </c>
      <c r="D11">
        <v>2</v>
      </c>
      <c r="E11">
        <v>0</v>
      </c>
      <c r="F11">
        <v>0</v>
      </c>
      <c r="G11">
        <v>1</v>
      </c>
      <c r="H11">
        <v>6</v>
      </c>
      <c r="I11">
        <v>14</v>
      </c>
      <c r="J11">
        <v>1</v>
      </c>
      <c r="K11">
        <v>3</v>
      </c>
      <c r="L11">
        <v>4</v>
      </c>
      <c r="M11">
        <v>5</v>
      </c>
      <c r="N11">
        <v>1</v>
      </c>
      <c r="O11">
        <v>0</v>
      </c>
      <c r="P11">
        <v>-8</v>
      </c>
      <c r="Q11" s="2">
        <f t="shared" si="0"/>
        <v>0.42857142857142855</v>
      </c>
      <c r="R11" s="2">
        <f t="shared" si="1"/>
        <v>0.33333333333333331</v>
      </c>
      <c r="S11" s="2">
        <f t="shared" si="5"/>
        <v>0.8</v>
      </c>
      <c r="T11">
        <v>37</v>
      </c>
      <c r="U11">
        <v>22</v>
      </c>
      <c r="V11">
        <v>2</v>
      </c>
      <c r="W11" s="3">
        <f t="shared" si="2"/>
        <v>14.444891891891892</v>
      </c>
      <c r="X11" s="4">
        <f t="shared" si="3"/>
        <v>25</v>
      </c>
      <c r="Y11" s="4">
        <f t="shared" si="4"/>
        <v>11.499999999999998</v>
      </c>
      <c r="Z11">
        <v>0</v>
      </c>
    </row>
    <row r="12" spans="1:26" x14ac:dyDescent="0.3">
      <c r="A12" s="1" t="str">
        <f>'Jrue Holiday'!A12</f>
        <v>vs DNK</v>
      </c>
      <c r="B12">
        <v>19</v>
      </c>
      <c r="C12">
        <v>2</v>
      </c>
      <c r="D12">
        <v>2</v>
      </c>
      <c r="E12">
        <v>3</v>
      </c>
      <c r="F12">
        <v>2</v>
      </c>
      <c r="G12">
        <v>1</v>
      </c>
      <c r="H12">
        <v>8</v>
      </c>
      <c r="I12">
        <v>10</v>
      </c>
      <c r="J12">
        <v>3</v>
      </c>
      <c r="K12">
        <v>3</v>
      </c>
      <c r="L12">
        <v>0</v>
      </c>
      <c r="M12">
        <v>0</v>
      </c>
      <c r="N12">
        <v>0</v>
      </c>
      <c r="O12">
        <v>1</v>
      </c>
      <c r="P12">
        <v>12</v>
      </c>
      <c r="Q12" s="2">
        <f t="shared" si="0"/>
        <v>0.8</v>
      </c>
      <c r="R12" s="2">
        <f t="shared" si="1"/>
        <v>1</v>
      </c>
      <c r="S12" s="6" t="s">
        <v>45</v>
      </c>
      <c r="T12">
        <v>37</v>
      </c>
      <c r="U12">
        <v>23</v>
      </c>
      <c r="V12">
        <v>2</v>
      </c>
      <c r="W12" s="3">
        <f t="shared" si="2"/>
        <v>27.492756756756751</v>
      </c>
      <c r="X12" s="4">
        <f t="shared" si="3"/>
        <v>38.4</v>
      </c>
      <c r="Y12" s="4">
        <f t="shared" si="4"/>
        <v>19.899999999999999</v>
      </c>
      <c r="Z12">
        <v>0</v>
      </c>
    </row>
    <row r="13" spans="1:26" x14ac:dyDescent="0.3">
      <c r="A13" s="1" t="str">
        <f>'Jrue Holiday'!A13</f>
        <v>@ IMP</v>
      </c>
      <c r="B13">
        <v>18</v>
      </c>
      <c r="C13">
        <v>5</v>
      </c>
      <c r="D13">
        <v>1</v>
      </c>
      <c r="E13">
        <v>2</v>
      </c>
      <c r="F13">
        <v>1</v>
      </c>
      <c r="G13">
        <v>1</v>
      </c>
      <c r="H13">
        <v>9</v>
      </c>
      <c r="I13">
        <v>13</v>
      </c>
      <c r="J13">
        <v>0</v>
      </c>
      <c r="K13">
        <v>2</v>
      </c>
      <c r="L13">
        <v>0</v>
      </c>
      <c r="M13">
        <v>0</v>
      </c>
      <c r="N13">
        <v>1</v>
      </c>
      <c r="O13">
        <v>6</v>
      </c>
      <c r="P13">
        <v>8</v>
      </c>
      <c r="Q13" s="2">
        <f t="shared" si="0"/>
        <v>0.69230769230769229</v>
      </c>
      <c r="R13" s="2">
        <f t="shared" si="1"/>
        <v>0</v>
      </c>
      <c r="S13" s="6" t="s">
        <v>45</v>
      </c>
      <c r="T13">
        <v>33</v>
      </c>
      <c r="U13">
        <v>21</v>
      </c>
      <c r="V13">
        <v>1</v>
      </c>
      <c r="W13" s="3">
        <f t="shared" si="2"/>
        <v>21.953363636363637</v>
      </c>
      <c r="X13" s="4">
        <f t="shared" si="3"/>
        <v>33.5</v>
      </c>
      <c r="Y13" s="4">
        <f t="shared" si="4"/>
        <v>14.1</v>
      </c>
      <c r="Z13">
        <v>0</v>
      </c>
    </row>
    <row r="14" spans="1:26" x14ac:dyDescent="0.3">
      <c r="A14" s="1" t="str">
        <f>'Jrue Holiday'!A14</f>
        <v>vs 3PT</v>
      </c>
      <c r="B14">
        <v>17</v>
      </c>
      <c r="C14">
        <v>13</v>
      </c>
      <c r="D14">
        <v>1</v>
      </c>
      <c r="E14">
        <v>2</v>
      </c>
      <c r="F14">
        <v>0</v>
      </c>
      <c r="G14">
        <v>1</v>
      </c>
      <c r="H14">
        <v>7</v>
      </c>
      <c r="I14">
        <v>11</v>
      </c>
      <c r="J14">
        <v>3</v>
      </c>
      <c r="K14">
        <v>4</v>
      </c>
      <c r="L14">
        <v>0</v>
      </c>
      <c r="M14">
        <v>0</v>
      </c>
      <c r="N14">
        <v>2</v>
      </c>
      <c r="O14">
        <v>0</v>
      </c>
      <c r="P14">
        <v>-20</v>
      </c>
      <c r="Q14" s="2">
        <f t="shared" si="0"/>
        <v>0.63636363636363635</v>
      </c>
      <c r="R14" s="2">
        <f t="shared" si="1"/>
        <v>0.75</v>
      </c>
      <c r="S14" s="6" t="s">
        <v>45</v>
      </c>
      <c r="T14">
        <v>37</v>
      </c>
      <c r="U14">
        <v>19</v>
      </c>
      <c r="V14">
        <v>1</v>
      </c>
      <c r="W14" s="3">
        <f t="shared" si="2"/>
        <v>24.302648648648649</v>
      </c>
      <c r="X14" s="4">
        <f t="shared" si="3"/>
        <v>39.1</v>
      </c>
      <c r="Y14" s="4">
        <f t="shared" si="4"/>
        <v>17.899999999999999</v>
      </c>
      <c r="Z14">
        <v>0</v>
      </c>
    </row>
    <row r="15" spans="1:26" x14ac:dyDescent="0.3">
      <c r="A15" s="1" t="str">
        <f>'Jrue Holiday'!A15</f>
        <v>vs CHI</v>
      </c>
      <c r="B15">
        <v>13</v>
      </c>
      <c r="C15">
        <v>10</v>
      </c>
      <c r="D15">
        <v>0</v>
      </c>
      <c r="E15">
        <v>0</v>
      </c>
      <c r="F15">
        <v>0</v>
      </c>
      <c r="G15">
        <v>1</v>
      </c>
      <c r="H15">
        <v>6</v>
      </c>
      <c r="I15">
        <v>10</v>
      </c>
      <c r="J15">
        <v>0</v>
      </c>
      <c r="K15">
        <v>1</v>
      </c>
      <c r="L15">
        <v>1</v>
      </c>
      <c r="M15">
        <v>1</v>
      </c>
      <c r="N15">
        <v>0</v>
      </c>
      <c r="O15">
        <v>2</v>
      </c>
      <c r="P15">
        <v>-7</v>
      </c>
      <c r="Q15" s="2">
        <f t="shared" si="0"/>
        <v>0.6</v>
      </c>
      <c r="R15" s="2">
        <f t="shared" si="1"/>
        <v>0</v>
      </c>
      <c r="S15" s="2">
        <f t="shared" si="5"/>
        <v>1</v>
      </c>
      <c r="T15">
        <v>39</v>
      </c>
      <c r="U15">
        <v>13</v>
      </c>
      <c r="V15">
        <v>0</v>
      </c>
      <c r="W15" s="3">
        <f t="shared" si="2"/>
        <v>11.906923076923078</v>
      </c>
      <c r="X15" s="4">
        <f t="shared" si="3"/>
        <v>24</v>
      </c>
      <c r="Y15" s="4">
        <f t="shared" si="4"/>
        <v>9.6</v>
      </c>
      <c r="Z15">
        <v>0</v>
      </c>
    </row>
    <row r="16" spans="1:26" x14ac:dyDescent="0.3">
      <c r="A16" s="1" t="str">
        <f>'Jrue Holiday'!A16</f>
        <v>@ OCE</v>
      </c>
      <c r="B16">
        <v>18</v>
      </c>
      <c r="C16">
        <v>7</v>
      </c>
      <c r="D16">
        <v>0</v>
      </c>
      <c r="E16">
        <v>3</v>
      </c>
      <c r="F16">
        <v>1</v>
      </c>
      <c r="G16">
        <v>3</v>
      </c>
      <c r="H16">
        <v>7</v>
      </c>
      <c r="I16">
        <v>13</v>
      </c>
      <c r="J16">
        <v>3</v>
      </c>
      <c r="K16">
        <v>4</v>
      </c>
      <c r="L16">
        <v>1</v>
      </c>
      <c r="M16">
        <v>2</v>
      </c>
      <c r="N16">
        <v>0</v>
      </c>
      <c r="O16">
        <v>4</v>
      </c>
      <c r="P16">
        <v>13</v>
      </c>
      <c r="Q16" s="2">
        <f t="shared" si="0"/>
        <v>0.53846153846153844</v>
      </c>
      <c r="R16" s="2">
        <f t="shared" si="1"/>
        <v>0.75</v>
      </c>
      <c r="S16" s="2">
        <f t="shared" si="5"/>
        <v>0.5</v>
      </c>
      <c r="T16">
        <v>36</v>
      </c>
      <c r="U16">
        <v>18</v>
      </c>
      <c r="V16">
        <v>0</v>
      </c>
      <c r="W16" s="3">
        <f t="shared" si="2"/>
        <v>16.452333333333332</v>
      </c>
      <c r="X16" s="4">
        <f t="shared" si="3"/>
        <v>35.4</v>
      </c>
      <c r="Y16" s="4">
        <f t="shared" si="4"/>
        <v>11.9</v>
      </c>
      <c r="Z16">
        <v>0</v>
      </c>
    </row>
    <row r="17" spans="1:26" x14ac:dyDescent="0.3">
      <c r="A17" s="1" t="str">
        <f>'Jrue Holiday'!A17</f>
        <v>vs FRA</v>
      </c>
      <c r="B17">
        <v>12</v>
      </c>
      <c r="C17">
        <v>2</v>
      </c>
      <c r="D17">
        <v>1</v>
      </c>
      <c r="E17">
        <v>2</v>
      </c>
      <c r="F17">
        <v>0</v>
      </c>
      <c r="G17">
        <v>2</v>
      </c>
      <c r="H17">
        <v>5</v>
      </c>
      <c r="I17">
        <v>10</v>
      </c>
      <c r="J17">
        <v>1</v>
      </c>
      <c r="K17">
        <v>3</v>
      </c>
      <c r="L17">
        <v>1</v>
      </c>
      <c r="M17">
        <v>2</v>
      </c>
      <c r="N17">
        <v>0</v>
      </c>
      <c r="O17">
        <v>1</v>
      </c>
      <c r="P17">
        <v>1</v>
      </c>
      <c r="Q17" s="2">
        <f t="shared" si="0"/>
        <v>0.5</v>
      </c>
      <c r="R17" s="2">
        <f t="shared" si="1"/>
        <v>0.33333333333333331</v>
      </c>
      <c r="S17" s="2">
        <f t="shared" si="5"/>
        <v>0.5</v>
      </c>
      <c r="T17">
        <v>33</v>
      </c>
      <c r="U17">
        <v>14</v>
      </c>
      <c r="V17">
        <v>1</v>
      </c>
      <c r="W17" s="3">
        <f t="shared" si="2"/>
        <v>9.9883030303030296</v>
      </c>
      <c r="X17" s="4">
        <f t="shared" si="3"/>
        <v>19.899999999999999</v>
      </c>
      <c r="Y17" s="4">
        <f t="shared" si="4"/>
        <v>6.8999999999999986</v>
      </c>
      <c r="Z17">
        <v>0</v>
      </c>
    </row>
    <row r="18" spans="1:26" x14ac:dyDescent="0.3">
      <c r="A18" s="1" t="str">
        <f>'Jrue Holiday'!A18</f>
        <v>@ INJ</v>
      </c>
      <c r="B18">
        <v>9</v>
      </c>
      <c r="C18">
        <v>8</v>
      </c>
      <c r="D18">
        <v>7</v>
      </c>
      <c r="E18">
        <v>1</v>
      </c>
      <c r="F18">
        <v>2</v>
      </c>
      <c r="G18">
        <v>0</v>
      </c>
      <c r="H18">
        <v>3</v>
      </c>
      <c r="I18">
        <v>10</v>
      </c>
      <c r="J18">
        <v>0</v>
      </c>
      <c r="K18">
        <v>4</v>
      </c>
      <c r="L18">
        <v>3</v>
      </c>
      <c r="M18">
        <v>3</v>
      </c>
      <c r="N18">
        <v>0</v>
      </c>
      <c r="O18">
        <v>2</v>
      </c>
      <c r="P18">
        <v>2</v>
      </c>
      <c r="Q18" s="2">
        <f t="shared" si="0"/>
        <v>0.3</v>
      </c>
      <c r="R18" s="2">
        <f t="shared" si="1"/>
        <v>0</v>
      </c>
      <c r="S18" s="2">
        <f t="shared" si="5"/>
        <v>1</v>
      </c>
      <c r="T18">
        <v>37</v>
      </c>
      <c r="U18">
        <v>26</v>
      </c>
      <c r="V18">
        <v>0</v>
      </c>
      <c r="W18" s="3">
        <f t="shared" si="2"/>
        <v>16.13421621621622</v>
      </c>
      <c r="X18" s="4">
        <f t="shared" si="3"/>
        <v>38.1</v>
      </c>
      <c r="Y18" s="4">
        <f t="shared" si="4"/>
        <v>12.399999999999999</v>
      </c>
      <c r="Z18">
        <v>0</v>
      </c>
    </row>
    <row r="19" spans="1:26" x14ac:dyDescent="0.3">
      <c r="A19" s="1" t="str">
        <f>'Jrue Holiday'!A19</f>
        <v>vs EUR</v>
      </c>
      <c r="B19">
        <v>17</v>
      </c>
      <c r="C19">
        <v>8</v>
      </c>
      <c r="D19">
        <v>2</v>
      </c>
      <c r="E19">
        <v>3</v>
      </c>
      <c r="F19">
        <v>1</v>
      </c>
      <c r="G19">
        <v>1</v>
      </c>
      <c r="H19">
        <v>8</v>
      </c>
      <c r="I19">
        <v>16</v>
      </c>
      <c r="J19">
        <v>0</v>
      </c>
      <c r="K19">
        <v>1</v>
      </c>
      <c r="L19">
        <v>1</v>
      </c>
      <c r="M19">
        <v>2</v>
      </c>
      <c r="N19">
        <v>1</v>
      </c>
      <c r="O19">
        <v>1</v>
      </c>
      <c r="P19">
        <v>-15</v>
      </c>
      <c r="Q19" s="2">
        <f t="shared" si="0"/>
        <v>0.5</v>
      </c>
      <c r="R19" s="2">
        <f t="shared" si="1"/>
        <v>0</v>
      </c>
      <c r="S19" s="2">
        <f t="shared" si="5"/>
        <v>0.5</v>
      </c>
      <c r="T19">
        <v>39</v>
      </c>
      <c r="U19">
        <v>22</v>
      </c>
      <c r="V19">
        <v>2</v>
      </c>
      <c r="W19" s="3">
        <f t="shared" si="2"/>
        <v>18.266743589743598</v>
      </c>
      <c r="X19" s="4">
        <f t="shared" si="3"/>
        <v>40.6</v>
      </c>
      <c r="Y19" s="4">
        <f t="shared" si="4"/>
        <v>14.499999999999998</v>
      </c>
      <c r="Z19">
        <v>0</v>
      </c>
    </row>
    <row r="20" spans="1:26" x14ac:dyDescent="0.3">
      <c r="A20" s="1" t="str">
        <f>'Jrue Holiday'!A20</f>
        <v>vs RKS</v>
      </c>
      <c r="B20">
        <v>26</v>
      </c>
      <c r="C20">
        <v>11</v>
      </c>
      <c r="D20">
        <v>2</v>
      </c>
      <c r="E20">
        <v>1</v>
      </c>
      <c r="F20">
        <v>0</v>
      </c>
      <c r="G20">
        <v>2</v>
      </c>
      <c r="H20">
        <v>10</v>
      </c>
      <c r="I20">
        <v>22</v>
      </c>
      <c r="J20">
        <v>0</v>
      </c>
      <c r="K20">
        <v>3</v>
      </c>
      <c r="L20">
        <v>6</v>
      </c>
      <c r="M20">
        <v>6</v>
      </c>
      <c r="N20">
        <v>0</v>
      </c>
      <c r="O20">
        <v>1</v>
      </c>
      <c r="P20">
        <v>-2</v>
      </c>
      <c r="Q20" s="2">
        <f t="shared" si="0"/>
        <v>0.45454545454545453</v>
      </c>
      <c r="R20" s="2">
        <f t="shared" si="1"/>
        <v>0</v>
      </c>
      <c r="S20" s="2">
        <f t="shared" si="5"/>
        <v>1</v>
      </c>
      <c r="T20">
        <v>35</v>
      </c>
      <c r="U20">
        <v>30</v>
      </c>
      <c r="V20">
        <v>5</v>
      </c>
      <c r="W20" s="3">
        <f t="shared" si="2"/>
        <v>23.292657142857145</v>
      </c>
      <c r="X20" s="4">
        <f t="shared" si="3"/>
        <v>43.2</v>
      </c>
      <c r="Y20" s="4">
        <f t="shared" si="4"/>
        <v>17.600000000000001</v>
      </c>
      <c r="Z20">
        <v>0</v>
      </c>
    </row>
    <row r="21" spans="1:26" x14ac:dyDescent="0.3">
      <c r="A21" s="1" t="str">
        <f>'Jrue Holiday'!A21</f>
        <v>@ AFR</v>
      </c>
      <c r="B21">
        <v>25</v>
      </c>
      <c r="C21">
        <v>11</v>
      </c>
      <c r="D21">
        <v>4</v>
      </c>
      <c r="E21">
        <v>3</v>
      </c>
      <c r="F21">
        <v>1</v>
      </c>
      <c r="G21">
        <v>2</v>
      </c>
      <c r="H21">
        <v>9</v>
      </c>
      <c r="I21">
        <v>19</v>
      </c>
      <c r="J21">
        <v>2</v>
      </c>
      <c r="K21">
        <v>2</v>
      </c>
      <c r="L21">
        <v>5</v>
      </c>
      <c r="M21">
        <v>5</v>
      </c>
      <c r="N21">
        <v>1</v>
      </c>
      <c r="O21">
        <v>5</v>
      </c>
      <c r="P21">
        <v>21</v>
      </c>
      <c r="Q21" s="2">
        <f t="shared" si="0"/>
        <v>0.47368421052631576</v>
      </c>
      <c r="R21" s="2">
        <f t="shared" si="1"/>
        <v>1</v>
      </c>
      <c r="S21" s="2">
        <f t="shared" si="5"/>
        <v>1</v>
      </c>
      <c r="T21">
        <v>37</v>
      </c>
      <c r="U21">
        <v>35</v>
      </c>
      <c r="V21">
        <v>1</v>
      </c>
      <c r="W21" s="3">
        <f t="shared" si="2"/>
        <v>27.61621621621622</v>
      </c>
      <c r="X21" s="4">
        <f t="shared" si="3"/>
        <v>54.2</v>
      </c>
      <c r="Y21" s="4">
        <f t="shared" si="4"/>
        <v>20.900000000000006</v>
      </c>
      <c r="Z21">
        <v>0</v>
      </c>
    </row>
    <row r="22" spans="1:26" x14ac:dyDescent="0.3">
      <c r="A22" s="1" t="str">
        <f>'Jrue Holiday'!A22</f>
        <v>vs OLD</v>
      </c>
      <c r="B22">
        <v>16</v>
      </c>
      <c r="C22">
        <v>7</v>
      </c>
      <c r="D22">
        <v>3</v>
      </c>
      <c r="E22">
        <v>2</v>
      </c>
      <c r="F22">
        <v>0</v>
      </c>
      <c r="G22">
        <v>1</v>
      </c>
      <c r="H22">
        <v>7</v>
      </c>
      <c r="I22">
        <v>13</v>
      </c>
      <c r="J22">
        <v>0</v>
      </c>
      <c r="K22">
        <v>4</v>
      </c>
      <c r="L22">
        <v>2</v>
      </c>
      <c r="M22">
        <v>2</v>
      </c>
      <c r="N22">
        <v>1</v>
      </c>
      <c r="O22">
        <v>1</v>
      </c>
      <c r="P22">
        <v>11</v>
      </c>
      <c r="Q22" s="2">
        <f t="shared" si="0"/>
        <v>0.53846153846153844</v>
      </c>
      <c r="R22" s="2">
        <f t="shared" si="1"/>
        <v>0</v>
      </c>
      <c r="S22" s="2">
        <f t="shared" si="5"/>
        <v>1</v>
      </c>
      <c r="T22">
        <v>43</v>
      </c>
      <c r="U22">
        <v>23</v>
      </c>
      <c r="V22">
        <v>3</v>
      </c>
      <c r="W22" s="3">
        <f t="shared" si="2"/>
        <v>16.248651162790694</v>
      </c>
      <c r="X22" s="4">
        <f t="shared" si="3"/>
        <v>33.9</v>
      </c>
      <c r="Y22" s="4">
        <f t="shared" si="4"/>
        <v>14.299999999999999</v>
      </c>
      <c r="Z22">
        <v>0</v>
      </c>
    </row>
    <row r="23" spans="1:26" x14ac:dyDescent="0.3">
      <c r="A23" s="1" t="str">
        <f>'Jrue Holiday'!A23</f>
        <v>@ USA</v>
      </c>
      <c r="B23">
        <v>20</v>
      </c>
      <c r="C23">
        <v>6</v>
      </c>
      <c r="D23">
        <v>3</v>
      </c>
      <c r="E23">
        <v>2</v>
      </c>
      <c r="F23">
        <v>0</v>
      </c>
      <c r="G23">
        <v>1</v>
      </c>
      <c r="H23">
        <v>8</v>
      </c>
      <c r="I23">
        <v>13</v>
      </c>
      <c r="J23">
        <v>2</v>
      </c>
      <c r="K23">
        <v>3</v>
      </c>
      <c r="L23">
        <v>2</v>
      </c>
      <c r="M23">
        <v>2</v>
      </c>
      <c r="N23">
        <v>0</v>
      </c>
      <c r="O23">
        <v>3</v>
      </c>
      <c r="P23">
        <v>-6</v>
      </c>
      <c r="Q23" s="2">
        <f t="shared" si="0"/>
        <v>0.61538461538461542</v>
      </c>
      <c r="R23" s="2">
        <f t="shared" si="1"/>
        <v>0.66666666666666663</v>
      </c>
      <c r="S23" s="2">
        <f t="shared" si="5"/>
        <v>1</v>
      </c>
      <c r="T23">
        <v>39</v>
      </c>
      <c r="U23">
        <v>26</v>
      </c>
      <c r="V23">
        <v>3</v>
      </c>
      <c r="W23" s="3">
        <f t="shared" si="2"/>
        <v>21.891487179487179</v>
      </c>
      <c r="X23" s="4">
        <f t="shared" si="3"/>
        <v>36.700000000000003</v>
      </c>
      <c r="Y23" s="4">
        <f t="shared" si="4"/>
        <v>17.2</v>
      </c>
      <c r="Z23">
        <v>0</v>
      </c>
    </row>
    <row r="24" spans="1:26" x14ac:dyDescent="0.3">
      <c r="A24" s="1" t="str">
        <f>'Jrue Holiday'!A24</f>
        <v>vs SPA</v>
      </c>
      <c r="B24">
        <v>21</v>
      </c>
      <c r="C24">
        <v>6</v>
      </c>
      <c r="D24">
        <v>1</v>
      </c>
      <c r="E24">
        <v>2</v>
      </c>
      <c r="F24">
        <v>3</v>
      </c>
      <c r="G24">
        <v>2</v>
      </c>
      <c r="H24">
        <v>8</v>
      </c>
      <c r="I24">
        <v>8</v>
      </c>
      <c r="J24">
        <v>1</v>
      </c>
      <c r="K24">
        <v>1</v>
      </c>
      <c r="L24">
        <v>4</v>
      </c>
      <c r="M24">
        <v>4</v>
      </c>
      <c r="N24">
        <v>0</v>
      </c>
      <c r="O24">
        <v>1</v>
      </c>
      <c r="P24">
        <v>2</v>
      </c>
      <c r="Q24" s="2">
        <f t="shared" si="0"/>
        <v>1</v>
      </c>
      <c r="R24" s="2">
        <f t="shared" si="1"/>
        <v>1</v>
      </c>
      <c r="S24" s="2">
        <f t="shared" si="5"/>
        <v>1</v>
      </c>
      <c r="T24">
        <v>36</v>
      </c>
      <c r="U24">
        <v>23</v>
      </c>
      <c r="V24">
        <v>1</v>
      </c>
      <c r="W24" s="3">
        <f t="shared" si="2"/>
        <v>32.345527777777768</v>
      </c>
      <c r="X24" s="4">
        <f t="shared" si="3"/>
        <v>42.7</v>
      </c>
      <c r="Y24" s="4">
        <f t="shared" si="4"/>
        <v>23.1</v>
      </c>
      <c r="Z24">
        <v>0</v>
      </c>
    </row>
    <row r="25" spans="1:26" x14ac:dyDescent="0.3">
      <c r="A25" s="1" t="str">
        <f>'Jrue Holiday'!A25</f>
        <v>@ 6TH</v>
      </c>
      <c r="B25">
        <v>23</v>
      </c>
      <c r="C25">
        <v>7</v>
      </c>
      <c r="D25">
        <v>1</v>
      </c>
      <c r="E25">
        <v>4</v>
      </c>
      <c r="F25">
        <v>0</v>
      </c>
      <c r="G25">
        <v>0</v>
      </c>
      <c r="H25">
        <v>10</v>
      </c>
      <c r="I25">
        <v>15</v>
      </c>
      <c r="J25">
        <v>0</v>
      </c>
      <c r="K25">
        <v>0</v>
      </c>
      <c r="L25">
        <v>3</v>
      </c>
      <c r="M25">
        <v>3</v>
      </c>
      <c r="N25">
        <v>1</v>
      </c>
      <c r="O25">
        <v>0</v>
      </c>
      <c r="P25">
        <v>15</v>
      </c>
      <c r="Q25" s="2">
        <f t="shared" si="0"/>
        <v>0.66666666666666663</v>
      </c>
      <c r="R25" s="6" t="s">
        <v>45</v>
      </c>
      <c r="S25" s="2">
        <f t="shared" si="5"/>
        <v>1</v>
      </c>
      <c r="T25">
        <v>38</v>
      </c>
      <c r="U25">
        <v>25</v>
      </c>
      <c r="V25">
        <v>5</v>
      </c>
      <c r="W25" s="3">
        <f t="shared" si="2"/>
        <v>29.540894736842102</v>
      </c>
      <c r="X25" s="4">
        <f t="shared" si="3"/>
        <v>44.9</v>
      </c>
      <c r="Y25" s="4">
        <f t="shared" si="4"/>
        <v>22.5</v>
      </c>
      <c r="Z25">
        <v>0</v>
      </c>
    </row>
    <row r="26" spans="1:26" x14ac:dyDescent="0.3">
      <c r="A26" s="1" t="str">
        <f>'Jrue Holiday'!A26</f>
        <v>vs CAN</v>
      </c>
      <c r="B26">
        <v>15</v>
      </c>
      <c r="C26">
        <v>6</v>
      </c>
      <c r="D26">
        <v>2</v>
      </c>
      <c r="E26">
        <v>3</v>
      </c>
      <c r="F26">
        <v>1</v>
      </c>
      <c r="G26">
        <v>1</v>
      </c>
      <c r="H26">
        <v>7</v>
      </c>
      <c r="I26">
        <v>15</v>
      </c>
      <c r="J26">
        <v>1</v>
      </c>
      <c r="K26">
        <v>5</v>
      </c>
      <c r="L26">
        <v>0</v>
      </c>
      <c r="M26">
        <v>0</v>
      </c>
      <c r="N26">
        <v>0</v>
      </c>
      <c r="O26">
        <v>3</v>
      </c>
      <c r="P26">
        <v>16</v>
      </c>
      <c r="Q26" s="2">
        <f t="shared" si="0"/>
        <v>0.46666666666666667</v>
      </c>
      <c r="R26" s="2">
        <f t="shared" si="1"/>
        <v>0.2</v>
      </c>
      <c r="S26" s="6" t="s">
        <v>45</v>
      </c>
      <c r="T26">
        <v>37</v>
      </c>
      <c r="U26">
        <v>19</v>
      </c>
      <c r="V26">
        <v>1</v>
      </c>
      <c r="W26" s="3">
        <f t="shared" si="2"/>
        <v>15.222999999999999</v>
      </c>
      <c r="X26" s="4">
        <f t="shared" si="3"/>
        <v>36.200000000000003</v>
      </c>
      <c r="Y26" s="4">
        <f t="shared" si="4"/>
        <v>11.400000000000002</v>
      </c>
      <c r="Z26">
        <v>0</v>
      </c>
    </row>
    <row r="27" spans="1:26" x14ac:dyDescent="0.3">
      <c r="A27" s="1" t="str">
        <f>'Jrue Holiday'!A27</f>
        <v>@ DNK</v>
      </c>
      <c r="B27">
        <v>22</v>
      </c>
      <c r="C27">
        <v>8</v>
      </c>
      <c r="D27">
        <v>0</v>
      </c>
      <c r="E27">
        <v>1</v>
      </c>
      <c r="F27">
        <v>2</v>
      </c>
      <c r="G27">
        <v>0</v>
      </c>
      <c r="H27">
        <v>10</v>
      </c>
      <c r="I27">
        <v>14</v>
      </c>
      <c r="J27">
        <v>2</v>
      </c>
      <c r="K27">
        <v>2</v>
      </c>
      <c r="L27">
        <v>0</v>
      </c>
      <c r="M27">
        <v>0</v>
      </c>
      <c r="N27">
        <v>1</v>
      </c>
      <c r="O27">
        <v>0</v>
      </c>
      <c r="P27">
        <v>6</v>
      </c>
      <c r="Q27" s="2">
        <f t="shared" si="0"/>
        <v>0.7142857142857143</v>
      </c>
      <c r="R27" s="2">
        <f t="shared" si="1"/>
        <v>1</v>
      </c>
      <c r="S27" s="6" t="s">
        <v>45</v>
      </c>
      <c r="T27">
        <v>38</v>
      </c>
      <c r="U27">
        <v>22</v>
      </c>
      <c r="V27">
        <v>1</v>
      </c>
      <c r="W27" s="3">
        <f t="shared" si="2"/>
        <v>28.815184210526319</v>
      </c>
      <c r="X27" s="4">
        <f t="shared" si="3"/>
        <v>40.6</v>
      </c>
      <c r="Y27" s="4">
        <f t="shared" si="4"/>
        <v>21.700000000000003</v>
      </c>
      <c r="Z27">
        <v>1</v>
      </c>
    </row>
    <row r="28" spans="1:26" x14ac:dyDescent="0.3">
      <c r="A28" s="1" t="str">
        <f>'Jrue Holiday'!A28</f>
        <v>vs IMP</v>
      </c>
      <c r="B28">
        <v>21</v>
      </c>
      <c r="C28">
        <v>12</v>
      </c>
      <c r="D28">
        <v>5</v>
      </c>
      <c r="E28">
        <v>2</v>
      </c>
      <c r="F28">
        <v>2</v>
      </c>
      <c r="G28">
        <v>1</v>
      </c>
      <c r="H28">
        <v>8</v>
      </c>
      <c r="I28">
        <v>20</v>
      </c>
      <c r="J28">
        <v>1</v>
      </c>
      <c r="K28">
        <v>4</v>
      </c>
      <c r="L28">
        <v>4</v>
      </c>
      <c r="M28">
        <v>4</v>
      </c>
      <c r="N28">
        <v>0</v>
      </c>
      <c r="O28">
        <v>3</v>
      </c>
      <c r="P28">
        <v>-2</v>
      </c>
      <c r="Q28" s="2">
        <f t="shared" si="0"/>
        <v>0.4</v>
      </c>
      <c r="R28" s="2">
        <f t="shared" si="1"/>
        <v>0.25</v>
      </c>
      <c r="S28" s="2">
        <f t="shared" si="5"/>
        <v>1</v>
      </c>
      <c r="T28">
        <v>39</v>
      </c>
      <c r="U28">
        <v>34</v>
      </c>
      <c r="V28">
        <v>3</v>
      </c>
      <c r="W28" s="3">
        <f t="shared" si="2"/>
        <v>22.737461538461535</v>
      </c>
      <c r="X28" s="4">
        <f t="shared" si="3"/>
        <v>53.9</v>
      </c>
      <c r="Y28" s="4">
        <f t="shared" si="4"/>
        <v>18.499999999999996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17.74074074074074</v>
      </c>
      <c r="C47" s="4">
        <f t="shared" ref="C47:P47" si="6">AVERAGE(C2:C46)</f>
        <v>6.7407407407407405</v>
      </c>
      <c r="D47" s="4">
        <f t="shared" si="6"/>
        <v>2</v>
      </c>
      <c r="E47" s="4">
        <f t="shared" si="6"/>
        <v>1.6296296296296295</v>
      </c>
      <c r="F47" s="4">
        <f t="shared" si="6"/>
        <v>0.88888888888888884</v>
      </c>
      <c r="G47" s="4">
        <f t="shared" si="6"/>
        <v>0.85185185185185186</v>
      </c>
      <c r="H47" s="4">
        <f t="shared" si="6"/>
        <v>7.2222222222222223</v>
      </c>
      <c r="I47" s="4">
        <f t="shared" si="6"/>
        <v>12.518518518518519</v>
      </c>
      <c r="J47" s="4">
        <f t="shared" si="6"/>
        <v>1.2222222222222223</v>
      </c>
      <c r="K47" s="4">
        <f t="shared" si="6"/>
        <v>2.6666666666666665</v>
      </c>
      <c r="L47" s="4">
        <f t="shared" si="6"/>
        <v>2.074074074074074</v>
      </c>
      <c r="M47" s="4">
        <f t="shared" si="6"/>
        <v>2.2962962962962963</v>
      </c>
      <c r="N47" s="4">
        <f t="shared" si="6"/>
        <v>0.51851851851851849</v>
      </c>
      <c r="O47" s="4">
        <f t="shared" si="6"/>
        <v>1.5555555555555556</v>
      </c>
      <c r="P47" s="4">
        <f t="shared" si="6"/>
        <v>2.1851851851851851</v>
      </c>
      <c r="Q47" s="2">
        <f>SUM(H2:H46)/SUM(I2:I46)</f>
        <v>0.57692307692307687</v>
      </c>
      <c r="R47" s="2">
        <f>SUM(J2:J46)/SUM(K2:K46)</f>
        <v>0.45833333333333331</v>
      </c>
      <c r="S47" s="2">
        <f>SUM(L2:L46)/SUM(M2:M46)</f>
        <v>0.90322580645161288</v>
      </c>
      <c r="T47" s="4">
        <f t="shared" ref="T47:V47" si="7">AVERAGE(T2:T46)</f>
        <v>36.777777777777779</v>
      </c>
      <c r="U47" s="4">
        <f t="shared" si="7"/>
        <v>22.444444444444443</v>
      </c>
      <c r="V47" s="4">
        <f t="shared" si="7"/>
        <v>1.7407407407407407</v>
      </c>
      <c r="W47" s="3">
        <f>((H49*85.91) +(F49*53.897)+(J49*51.757)+(L49*46.845)+(E49*39.19)+(N49*39.19)+(D49*34.677)+((C49-N49)*14.707)-(O49*17.174)-((M49-L49)*20.091)-((I49-H49)*39.19)-(G49*53.897))/T49</f>
        <v>21.458185297079559</v>
      </c>
      <c r="X47" s="4">
        <f t="shared" ref="X47" si="8">B47+(C47*1.2)+(D47*1.5)+(E47*3)+(F47*3)-G47</f>
        <v>35.533333333333324</v>
      </c>
      <c r="Y47" s="4">
        <f t="shared" ref="Y47" si="9">B47+0.4*H47-0.7*I47-0.4*(M47-L47)+0.7*N47+0.3*(C47-N47)+F47+D47*0.7+0.7*E47-0.4*O47-G47</f>
        <v>15.962962962962962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479</v>
      </c>
      <c r="C49">
        <f t="shared" ref="C49:P49" si="10">SUM(C2:C46)</f>
        <v>182</v>
      </c>
      <c r="D49">
        <f t="shared" si="10"/>
        <v>54</v>
      </c>
      <c r="E49">
        <f t="shared" si="10"/>
        <v>44</v>
      </c>
      <c r="F49">
        <f t="shared" si="10"/>
        <v>24</v>
      </c>
      <c r="G49">
        <f t="shared" si="10"/>
        <v>23</v>
      </c>
      <c r="H49">
        <f t="shared" si="10"/>
        <v>195</v>
      </c>
      <c r="I49">
        <f t="shared" si="10"/>
        <v>338</v>
      </c>
      <c r="J49">
        <f t="shared" si="10"/>
        <v>33</v>
      </c>
      <c r="K49">
        <f t="shared" si="10"/>
        <v>72</v>
      </c>
      <c r="L49">
        <f t="shared" si="10"/>
        <v>56</v>
      </c>
      <c r="M49">
        <f t="shared" si="10"/>
        <v>62</v>
      </c>
      <c r="N49">
        <f t="shared" si="10"/>
        <v>14</v>
      </c>
      <c r="O49">
        <f t="shared" si="10"/>
        <v>42</v>
      </c>
      <c r="P49">
        <f t="shared" si="10"/>
        <v>59</v>
      </c>
      <c r="T49">
        <f>SUM(T2:T46)</f>
        <v>993</v>
      </c>
      <c r="U49">
        <f>SUM(U2:U46)</f>
        <v>606</v>
      </c>
      <c r="V49">
        <f>SUM(V2:V46)</f>
        <v>47</v>
      </c>
      <c r="X49" s="4">
        <f>SUM(X2:X46)</f>
        <v>959.4000000000002</v>
      </c>
      <c r="Z49">
        <f>SUM(Z2:Z46)</f>
        <v>3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4F6B-0742-498E-9E1B-6BD81C14DC5A}">
  <dimension ref="A1:Z56"/>
  <sheetViews>
    <sheetView topLeftCell="A25" workbookViewId="0">
      <selection activeCell="Y28" sqref="Y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8</v>
      </c>
      <c r="C2">
        <v>7</v>
      </c>
      <c r="D2">
        <v>1</v>
      </c>
      <c r="E2">
        <v>0</v>
      </c>
      <c r="F2">
        <v>0</v>
      </c>
      <c r="G2">
        <v>1</v>
      </c>
      <c r="H2">
        <v>3</v>
      </c>
      <c r="I2">
        <v>5</v>
      </c>
      <c r="J2">
        <v>0</v>
      </c>
      <c r="K2">
        <v>1</v>
      </c>
      <c r="L2">
        <v>2</v>
      </c>
      <c r="M2">
        <v>2</v>
      </c>
      <c r="N2">
        <v>1</v>
      </c>
      <c r="O2">
        <v>1</v>
      </c>
      <c r="P2">
        <v>9</v>
      </c>
      <c r="Q2" s="2">
        <f t="shared" ref="Q2:Q46" si="0">H2/I2</f>
        <v>0.6</v>
      </c>
      <c r="R2" s="2">
        <f t="shared" ref="R2:R46" si="1">J2/K2</f>
        <v>0</v>
      </c>
      <c r="S2" s="2">
        <f>L2/M2</f>
        <v>1</v>
      </c>
      <c r="T2">
        <v>23</v>
      </c>
      <c r="U2">
        <v>10</v>
      </c>
      <c r="V2">
        <v>3</v>
      </c>
      <c r="W2" s="3">
        <f t="shared" ref="W2:W46" si="2">((H2*85.91) +(F2*53.897)+(J2*51.757)+(L2*46.845)+(E2*39.19)+(N2*39.19)+(D2*34.677)+((C2-N2)*14.707)-(O2*17.174)-((M2-L2)*20.091)-((I2-H2)*39.19)-(G2*53.897))/T2</f>
        <v>15.829478260869566</v>
      </c>
      <c r="X2" s="4">
        <f t="shared" ref="X2:X46" si="3">B2+(C2*1.2)+(D2*1.5)+(E2*3)+(F2*3)-G2</f>
        <v>16.899999999999999</v>
      </c>
      <c r="Y2" s="4">
        <f t="shared" ref="Y2:Y46" si="4">B2+0.4*H2-0.7*I2-0.4*(M2-L2)+0.7*N2+0.3*(C2-N2)+F2+D2*0.7+0.7*E2-0.4*O2-G2</f>
        <v>7.4999999999999982</v>
      </c>
      <c r="Z2">
        <v>0</v>
      </c>
    </row>
    <row r="3" spans="1:26" x14ac:dyDescent="0.3">
      <c r="A3" s="1" t="str">
        <f>'Jrue Holiday'!A3</f>
        <v>vs INJ</v>
      </c>
      <c r="B3">
        <v>6</v>
      </c>
      <c r="C3">
        <v>9</v>
      </c>
      <c r="D3">
        <v>1</v>
      </c>
      <c r="E3">
        <v>0</v>
      </c>
      <c r="F3">
        <v>3</v>
      </c>
      <c r="G3">
        <v>0</v>
      </c>
      <c r="H3">
        <v>3</v>
      </c>
      <c r="I3">
        <v>5</v>
      </c>
      <c r="J3">
        <v>0</v>
      </c>
      <c r="K3">
        <v>0</v>
      </c>
      <c r="L3">
        <v>0</v>
      </c>
      <c r="M3">
        <v>0</v>
      </c>
      <c r="N3">
        <v>3</v>
      </c>
      <c r="O3">
        <v>2</v>
      </c>
      <c r="P3">
        <v>3</v>
      </c>
      <c r="Q3" s="2">
        <f t="shared" si="0"/>
        <v>0.6</v>
      </c>
      <c r="R3" s="6" t="s">
        <v>45</v>
      </c>
      <c r="S3" s="6" t="s">
        <v>45</v>
      </c>
      <c r="T3">
        <v>30</v>
      </c>
      <c r="U3">
        <v>8</v>
      </c>
      <c r="V3">
        <v>1</v>
      </c>
      <c r="W3" s="3">
        <f t="shared" si="2"/>
        <v>18.2394</v>
      </c>
      <c r="X3" s="4">
        <f t="shared" si="3"/>
        <v>27.299999999999997</v>
      </c>
      <c r="Y3" s="4">
        <f t="shared" si="4"/>
        <v>10.499999999999998</v>
      </c>
      <c r="Z3">
        <v>0</v>
      </c>
    </row>
    <row r="4" spans="1:26" x14ac:dyDescent="0.3">
      <c r="A4" s="1" t="str">
        <f>'Jrue Holiday'!A4</f>
        <v>@ EUR</v>
      </c>
      <c r="B4">
        <v>9</v>
      </c>
      <c r="C4">
        <v>7</v>
      </c>
      <c r="D4">
        <v>2</v>
      </c>
      <c r="E4">
        <v>0</v>
      </c>
      <c r="F4">
        <v>0</v>
      </c>
      <c r="G4">
        <v>2</v>
      </c>
      <c r="H4">
        <v>4</v>
      </c>
      <c r="I4">
        <v>8</v>
      </c>
      <c r="J4">
        <v>0</v>
      </c>
      <c r="K4">
        <v>0</v>
      </c>
      <c r="L4">
        <v>1</v>
      </c>
      <c r="M4">
        <v>1</v>
      </c>
      <c r="N4">
        <v>3</v>
      </c>
      <c r="O4">
        <v>0</v>
      </c>
      <c r="P4">
        <v>4</v>
      </c>
      <c r="Q4" s="2">
        <f t="shared" si="0"/>
        <v>0.5</v>
      </c>
      <c r="R4" s="6" t="s">
        <v>45</v>
      </c>
      <c r="S4" s="2">
        <f>L4/M4</f>
        <v>1</v>
      </c>
      <c r="T4">
        <v>30</v>
      </c>
      <c r="U4">
        <v>14</v>
      </c>
      <c r="V4">
        <v>3</v>
      </c>
      <c r="W4" s="3">
        <f t="shared" si="2"/>
        <v>12.389433333333333</v>
      </c>
      <c r="X4" s="4">
        <f t="shared" si="3"/>
        <v>18.399999999999999</v>
      </c>
      <c r="Y4" s="4">
        <f t="shared" si="4"/>
        <v>7.6999999999999993</v>
      </c>
      <c r="Z4">
        <v>0</v>
      </c>
    </row>
    <row r="5" spans="1:26" x14ac:dyDescent="0.3">
      <c r="A5" s="1" t="str">
        <f>'Jrue Holiday'!A5</f>
        <v>@ RKS</v>
      </c>
      <c r="B5">
        <v>10</v>
      </c>
      <c r="C5">
        <v>6</v>
      </c>
      <c r="D5">
        <v>4</v>
      </c>
      <c r="E5">
        <v>0</v>
      </c>
      <c r="F5">
        <v>2</v>
      </c>
      <c r="G5">
        <v>0</v>
      </c>
      <c r="H5">
        <v>4</v>
      </c>
      <c r="I5">
        <v>4</v>
      </c>
      <c r="J5">
        <v>0</v>
      </c>
      <c r="K5">
        <v>0</v>
      </c>
      <c r="L5">
        <v>2</v>
      </c>
      <c r="M5">
        <v>2</v>
      </c>
      <c r="N5">
        <v>1</v>
      </c>
      <c r="O5">
        <v>3</v>
      </c>
      <c r="P5">
        <v>-10</v>
      </c>
      <c r="Q5" s="2">
        <f t="shared" si="0"/>
        <v>1</v>
      </c>
      <c r="R5" s="6" t="s">
        <v>45</v>
      </c>
      <c r="S5" s="2">
        <f>L5/M5</f>
        <v>1</v>
      </c>
      <c r="T5">
        <v>32</v>
      </c>
      <c r="U5">
        <v>20</v>
      </c>
      <c r="V5">
        <v>2</v>
      </c>
      <c r="W5" s="3">
        <f t="shared" si="2"/>
        <v>23.282343749999999</v>
      </c>
      <c r="X5" s="4">
        <f t="shared" si="3"/>
        <v>29.2</v>
      </c>
      <c r="Y5" s="4">
        <f t="shared" si="4"/>
        <v>14.600000000000001</v>
      </c>
      <c r="Z5">
        <v>0</v>
      </c>
    </row>
    <row r="6" spans="1:26" x14ac:dyDescent="0.3">
      <c r="A6" s="1" t="str">
        <f>'Jrue Holiday'!A6</f>
        <v>vs AFR</v>
      </c>
      <c r="B6">
        <v>15</v>
      </c>
      <c r="C6">
        <v>2</v>
      </c>
      <c r="D6">
        <v>1</v>
      </c>
      <c r="E6">
        <v>0</v>
      </c>
      <c r="F6">
        <v>1</v>
      </c>
      <c r="G6">
        <v>1</v>
      </c>
      <c r="H6">
        <v>6</v>
      </c>
      <c r="I6">
        <v>8</v>
      </c>
      <c r="J6">
        <v>0</v>
      </c>
      <c r="K6">
        <v>0</v>
      </c>
      <c r="L6">
        <v>3</v>
      </c>
      <c r="M6">
        <v>3</v>
      </c>
      <c r="N6">
        <v>0</v>
      </c>
      <c r="O6">
        <v>0</v>
      </c>
      <c r="P6">
        <v>-8</v>
      </c>
      <c r="Q6" s="2">
        <f t="shared" si="0"/>
        <v>0.75</v>
      </c>
      <c r="R6" s="6" t="s">
        <v>45</v>
      </c>
      <c r="S6" s="2">
        <f t="shared" ref="S6:S46" si="5">L6/M6</f>
        <v>1</v>
      </c>
      <c r="T6">
        <v>27</v>
      </c>
      <c r="U6">
        <v>17</v>
      </c>
      <c r="V6">
        <v>5</v>
      </c>
      <c r="W6" s="3">
        <f t="shared" si="2"/>
        <v>23.766888888888889</v>
      </c>
      <c r="X6" s="4">
        <f t="shared" si="3"/>
        <v>20.9</v>
      </c>
      <c r="Y6" s="4">
        <f t="shared" si="4"/>
        <v>13.099999999999998</v>
      </c>
      <c r="Z6">
        <v>0</v>
      </c>
    </row>
    <row r="7" spans="1:26" x14ac:dyDescent="0.3">
      <c r="A7" s="1" t="str">
        <f>'Jrue Holiday'!A7</f>
        <v>@ OLD</v>
      </c>
      <c r="B7">
        <v>12</v>
      </c>
      <c r="C7">
        <v>5</v>
      </c>
      <c r="D7">
        <v>2</v>
      </c>
      <c r="E7">
        <v>1</v>
      </c>
      <c r="F7">
        <v>2</v>
      </c>
      <c r="G7">
        <v>0</v>
      </c>
      <c r="H7">
        <v>6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-10</v>
      </c>
      <c r="Q7" s="2">
        <f t="shared" si="0"/>
        <v>0.6</v>
      </c>
      <c r="R7" s="6" t="s">
        <v>45</v>
      </c>
      <c r="S7" s="6" t="s">
        <v>45</v>
      </c>
      <c r="T7">
        <v>34</v>
      </c>
      <c r="U7">
        <v>17</v>
      </c>
      <c r="V7">
        <v>4</v>
      </c>
      <c r="W7" s="3">
        <f t="shared" si="2"/>
        <v>17.05520588235294</v>
      </c>
      <c r="X7" s="4">
        <f t="shared" si="3"/>
        <v>30</v>
      </c>
      <c r="Y7" s="4">
        <f t="shared" si="4"/>
        <v>11.4</v>
      </c>
      <c r="Z7">
        <v>0</v>
      </c>
    </row>
    <row r="8" spans="1:26" x14ac:dyDescent="0.3">
      <c r="A8" s="1" t="str">
        <f>'Jrue Holiday'!A8</f>
        <v>vs USA</v>
      </c>
      <c r="B8">
        <v>10</v>
      </c>
      <c r="C8">
        <v>5</v>
      </c>
      <c r="D8">
        <v>2</v>
      </c>
      <c r="E8">
        <v>1</v>
      </c>
      <c r="F8">
        <v>2</v>
      </c>
      <c r="G8">
        <v>0</v>
      </c>
      <c r="H8">
        <v>4</v>
      </c>
      <c r="I8">
        <v>4</v>
      </c>
      <c r="J8">
        <v>0</v>
      </c>
      <c r="K8">
        <v>0</v>
      </c>
      <c r="L8">
        <v>2</v>
      </c>
      <c r="M8">
        <v>2</v>
      </c>
      <c r="N8">
        <v>1</v>
      </c>
      <c r="O8">
        <v>1</v>
      </c>
      <c r="P8">
        <v>-1</v>
      </c>
      <c r="Q8" s="2">
        <f t="shared" si="0"/>
        <v>1</v>
      </c>
      <c r="R8" s="6" t="s">
        <v>45</v>
      </c>
      <c r="S8" s="2">
        <f t="shared" si="5"/>
        <v>1</v>
      </c>
      <c r="T8">
        <v>31</v>
      </c>
      <c r="U8">
        <v>14</v>
      </c>
      <c r="V8">
        <v>1</v>
      </c>
      <c r="W8" s="3">
        <f t="shared" si="2"/>
        <v>23.693935483870973</v>
      </c>
      <c r="X8" s="4">
        <f t="shared" si="3"/>
        <v>28</v>
      </c>
      <c r="Y8" s="4">
        <f t="shared" si="4"/>
        <v>14.399999999999999</v>
      </c>
      <c r="Z8">
        <v>0</v>
      </c>
    </row>
    <row r="9" spans="1:26" x14ac:dyDescent="0.3">
      <c r="A9" s="1" t="str">
        <f>'Jrue Holiday'!A9</f>
        <v>@ SPA</v>
      </c>
      <c r="B9">
        <v>16</v>
      </c>
      <c r="C9">
        <v>4</v>
      </c>
      <c r="D9">
        <v>3</v>
      </c>
      <c r="E9">
        <v>0</v>
      </c>
      <c r="F9">
        <v>3</v>
      </c>
      <c r="G9">
        <v>1</v>
      </c>
      <c r="H9">
        <v>5</v>
      </c>
      <c r="I9">
        <v>8</v>
      </c>
      <c r="J9">
        <v>0</v>
      </c>
      <c r="K9">
        <v>0</v>
      </c>
      <c r="L9">
        <v>6</v>
      </c>
      <c r="M9">
        <v>7</v>
      </c>
      <c r="N9">
        <v>0</v>
      </c>
      <c r="O9">
        <v>2</v>
      </c>
      <c r="P9">
        <v>3</v>
      </c>
      <c r="Q9" s="2">
        <f t="shared" si="0"/>
        <v>0.625</v>
      </c>
      <c r="R9" s="6" t="s">
        <v>45</v>
      </c>
      <c r="S9" s="2">
        <f t="shared" si="5"/>
        <v>0.8571428571428571</v>
      </c>
      <c r="T9">
        <v>32</v>
      </c>
      <c r="U9">
        <v>23</v>
      </c>
      <c r="V9">
        <v>5</v>
      </c>
      <c r="W9" s="3">
        <f t="shared" si="2"/>
        <v>25.289499999999993</v>
      </c>
      <c r="X9" s="4">
        <f t="shared" si="3"/>
        <v>33.299999999999997</v>
      </c>
      <c r="Y9" s="4">
        <f t="shared" si="4"/>
        <v>16.499999999999996</v>
      </c>
      <c r="Z9">
        <v>0</v>
      </c>
    </row>
    <row r="10" spans="1:26" x14ac:dyDescent="0.3">
      <c r="A10" s="1" t="str">
        <f>'Jrue Holiday'!A10</f>
        <v>vs 6TH</v>
      </c>
      <c r="B10">
        <v>10</v>
      </c>
      <c r="C10">
        <v>7</v>
      </c>
      <c r="D10">
        <v>6</v>
      </c>
      <c r="E10">
        <v>0</v>
      </c>
      <c r="F10">
        <v>2</v>
      </c>
      <c r="G10">
        <v>1</v>
      </c>
      <c r="H10">
        <v>4</v>
      </c>
      <c r="I10">
        <v>6</v>
      </c>
      <c r="J10">
        <v>0</v>
      </c>
      <c r="K10">
        <v>0</v>
      </c>
      <c r="L10">
        <v>2</v>
      </c>
      <c r="M10">
        <v>2</v>
      </c>
      <c r="N10">
        <v>3</v>
      </c>
      <c r="O10">
        <v>3</v>
      </c>
      <c r="P10">
        <v>21</v>
      </c>
      <c r="Q10" s="2">
        <f t="shared" si="0"/>
        <v>0.66666666666666663</v>
      </c>
      <c r="R10" s="6" t="s">
        <v>45</v>
      </c>
      <c r="S10" s="2">
        <f t="shared" si="5"/>
        <v>1</v>
      </c>
      <c r="T10">
        <v>27</v>
      </c>
      <c r="U10">
        <v>24</v>
      </c>
      <c r="V10">
        <v>4</v>
      </c>
      <c r="W10" s="3">
        <f t="shared" si="2"/>
        <v>27.621666666666663</v>
      </c>
      <c r="X10" s="4">
        <f t="shared" si="3"/>
        <v>32.4</v>
      </c>
      <c r="Y10" s="4">
        <f t="shared" si="4"/>
        <v>14.7</v>
      </c>
      <c r="Z10">
        <v>0</v>
      </c>
    </row>
    <row r="11" spans="1:26" x14ac:dyDescent="0.3">
      <c r="A11" s="1" t="str">
        <f>'Jrue Holiday'!A11</f>
        <v>@ CAN</v>
      </c>
      <c r="B11">
        <v>2</v>
      </c>
      <c r="C11">
        <v>3</v>
      </c>
      <c r="D11">
        <v>5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3</v>
      </c>
      <c r="Q11" s="2">
        <f t="shared" si="0"/>
        <v>1</v>
      </c>
      <c r="R11" s="6" t="s">
        <v>45</v>
      </c>
      <c r="S11" s="6" t="s">
        <v>45</v>
      </c>
      <c r="T11">
        <v>25</v>
      </c>
      <c r="U11">
        <v>14</v>
      </c>
      <c r="V11">
        <v>1</v>
      </c>
      <c r="W11" s="3">
        <f t="shared" si="2"/>
        <v>17.720079999999999</v>
      </c>
      <c r="X11" s="4">
        <f t="shared" si="3"/>
        <v>22.1</v>
      </c>
      <c r="Y11" s="4">
        <f t="shared" si="4"/>
        <v>8.5</v>
      </c>
      <c r="Z11">
        <v>0</v>
      </c>
    </row>
    <row r="12" spans="1:26" x14ac:dyDescent="0.3">
      <c r="A12" s="1" t="str">
        <f>'Jrue Holiday'!A12</f>
        <v>vs DNK</v>
      </c>
      <c r="B12">
        <v>20</v>
      </c>
      <c r="C12">
        <v>9</v>
      </c>
      <c r="D12">
        <v>1</v>
      </c>
      <c r="E12">
        <v>0</v>
      </c>
      <c r="F12">
        <v>1</v>
      </c>
      <c r="G12">
        <v>2</v>
      </c>
      <c r="H12">
        <v>8</v>
      </c>
      <c r="I12">
        <v>10</v>
      </c>
      <c r="J12">
        <v>1</v>
      </c>
      <c r="K12">
        <v>1</v>
      </c>
      <c r="L12">
        <v>3</v>
      </c>
      <c r="M12">
        <v>3</v>
      </c>
      <c r="N12">
        <v>4</v>
      </c>
      <c r="O12">
        <v>1</v>
      </c>
      <c r="P12">
        <v>14</v>
      </c>
      <c r="Q12" s="2">
        <f t="shared" si="0"/>
        <v>0.8</v>
      </c>
      <c r="R12" s="2">
        <f t="shared" si="1"/>
        <v>1</v>
      </c>
      <c r="S12" s="2">
        <f t="shared" si="5"/>
        <v>1</v>
      </c>
      <c r="T12">
        <v>33</v>
      </c>
      <c r="U12">
        <v>23</v>
      </c>
      <c r="V12">
        <v>3</v>
      </c>
      <c r="W12" s="3">
        <f t="shared" si="2"/>
        <v>30.154333333333327</v>
      </c>
      <c r="X12" s="4">
        <f t="shared" si="3"/>
        <v>33.299999999999997</v>
      </c>
      <c r="Y12" s="4">
        <f t="shared" si="4"/>
        <v>19.8</v>
      </c>
      <c r="Z12">
        <v>0</v>
      </c>
    </row>
    <row r="13" spans="1:26" x14ac:dyDescent="0.3">
      <c r="A13" s="1" t="str">
        <f>'Jrue Holiday'!A13</f>
        <v>@ IMP</v>
      </c>
      <c r="B13">
        <v>11</v>
      </c>
      <c r="C13">
        <v>8</v>
      </c>
      <c r="D13">
        <v>1</v>
      </c>
      <c r="E13">
        <v>1</v>
      </c>
      <c r="F13">
        <v>0</v>
      </c>
      <c r="G13">
        <v>0</v>
      </c>
      <c r="H13">
        <v>5</v>
      </c>
      <c r="I13">
        <v>7</v>
      </c>
      <c r="J13">
        <v>0</v>
      </c>
      <c r="K13">
        <v>0</v>
      </c>
      <c r="L13">
        <v>1</v>
      </c>
      <c r="M13">
        <v>2</v>
      </c>
      <c r="N13">
        <v>2</v>
      </c>
      <c r="O13">
        <v>1</v>
      </c>
      <c r="P13">
        <v>5</v>
      </c>
      <c r="Q13" s="2">
        <f t="shared" si="0"/>
        <v>0.7142857142857143</v>
      </c>
      <c r="R13" s="6" t="s">
        <v>45</v>
      </c>
      <c r="S13" s="2">
        <f t="shared" si="5"/>
        <v>0.5</v>
      </c>
      <c r="T13">
        <v>31</v>
      </c>
      <c r="U13">
        <v>13</v>
      </c>
      <c r="V13">
        <v>3</v>
      </c>
      <c r="W13" s="3">
        <f t="shared" si="2"/>
        <v>19.394806451612904</v>
      </c>
      <c r="X13" s="4">
        <f t="shared" si="3"/>
        <v>25.1</v>
      </c>
      <c r="Y13" s="4">
        <f t="shared" si="4"/>
        <v>11.9</v>
      </c>
      <c r="Z13">
        <v>0</v>
      </c>
    </row>
    <row r="14" spans="1:26" x14ac:dyDescent="0.3">
      <c r="A14" s="1" t="str">
        <f>'Jrue Holiday'!A14</f>
        <v>vs 3PT</v>
      </c>
      <c r="B14">
        <v>8</v>
      </c>
      <c r="C14">
        <v>6</v>
      </c>
      <c r="D14">
        <v>1</v>
      </c>
      <c r="E14">
        <v>1</v>
      </c>
      <c r="F14">
        <v>0</v>
      </c>
      <c r="G14">
        <v>1</v>
      </c>
      <c r="H14">
        <v>3</v>
      </c>
      <c r="I14">
        <v>8</v>
      </c>
      <c r="J14">
        <v>0</v>
      </c>
      <c r="K14">
        <v>0</v>
      </c>
      <c r="L14">
        <v>2</v>
      </c>
      <c r="M14">
        <v>4</v>
      </c>
      <c r="N14">
        <v>2</v>
      </c>
      <c r="O14">
        <v>2</v>
      </c>
      <c r="P14">
        <v>-12</v>
      </c>
      <c r="Q14" s="2">
        <f t="shared" si="0"/>
        <v>0.375</v>
      </c>
      <c r="R14" s="6" t="s">
        <v>45</v>
      </c>
      <c r="S14" s="2">
        <f t="shared" si="5"/>
        <v>0.5</v>
      </c>
      <c r="T14">
        <v>25</v>
      </c>
      <c r="U14">
        <v>10</v>
      </c>
      <c r="V14">
        <v>1</v>
      </c>
      <c r="W14" s="3">
        <f t="shared" si="2"/>
        <v>9.5247200000000021</v>
      </c>
      <c r="X14" s="4">
        <f t="shared" si="3"/>
        <v>18.7</v>
      </c>
      <c r="Y14" s="4">
        <f t="shared" si="4"/>
        <v>5</v>
      </c>
      <c r="Z14">
        <v>0</v>
      </c>
    </row>
    <row r="15" spans="1:26" x14ac:dyDescent="0.3">
      <c r="A15" s="1" t="str">
        <f>'Jrue Holiday'!A15</f>
        <v>vs CHI</v>
      </c>
      <c r="B15">
        <v>4</v>
      </c>
      <c r="C15">
        <v>9</v>
      </c>
      <c r="D15">
        <v>2</v>
      </c>
      <c r="E15">
        <v>1</v>
      </c>
      <c r="F15">
        <v>0</v>
      </c>
      <c r="G15">
        <v>2</v>
      </c>
      <c r="H15">
        <v>2</v>
      </c>
      <c r="I15">
        <v>5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-2</v>
      </c>
      <c r="Q15" s="2">
        <f t="shared" si="0"/>
        <v>0.4</v>
      </c>
      <c r="R15" s="6" t="s">
        <v>45</v>
      </c>
      <c r="S15" s="2">
        <f t="shared" si="5"/>
        <v>0</v>
      </c>
      <c r="T15">
        <v>29</v>
      </c>
      <c r="U15">
        <v>9</v>
      </c>
      <c r="V15">
        <v>2</v>
      </c>
      <c r="W15" s="3">
        <f t="shared" si="2"/>
        <v>5.5792758620689646</v>
      </c>
      <c r="X15" s="4">
        <f t="shared" si="3"/>
        <v>18.799999999999997</v>
      </c>
      <c r="Y15" s="4">
        <f t="shared" si="4"/>
        <v>3.3000000000000007</v>
      </c>
      <c r="Z15">
        <v>0</v>
      </c>
    </row>
    <row r="16" spans="1:26" x14ac:dyDescent="0.3">
      <c r="A16" s="1" t="str">
        <f>'Jrue Holiday'!A16</f>
        <v>@ OCE</v>
      </c>
      <c r="B16">
        <v>8</v>
      </c>
      <c r="C16">
        <v>9</v>
      </c>
      <c r="D16">
        <v>0</v>
      </c>
      <c r="E16">
        <v>2</v>
      </c>
      <c r="F16">
        <v>2</v>
      </c>
      <c r="G16">
        <v>1</v>
      </c>
      <c r="H16">
        <v>3</v>
      </c>
      <c r="I16">
        <v>5</v>
      </c>
      <c r="J16">
        <v>0</v>
      </c>
      <c r="K16">
        <v>0</v>
      </c>
      <c r="L16">
        <v>2</v>
      </c>
      <c r="M16">
        <v>4</v>
      </c>
      <c r="N16">
        <v>5</v>
      </c>
      <c r="O16">
        <v>0</v>
      </c>
      <c r="P16">
        <v>8</v>
      </c>
      <c r="Q16" s="2">
        <f t="shared" si="0"/>
        <v>0.6</v>
      </c>
      <c r="R16" s="6" t="s">
        <v>45</v>
      </c>
      <c r="S16" s="2">
        <f t="shared" si="5"/>
        <v>0.5</v>
      </c>
      <c r="T16">
        <v>35</v>
      </c>
      <c r="U16">
        <v>8</v>
      </c>
      <c r="V16">
        <v>3</v>
      </c>
      <c r="W16" s="3">
        <f t="shared" si="2"/>
        <v>17.7118</v>
      </c>
      <c r="X16" s="4">
        <f t="shared" si="3"/>
        <v>29.799999999999997</v>
      </c>
      <c r="Y16" s="4">
        <f t="shared" si="4"/>
        <v>11.999999999999998</v>
      </c>
      <c r="Z16">
        <v>0</v>
      </c>
    </row>
    <row r="17" spans="1:26" x14ac:dyDescent="0.3">
      <c r="A17" s="1" t="str">
        <f>'Jrue Holiday'!A17</f>
        <v>vs FRA</v>
      </c>
      <c r="B17">
        <v>10</v>
      </c>
      <c r="C17">
        <v>6</v>
      </c>
      <c r="D17">
        <v>1</v>
      </c>
      <c r="E17">
        <v>0</v>
      </c>
      <c r="F17">
        <v>3</v>
      </c>
      <c r="G17">
        <v>0</v>
      </c>
      <c r="H17">
        <v>5</v>
      </c>
      <c r="I17">
        <v>11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-4</v>
      </c>
      <c r="Q17" s="2">
        <f t="shared" si="0"/>
        <v>0.45454545454545453</v>
      </c>
      <c r="R17" s="6" t="s">
        <v>45</v>
      </c>
      <c r="S17" s="6" t="s">
        <v>45</v>
      </c>
      <c r="T17">
        <v>29</v>
      </c>
      <c r="U17">
        <v>12</v>
      </c>
      <c r="V17">
        <v>3</v>
      </c>
      <c r="W17" s="3">
        <f t="shared" si="2"/>
        <v>17.274034482758616</v>
      </c>
      <c r="X17" s="4">
        <f t="shared" si="3"/>
        <v>27.7</v>
      </c>
      <c r="Y17" s="4">
        <f t="shared" si="4"/>
        <v>9.8000000000000007</v>
      </c>
      <c r="Z17">
        <v>0</v>
      </c>
    </row>
    <row r="18" spans="1:26" x14ac:dyDescent="0.3">
      <c r="A18" s="1" t="str">
        <f>'Jrue Holiday'!A18</f>
        <v>@ INJ</v>
      </c>
      <c r="B18">
        <v>20</v>
      </c>
      <c r="C18">
        <v>8</v>
      </c>
      <c r="D18">
        <v>1</v>
      </c>
      <c r="E18">
        <v>1</v>
      </c>
      <c r="F18">
        <v>0</v>
      </c>
      <c r="G18">
        <v>1</v>
      </c>
      <c r="H18">
        <v>10</v>
      </c>
      <c r="I18">
        <v>15</v>
      </c>
      <c r="J18">
        <v>0</v>
      </c>
      <c r="K18">
        <v>0</v>
      </c>
      <c r="L18">
        <v>0</v>
      </c>
      <c r="M18">
        <v>0</v>
      </c>
      <c r="N18">
        <v>3</v>
      </c>
      <c r="O18">
        <v>1</v>
      </c>
      <c r="P18">
        <v>1</v>
      </c>
      <c r="Q18" s="2">
        <f t="shared" si="0"/>
        <v>0.66666666666666663</v>
      </c>
      <c r="R18" s="6" t="s">
        <v>45</v>
      </c>
      <c r="S18" s="6" t="s">
        <v>45</v>
      </c>
      <c r="T18">
        <v>25</v>
      </c>
      <c r="U18">
        <v>22</v>
      </c>
      <c r="V18">
        <v>3</v>
      </c>
      <c r="W18" s="3">
        <f t="shared" si="2"/>
        <v>34.282039999999995</v>
      </c>
      <c r="X18" s="4">
        <f t="shared" si="3"/>
        <v>33.1</v>
      </c>
      <c r="Y18" s="4">
        <f t="shared" si="4"/>
        <v>17.100000000000001</v>
      </c>
      <c r="Z18">
        <v>1</v>
      </c>
    </row>
    <row r="19" spans="1:26" x14ac:dyDescent="0.3">
      <c r="A19" s="1" t="str">
        <f>'Jrue Holiday'!A19</f>
        <v>vs EUR</v>
      </c>
      <c r="B19">
        <v>6</v>
      </c>
      <c r="C19">
        <v>2</v>
      </c>
      <c r="D19">
        <v>1</v>
      </c>
      <c r="E19">
        <v>0</v>
      </c>
      <c r="F19">
        <v>1</v>
      </c>
      <c r="G19">
        <v>1</v>
      </c>
      <c r="H19">
        <v>2</v>
      </c>
      <c r="I19">
        <v>6</v>
      </c>
      <c r="J19">
        <v>0</v>
      </c>
      <c r="K19">
        <v>0</v>
      </c>
      <c r="L19">
        <v>2</v>
      </c>
      <c r="M19">
        <v>2</v>
      </c>
      <c r="N19">
        <v>0</v>
      </c>
      <c r="O19">
        <v>1</v>
      </c>
      <c r="P19">
        <v>-8</v>
      </c>
      <c r="Q19" s="2">
        <f t="shared" si="0"/>
        <v>0.33333333333333331</v>
      </c>
      <c r="R19" s="6" t="s">
        <v>45</v>
      </c>
      <c r="S19" s="2">
        <f t="shared" si="5"/>
        <v>1</v>
      </c>
      <c r="T19">
        <v>24</v>
      </c>
      <c r="U19">
        <v>8</v>
      </c>
      <c r="V19">
        <v>1</v>
      </c>
      <c r="W19" s="3">
        <f t="shared" si="2"/>
        <v>6.4861250000000013</v>
      </c>
      <c r="X19" s="4">
        <f t="shared" si="3"/>
        <v>11.9</v>
      </c>
      <c r="Y19" s="4">
        <f t="shared" si="4"/>
        <v>3.5000000000000009</v>
      </c>
      <c r="Z19">
        <v>0</v>
      </c>
    </row>
    <row r="20" spans="1:26" x14ac:dyDescent="0.3">
      <c r="A20" s="1" t="str">
        <f>'Jrue Holiday'!A20</f>
        <v>vs RKS</v>
      </c>
      <c r="B20">
        <v>20</v>
      </c>
      <c r="C20">
        <v>5</v>
      </c>
      <c r="D20">
        <v>4</v>
      </c>
      <c r="E20">
        <v>0</v>
      </c>
      <c r="F20">
        <v>0</v>
      </c>
      <c r="G20">
        <v>1</v>
      </c>
      <c r="H20">
        <v>9</v>
      </c>
      <c r="I20">
        <v>10</v>
      </c>
      <c r="J20">
        <v>0</v>
      </c>
      <c r="K20">
        <v>0</v>
      </c>
      <c r="L20">
        <v>2</v>
      </c>
      <c r="M20">
        <v>2</v>
      </c>
      <c r="N20">
        <v>2</v>
      </c>
      <c r="O20">
        <v>3</v>
      </c>
      <c r="P20">
        <v>-7</v>
      </c>
      <c r="Q20" s="2">
        <f t="shared" si="0"/>
        <v>0.9</v>
      </c>
      <c r="R20" s="6" t="s">
        <v>45</v>
      </c>
      <c r="S20" s="2">
        <f t="shared" si="5"/>
        <v>1</v>
      </c>
      <c r="T20">
        <v>33</v>
      </c>
      <c r="U20">
        <v>29</v>
      </c>
      <c r="V20">
        <v>4</v>
      </c>
      <c r="W20" s="3">
        <f t="shared" si="2"/>
        <v>29.802424242424241</v>
      </c>
      <c r="X20" s="4">
        <f t="shared" si="3"/>
        <v>31</v>
      </c>
      <c r="Y20" s="4">
        <f t="shared" si="4"/>
        <v>19.5</v>
      </c>
      <c r="Z20">
        <v>0</v>
      </c>
    </row>
    <row r="21" spans="1:26" x14ac:dyDescent="0.3">
      <c r="A21" s="1" t="str">
        <f>'Jrue Holiday'!A21</f>
        <v>@ AFR</v>
      </c>
      <c r="B21">
        <v>16</v>
      </c>
      <c r="C21">
        <v>6</v>
      </c>
      <c r="D21">
        <v>5</v>
      </c>
      <c r="E21">
        <v>0</v>
      </c>
      <c r="F21">
        <v>3</v>
      </c>
      <c r="G21">
        <v>2</v>
      </c>
      <c r="H21">
        <v>7</v>
      </c>
      <c r="I21">
        <v>11</v>
      </c>
      <c r="J21">
        <v>0</v>
      </c>
      <c r="K21">
        <v>0</v>
      </c>
      <c r="L21">
        <v>2</v>
      </c>
      <c r="M21">
        <v>2</v>
      </c>
      <c r="N21">
        <v>2</v>
      </c>
      <c r="O21">
        <v>1</v>
      </c>
      <c r="P21">
        <v>19</v>
      </c>
      <c r="Q21" s="2">
        <f t="shared" si="0"/>
        <v>0.63636363636363635</v>
      </c>
      <c r="R21" s="6" t="s">
        <v>45</v>
      </c>
      <c r="S21" s="2">
        <f t="shared" si="5"/>
        <v>1</v>
      </c>
      <c r="T21">
        <v>35</v>
      </c>
      <c r="U21">
        <v>26</v>
      </c>
      <c r="V21">
        <v>3</v>
      </c>
      <c r="W21" s="3">
        <f t="shared" si="2"/>
        <v>25.30331428571429</v>
      </c>
      <c r="X21" s="4">
        <f t="shared" si="3"/>
        <v>37.700000000000003</v>
      </c>
      <c r="Y21" s="4">
        <f t="shared" si="4"/>
        <v>17.800000000000004</v>
      </c>
      <c r="Z21">
        <v>0</v>
      </c>
    </row>
    <row r="22" spans="1:26" x14ac:dyDescent="0.3">
      <c r="A22" s="1" t="str">
        <f>'Jrue Holiday'!A22</f>
        <v>vs OLD</v>
      </c>
      <c r="B22">
        <v>14</v>
      </c>
      <c r="C22">
        <v>11</v>
      </c>
      <c r="D22">
        <v>1</v>
      </c>
      <c r="E22">
        <v>0</v>
      </c>
      <c r="F22">
        <v>2</v>
      </c>
      <c r="G22">
        <v>2</v>
      </c>
      <c r="H22">
        <v>6</v>
      </c>
      <c r="I22">
        <v>7</v>
      </c>
      <c r="J22">
        <v>0</v>
      </c>
      <c r="K22">
        <v>0</v>
      </c>
      <c r="L22">
        <v>2</v>
      </c>
      <c r="M22">
        <v>4</v>
      </c>
      <c r="N22">
        <v>3</v>
      </c>
      <c r="O22">
        <v>3</v>
      </c>
      <c r="P22">
        <v>11</v>
      </c>
      <c r="Q22" s="2">
        <f t="shared" si="0"/>
        <v>0.8571428571428571</v>
      </c>
      <c r="R22" s="6" t="s">
        <v>45</v>
      </c>
      <c r="S22" s="2">
        <f t="shared" si="5"/>
        <v>0.5</v>
      </c>
      <c r="T22">
        <v>42</v>
      </c>
      <c r="U22">
        <v>16</v>
      </c>
      <c r="V22">
        <v>4</v>
      </c>
      <c r="W22" s="3">
        <f t="shared" si="2"/>
        <v>17.813309523809522</v>
      </c>
      <c r="X22" s="4">
        <f t="shared" si="3"/>
        <v>32.700000000000003</v>
      </c>
      <c r="Y22" s="4">
        <f t="shared" si="4"/>
        <v>14.7</v>
      </c>
      <c r="Z22">
        <v>0</v>
      </c>
    </row>
    <row r="23" spans="1:26" x14ac:dyDescent="0.3">
      <c r="A23" s="1" t="str">
        <f>'Jrue Holiday'!A23</f>
        <v>@ USA</v>
      </c>
      <c r="B23">
        <v>10</v>
      </c>
      <c r="C23">
        <v>7</v>
      </c>
      <c r="D23">
        <v>2</v>
      </c>
      <c r="E23">
        <v>0</v>
      </c>
      <c r="F23">
        <v>1</v>
      </c>
      <c r="G23">
        <v>4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1</v>
      </c>
      <c r="O23">
        <v>3</v>
      </c>
      <c r="P23">
        <v>-13</v>
      </c>
      <c r="Q23" s="2">
        <f t="shared" si="0"/>
        <v>0.83333333333333337</v>
      </c>
      <c r="R23" s="6" t="s">
        <v>45</v>
      </c>
      <c r="S23" s="6" t="s">
        <v>45</v>
      </c>
      <c r="T23">
        <v>29</v>
      </c>
      <c r="U23">
        <v>15</v>
      </c>
      <c r="V23">
        <v>1</v>
      </c>
      <c r="W23" s="3">
        <f t="shared" si="2"/>
        <v>12.894241379310344</v>
      </c>
      <c r="X23" s="4">
        <f t="shared" si="3"/>
        <v>20.399999999999999</v>
      </c>
      <c r="Y23" s="4">
        <f t="shared" si="4"/>
        <v>7.5</v>
      </c>
      <c r="Z23">
        <v>0</v>
      </c>
    </row>
    <row r="24" spans="1:26" x14ac:dyDescent="0.3">
      <c r="A24" s="1" t="str">
        <f>'Jrue Holiday'!A24</f>
        <v>vs SPA</v>
      </c>
      <c r="B24">
        <v>17</v>
      </c>
      <c r="C24">
        <v>5</v>
      </c>
      <c r="D24">
        <v>6</v>
      </c>
      <c r="E24">
        <v>0</v>
      </c>
      <c r="F24">
        <v>1</v>
      </c>
      <c r="G24">
        <v>0</v>
      </c>
      <c r="H24">
        <v>7</v>
      </c>
      <c r="I24">
        <v>9</v>
      </c>
      <c r="J24">
        <v>0</v>
      </c>
      <c r="K24">
        <v>0</v>
      </c>
      <c r="L24">
        <v>3</v>
      </c>
      <c r="M24">
        <v>3</v>
      </c>
      <c r="N24">
        <v>1</v>
      </c>
      <c r="O24">
        <v>1</v>
      </c>
      <c r="P24">
        <v>-1</v>
      </c>
      <c r="Q24" s="2">
        <f t="shared" si="0"/>
        <v>0.77777777777777779</v>
      </c>
      <c r="R24" s="6" t="s">
        <v>45</v>
      </c>
      <c r="S24" s="2">
        <f t="shared" si="5"/>
        <v>1</v>
      </c>
      <c r="T24">
        <v>30</v>
      </c>
      <c r="U24">
        <v>30</v>
      </c>
      <c r="V24">
        <v>3</v>
      </c>
      <c r="W24" s="3">
        <f t="shared" si="2"/>
        <v>33.544266666666672</v>
      </c>
      <c r="X24" s="4">
        <f t="shared" si="3"/>
        <v>35</v>
      </c>
      <c r="Y24" s="4">
        <f t="shared" si="4"/>
        <v>20.2</v>
      </c>
      <c r="Z24">
        <v>0</v>
      </c>
    </row>
    <row r="25" spans="1:26" x14ac:dyDescent="0.3">
      <c r="A25" s="1" t="str">
        <f>'Jrue Holiday'!A25</f>
        <v>@ 6TH</v>
      </c>
      <c r="B25">
        <v>23</v>
      </c>
      <c r="C25">
        <v>12</v>
      </c>
      <c r="D25">
        <v>6</v>
      </c>
      <c r="E25">
        <v>2</v>
      </c>
      <c r="F25">
        <v>5</v>
      </c>
      <c r="G25">
        <v>4</v>
      </c>
      <c r="H25">
        <v>11</v>
      </c>
      <c r="I25">
        <v>13</v>
      </c>
      <c r="J25">
        <v>0</v>
      </c>
      <c r="K25">
        <v>0</v>
      </c>
      <c r="L25">
        <v>1</v>
      </c>
      <c r="M25">
        <v>1</v>
      </c>
      <c r="N25">
        <v>4</v>
      </c>
      <c r="O25">
        <v>2</v>
      </c>
      <c r="P25">
        <v>19</v>
      </c>
      <c r="Q25" s="2">
        <f t="shared" si="0"/>
        <v>0.84615384615384615</v>
      </c>
      <c r="R25" s="6" t="s">
        <v>45</v>
      </c>
      <c r="S25" s="2">
        <f t="shared" si="5"/>
        <v>1</v>
      </c>
      <c r="T25">
        <v>34</v>
      </c>
      <c r="U25">
        <v>35</v>
      </c>
      <c r="V25">
        <v>3</v>
      </c>
      <c r="W25" s="3">
        <f t="shared" si="2"/>
        <v>43.937705882352937</v>
      </c>
      <c r="X25" s="4">
        <f t="shared" si="3"/>
        <v>63.400000000000006</v>
      </c>
      <c r="Y25" s="4">
        <f t="shared" si="4"/>
        <v>29.299999999999997</v>
      </c>
      <c r="Z25">
        <v>1</v>
      </c>
    </row>
    <row r="26" spans="1:26" x14ac:dyDescent="0.3">
      <c r="A26" s="1" t="str">
        <f>'Jrue Holiday'!A26</f>
        <v>vs CAN</v>
      </c>
      <c r="B26">
        <v>18</v>
      </c>
      <c r="C26">
        <v>8</v>
      </c>
      <c r="D26">
        <v>2</v>
      </c>
      <c r="E26">
        <v>0</v>
      </c>
      <c r="F26">
        <v>1</v>
      </c>
      <c r="G26">
        <v>0</v>
      </c>
      <c r="H26">
        <v>9</v>
      </c>
      <c r="I26">
        <v>11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12</v>
      </c>
      <c r="Q26" s="2">
        <f t="shared" si="0"/>
        <v>0.81818181818181823</v>
      </c>
      <c r="R26" s="6" t="s">
        <v>45</v>
      </c>
      <c r="S26" s="6" t="s">
        <v>45</v>
      </c>
      <c r="T26">
        <v>30</v>
      </c>
      <c r="U26">
        <v>23</v>
      </c>
      <c r="V26">
        <v>1</v>
      </c>
      <c r="W26" s="3">
        <f t="shared" si="2"/>
        <v>32.822766666666674</v>
      </c>
      <c r="X26" s="4">
        <f t="shared" si="3"/>
        <v>33.6</v>
      </c>
      <c r="Y26" s="4">
        <f t="shared" si="4"/>
        <v>19.5</v>
      </c>
      <c r="Z26">
        <v>0</v>
      </c>
    </row>
    <row r="27" spans="1:26" x14ac:dyDescent="0.3">
      <c r="A27" s="1" t="str">
        <f>'Jrue Holiday'!A27</f>
        <v>@ DNK</v>
      </c>
      <c r="B27">
        <v>10</v>
      </c>
      <c r="C27">
        <v>11</v>
      </c>
      <c r="D27">
        <v>0</v>
      </c>
      <c r="E27">
        <v>1</v>
      </c>
      <c r="F27">
        <v>0</v>
      </c>
      <c r="G27">
        <v>0</v>
      </c>
      <c r="H27">
        <v>5</v>
      </c>
      <c r="I27">
        <v>7</v>
      </c>
      <c r="J27">
        <v>0</v>
      </c>
      <c r="K27">
        <v>0</v>
      </c>
      <c r="L27">
        <v>0</v>
      </c>
      <c r="M27">
        <v>0</v>
      </c>
      <c r="N27">
        <v>5</v>
      </c>
      <c r="O27">
        <v>2</v>
      </c>
      <c r="P27">
        <v>5</v>
      </c>
      <c r="Q27" s="2">
        <f t="shared" si="0"/>
        <v>0.7142857142857143</v>
      </c>
      <c r="R27" s="6" t="s">
        <v>45</v>
      </c>
      <c r="S27" s="6" t="s">
        <v>45</v>
      </c>
      <c r="T27">
        <v>29</v>
      </c>
      <c r="U27">
        <v>10</v>
      </c>
      <c r="V27">
        <v>3</v>
      </c>
      <c r="W27" s="3">
        <f t="shared" si="2"/>
        <v>22.075999999999997</v>
      </c>
      <c r="X27" s="4">
        <f t="shared" si="3"/>
        <v>26.2</v>
      </c>
      <c r="Y27" s="4">
        <f t="shared" si="4"/>
        <v>12.3</v>
      </c>
      <c r="Z27">
        <v>0</v>
      </c>
    </row>
    <row r="28" spans="1:26" x14ac:dyDescent="0.3">
      <c r="A28" s="1" t="str">
        <f>'Jrue Holiday'!A28</f>
        <v>vs IMP</v>
      </c>
      <c r="B28">
        <v>12</v>
      </c>
      <c r="C28">
        <v>9</v>
      </c>
      <c r="D28">
        <v>4</v>
      </c>
      <c r="E28">
        <v>0</v>
      </c>
      <c r="F28">
        <v>2</v>
      </c>
      <c r="G28">
        <v>2</v>
      </c>
      <c r="H28">
        <v>6</v>
      </c>
      <c r="I28">
        <v>8</v>
      </c>
      <c r="J28">
        <v>0</v>
      </c>
      <c r="K28">
        <v>1</v>
      </c>
      <c r="L28">
        <v>0</v>
      </c>
      <c r="M28">
        <v>0</v>
      </c>
      <c r="N28">
        <v>2</v>
      </c>
      <c r="O28">
        <v>0</v>
      </c>
      <c r="P28">
        <v>7</v>
      </c>
      <c r="Q28" s="2">
        <f t="shared" si="0"/>
        <v>0.75</v>
      </c>
      <c r="R28" s="2">
        <f t="shared" si="1"/>
        <v>0</v>
      </c>
      <c r="S28" s="6" t="s">
        <v>45</v>
      </c>
      <c r="T28">
        <v>32</v>
      </c>
      <c r="U28">
        <v>21</v>
      </c>
      <c r="V28">
        <v>2</v>
      </c>
      <c r="W28" s="3">
        <f t="shared" si="2"/>
        <v>23.659906249999999</v>
      </c>
      <c r="X28" s="4">
        <f t="shared" si="3"/>
        <v>32.799999999999997</v>
      </c>
      <c r="Y28" s="4">
        <f t="shared" si="4"/>
        <v>15.100000000000001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12.037037037037036</v>
      </c>
      <c r="C47" s="4">
        <f t="shared" ref="C47:P47" si="6">AVERAGE(C2:C46)</f>
        <v>6.8888888888888893</v>
      </c>
      <c r="D47" s="4">
        <f t="shared" si="6"/>
        <v>2.4074074074074074</v>
      </c>
      <c r="E47" s="4">
        <f t="shared" si="6"/>
        <v>0.48148148148148145</v>
      </c>
      <c r="F47" s="4">
        <f t="shared" si="6"/>
        <v>1.4074074074074074</v>
      </c>
      <c r="G47" s="4">
        <f t="shared" si="6"/>
        <v>1.0740740740740742</v>
      </c>
      <c r="H47" s="4">
        <f t="shared" si="6"/>
        <v>5.2962962962962967</v>
      </c>
      <c r="I47" s="4">
        <f t="shared" si="6"/>
        <v>7.7037037037037033</v>
      </c>
      <c r="J47" s="4">
        <f t="shared" si="6"/>
        <v>3.7037037037037035E-2</v>
      </c>
      <c r="K47" s="4">
        <f t="shared" si="6"/>
        <v>0.1111111111111111</v>
      </c>
      <c r="L47" s="4">
        <f t="shared" si="6"/>
        <v>1.4074074074074074</v>
      </c>
      <c r="M47" s="4">
        <f t="shared" si="6"/>
        <v>1.7777777777777777</v>
      </c>
      <c r="N47" s="4">
        <f t="shared" si="6"/>
        <v>2.074074074074074</v>
      </c>
      <c r="O47" s="4">
        <f t="shared" si="6"/>
        <v>1.5925925925925926</v>
      </c>
      <c r="P47" s="4">
        <f t="shared" si="6"/>
        <v>2.5185185185185186</v>
      </c>
      <c r="Q47" s="2">
        <f>SUM(H2:H46)/SUM(I2:I46)</f>
        <v>0.6875</v>
      </c>
      <c r="R47" s="2">
        <f>SUM(J2:J46)/SUM(K2:K46)</f>
        <v>0.33333333333333331</v>
      </c>
      <c r="S47" s="2">
        <f>SUM(L2:L46)/SUM(M2:M46)</f>
        <v>0.79166666666666663</v>
      </c>
      <c r="T47" s="4">
        <f t="shared" ref="T47:V47" si="7">AVERAGE(T2:T46)</f>
        <v>30.222222222222221</v>
      </c>
      <c r="U47" s="4">
        <f t="shared" si="7"/>
        <v>17.444444444444443</v>
      </c>
      <c r="V47" s="4">
        <f t="shared" si="7"/>
        <v>2.6666666666666665</v>
      </c>
      <c r="W47" s="3">
        <f>((H49*85.91) +(F49*53.897)+(J49*51.757)+(L49*46.845)+(E49*39.19)+(N49*39.19)+(D49*34.677)+((C49-N49)*14.707)-(O49*17.174)-((M49-L49)*20.091)-((I49-H49)*39.19)-(G49*53.897))/T49</f>
        <v>22.040873774509809</v>
      </c>
      <c r="X47" s="4">
        <f t="shared" ref="X47" si="8">B47+(C47*1.2)+(D47*1.5)+(E47*3)+(F47*3)-G47</f>
        <v>28.507407407407406</v>
      </c>
      <c r="Y47" s="4">
        <f t="shared" ref="Y47" si="9">B47+0.4*H47-0.7*I47-0.4*(M47-L47)+0.7*N47+0.3*(C47-N47)+F47+D47*0.7+0.7*E47-0.4*O47-G47</f>
        <v>13.229629629629628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325</v>
      </c>
      <c r="C49">
        <f t="shared" ref="C49:P49" si="10">SUM(C2:C46)</f>
        <v>186</v>
      </c>
      <c r="D49">
        <f t="shared" si="10"/>
        <v>65</v>
      </c>
      <c r="E49">
        <f t="shared" si="10"/>
        <v>13</v>
      </c>
      <c r="F49">
        <f t="shared" si="10"/>
        <v>38</v>
      </c>
      <c r="G49">
        <f t="shared" si="10"/>
        <v>29</v>
      </c>
      <c r="H49">
        <f t="shared" si="10"/>
        <v>143</v>
      </c>
      <c r="I49">
        <f t="shared" si="10"/>
        <v>208</v>
      </c>
      <c r="J49">
        <f t="shared" si="10"/>
        <v>1</v>
      </c>
      <c r="K49">
        <f t="shared" si="10"/>
        <v>3</v>
      </c>
      <c r="L49">
        <f t="shared" si="10"/>
        <v>38</v>
      </c>
      <c r="M49">
        <f t="shared" si="10"/>
        <v>48</v>
      </c>
      <c r="N49">
        <f t="shared" si="10"/>
        <v>56</v>
      </c>
      <c r="O49">
        <f t="shared" si="10"/>
        <v>43</v>
      </c>
      <c r="P49">
        <f t="shared" si="10"/>
        <v>68</v>
      </c>
      <c r="T49">
        <f>SUM(T2:T46)</f>
        <v>816</v>
      </c>
      <c r="U49">
        <f>SUM(U2:U46)</f>
        <v>471</v>
      </c>
      <c r="V49">
        <f>SUM(V2:V46)</f>
        <v>72</v>
      </c>
      <c r="X49" s="4">
        <f>SUM(X2:X46)</f>
        <v>769.7</v>
      </c>
      <c r="Z49">
        <f>SUM(Z2:Z46)</f>
        <v>2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F820-8CAE-4BC0-9EA5-C4E2B3D5D1E0}">
  <dimension ref="A1:Z56"/>
  <sheetViews>
    <sheetView topLeftCell="A17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3</v>
      </c>
      <c r="C2">
        <v>5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-1</v>
      </c>
      <c r="Q2" s="2">
        <f t="shared" ref="Q2:Q46" si="0">H2/I2</f>
        <v>0.5</v>
      </c>
      <c r="R2" s="6" t="s">
        <v>45</v>
      </c>
      <c r="S2" s="6" t="s">
        <v>45</v>
      </c>
      <c r="T2">
        <v>19</v>
      </c>
      <c r="U2">
        <v>3</v>
      </c>
      <c r="V2">
        <v>1</v>
      </c>
      <c r="W2" s="3">
        <f t="shared" ref="W2:W46" si="1">((H2*85.91) +(F2*53.897)+(J2*51.757)+(L2*46.845)+(E2*39.19)+(N2*39.19)+(D2*34.677)+((C2-N2)*14.707)-(O2*17.174)-((M2-L2)*20.091)-((I2-H2)*39.19)-(G2*53.897))/T2</f>
        <v>9.1612105263157897</v>
      </c>
      <c r="X2" s="4">
        <f t="shared" ref="X2:X46" si="2">B2+(C2*1.2)+(D2*1.5)+(E2*3)+(F2*3)-G2</f>
        <v>12</v>
      </c>
      <c r="Y2" s="4">
        <f t="shared" ref="Y2:Y46" si="3">B2+0.4*H2-0.7*I2-0.4*(M2-L2)+0.7*N2+0.3*(C2-N2)+F2+D2*0.7+0.7*E2-0.4*O2-G2</f>
        <v>4.2</v>
      </c>
      <c r="Z2">
        <v>0</v>
      </c>
    </row>
    <row r="3" spans="1:26" x14ac:dyDescent="0.3">
      <c r="A3" s="1" t="str">
        <f>'Jrue Holiday'!A3</f>
        <v>vs INJ</v>
      </c>
      <c r="B3">
        <v>2</v>
      </c>
      <c r="C3">
        <v>3</v>
      </c>
      <c r="D3">
        <v>0</v>
      </c>
      <c r="E3">
        <v>0</v>
      </c>
      <c r="F3">
        <v>1</v>
      </c>
      <c r="G3">
        <v>1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s="2">
        <f t="shared" si="0"/>
        <v>0.33333333333333331</v>
      </c>
      <c r="R3" s="6" t="s">
        <v>45</v>
      </c>
      <c r="S3" s="6" t="s">
        <v>45</v>
      </c>
      <c r="T3">
        <v>13</v>
      </c>
      <c r="U3">
        <v>2</v>
      </c>
      <c r="V3">
        <v>1</v>
      </c>
      <c r="W3" s="3">
        <f t="shared" si="1"/>
        <v>5.8564615384615397</v>
      </c>
      <c r="X3" s="4">
        <f t="shared" si="2"/>
        <v>7.6</v>
      </c>
      <c r="Y3" s="4">
        <f t="shared" si="3"/>
        <v>1.6</v>
      </c>
      <c r="Z3">
        <v>0</v>
      </c>
    </row>
    <row r="4" spans="1:26" x14ac:dyDescent="0.3">
      <c r="A4" s="1" t="str">
        <f>'Jrue Holiday'!A4</f>
        <v>@ EUR</v>
      </c>
      <c r="B4">
        <v>5</v>
      </c>
      <c r="C4">
        <v>4</v>
      </c>
      <c r="D4">
        <v>0</v>
      </c>
      <c r="E4">
        <v>0</v>
      </c>
      <c r="F4">
        <v>0</v>
      </c>
      <c r="G4">
        <v>0</v>
      </c>
      <c r="H4">
        <v>2</v>
      </c>
      <c r="I4">
        <v>5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 s="2">
        <f t="shared" si="0"/>
        <v>0.4</v>
      </c>
      <c r="R4" s="6" t="s">
        <v>45</v>
      </c>
      <c r="S4" s="2">
        <f>L4/M4</f>
        <v>0.5</v>
      </c>
      <c r="T4">
        <v>19</v>
      </c>
      <c r="U4">
        <v>5</v>
      </c>
      <c r="V4">
        <v>1</v>
      </c>
      <c r="W4" s="3">
        <f t="shared" si="1"/>
        <v>7.7442631578947383</v>
      </c>
      <c r="X4" s="4">
        <f t="shared" si="2"/>
        <v>9.8000000000000007</v>
      </c>
      <c r="Y4" s="4">
        <f t="shared" si="3"/>
        <v>3.0999999999999996</v>
      </c>
      <c r="Z4">
        <v>0</v>
      </c>
    </row>
    <row r="5" spans="1:26" x14ac:dyDescent="0.3">
      <c r="A5" s="1" t="str">
        <f>'Jrue Holiday'!A5</f>
        <v>@ RKS</v>
      </c>
      <c r="B5">
        <v>2</v>
      </c>
      <c r="C5">
        <v>4</v>
      </c>
      <c r="D5">
        <v>0</v>
      </c>
      <c r="E5">
        <v>0</v>
      </c>
      <c r="F5">
        <v>0</v>
      </c>
      <c r="G5">
        <v>1</v>
      </c>
      <c r="H5">
        <v>1</v>
      </c>
      <c r="I5">
        <v>3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-11</v>
      </c>
      <c r="Q5" s="2">
        <f t="shared" si="0"/>
        <v>0.33333333333333331</v>
      </c>
      <c r="R5" s="6" t="s">
        <v>45</v>
      </c>
      <c r="S5" s="6" t="s">
        <v>45</v>
      </c>
      <c r="T5">
        <v>13</v>
      </c>
      <c r="U5">
        <v>2</v>
      </c>
      <c r="V5">
        <v>0</v>
      </c>
      <c r="W5" s="3">
        <f t="shared" si="1"/>
        <v>1.5207692307692311</v>
      </c>
      <c r="X5" s="4">
        <f t="shared" si="2"/>
        <v>5.8</v>
      </c>
      <c r="Y5" s="4">
        <f t="shared" si="3"/>
        <v>0.5</v>
      </c>
      <c r="Z5">
        <v>0</v>
      </c>
    </row>
    <row r="6" spans="1:26" x14ac:dyDescent="0.3">
      <c r="A6" s="1" t="str">
        <f>'Jrue Holiday'!A6</f>
        <v>vs AFR</v>
      </c>
      <c r="B6">
        <v>4</v>
      </c>
      <c r="C6">
        <v>4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2</v>
      </c>
      <c r="N6">
        <v>1</v>
      </c>
      <c r="O6">
        <v>1</v>
      </c>
      <c r="P6">
        <v>-2</v>
      </c>
      <c r="Q6" s="2">
        <f t="shared" si="0"/>
        <v>1</v>
      </c>
      <c r="R6" s="6" t="s">
        <v>45</v>
      </c>
      <c r="S6" s="2">
        <f t="shared" ref="S6:S46" si="4">L6/M6</f>
        <v>0</v>
      </c>
      <c r="T6">
        <v>17</v>
      </c>
      <c r="U6">
        <v>4</v>
      </c>
      <c r="V6">
        <v>0</v>
      </c>
      <c r="W6" s="3">
        <f t="shared" si="1"/>
        <v>11.633823529411764</v>
      </c>
      <c r="X6" s="4">
        <f t="shared" si="2"/>
        <v>8.8000000000000007</v>
      </c>
      <c r="Y6" s="4">
        <f t="shared" si="3"/>
        <v>3.7999999999999994</v>
      </c>
      <c r="Z6">
        <v>0</v>
      </c>
    </row>
    <row r="7" spans="1:26" x14ac:dyDescent="0.3">
      <c r="A7" s="1" t="str">
        <f>'Jrue Holiday'!A7</f>
        <v>@ OLD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8</v>
      </c>
      <c r="Q7" s="2">
        <f t="shared" si="0"/>
        <v>1</v>
      </c>
      <c r="R7" s="6" t="s">
        <v>45</v>
      </c>
      <c r="S7" s="6" t="s">
        <v>45</v>
      </c>
      <c r="T7">
        <v>5</v>
      </c>
      <c r="U7">
        <v>4</v>
      </c>
      <c r="V7">
        <v>1</v>
      </c>
      <c r="W7" s="3">
        <f t="shared" si="1"/>
        <v>30.435799999999993</v>
      </c>
      <c r="X7" s="4">
        <f t="shared" si="2"/>
        <v>5.2</v>
      </c>
      <c r="Y7" s="4">
        <f t="shared" si="3"/>
        <v>2.8999999999999995</v>
      </c>
      <c r="Z7">
        <v>0</v>
      </c>
    </row>
    <row r="8" spans="1:26" x14ac:dyDescent="0.3">
      <c r="A8" s="1" t="str">
        <f>'Jrue Holiday'!A8</f>
        <v>vs USA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6</v>
      </c>
      <c r="Q8" s="2">
        <f t="shared" si="0"/>
        <v>1</v>
      </c>
      <c r="R8" s="6" t="s">
        <v>45</v>
      </c>
      <c r="S8" s="6" t="s">
        <v>45</v>
      </c>
      <c r="T8">
        <v>15</v>
      </c>
      <c r="U8">
        <v>6</v>
      </c>
      <c r="V8">
        <v>0</v>
      </c>
      <c r="W8" s="3">
        <f t="shared" si="1"/>
        <v>13.944066666666666</v>
      </c>
      <c r="X8" s="4">
        <f t="shared" si="2"/>
        <v>7.4</v>
      </c>
      <c r="Y8" s="4">
        <f t="shared" si="3"/>
        <v>4.0999999999999996</v>
      </c>
      <c r="Z8">
        <v>0</v>
      </c>
    </row>
    <row r="9" spans="1:26" x14ac:dyDescent="0.3">
      <c r="A9" s="1" t="str">
        <f>'Jrue Holiday'!A9</f>
        <v>@ SPA</v>
      </c>
      <c r="B9">
        <v>4</v>
      </c>
      <c r="C9">
        <v>3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3</v>
      </c>
      <c r="Q9" s="2">
        <f t="shared" si="0"/>
        <v>1</v>
      </c>
      <c r="R9" s="6" t="s">
        <v>45</v>
      </c>
      <c r="S9" s="6" t="s">
        <v>45</v>
      </c>
      <c r="T9">
        <v>11</v>
      </c>
      <c r="U9">
        <v>4</v>
      </c>
      <c r="V9">
        <v>2</v>
      </c>
      <c r="W9" s="3">
        <f t="shared" si="1"/>
        <v>21.856727272727269</v>
      </c>
      <c r="X9" s="4">
        <f t="shared" si="2"/>
        <v>7.6</v>
      </c>
      <c r="Y9" s="4">
        <f t="shared" si="3"/>
        <v>4.6999999999999993</v>
      </c>
      <c r="Z9">
        <v>0</v>
      </c>
    </row>
    <row r="10" spans="1:26" x14ac:dyDescent="0.3">
      <c r="A10" s="1" t="str">
        <f>'Jrue Holiday'!A10</f>
        <v>vs 6TH</v>
      </c>
      <c r="B10">
        <v>4</v>
      </c>
      <c r="C10">
        <v>5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6</v>
      </c>
      <c r="Q10" s="2">
        <f t="shared" si="0"/>
        <v>1</v>
      </c>
      <c r="R10" s="6" t="s">
        <v>45</v>
      </c>
      <c r="S10" s="6" t="s">
        <v>45</v>
      </c>
      <c r="T10">
        <v>9</v>
      </c>
      <c r="U10">
        <v>4</v>
      </c>
      <c r="V10">
        <v>2</v>
      </c>
      <c r="W10" s="3">
        <f t="shared" si="1"/>
        <v>29.981999999999996</v>
      </c>
      <c r="X10" s="4">
        <f t="shared" si="2"/>
        <v>10</v>
      </c>
      <c r="Y10" s="4">
        <f t="shared" si="3"/>
        <v>5.3</v>
      </c>
      <c r="Z10">
        <v>0</v>
      </c>
    </row>
    <row r="11" spans="1:26" x14ac:dyDescent="0.3">
      <c r="A11" s="1" t="str">
        <f>'Jrue Holiday'!A11</f>
        <v>@ CAN</v>
      </c>
      <c r="B11">
        <v>6</v>
      </c>
      <c r="C11">
        <v>6</v>
      </c>
      <c r="D11">
        <v>0</v>
      </c>
      <c r="E11">
        <v>0</v>
      </c>
      <c r="F11">
        <v>0</v>
      </c>
      <c r="G11">
        <v>0</v>
      </c>
      <c r="H11">
        <v>3</v>
      </c>
      <c r="I11">
        <v>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-5</v>
      </c>
      <c r="Q11" s="2">
        <f t="shared" si="0"/>
        <v>0.375</v>
      </c>
      <c r="R11" s="6" t="s">
        <v>45</v>
      </c>
      <c r="S11" s="6" t="s">
        <v>45</v>
      </c>
      <c r="T11">
        <v>19</v>
      </c>
      <c r="U11">
        <v>6</v>
      </c>
      <c r="V11">
        <v>0</v>
      </c>
      <c r="W11" s="3">
        <f t="shared" si="1"/>
        <v>10.857736842105265</v>
      </c>
      <c r="X11" s="4">
        <f t="shared" si="2"/>
        <v>13.2</v>
      </c>
      <c r="Y11" s="4">
        <f t="shared" si="3"/>
        <v>4.1999999999999993</v>
      </c>
      <c r="Z11">
        <v>0</v>
      </c>
    </row>
    <row r="12" spans="1:26" x14ac:dyDescent="0.3">
      <c r="A12" s="1" t="str">
        <f>'Jrue Holiday'!A12</f>
        <v>vs DNK</v>
      </c>
      <c r="B12">
        <v>4</v>
      </c>
      <c r="C12">
        <v>3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 s="2">
        <f t="shared" si="0"/>
        <v>1</v>
      </c>
      <c r="R12" s="6" t="s">
        <v>45</v>
      </c>
      <c r="S12" s="6" t="s">
        <v>45</v>
      </c>
      <c r="T12">
        <v>12</v>
      </c>
      <c r="U12">
        <v>4</v>
      </c>
      <c r="V12">
        <v>0</v>
      </c>
      <c r="W12" s="3">
        <f t="shared" si="1"/>
        <v>17.172999999999998</v>
      </c>
      <c r="X12" s="4">
        <f t="shared" si="2"/>
        <v>7.6</v>
      </c>
      <c r="Y12" s="4">
        <f t="shared" si="3"/>
        <v>3.8999999999999995</v>
      </c>
      <c r="Z12">
        <v>0</v>
      </c>
    </row>
    <row r="13" spans="1:26" x14ac:dyDescent="0.3">
      <c r="A13" s="1" t="str">
        <f>'Jrue Holiday'!A13</f>
        <v>@ IMP</v>
      </c>
      <c r="B13">
        <v>8</v>
      </c>
      <c r="C13">
        <v>8</v>
      </c>
      <c r="D13">
        <v>0</v>
      </c>
      <c r="E13">
        <v>0</v>
      </c>
      <c r="F13">
        <v>0</v>
      </c>
      <c r="G13">
        <v>0</v>
      </c>
      <c r="H13">
        <v>4</v>
      </c>
      <c r="I13">
        <v>6</v>
      </c>
      <c r="J13">
        <v>0</v>
      </c>
      <c r="K13">
        <v>1</v>
      </c>
      <c r="L13">
        <v>0</v>
      </c>
      <c r="M13">
        <v>2</v>
      </c>
      <c r="N13">
        <v>3</v>
      </c>
      <c r="O13">
        <v>1</v>
      </c>
      <c r="P13">
        <v>-3</v>
      </c>
      <c r="Q13" s="2">
        <f t="shared" si="0"/>
        <v>0.66666666666666663</v>
      </c>
      <c r="R13" s="2">
        <f t="shared" ref="R13:R46" si="5">J13/K13</f>
        <v>0</v>
      </c>
      <c r="S13" s="2">
        <f t="shared" si="4"/>
        <v>0</v>
      </c>
      <c r="T13">
        <v>19</v>
      </c>
      <c r="U13">
        <v>8</v>
      </c>
      <c r="V13">
        <v>2</v>
      </c>
      <c r="W13" s="3">
        <f t="shared" si="1"/>
        <v>21.000473684210526</v>
      </c>
      <c r="X13" s="4">
        <f t="shared" si="2"/>
        <v>17.600000000000001</v>
      </c>
      <c r="Y13" s="4">
        <f t="shared" si="3"/>
        <v>7.7999999999999989</v>
      </c>
      <c r="Z13">
        <v>0</v>
      </c>
    </row>
    <row r="14" spans="1:26" x14ac:dyDescent="0.3">
      <c r="A14" s="1" t="str">
        <f>'Jrue Holiday'!A14</f>
        <v>vs 3PT</v>
      </c>
      <c r="B14">
        <v>6</v>
      </c>
      <c r="C14">
        <v>3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8</v>
      </c>
      <c r="Q14" s="2">
        <f t="shared" si="0"/>
        <v>1</v>
      </c>
      <c r="R14" s="6" t="s">
        <v>45</v>
      </c>
      <c r="S14" s="6" t="s">
        <v>45</v>
      </c>
      <c r="T14">
        <v>15</v>
      </c>
      <c r="U14">
        <v>9</v>
      </c>
      <c r="V14">
        <v>2</v>
      </c>
      <c r="W14" s="3">
        <f t="shared" si="1"/>
        <v>24.067400000000003</v>
      </c>
      <c r="X14" s="4">
        <f t="shared" si="2"/>
        <v>11.1</v>
      </c>
      <c r="Y14" s="4">
        <f t="shared" si="3"/>
        <v>7.1000000000000005</v>
      </c>
      <c r="Z14">
        <v>0</v>
      </c>
    </row>
    <row r="15" spans="1:26" x14ac:dyDescent="0.3">
      <c r="A15" s="1" t="str">
        <f>'Jrue Holiday'!A15</f>
        <v>vs CHI</v>
      </c>
      <c r="B15">
        <v>4</v>
      </c>
      <c r="C15">
        <v>3</v>
      </c>
      <c r="D15">
        <v>0</v>
      </c>
      <c r="E15">
        <v>0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2</v>
      </c>
      <c r="M15">
        <v>2</v>
      </c>
      <c r="N15">
        <v>1</v>
      </c>
      <c r="O15">
        <v>0</v>
      </c>
      <c r="P15">
        <v>-2</v>
      </c>
      <c r="Q15" s="2">
        <f t="shared" si="0"/>
        <v>0.5</v>
      </c>
      <c r="R15" s="6" t="s">
        <v>45</v>
      </c>
      <c r="S15" s="2">
        <f t="shared" si="4"/>
        <v>1</v>
      </c>
      <c r="T15">
        <v>12</v>
      </c>
      <c r="U15">
        <v>4</v>
      </c>
      <c r="V15">
        <v>0</v>
      </c>
      <c r="W15" s="3">
        <f t="shared" si="1"/>
        <v>12.926416666666668</v>
      </c>
      <c r="X15" s="4">
        <f t="shared" si="2"/>
        <v>6.6</v>
      </c>
      <c r="Y15" s="4">
        <f t="shared" si="3"/>
        <v>3.3</v>
      </c>
      <c r="Z15">
        <v>0</v>
      </c>
    </row>
    <row r="16" spans="1:26" x14ac:dyDescent="0.3">
      <c r="A16" s="1" t="str">
        <f>'Jrue Holiday'!A16</f>
        <v>@ OCE</v>
      </c>
      <c r="B16">
        <v>2</v>
      </c>
      <c r="C16">
        <v>4</v>
      </c>
      <c r="D16">
        <v>0</v>
      </c>
      <c r="E16">
        <v>0</v>
      </c>
      <c r="F16">
        <v>1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14</v>
      </c>
      <c r="Q16" s="2">
        <f t="shared" si="0"/>
        <v>0.5</v>
      </c>
      <c r="R16" s="6" t="s">
        <v>45</v>
      </c>
      <c r="S16" s="6" t="s">
        <v>45</v>
      </c>
      <c r="T16">
        <v>11</v>
      </c>
      <c r="U16">
        <v>2</v>
      </c>
      <c r="V16">
        <v>0</v>
      </c>
      <c r="W16" s="3">
        <f t="shared" si="1"/>
        <v>16.720727272727274</v>
      </c>
      <c r="X16" s="4">
        <f t="shared" si="2"/>
        <v>9.8000000000000007</v>
      </c>
      <c r="Y16" s="4">
        <f t="shared" si="3"/>
        <v>3.5999999999999996</v>
      </c>
      <c r="Z16">
        <v>0</v>
      </c>
    </row>
    <row r="17" spans="1:26" x14ac:dyDescent="0.3">
      <c r="A17" s="1" t="str">
        <f>'Jrue Holiday'!A17</f>
        <v>vs FRA</v>
      </c>
      <c r="B17">
        <v>15</v>
      </c>
      <c r="C17">
        <v>6</v>
      </c>
      <c r="D17">
        <v>0</v>
      </c>
      <c r="E17">
        <v>1</v>
      </c>
      <c r="F17">
        <v>0</v>
      </c>
      <c r="G17">
        <v>0</v>
      </c>
      <c r="H17">
        <v>7</v>
      </c>
      <c r="I17">
        <v>8</v>
      </c>
      <c r="J17">
        <v>0</v>
      </c>
      <c r="K17">
        <v>0</v>
      </c>
      <c r="L17">
        <v>1</v>
      </c>
      <c r="M17">
        <v>1</v>
      </c>
      <c r="N17">
        <v>2</v>
      </c>
      <c r="O17">
        <v>0</v>
      </c>
      <c r="P17">
        <v>6</v>
      </c>
      <c r="Q17" s="2">
        <f t="shared" si="0"/>
        <v>0.875</v>
      </c>
      <c r="R17" s="6" t="s">
        <v>45</v>
      </c>
      <c r="S17" s="2">
        <f t="shared" si="4"/>
        <v>1</v>
      </c>
      <c r="T17">
        <v>17</v>
      </c>
      <c r="U17">
        <v>15</v>
      </c>
      <c r="V17">
        <v>3</v>
      </c>
      <c r="W17" s="3">
        <f t="shared" si="1"/>
        <v>46.201352941176474</v>
      </c>
      <c r="X17" s="4">
        <f t="shared" si="2"/>
        <v>25.2</v>
      </c>
      <c r="Y17" s="4">
        <f t="shared" si="3"/>
        <v>15.5</v>
      </c>
      <c r="Z17">
        <v>0</v>
      </c>
    </row>
    <row r="18" spans="1:26" x14ac:dyDescent="0.3">
      <c r="A18" s="1" t="str">
        <f>'Jrue Holiday'!A18</f>
        <v>@ INJ</v>
      </c>
      <c r="B18">
        <v>12</v>
      </c>
      <c r="C18">
        <v>5</v>
      </c>
      <c r="D18">
        <v>0</v>
      </c>
      <c r="E18">
        <v>0</v>
      </c>
      <c r="F18">
        <v>0</v>
      </c>
      <c r="G18">
        <v>0</v>
      </c>
      <c r="H18">
        <v>5</v>
      </c>
      <c r="I18">
        <v>8</v>
      </c>
      <c r="J18">
        <v>0</v>
      </c>
      <c r="K18">
        <v>0</v>
      </c>
      <c r="L18">
        <v>2</v>
      </c>
      <c r="M18">
        <v>3</v>
      </c>
      <c r="N18">
        <v>2</v>
      </c>
      <c r="O18">
        <v>1</v>
      </c>
      <c r="P18">
        <v>-1</v>
      </c>
      <c r="Q18" s="2">
        <f t="shared" si="0"/>
        <v>0.625</v>
      </c>
      <c r="R18" s="6" t="s">
        <v>45</v>
      </c>
      <c r="S18" s="2">
        <f t="shared" si="4"/>
        <v>0.66666666666666663</v>
      </c>
      <c r="T18">
        <v>19</v>
      </c>
      <c r="U18">
        <v>12</v>
      </c>
      <c r="V18">
        <v>2</v>
      </c>
      <c r="W18" s="3">
        <f t="shared" si="1"/>
        <v>25.837157894736844</v>
      </c>
      <c r="X18" s="4">
        <f t="shared" si="2"/>
        <v>18</v>
      </c>
      <c r="Y18" s="4">
        <f t="shared" si="3"/>
        <v>9.9</v>
      </c>
      <c r="Z18">
        <v>0</v>
      </c>
    </row>
    <row r="19" spans="1:26" x14ac:dyDescent="0.3">
      <c r="A19" s="1" t="str">
        <f>'Jrue Holiday'!A19</f>
        <v>vs EUR</v>
      </c>
      <c r="B19">
        <v>3</v>
      </c>
      <c r="C19">
        <v>5</v>
      </c>
      <c r="D19">
        <v>0</v>
      </c>
      <c r="E19">
        <v>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3</v>
      </c>
      <c r="M19">
        <v>4</v>
      </c>
      <c r="N19">
        <v>3</v>
      </c>
      <c r="O19">
        <v>0</v>
      </c>
      <c r="P19">
        <v>-3</v>
      </c>
      <c r="Q19" s="2">
        <f t="shared" si="0"/>
        <v>0</v>
      </c>
      <c r="R19" s="6" t="s">
        <v>45</v>
      </c>
      <c r="S19" s="2">
        <f t="shared" si="4"/>
        <v>0.75</v>
      </c>
      <c r="T19">
        <v>19</v>
      </c>
      <c r="U19">
        <v>3</v>
      </c>
      <c r="V19">
        <v>0</v>
      </c>
      <c r="W19" s="3">
        <f t="shared" si="1"/>
        <v>12.786578947368417</v>
      </c>
      <c r="X19" s="4">
        <f t="shared" si="2"/>
        <v>12</v>
      </c>
      <c r="Y19" s="4">
        <f t="shared" si="3"/>
        <v>4.9000000000000004</v>
      </c>
      <c r="Z19">
        <v>0</v>
      </c>
    </row>
    <row r="20" spans="1:26" x14ac:dyDescent="0.3">
      <c r="A20" s="1" t="str">
        <f>'Jrue Holiday'!A20</f>
        <v>vs RKS</v>
      </c>
      <c r="B20">
        <v>4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3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-9</v>
      </c>
      <c r="Q20" s="2">
        <f t="shared" si="0"/>
        <v>0.66666666666666663</v>
      </c>
      <c r="R20" s="6" t="s">
        <v>45</v>
      </c>
      <c r="S20" s="6" t="s">
        <v>45</v>
      </c>
      <c r="T20">
        <v>9</v>
      </c>
      <c r="U20">
        <v>4</v>
      </c>
      <c r="V20">
        <v>1</v>
      </c>
      <c r="W20" s="3">
        <f t="shared" si="1"/>
        <v>21.537333333333333</v>
      </c>
      <c r="X20" s="4">
        <f t="shared" si="2"/>
        <v>8.1999999999999993</v>
      </c>
      <c r="Y20" s="4">
        <f t="shared" si="3"/>
        <v>3.7000000000000006</v>
      </c>
      <c r="Z20">
        <v>0</v>
      </c>
    </row>
    <row r="21" spans="1:26" x14ac:dyDescent="0.3">
      <c r="A21" s="1" t="str">
        <f>'Jrue Holiday'!A21</f>
        <v>@ AFR</v>
      </c>
      <c r="B21">
        <v>0</v>
      </c>
      <c r="C21">
        <v>2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-8</v>
      </c>
      <c r="Q21" s="2">
        <f t="shared" si="0"/>
        <v>0</v>
      </c>
      <c r="R21" s="6" t="s">
        <v>45</v>
      </c>
      <c r="S21" s="6" t="s">
        <v>45</v>
      </c>
      <c r="T21">
        <v>10</v>
      </c>
      <c r="U21">
        <v>0</v>
      </c>
      <c r="V21">
        <v>0</v>
      </c>
      <c r="W21" s="3">
        <f t="shared" si="1"/>
        <v>2.9414000000000002</v>
      </c>
      <c r="X21" s="4">
        <f t="shared" si="2"/>
        <v>5.4</v>
      </c>
      <c r="Y21" s="4">
        <f t="shared" si="3"/>
        <v>0.6</v>
      </c>
      <c r="Z21">
        <v>0</v>
      </c>
    </row>
    <row r="22" spans="1:26" x14ac:dyDescent="0.3">
      <c r="A22" s="1" t="str">
        <f>'Jrue Holiday'!A22</f>
        <v>vs OLD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-8</v>
      </c>
      <c r="Q22" s="6" t="s">
        <v>45</v>
      </c>
      <c r="R22" s="6" t="s">
        <v>45</v>
      </c>
      <c r="S22" s="6" t="s">
        <v>45</v>
      </c>
      <c r="T22">
        <v>9</v>
      </c>
      <c r="U22">
        <v>2</v>
      </c>
      <c r="V22">
        <v>0</v>
      </c>
      <c r="W22" s="3">
        <f t="shared" si="1"/>
        <v>7.9333333333333309</v>
      </c>
      <c r="X22" s="4">
        <f t="shared" si="2"/>
        <v>3.9</v>
      </c>
      <c r="Y22" s="4">
        <f t="shared" si="3"/>
        <v>1.2999999999999998</v>
      </c>
      <c r="Z22">
        <v>0</v>
      </c>
    </row>
    <row r="23" spans="1:26" x14ac:dyDescent="0.3">
      <c r="A23" s="1" t="str">
        <f>'Jrue Holiday'!A23</f>
        <v>@ USA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8</v>
      </c>
      <c r="Q23" s="6" t="s">
        <v>45</v>
      </c>
      <c r="R23" s="6" t="s">
        <v>45</v>
      </c>
      <c r="S23" s="6" t="s">
        <v>45</v>
      </c>
      <c r="T23">
        <v>15</v>
      </c>
      <c r="U23">
        <v>0</v>
      </c>
      <c r="V23">
        <v>0</v>
      </c>
      <c r="W23" s="3">
        <f t="shared" si="1"/>
        <v>-0.16446666666666659</v>
      </c>
      <c r="X23" s="4">
        <f t="shared" si="2"/>
        <v>3.2</v>
      </c>
      <c r="Y23" s="4">
        <f t="shared" si="3"/>
        <v>-9.9999999999999978E-2</v>
      </c>
      <c r="Z23">
        <v>0</v>
      </c>
    </row>
    <row r="24" spans="1:26" x14ac:dyDescent="0.3">
      <c r="A24" s="1" t="str">
        <f>'Jrue Holiday'!A24</f>
        <v>vs SPA</v>
      </c>
      <c r="B24">
        <v>8</v>
      </c>
      <c r="C24">
        <v>5</v>
      </c>
      <c r="D24">
        <v>1</v>
      </c>
      <c r="E24">
        <v>0</v>
      </c>
      <c r="F24">
        <v>0</v>
      </c>
      <c r="G24">
        <v>0</v>
      </c>
      <c r="H24">
        <v>3</v>
      </c>
      <c r="I24">
        <v>7</v>
      </c>
      <c r="J24">
        <v>1</v>
      </c>
      <c r="K24">
        <v>1</v>
      </c>
      <c r="L24">
        <v>1</v>
      </c>
      <c r="M24">
        <v>2</v>
      </c>
      <c r="N24">
        <v>4</v>
      </c>
      <c r="O24">
        <v>1</v>
      </c>
      <c r="P24">
        <v>2</v>
      </c>
      <c r="Q24" s="2">
        <f t="shared" si="0"/>
        <v>0.42857142857142855</v>
      </c>
      <c r="R24" s="2">
        <f t="shared" si="5"/>
        <v>1</v>
      </c>
      <c r="S24" s="2">
        <f t="shared" si="4"/>
        <v>0.5</v>
      </c>
      <c r="T24">
        <v>17</v>
      </c>
      <c r="U24">
        <v>10</v>
      </c>
      <c r="V24">
        <v>1</v>
      </c>
      <c r="W24" s="3">
        <f t="shared" si="1"/>
        <v>21.673588235294119</v>
      </c>
      <c r="X24" s="4">
        <f t="shared" si="2"/>
        <v>15.5</v>
      </c>
      <c r="Y24" s="4">
        <f t="shared" si="3"/>
        <v>7.2999999999999989</v>
      </c>
      <c r="Z24">
        <v>0</v>
      </c>
    </row>
    <row r="25" spans="1:26" x14ac:dyDescent="0.3">
      <c r="A25" s="1" t="str">
        <f>'Jrue Holiday'!A25</f>
        <v>@ 6TH</v>
      </c>
      <c r="B25">
        <v>5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  <c r="I25">
        <v>4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-3</v>
      </c>
      <c r="Q25" s="2">
        <f t="shared" si="0"/>
        <v>0.5</v>
      </c>
      <c r="R25" s="6" t="s">
        <v>45</v>
      </c>
      <c r="S25" s="2">
        <f t="shared" si="4"/>
        <v>1</v>
      </c>
      <c r="T25">
        <v>11</v>
      </c>
      <c r="U25">
        <v>5</v>
      </c>
      <c r="V25">
        <v>1</v>
      </c>
      <c r="W25" s="3">
        <f t="shared" si="1"/>
        <v>14.09018181818182</v>
      </c>
      <c r="X25" s="4">
        <f t="shared" si="2"/>
        <v>7.6</v>
      </c>
      <c r="Y25" s="4">
        <f t="shared" si="3"/>
        <v>3.3</v>
      </c>
      <c r="Z25">
        <v>0</v>
      </c>
    </row>
    <row r="26" spans="1:26" x14ac:dyDescent="0.3">
      <c r="A26" s="1" t="str">
        <f>'Jrue Holiday'!A26</f>
        <v>vs CAN</v>
      </c>
      <c r="B26">
        <v>4</v>
      </c>
      <c r="C26">
        <v>5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2</v>
      </c>
      <c r="Q26" s="2">
        <f t="shared" si="0"/>
        <v>1</v>
      </c>
      <c r="R26" s="6" t="s">
        <v>45</v>
      </c>
      <c r="S26" s="2">
        <f t="shared" si="4"/>
        <v>0</v>
      </c>
      <c r="T26">
        <v>10</v>
      </c>
      <c r="U26">
        <v>4</v>
      </c>
      <c r="V26">
        <v>0</v>
      </c>
      <c r="W26" s="3">
        <f t="shared" si="1"/>
        <v>24.974699999999995</v>
      </c>
      <c r="X26" s="4">
        <f t="shared" si="2"/>
        <v>10</v>
      </c>
      <c r="Y26" s="4">
        <f t="shared" si="3"/>
        <v>4.9000000000000004</v>
      </c>
      <c r="Z26">
        <v>0</v>
      </c>
    </row>
    <row r="27" spans="1:26" x14ac:dyDescent="0.3">
      <c r="A27" s="1" t="str">
        <f>'Jrue Holiday'!A27</f>
        <v>@ DNK</v>
      </c>
      <c r="B27">
        <v>7</v>
      </c>
      <c r="C27">
        <v>2</v>
      </c>
      <c r="D27">
        <v>1</v>
      </c>
      <c r="E27">
        <v>0</v>
      </c>
      <c r="F27">
        <v>1</v>
      </c>
      <c r="G27">
        <v>1</v>
      </c>
      <c r="H27">
        <v>2</v>
      </c>
      <c r="I27">
        <v>2</v>
      </c>
      <c r="J27">
        <v>0</v>
      </c>
      <c r="K27">
        <v>0</v>
      </c>
      <c r="L27">
        <v>3</v>
      </c>
      <c r="M27">
        <v>4</v>
      </c>
      <c r="N27">
        <v>1</v>
      </c>
      <c r="O27">
        <v>1</v>
      </c>
      <c r="P27">
        <v>3</v>
      </c>
      <c r="Q27" s="2">
        <f t="shared" si="0"/>
        <v>1</v>
      </c>
      <c r="R27" s="6" t="s">
        <v>45</v>
      </c>
      <c r="S27" s="2">
        <f t="shared" si="4"/>
        <v>0.75</v>
      </c>
      <c r="T27">
        <v>14</v>
      </c>
      <c r="U27">
        <v>9</v>
      </c>
      <c r="V27">
        <v>1</v>
      </c>
      <c r="W27" s="3">
        <f t="shared" si="1"/>
        <v>25.975999999999999</v>
      </c>
      <c r="X27" s="4">
        <f t="shared" si="2"/>
        <v>12.9</v>
      </c>
      <c r="Y27" s="4">
        <f t="shared" si="3"/>
        <v>7.2999999999999989</v>
      </c>
      <c r="Z27">
        <v>0</v>
      </c>
    </row>
    <row r="28" spans="1:26" x14ac:dyDescent="0.3">
      <c r="A28" s="1" t="str">
        <f>'Jrue Holiday'!A28</f>
        <v>vs IMP</v>
      </c>
      <c r="B28">
        <v>4</v>
      </c>
      <c r="C28">
        <v>2</v>
      </c>
      <c r="D28">
        <v>1</v>
      </c>
      <c r="E28">
        <v>0</v>
      </c>
      <c r="F28">
        <v>1</v>
      </c>
      <c r="G28">
        <v>0</v>
      </c>
      <c r="H28">
        <v>2</v>
      </c>
      <c r="I28">
        <v>2</v>
      </c>
      <c r="J28">
        <v>0</v>
      </c>
      <c r="K28">
        <v>0</v>
      </c>
      <c r="L28">
        <v>0</v>
      </c>
      <c r="M28">
        <v>2</v>
      </c>
      <c r="N28">
        <v>2</v>
      </c>
      <c r="O28">
        <v>0</v>
      </c>
      <c r="P28">
        <v>-4</v>
      </c>
      <c r="Q28" s="2">
        <f t="shared" si="0"/>
        <v>1</v>
      </c>
      <c r="R28" s="6" t="s">
        <v>45</v>
      </c>
      <c r="S28" s="2">
        <f t="shared" si="4"/>
        <v>0</v>
      </c>
      <c r="T28">
        <v>11</v>
      </c>
      <c r="U28">
        <v>6</v>
      </c>
      <c r="V28">
        <v>2</v>
      </c>
      <c r="W28" s="3">
        <f t="shared" si="1"/>
        <v>27.14472727272727</v>
      </c>
      <c r="X28" s="4">
        <f t="shared" si="2"/>
        <v>10.9</v>
      </c>
      <c r="Y28" s="4">
        <f t="shared" si="3"/>
        <v>5.7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5"/>
        <v>#DIV/0!</v>
      </c>
      <c r="S29" s="2" t="e">
        <f t="shared" si="4"/>
        <v>#DIV/0!</v>
      </c>
      <c r="W29" s="3" t="e">
        <f t="shared" si="1"/>
        <v>#DIV/0!</v>
      </c>
      <c r="X29" s="4">
        <f t="shared" si="2"/>
        <v>0</v>
      </c>
      <c r="Y29" s="4">
        <f t="shared" si="3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5"/>
        <v>#DIV/0!</v>
      </c>
      <c r="S30" s="2" t="e">
        <f t="shared" si="4"/>
        <v>#DIV/0!</v>
      </c>
      <c r="W30" s="3" t="e">
        <f t="shared" si="1"/>
        <v>#DIV/0!</v>
      </c>
      <c r="X30" s="4">
        <f t="shared" si="2"/>
        <v>0</v>
      </c>
      <c r="Y30" s="4">
        <f t="shared" si="3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5"/>
        <v>#DIV/0!</v>
      </c>
      <c r="S31" s="2" t="e">
        <f t="shared" si="4"/>
        <v>#DIV/0!</v>
      </c>
      <c r="W31" s="3" t="e">
        <f t="shared" si="1"/>
        <v>#DIV/0!</v>
      </c>
      <c r="X31" s="4">
        <f t="shared" si="2"/>
        <v>0</v>
      </c>
      <c r="Y31" s="4">
        <f t="shared" si="3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5"/>
        <v>#DIV/0!</v>
      </c>
      <c r="S32" s="2" t="e">
        <f t="shared" si="4"/>
        <v>#DIV/0!</v>
      </c>
      <c r="W32" s="3" t="e">
        <f t="shared" si="1"/>
        <v>#DIV/0!</v>
      </c>
      <c r="X32" s="4">
        <f t="shared" si="2"/>
        <v>0</v>
      </c>
      <c r="Y32" s="4">
        <f t="shared" si="3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5"/>
        <v>#DIV/0!</v>
      </c>
      <c r="S33" s="2" t="e">
        <f t="shared" si="4"/>
        <v>#DIV/0!</v>
      </c>
      <c r="W33" s="3" t="e">
        <f t="shared" si="1"/>
        <v>#DIV/0!</v>
      </c>
      <c r="X33" s="4">
        <f t="shared" si="2"/>
        <v>0</v>
      </c>
      <c r="Y33" s="4">
        <f t="shared" si="3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5"/>
        <v>#DIV/0!</v>
      </c>
      <c r="S34" s="2" t="e">
        <f t="shared" si="4"/>
        <v>#DIV/0!</v>
      </c>
      <c r="W34" s="3" t="e">
        <f t="shared" si="1"/>
        <v>#DIV/0!</v>
      </c>
      <c r="X34" s="4">
        <f t="shared" si="2"/>
        <v>0</v>
      </c>
      <c r="Y34" s="4">
        <f t="shared" si="3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5"/>
        <v>#DIV/0!</v>
      </c>
      <c r="S35" s="2" t="e">
        <f t="shared" si="4"/>
        <v>#DIV/0!</v>
      </c>
      <c r="W35" s="3" t="e">
        <f t="shared" si="1"/>
        <v>#DIV/0!</v>
      </c>
      <c r="X35" s="4">
        <f t="shared" si="2"/>
        <v>0</v>
      </c>
      <c r="Y35" s="4">
        <f t="shared" si="3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5"/>
        <v>#DIV/0!</v>
      </c>
      <c r="S36" s="2" t="e">
        <f t="shared" si="4"/>
        <v>#DIV/0!</v>
      </c>
      <c r="W36" s="3" t="e">
        <f t="shared" si="1"/>
        <v>#DIV/0!</v>
      </c>
      <c r="X36" s="4">
        <f t="shared" si="2"/>
        <v>0</v>
      </c>
      <c r="Y36" s="4">
        <f t="shared" si="3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5"/>
        <v>#DIV/0!</v>
      </c>
      <c r="S37" s="2" t="e">
        <f t="shared" si="4"/>
        <v>#DIV/0!</v>
      </c>
      <c r="W37" s="3" t="e">
        <f t="shared" si="1"/>
        <v>#DIV/0!</v>
      </c>
      <c r="X37" s="4">
        <f t="shared" si="2"/>
        <v>0</v>
      </c>
      <c r="Y37" s="4">
        <f t="shared" si="3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5"/>
        <v>#DIV/0!</v>
      </c>
      <c r="S38" s="2" t="e">
        <f t="shared" si="4"/>
        <v>#DIV/0!</v>
      </c>
      <c r="W38" s="3" t="e">
        <f t="shared" si="1"/>
        <v>#DIV/0!</v>
      </c>
      <c r="X38" s="4">
        <f t="shared" si="2"/>
        <v>0</v>
      </c>
      <c r="Y38" s="4">
        <f t="shared" si="3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5"/>
        <v>#DIV/0!</v>
      </c>
      <c r="S39" s="2" t="e">
        <f t="shared" si="4"/>
        <v>#DIV/0!</v>
      </c>
      <c r="W39" s="3" t="e">
        <f t="shared" si="1"/>
        <v>#DIV/0!</v>
      </c>
      <c r="X39" s="4">
        <f t="shared" si="2"/>
        <v>0</v>
      </c>
      <c r="Y39" s="4">
        <f t="shared" si="3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5"/>
        <v>#DIV/0!</v>
      </c>
      <c r="S40" s="2" t="e">
        <f t="shared" si="4"/>
        <v>#DIV/0!</v>
      </c>
      <c r="W40" s="3" t="e">
        <f t="shared" si="1"/>
        <v>#DIV/0!</v>
      </c>
      <c r="X40" s="4">
        <f t="shared" si="2"/>
        <v>0</v>
      </c>
      <c r="Y40" s="4">
        <f t="shared" si="3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5"/>
        <v>#DIV/0!</v>
      </c>
      <c r="S41" s="2" t="e">
        <f t="shared" si="4"/>
        <v>#DIV/0!</v>
      </c>
      <c r="W41" s="3" t="e">
        <f t="shared" si="1"/>
        <v>#DIV/0!</v>
      </c>
      <c r="X41" s="4">
        <f t="shared" si="2"/>
        <v>0</v>
      </c>
      <c r="Y41" s="4">
        <f t="shared" si="3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5"/>
        <v>#DIV/0!</v>
      </c>
      <c r="S42" s="2" t="e">
        <f t="shared" si="4"/>
        <v>#DIV/0!</v>
      </c>
      <c r="W42" s="3" t="e">
        <f t="shared" si="1"/>
        <v>#DIV/0!</v>
      </c>
      <c r="X42" s="4">
        <f t="shared" si="2"/>
        <v>0</v>
      </c>
      <c r="Y42" s="4">
        <f t="shared" si="3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5"/>
        <v>#DIV/0!</v>
      </c>
      <c r="S43" s="2" t="e">
        <f t="shared" si="4"/>
        <v>#DIV/0!</v>
      </c>
      <c r="W43" s="3" t="e">
        <f t="shared" si="1"/>
        <v>#DIV/0!</v>
      </c>
      <c r="X43" s="4">
        <f t="shared" si="2"/>
        <v>0</v>
      </c>
      <c r="Y43" s="4">
        <f t="shared" si="3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5"/>
        <v>#DIV/0!</v>
      </c>
      <c r="S44" s="2" t="e">
        <f t="shared" si="4"/>
        <v>#DIV/0!</v>
      </c>
      <c r="W44" s="3" t="e">
        <f t="shared" si="1"/>
        <v>#DIV/0!</v>
      </c>
      <c r="X44" s="4">
        <f t="shared" si="2"/>
        <v>0</v>
      </c>
      <c r="Y44" s="4">
        <f t="shared" si="3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5"/>
        <v>#DIV/0!</v>
      </c>
      <c r="S45" s="2" t="e">
        <f t="shared" si="4"/>
        <v>#DIV/0!</v>
      </c>
      <c r="W45" s="3" t="e">
        <f t="shared" si="1"/>
        <v>#DIV/0!</v>
      </c>
      <c r="X45" s="4">
        <f t="shared" si="2"/>
        <v>0</v>
      </c>
      <c r="Y45" s="4">
        <f t="shared" si="3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5"/>
        <v>#DIV/0!</v>
      </c>
      <c r="S46" s="2" t="e">
        <f t="shared" si="4"/>
        <v>#DIV/0!</v>
      </c>
      <c r="W46" s="3" t="e">
        <f t="shared" si="1"/>
        <v>#DIV/0!</v>
      </c>
      <c r="X46" s="4">
        <f t="shared" si="2"/>
        <v>0</v>
      </c>
      <c r="Y46" s="4">
        <f t="shared" si="3"/>
        <v>0</v>
      </c>
      <c r="Z46">
        <v>0</v>
      </c>
    </row>
    <row r="47" spans="1:26" x14ac:dyDescent="0.3">
      <c r="A47" t="s">
        <v>22</v>
      </c>
      <c r="B47" s="4">
        <f>AVERAGE(B2:B46)</f>
        <v>4.5185185185185182</v>
      </c>
      <c r="C47" s="4">
        <f t="shared" ref="C47:P47" si="6">AVERAGE(C2:C46)</f>
        <v>3.5925925925925926</v>
      </c>
      <c r="D47" s="4">
        <f t="shared" si="6"/>
        <v>0.25925925925925924</v>
      </c>
      <c r="E47" s="4">
        <f t="shared" si="6"/>
        <v>0.14814814814814814</v>
      </c>
      <c r="F47" s="4">
        <f t="shared" si="6"/>
        <v>0.22222222222222221</v>
      </c>
      <c r="G47" s="4">
        <f t="shared" si="6"/>
        <v>0.22222222222222221</v>
      </c>
      <c r="H47" s="4">
        <f t="shared" si="6"/>
        <v>1.962962962962963</v>
      </c>
      <c r="I47" s="4">
        <f t="shared" si="6"/>
        <v>3.1111111111111112</v>
      </c>
      <c r="J47" s="4">
        <f t="shared" si="6"/>
        <v>3.7037037037037035E-2</v>
      </c>
      <c r="K47" s="4">
        <f t="shared" si="6"/>
        <v>7.407407407407407E-2</v>
      </c>
      <c r="L47" s="4">
        <f t="shared" si="6"/>
        <v>0.51851851851851849</v>
      </c>
      <c r="M47" s="4">
        <f t="shared" si="6"/>
        <v>0.96296296296296291</v>
      </c>
      <c r="N47" s="4">
        <f t="shared" si="6"/>
        <v>1.3703703703703705</v>
      </c>
      <c r="O47" s="4">
        <f t="shared" si="6"/>
        <v>0.62962962962962965</v>
      </c>
      <c r="P47" s="4">
        <f t="shared" si="6"/>
        <v>0.33333333333333331</v>
      </c>
      <c r="Q47" s="2">
        <f>SUM(H2:H46)/SUM(I2:I46)</f>
        <v>0.63095238095238093</v>
      </c>
      <c r="R47" s="2">
        <f>SUM(J2:J46)/SUM(K2:K46)</f>
        <v>0.5</v>
      </c>
      <c r="S47" s="2">
        <f>SUM(L2:L46)/SUM(M2:M46)</f>
        <v>0.53846153846153844</v>
      </c>
      <c r="T47" s="4">
        <f t="shared" ref="T47:V47" si="7">AVERAGE(T2:T46)</f>
        <v>13.703703703703704</v>
      </c>
      <c r="U47" s="4">
        <f t="shared" si="7"/>
        <v>5.0740740740740744</v>
      </c>
      <c r="V47" s="4">
        <f t="shared" si="7"/>
        <v>0.85185185185185186</v>
      </c>
      <c r="W47" s="3">
        <f>((H49*85.91) +(F49*53.897)+(J49*51.757)+(L49*46.845)+(E49*39.19)+(N49*39.19)+(D49*34.677)+((C49-N49)*14.707)-(O49*17.174)-((M49-L49)*20.091)-((I49-H49)*39.19)-(G49*53.897))/T49</f>
        <v>16.877908108108105</v>
      </c>
      <c r="X47" s="4">
        <f t="shared" ref="X47" si="8">B47+(C47*1.2)+(D47*1.5)+(E47*3)+(F47*3)-G47</f>
        <v>10.107407407407408</v>
      </c>
      <c r="Y47" s="4">
        <f t="shared" ref="Y47" si="9">B47+0.4*H47-0.7*I47-0.4*(M47-L47)+0.7*N47+0.3*(C47-N47)+F47+D47*0.7+0.7*E47-0.4*O47-G47</f>
        <v>4.6074074074074076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122</v>
      </c>
      <c r="C49">
        <f t="shared" ref="C49:P49" si="10">SUM(C2:C46)</f>
        <v>97</v>
      </c>
      <c r="D49">
        <f t="shared" si="10"/>
        <v>7</v>
      </c>
      <c r="E49">
        <f t="shared" si="10"/>
        <v>4</v>
      </c>
      <c r="F49">
        <f t="shared" si="10"/>
        <v>6</v>
      </c>
      <c r="G49">
        <f t="shared" si="10"/>
        <v>6</v>
      </c>
      <c r="H49">
        <f t="shared" si="10"/>
        <v>53</v>
      </c>
      <c r="I49">
        <f t="shared" si="10"/>
        <v>84</v>
      </c>
      <c r="J49">
        <f t="shared" si="10"/>
        <v>1</v>
      </c>
      <c r="K49">
        <f t="shared" si="10"/>
        <v>2</v>
      </c>
      <c r="L49">
        <f t="shared" si="10"/>
        <v>14</v>
      </c>
      <c r="M49">
        <f t="shared" si="10"/>
        <v>26</v>
      </c>
      <c r="N49">
        <f t="shared" si="10"/>
        <v>37</v>
      </c>
      <c r="O49">
        <f t="shared" si="10"/>
        <v>17</v>
      </c>
      <c r="P49">
        <f t="shared" si="10"/>
        <v>9</v>
      </c>
      <c r="T49">
        <f>SUM(T2:T46)</f>
        <v>370</v>
      </c>
      <c r="U49">
        <f>SUM(U2:U46)</f>
        <v>137</v>
      </c>
      <c r="V49">
        <f>SUM(V2:V46)</f>
        <v>23</v>
      </c>
      <c r="X49" s="4">
        <f>SUM(X2:X46)</f>
        <v>272.89999999999992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4D3-D2AD-4653-BE74-9E15D9762AAE}">
  <dimension ref="A1:Z56"/>
  <sheetViews>
    <sheetView topLeftCell="A9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5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-5</v>
      </c>
      <c r="Q2" s="2">
        <f t="shared" ref="Q2:Q46" si="0">H2/I2</f>
        <v>0.4</v>
      </c>
      <c r="R2" s="2">
        <f t="shared" ref="R2:R46" si="1">J2/K2</f>
        <v>1</v>
      </c>
      <c r="S2" s="6" t="s">
        <v>45</v>
      </c>
      <c r="T2">
        <v>13</v>
      </c>
      <c r="U2">
        <v>5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9.8479230769230774</v>
      </c>
      <c r="X2" s="4">
        <f t="shared" ref="X2:X46" si="3">B2+(C2*1.2)+(D2*1.5)+(E2*3)+(F2*3)-G2</f>
        <v>6.2</v>
      </c>
      <c r="Y2" s="4">
        <f t="shared" ref="Y2:Y46" si="4">B2+0.4*H2-0.7*I2-0.4*(M2-L2)+0.7*N2+0.3*(C2-N2)+F2+D2*0.7+0.7*E2-0.4*O2-G2</f>
        <v>2.6</v>
      </c>
      <c r="Z2">
        <v>0</v>
      </c>
    </row>
    <row r="3" spans="1:26" x14ac:dyDescent="0.3">
      <c r="A3" s="1" t="str">
        <f>'Jrue Holiday'!A3</f>
        <v>vs INJ</v>
      </c>
      <c r="B3">
        <v>11</v>
      </c>
      <c r="C3">
        <v>1</v>
      </c>
      <c r="D3">
        <v>2</v>
      </c>
      <c r="E3">
        <v>0</v>
      </c>
      <c r="F3">
        <v>0</v>
      </c>
      <c r="G3">
        <v>1</v>
      </c>
      <c r="H3">
        <v>5</v>
      </c>
      <c r="I3">
        <v>7</v>
      </c>
      <c r="J3">
        <v>0</v>
      </c>
      <c r="K3">
        <v>1</v>
      </c>
      <c r="L3">
        <v>1</v>
      </c>
      <c r="M3">
        <v>3</v>
      </c>
      <c r="N3">
        <v>0</v>
      </c>
      <c r="O3">
        <v>2</v>
      </c>
      <c r="P3">
        <v>-5</v>
      </c>
      <c r="Q3" s="2">
        <f t="shared" si="0"/>
        <v>0.7142857142857143</v>
      </c>
      <c r="R3" s="2">
        <f t="shared" si="1"/>
        <v>0</v>
      </c>
      <c r="S3" s="2">
        <f>L3/M3</f>
        <v>0.33333333333333331</v>
      </c>
      <c r="T3">
        <v>14</v>
      </c>
      <c r="U3">
        <v>16</v>
      </c>
      <c r="V3">
        <v>2</v>
      </c>
      <c r="W3" s="3">
        <f t="shared" si="2"/>
        <v>25.260642857142862</v>
      </c>
      <c r="X3" s="4">
        <f t="shared" si="3"/>
        <v>14.2</v>
      </c>
      <c r="Y3" s="4">
        <f t="shared" si="4"/>
        <v>7.2000000000000011</v>
      </c>
      <c r="Z3">
        <v>0</v>
      </c>
    </row>
    <row r="4" spans="1:26" x14ac:dyDescent="0.3">
      <c r="A4" s="1" t="str">
        <f>'Jrue Holiday'!A4</f>
        <v>@ EUR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2</v>
      </c>
      <c r="L4">
        <v>1</v>
      </c>
      <c r="M4">
        <v>2</v>
      </c>
      <c r="N4">
        <v>0</v>
      </c>
      <c r="O4">
        <v>0</v>
      </c>
      <c r="P4">
        <v>-6</v>
      </c>
      <c r="Q4" s="2">
        <f t="shared" si="0"/>
        <v>0</v>
      </c>
      <c r="R4" s="2">
        <f t="shared" si="1"/>
        <v>0</v>
      </c>
      <c r="S4" s="2">
        <f>L4/M4</f>
        <v>0.5</v>
      </c>
      <c r="T4">
        <v>11</v>
      </c>
      <c r="U4">
        <v>1</v>
      </c>
      <c r="V4">
        <v>0</v>
      </c>
      <c r="W4" s="3">
        <f t="shared" si="2"/>
        <v>-10.481727272727271</v>
      </c>
      <c r="X4" s="4">
        <f t="shared" si="3"/>
        <v>2.2000000000000002</v>
      </c>
      <c r="Y4" s="4">
        <f t="shared" si="4"/>
        <v>-1.8999999999999997</v>
      </c>
      <c r="Z4">
        <v>0</v>
      </c>
    </row>
    <row r="5" spans="1:26" x14ac:dyDescent="0.3">
      <c r="A5" s="1" t="str">
        <f>'Jrue Holiday'!A5</f>
        <v>@ RKS</v>
      </c>
      <c r="B5">
        <v>5</v>
      </c>
      <c r="C5">
        <v>4</v>
      </c>
      <c r="D5">
        <v>2</v>
      </c>
      <c r="E5">
        <v>0</v>
      </c>
      <c r="F5">
        <v>0</v>
      </c>
      <c r="G5">
        <v>2</v>
      </c>
      <c r="H5">
        <v>2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8</v>
      </c>
      <c r="Q5" s="2">
        <f t="shared" si="0"/>
        <v>0.33333333333333331</v>
      </c>
      <c r="R5" s="2">
        <f t="shared" si="1"/>
        <v>1</v>
      </c>
      <c r="S5" s="6" t="s">
        <v>45</v>
      </c>
      <c r="T5">
        <v>15</v>
      </c>
      <c r="U5">
        <v>9</v>
      </c>
      <c r="V5">
        <v>0</v>
      </c>
      <c r="W5" s="3">
        <f t="shared" si="2"/>
        <v>4.6687333333333365</v>
      </c>
      <c r="X5" s="4">
        <f t="shared" si="3"/>
        <v>10.8</v>
      </c>
      <c r="Y5" s="4">
        <f t="shared" si="4"/>
        <v>1.8000000000000012</v>
      </c>
      <c r="Z5">
        <v>0</v>
      </c>
    </row>
    <row r="6" spans="1:26" x14ac:dyDescent="0.3">
      <c r="A6" s="1" t="str">
        <f>'Jrue Holiday'!A6</f>
        <v>vs AFR</v>
      </c>
      <c r="B6">
        <v>5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I6">
        <v>4</v>
      </c>
      <c r="J6">
        <v>0</v>
      </c>
      <c r="K6">
        <v>0</v>
      </c>
      <c r="L6">
        <v>1</v>
      </c>
      <c r="M6">
        <v>2</v>
      </c>
      <c r="N6">
        <v>0</v>
      </c>
      <c r="O6">
        <v>2</v>
      </c>
      <c r="P6">
        <v>1</v>
      </c>
      <c r="Q6" s="2">
        <f t="shared" si="0"/>
        <v>0.5</v>
      </c>
      <c r="R6" s="6" t="s">
        <v>45</v>
      </c>
      <c r="S6" s="2">
        <f t="shared" ref="S6:S46" si="5">L6/M6</f>
        <v>0.5</v>
      </c>
      <c r="T6">
        <v>13</v>
      </c>
      <c r="U6">
        <v>7</v>
      </c>
      <c r="V6">
        <v>0</v>
      </c>
      <c r="W6" s="3">
        <f t="shared" si="2"/>
        <v>13.416923076923078</v>
      </c>
      <c r="X6" s="4">
        <f t="shared" si="3"/>
        <v>9.5</v>
      </c>
      <c r="Y6" s="4">
        <f t="shared" si="4"/>
        <v>3.5</v>
      </c>
      <c r="Z6">
        <v>0</v>
      </c>
    </row>
    <row r="7" spans="1:26" x14ac:dyDescent="0.3">
      <c r="A7" s="1" t="str">
        <f>'Jrue Holiday'!A7</f>
        <v>@ OLD</v>
      </c>
      <c r="B7">
        <v>8</v>
      </c>
      <c r="C7">
        <v>2</v>
      </c>
      <c r="D7">
        <v>1</v>
      </c>
      <c r="E7">
        <v>0</v>
      </c>
      <c r="F7">
        <v>0</v>
      </c>
      <c r="G7">
        <v>1</v>
      </c>
      <c r="H7">
        <v>4</v>
      </c>
      <c r="I7">
        <v>6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-3</v>
      </c>
      <c r="Q7" s="2">
        <f t="shared" si="0"/>
        <v>0.66666666666666663</v>
      </c>
      <c r="R7" s="2">
        <f t="shared" si="1"/>
        <v>0</v>
      </c>
      <c r="S7" s="6" t="s">
        <v>45</v>
      </c>
      <c r="T7">
        <v>13</v>
      </c>
      <c r="U7">
        <v>10</v>
      </c>
      <c r="V7">
        <v>0</v>
      </c>
      <c r="W7" s="3">
        <f t="shared" si="2"/>
        <v>21.188769230769232</v>
      </c>
      <c r="X7" s="4">
        <f t="shared" si="3"/>
        <v>10.9</v>
      </c>
      <c r="Y7" s="4">
        <f t="shared" si="4"/>
        <v>5.7</v>
      </c>
      <c r="Z7">
        <v>0</v>
      </c>
    </row>
    <row r="8" spans="1:26" x14ac:dyDescent="0.3">
      <c r="A8" s="1" t="str">
        <f>'Jrue Holiday'!A8</f>
        <v>vs USA</v>
      </c>
      <c r="B8">
        <v>3</v>
      </c>
      <c r="C8">
        <v>2</v>
      </c>
      <c r="D8">
        <v>0</v>
      </c>
      <c r="E8">
        <v>0</v>
      </c>
      <c r="F8">
        <v>0</v>
      </c>
      <c r="G8">
        <v>0</v>
      </c>
      <c r="H8">
        <v>1</v>
      </c>
      <c r="I8">
        <v>5</v>
      </c>
      <c r="J8">
        <v>0</v>
      </c>
      <c r="K8">
        <v>1</v>
      </c>
      <c r="L8">
        <v>1</v>
      </c>
      <c r="M8">
        <v>2</v>
      </c>
      <c r="N8">
        <v>0</v>
      </c>
      <c r="O8">
        <v>1</v>
      </c>
      <c r="P8">
        <v>2</v>
      </c>
      <c r="Q8" s="2">
        <f t="shared" si="0"/>
        <v>0.2</v>
      </c>
      <c r="R8" s="2">
        <f t="shared" si="1"/>
        <v>0</v>
      </c>
      <c r="S8" s="2">
        <f t="shared" si="5"/>
        <v>0.5</v>
      </c>
      <c r="T8">
        <v>14</v>
      </c>
      <c r="U8">
        <v>3</v>
      </c>
      <c r="V8">
        <v>0</v>
      </c>
      <c r="W8" s="3">
        <f t="shared" si="2"/>
        <v>-2.2754285714285731</v>
      </c>
      <c r="X8" s="4">
        <f t="shared" si="3"/>
        <v>5.4</v>
      </c>
      <c r="Y8" s="4">
        <f t="shared" si="4"/>
        <v>-0.30000000000000016</v>
      </c>
      <c r="Z8">
        <v>0</v>
      </c>
    </row>
    <row r="9" spans="1:26" x14ac:dyDescent="0.3">
      <c r="A9" s="1" t="str">
        <f>'Jrue Holiday'!A9</f>
        <v>@ SPA</v>
      </c>
      <c r="B9">
        <v>10</v>
      </c>
      <c r="C9">
        <v>1</v>
      </c>
      <c r="D9">
        <v>0</v>
      </c>
      <c r="E9">
        <v>0</v>
      </c>
      <c r="F9">
        <v>0</v>
      </c>
      <c r="G9">
        <v>1</v>
      </c>
      <c r="H9">
        <v>4</v>
      </c>
      <c r="I9">
        <v>8</v>
      </c>
      <c r="J9">
        <v>2</v>
      </c>
      <c r="K9">
        <v>3</v>
      </c>
      <c r="L9">
        <v>0</v>
      </c>
      <c r="M9">
        <v>0</v>
      </c>
      <c r="N9">
        <v>0</v>
      </c>
      <c r="O9">
        <v>1</v>
      </c>
      <c r="P9">
        <v>-6</v>
      </c>
      <c r="Q9" s="2">
        <f t="shared" si="0"/>
        <v>0.5</v>
      </c>
      <c r="R9" s="2">
        <f t="shared" si="1"/>
        <v>0.66666666666666663</v>
      </c>
      <c r="S9" s="6" t="s">
        <v>45</v>
      </c>
      <c r="T9">
        <v>12</v>
      </c>
      <c r="U9">
        <v>10</v>
      </c>
      <c r="V9">
        <v>0</v>
      </c>
      <c r="W9" s="3">
        <f t="shared" si="2"/>
        <v>19.502500000000001</v>
      </c>
      <c r="X9" s="4">
        <f t="shared" si="3"/>
        <v>10.199999999999999</v>
      </c>
      <c r="Y9" s="4">
        <f t="shared" si="4"/>
        <v>4.8999999999999995</v>
      </c>
      <c r="Z9">
        <v>0</v>
      </c>
    </row>
    <row r="10" spans="1:26" x14ac:dyDescent="0.3">
      <c r="A10" s="1" t="str">
        <f>'Jrue Holiday'!A10</f>
        <v>vs 6TH</v>
      </c>
      <c r="B10">
        <v>9</v>
      </c>
      <c r="C10">
        <v>4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3</v>
      </c>
      <c r="M10">
        <v>4</v>
      </c>
      <c r="N10">
        <v>0</v>
      </c>
      <c r="O10">
        <v>1</v>
      </c>
      <c r="P10">
        <v>9</v>
      </c>
      <c r="Q10" s="2">
        <f t="shared" si="0"/>
        <v>1</v>
      </c>
      <c r="R10" s="6" t="s">
        <v>45</v>
      </c>
      <c r="S10" s="2">
        <f t="shared" si="5"/>
        <v>0.75</v>
      </c>
      <c r="T10">
        <v>22</v>
      </c>
      <c r="U10">
        <v>12</v>
      </c>
      <c r="V10">
        <v>0</v>
      </c>
      <c r="W10" s="3">
        <f t="shared" si="2"/>
        <v>20.659318181818183</v>
      </c>
      <c r="X10" s="4">
        <f t="shared" si="3"/>
        <v>15.3</v>
      </c>
      <c r="Y10" s="4">
        <f t="shared" si="4"/>
        <v>9.1999999999999975</v>
      </c>
      <c r="Z10">
        <v>0</v>
      </c>
    </row>
    <row r="11" spans="1:26" x14ac:dyDescent="0.3">
      <c r="A11" s="1" t="str">
        <f>'Jrue Holiday'!A11</f>
        <v>@ CAN</v>
      </c>
      <c r="B11">
        <v>8</v>
      </c>
      <c r="C11">
        <v>0</v>
      </c>
      <c r="D11">
        <v>2</v>
      </c>
      <c r="E11">
        <v>0</v>
      </c>
      <c r="F11">
        <v>0</v>
      </c>
      <c r="G11">
        <v>0</v>
      </c>
      <c r="H11">
        <v>3</v>
      </c>
      <c r="I11">
        <v>5</v>
      </c>
      <c r="J11">
        <v>2</v>
      </c>
      <c r="K11">
        <v>3</v>
      </c>
      <c r="L11">
        <v>0</v>
      </c>
      <c r="M11">
        <v>0</v>
      </c>
      <c r="N11">
        <v>0</v>
      </c>
      <c r="O11">
        <v>0</v>
      </c>
      <c r="P11">
        <v>10</v>
      </c>
      <c r="Q11" s="2">
        <f t="shared" si="0"/>
        <v>0.6</v>
      </c>
      <c r="R11" s="2">
        <f t="shared" si="1"/>
        <v>0.66666666666666663</v>
      </c>
      <c r="S11" s="6" t="s">
        <v>45</v>
      </c>
      <c r="T11">
        <v>12</v>
      </c>
      <c r="U11">
        <v>14</v>
      </c>
      <c r="V11">
        <v>0</v>
      </c>
      <c r="W11" s="3">
        <f t="shared" si="2"/>
        <v>29.351500000000001</v>
      </c>
      <c r="X11" s="4">
        <f t="shared" si="3"/>
        <v>11</v>
      </c>
      <c r="Y11" s="4">
        <f t="shared" si="4"/>
        <v>7.1</v>
      </c>
      <c r="Z11">
        <v>0</v>
      </c>
    </row>
    <row r="12" spans="1:26" x14ac:dyDescent="0.3">
      <c r="A12" s="1" t="str">
        <f>'Jrue Holiday'!A12</f>
        <v>vs DNK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-12</v>
      </c>
      <c r="Q12" s="2">
        <f t="shared" si="0"/>
        <v>0.33333333333333331</v>
      </c>
      <c r="R12" s="2">
        <f t="shared" si="1"/>
        <v>0</v>
      </c>
      <c r="S12" s="6" t="s">
        <v>45</v>
      </c>
      <c r="T12">
        <v>11</v>
      </c>
      <c r="U12">
        <v>2</v>
      </c>
      <c r="V12">
        <v>0</v>
      </c>
      <c r="W12" s="3">
        <f t="shared" si="2"/>
        <v>-2.8781818181818184</v>
      </c>
      <c r="X12" s="4">
        <f t="shared" si="3"/>
        <v>2.2000000000000002</v>
      </c>
      <c r="Y12" s="4">
        <f t="shared" si="4"/>
        <v>-0.39999999999999969</v>
      </c>
      <c r="Z12">
        <v>0</v>
      </c>
    </row>
    <row r="13" spans="1:26" x14ac:dyDescent="0.3">
      <c r="A13" s="1" t="str">
        <f>'Jrue Holiday'!A13</f>
        <v>@ IMP</v>
      </c>
      <c r="B13">
        <v>14</v>
      </c>
      <c r="C13">
        <v>2</v>
      </c>
      <c r="D13">
        <v>1</v>
      </c>
      <c r="E13">
        <v>0</v>
      </c>
      <c r="F13">
        <v>0</v>
      </c>
      <c r="G13">
        <v>2</v>
      </c>
      <c r="H13">
        <v>6</v>
      </c>
      <c r="I13">
        <v>8</v>
      </c>
      <c r="J13">
        <v>2</v>
      </c>
      <c r="K13">
        <v>2</v>
      </c>
      <c r="L13">
        <v>0</v>
      </c>
      <c r="M13">
        <v>0</v>
      </c>
      <c r="N13">
        <v>0</v>
      </c>
      <c r="O13">
        <v>1</v>
      </c>
      <c r="P13">
        <v>3</v>
      </c>
      <c r="Q13" s="2">
        <f t="shared" si="0"/>
        <v>0.75</v>
      </c>
      <c r="R13" s="2">
        <f t="shared" si="1"/>
        <v>1</v>
      </c>
      <c r="S13" s="6" t="s">
        <v>45</v>
      </c>
      <c r="T13">
        <v>14</v>
      </c>
      <c r="U13">
        <v>16</v>
      </c>
      <c r="V13">
        <v>0</v>
      </c>
      <c r="W13" s="3">
        <f t="shared" si="2"/>
        <v>34.26550000000001</v>
      </c>
      <c r="X13" s="4">
        <f t="shared" si="3"/>
        <v>15.899999999999999</v>
      </c>
      <c r="Y13" s="4">
        <f t="shared" si="4"/>
        <v>9.6999999999999975</v>
      </c>
      <c r="Z13">
        <v>0</v>
      </c>
    </row>
    <row r="14" spans="1:26" x14ac:dyDescent="0.3">
      <c r="A14" s="1" t="str">
        <f>'Jrue Holiday'!A14</f>
        <v>vs 3PT</v>
      </c>
      <c r="B14">
        <v>4</v>
      </c>
      <c r="C14">
        <v>3</v>
      </c>
      <c r="D14">
        <v>2</v>
      </c>
      <c r="E14">
        <v>0</v>
      </c>
      <c r="F14">
        <v>0</v>
      </c>
      <c r="G14">
        <v>0</v>
      </c>
      <c r="H14">
        <v>2</v>
      </c>
      <c r="I14">
        <v>5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13</v>
      </c>
      <c r="Q14" s="2">
        <f t="shared" si="0"/>
        <v>0.4</v>
      </c>
      <c r="R14" s="2">
        <f t="shared" si="1"/>
        <v>0</v>
      </c>
      <c r="S14" s="6" t="s">
        <v>45</v>
      </c>
      <c r="T14">
        <v>14</v>
      </c>
      <c r="U14">
        <v>9</v>
      </c>
      <c r="V14">
        <v>1</v>
      </c>
      <c r="W14" s="3">
        <f t="shared" si="2"/>
        <v>13.729142857142856</v>
      </c>
      <c r="X14" s="4">
        <f t="shared" si="3"/>
        <v>10.6</v>
      </c>
      <c r="Y14" s="4">
        <f t="shared" si="4"/>
        <v>3.9999999999999996</v>
      </c>
      <c r="Z14">
        <v>0</v>
      </c>
    </row>
    <row r="15" spans="1:26" x14ac:dyDescent="0.3">
      <c r="A15" s="1" t="str">
        <f>'Jrue Holiday'!A15</f>
        <v>vs CHI</v>
      </c>
      <c r="B15">
        <v>10</v>
      </c>
      <c r="C15">
        <v>0</v>
      </c>
      <c r="D15">
        <v>2</v>
      </c>
      <c r="E15">
        <v>1</v>
      </c>
      <c r="F15">
        <v>0</v>
      </c>
      <c r="G15">
        <v>0</v>
      </c>
      <c r="H15">
        <v>4</v>
      </c>
      <c r="I15">
        <v>7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 s="2">
        <f t="shared" si="0"/>
        <v>0.5714285714285714</v>
      </c>
      <c r="R15" s="2">
        <f t="shared" si="1"/>
        <v>1</v>
      </c>
      <c r="S15" s="6" t="s">
        <v>45</v>
      </c>
      <c r="T15">
        <v>11</v>
      </c>
      <c r="U15">
        <v>16</v>
      </c>
      <c r="V15">
        <v>1</v>
      </c>
      <c r="W15" s="3">
        <f t="shared" si="2"/>
        <v>39.829818181818183</v>
      </c>
      <c r="X15" s="4">
        <f t="shared" si="3"/>
        <v>16</v>
      </c>
      <c r="Y15" s="4">
        <f t="shared" si="4"/>
        <v>8.7999999999999989</v>
      </c>
      <c r="Z15">
        <v>0</v>
      </c>
    </row>
    <row r="16" spans="1:26" x14ac:dyDescent="0.3">
      <c r="A16" s="1" t="str">
        <f>'Jrue Holiday'!A16</f>
        <v>@ OCE</v>
      </c>
      <c r="B16">
        <v>6</v>
      </c>
      <c r="C16">
        <v>3</v>
      </c>
      <c r="D16">
        <v>1</v>
      </c>
      <c r="E16">
        <v>2</v>
      </c>
      <c r="F16">
        <v>0</v>
      </c>
      <c r="G16">
        <v>0</v>
      </c>
      <c r="H16">
        <v>1</v>
      </c>
      <c r="I16">
        <v>3</v>
      </c>
      <c r="J16">
        <v>0</v>
      </c>
      <c r="K16">
        <v>1</v>
      </c>
      <c r="L16">
        <v>4</v>
      </c>
      <c r="M16">
        <v>6</v>
      </c>
      <c r="N16">
        <v>0</v>
      </c>
      <c r="O16">
        <v>0</v>
      </c>
      <c r="P16">
        <v>6</v>
      </c>
      <c r="Q16" s="2">
        <f t="shared" si="0"/>
        <v>0.33333333333333331</v>
      </c>
      <c r="R16" s="2">
        <f t="shared" si="1"/>
        <v>0</v>
      </c>
      <c r="S16" s="2">
        <f t="shared" si="5"/>
        <v>0.66666666666666663</v>
      </c>
      <c r="T16">
        <v>11</v>
      </c>
      <c r="U16">
        <v>9</v>
      </c>
      <c r="V16">
        <v>0</v>
      </c>
      <c r="W16" s="3">
        <f t="shared" si="2"/>
        <v>28.355090909090904</v>
      </c>
      <c r="X16" s="4">
        <f t="shared" si="3"/>
        <v>17.100000000000001</v>
      </c>
      <c r="Y16" s="4">
        <f t="shared" si="4"/>
        <v>6.5</v>
      </c>
      <c r="Z16">
        <v>0</v>
      </c>
    </row>
    <row r="17" spans="1:26" x14ac:dyDescent="0.3">
      <c r="A17" s="1" t="str">
        <f>'Jrue Holiday'!A17</f>
        <v>vs FRA</v>
      </c>
      <c r="B17">
        <v>11</v>
      </c>
      <c r="C17">
        <v>2</v>
      </c>
      <c r="D17">
        <v>1</v>
      </c>
      <c r="E17">
        <v>0</v>
      </c>
      <c r="F17">
        <v>0</v>
      </c>
      <c r="G17">
        <v>1</v>
      </c>
      <c r="H17">
        <v>4</v>
      </c>
      <c r="I17">
        <v>6</v>
      </c>
      <c r="J17">
        <v>3</v>
      </c>
      <c r="K17">
        <v>3</v>
      </c>
      <c r="L17">
        <v>0</v>
      </c>
      <c r="M17">
        <v>0</v>
      </c>
      <c r="N17">
        <v>0</v>
      </c>
      <c r="O17">
        <v>1</v>
      </c>
      <c r="P17">
        <v>8</v>
      </c>
      <c r="Q17" s="2">
        <f t="shared" si="0"/>
        <v>0.66666666666666663</v>
      </c>
      <c r="R17" s="2">
        <f t="shared" si="1"/>
        <v>1</v>
      </c>
      <c r="S17" s="6" t="s">
        <v>45</v>
      </c>
      <c r="T17">
        <v>15</v>
      </c>
      <c r="U17">
        <v>13</v>
      </c>
      <c r="V17">
        <v>0</v>
      </c>
      <c r="W17" s="3">
        <f t="shared" si="2"/>
        <v>27.570066666666666</v>
      </c>
      <c r="X17" s="4">
        <f t="shared" si="3"/>
        <v>13.9</v>
      </c>
      <c r="Y17" s="4">
        <f t="shared" si="4"/>
        <v>8.2999999999999989</v>
      </c>
      <c r="Z17">
        <v>0</v>
      </c>
    </row>
    <row r="18" spans="1:26" x14ac:dyDescent="0.3">
      <c r="A18" s="1" t="str">
        <f>'Jrue Holiday'!A18</f>
        <v>@ INJ</v>
      </c>
      <c r="B18">
        <v>3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3</v>
      </c>
      <c r="J18">
        <v>0</v>
      </c>
      <c r="K18">
        <v>2</v>
      </c>
      <c r="L18">
        <v>1</v>
      </c>
      <c r="M18">
        <v>2</v>
      </c>
      <c r="N18">
        <v>0</v>
      </c>
      <c r="O18">
        <v>0</v>
      </c>
      <c r="P18">
        <v>-2</v>
      </c>
      <c r="Q18" s="2">
        <f t="shared" si="0"/>
        <v>0.33333333333333331</v>
      </c>
      <c r="R18" s="2">
        <f t="shared" si="1"/>
        <v>0</v>
      </c>
      <c r="S18" s="2">
        <f t="shared" si="5"/>
        <v>0.5</v>
      </c>
      <c r="T18">
        <v>12</v>
      </c>
      <c r="U18">
        <v>5</v>
      </c>
      <c r="V18">
        <v>0</v>
      </c>
      <c r="W18" s="3">
        <f t="shared" si="2"/>
        <v>6.9723333333333315</v>
      </c>
      <c r="X18" s="4">
        <f t="shared" si="3"/>
        <v>5.7</v>
      </c>
      <c r="Y18" s="4">
        <f t="shared" si="4"/>
        <v>1.9000000000000001</v>
      </c>
      <c r="Z18">
        <v>0</v>
      </c>
    </row>
    <row r="19" spans="1:26" x14ac:dyDescent="0.3">
      <c r="A19" s="1" t="str">
        <f>'Jrue Holiday'!A19</f>
        <v>vs EUR</v>
      </c>
      <c r="B19">
        <v>2</v>
      </c>
      <c r="C19">
        <v>1</v>
      </c>
      <c r="D19">
        <v>1</v>
      </c>
      <c r="E19">
        <v>0</v>
      </c>
      <c r="F19">
        <v>2</v>
      </c>
      <c r="G19">
        <v>0</v>
      </c>
      <c r="H19">
        <v>1</v>
      </c>
      <c r="I19">
        <v>4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10</v>
      </c>
      <c r="Q19" s="2">
        <f t="shared" si="0"/>
        <v>0.25</v>
      </c>
      <c r="R19" s="2">
        <f t="shared" si="1"/>
        <v>0</v>
      </c>
      <c r="S19" s="6" t="s">
        <v>45</v>
      </c>
      <c r="T19">
        <v>11</v>
      </c>
      <c r="U19">
        <v>5</v>
      </c>
      <c r="V19">
        <v>0</v>
      </c>
      <c r="W19" s="3">
        <f t="shared" si="2"/>
        <v>13.636454545454548</v>
      </c>
      <c r="X19" s="4">
        <f t="shared" si="3"/>
        <v>10.7</v>
      </c>
      <c r="Y19" s="4">
        <f t="shared" si="4"/>
        <v>3</v>
      </c>
      <c r="Z19">
        <v>0</v>
      </c>
    </row>
    <row r="20" spans="1:26" x14ac:dyDescent="0.3">
      <c r="A20" s="1" t="str">
        <f>'Jrue Holiday'!A20</f>
        <v>vs RKS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5</v>
      </c>
      <c r="J20">
        <v>0</v>
      </c>
      <c r="K20">
        <v>1</v>
      </c>
      <c r="L20">
        <v>0</v>
      </c>
      <c r="M20">
        <v>2</v>
      </c>
      <c r="N20">
        <v>0</v>
      </c>
      <c r="O20">
        <v>1</v>
      </c>
      <c r="P20">
        <v>-15</v>
      </c>
      <c r="Q20" s="2">
        <f t="shared" si="0"/>
        <v>0.2</v>
      </c>
      <c r="R20" s="2">
        <f t="shared" si="1"/>
        <v>0</v>
      </c>
      <c r="S20" s="2">
        <f t="shared" si="5"/>
        <v>0</v>
      </c>
      <c r="T20">
        <v>12</v>
      </c>
      <c r="U20">
        <v>4</v>
      </c>
      <c r="V20">
        <v>0</v>
      </c>
      <c r="W20" s="3">
        <f t="shared" si="2"/>
        <v>-3.3026666666666675</v>
      </c>
      <c r="X20" s="4">
        <f t="shared" si="3"/>
        <v>9.6999999999999993</v>
      </c>
      <c r="Y20" s="4">
        <f t="shared" si="4"/>
        <v>-0.6000000000000002</v>
      </c>
      <c r="Z20">
        <v>0</v>
      </c>
    </row>
    <row r="21" spans="1:26" x14ac:dyDescent="0.3">
      <c r="A21" s="1" t="str">
        <f>'Jrue Holiday'!A21</f>
        <v>@ AFR</v>
      </c>
      <c r="B21">
        <v>4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-16</v>
      </c>
      <c r="Q21" s="2">
        <f t="shared" si="0"/>
        <v>0.5</v>
      </c>
      <c r="R21" s="6" t="s">
        <v>45</v>
      </c>
      <c r="S21" s="2">
        <f t="shared" si="5"/>
        <v>0</v>
      </c>
      <c r="T21">
        <v>12</v>
      </c>
      <c r="U21">
        <v>4</v>
      </c>
      <c r="V21">
        <v>0</v>
      </c>
      <c r="W21" s="3">
        <f t="shared" si="2"/>
        <v>0.39541666666666586</v>
      </c>
      <c r="X21" s="4">
        <f t="shared" si="3"/>
        <v>3.2</v>
      </c>
      <c r="Y21" s="4">
        <f t="shared" si="4"/>
        <v>0.29999999999999982</v>
      </c>
      <c r="Z21">
        <v>0</v>
      </c>
    </row>
    <row r="22" spans="1:26" x14ac:dyDescent="0.3">
      <c r="A22" s="1" t="str">
        <f>'Jrue Holiday'!A22</f>
        <v>vs OLD</v>
      </c>
      <c r="B22">
        <v>7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8</v>
      </c>
      <c r="J22">
        <v>1</v>
      </c>
      <c r="K22">
        <v>3</v>
      </c>
      <c r="L22">
        <v>0</v>
      </c>
      <c r="M22">
        <v>2</v>
      </c>
      <c r="N22">
        <v>0</v>
      </c>
      <c r="O22">
        <v>0</v>
      </c>
      <c r="P22">
        <v>-10</v>
      </c>
      <c r="Q22" s="2">
        <f t="shared" si="0"/>
        <v>0.375</v>
      </c>
      <c r="R22" s="2">
        <f t="shared" si="1"/>
        <v>0.33333333333333331</v>
      </c>
      <c r="S22" s="2">
        <f t="shared" si="5"/>
        <v>0</v>
      </c>
      <c r="T22">
        <v>11</v>
      </c>
      <c r="U22">
        <v>11</v>
      </c>
      <c r="V22">
        <v>0</v>
      </c>
      <c r="W22" s="3">
        <f t="shared" si="2"/>
        <v>12.973545454545455</v>
      </c>
      <c r="X22" s="4">
        <f t="shared" si="3"/>
        <v>10</v>
      </c>
      <c r="Y22" s="4">
        <f t="shared" si="4"/>
        <v>3.1999999999999993</v>
      </c>
      <c r="Z22">
        <v>0</v>
      </c>
    </row>
    <row r="23" spans="1:26" x14ac:dyDescent="0.3">
      <c r="A23" s="1" t="str">
        <f>'Jrue Holiday'!A23</f>
        <v>@ USA</v>
      </c>
      <c r="B23">
        <v>10</v>
      </c>
      <c r="C23">
        <v>2</v>
      </c>
      <c r="D23">
        <v>1</v>
      </c>
      <c r="E23">
        <v>0</v>
      </c>
      <c r="F23">
        <v>2</v>
      </c>
      <c r="G23">
        <v>0</v>
      </c>
      <c r="H23">
        <v>4</v>
      </c>
      <c r="I23">
        <v>9</v>
      </c>
      <c r="J23">
        <v>0</v>
      </c>
      <c r="K23">
        <v>2</v>
      </c>
      <c r="L23">
        <v>2</v>
      </c>
      <c r="M23">
        <v>2</v>
      </c>
      <c r="N23">
        <v>0</v>
      </c>
      <c r="O23">
        <v>0</v>
      </c>
      <c r="P23">
        <v>9</v>
      </c>
      <c r="Q23" s="2">
        <f t="shared" si="0"/>
        <v>0.44444444444444442</v>
      </c>
      <c r="R23" s="2">
        <f t="shared" si="1"/>
        <v>0</v>
      </c>
      <c r="S23" s="2">
        <f t="shared" si="5"/>
        <v>1</v>
      </c>
      <c r="T23">
        <v>12</v>
      </c>
      <c r="U23">
        <v>13</v>
      </c>
      <c r="V23">
        <v>0</v>
      </c>
      <c r="W23" s="3">
        <f t="shared" si="2"/>
        <v>34.438750000000006</v>
      </c>
      <c r="X23" s="4">
        <f t="shared" si="3"/>
        <v>19.899999999999999</v>
      </c>
      <c r="Y23" s="4">
        <f t="shared" si="4"/>
        <v>8.6</v>
      </c>
      <c r="Z23">
        <v>0</v>
      </c>
    </row>
    <row r="24" spans="1:26" x14ac:dyDescent="0.3">
      <c r="A24" s="1" t="str">
        <f>'Jrue Holiday'!A24</f>
        <v>vs SPA</v>
      </c>
      <c r="B24">
        <v>0</v>
      </c>
      <c r="C24">
        <v>2</v>
      </c>
      <c r="D24">
        <v>0</v>
      </c>
      <c r="E24">
        <v>2</v>
      </c>
      <c r="F24">
        <v>0</v>
      </c>
      <c r="G24">
        <v>0</v>
      </c>
      <c r="H24">
        <v>0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-3</v>
      </c>
      <c r="Q24" s="2">
        <f t="shared" si="0"/>
        <v>0</v>
      </c>
      <c r="R24" s="2">
        <f t="shared" si="1"/>
        <v>0</v>
      </c>
      <c r="S24" s="6" t="s">
        <v>45</v>
      </c>
      <c r="T24">
        <v>11</v>
      </c>
      <c r="U24">
        <v>0</v>
      </c>
      <c r="V24">
        <v>0</v>
      </c>
      <c r="W24" s="3">
        <f t="shared" si="2"/>
        <v>-8.0141818181818181</v>
      </c>
      <c r="X24" s="4">
        <f t="shared" si="3"/>
        <v>8.4</v>
      </c>
      <c r="Y24" s="4">
        <f t="shared" si="4"/>
        <v>-1.5</v>
      </c>
      <c r="Z24">
        <v>0</v>
      </c>
    </row>
    <row r="25" spans="1:26" x14ac:dyDescent="0.3">
      <c r="A25" s="1" t="str">
        <f>'Jrue Holiday'!A25</f>
        <v>@ 6TH</v>
      </c>
      <c r="B25">
        <v>9</v>
      </c>
      <c r="C25">
        <v>3</v>
      </c>
      <c r="D25">
        <v>0</v>
      </c>
      <c r="E25">
        <v>0</v>
      </c>
      <c r="F25">
        <v>0</v>
      </c>
      <c r="G25">
        <v>0</v>
      </c>
      <c r="H25">
        <v>3</v>
      </c>
      <c r="I25">
        <v>8</v>
      </c>
      <c r="J25">
        <v>2</v>
      </c>
      <c r="K25">
        <v>4</v>
      </c>
      <c r="L25">
        <v>1</v>
      </c>
      <c r="M25">
        <v>2</v>
      </c>
      <c r="N25">
        <v>0</v>
      </c>
      <c r="O25">
        <v>0</v>
      </c>
      <c r="P25">
        <v>2</v>
      </c>
      <c r="Q25" s="2">
        <f t="shared" si="0"/>
        <v>0.375</v>
      </c>
      <c r="R25" s="2">
        <f t="shared" si="1"/>
        <v>0.5</v>
      </c>
      <c r="S25" s="2">
        <f t="shared" si="5"/>
        <v>0.5</v>
      </c>
      <c r="T25">
        <v>13</v>
      </c>
      <c r="U25">
        <v>9</v>
      </c>
      <c r="V25">
        <v>0</v>
      </c>
      <c r="W25" s="3">
        <f t="shared" si="2"/>
        <v>18.166846153846159</v>
      </c>
      <c r="X25" s="4">
        <f t="shared" si="3"/>
        <v>12.6</v>
      </c>
      <c r="Y25" s="4">
        <f t="shared" si="4"/>
        <v>5.0999999999999996</v>
      </c>
      <c r="Z25">
        <v>0</v>
      </c>
    </row>
    <row r="26" spans="1:26" x14ac:dyDescent="0.3">
      <c r="A26" s="1" t="str">
        <f>'Jrue Holiday'!A26</f>
        <v>vs CAN</v>
      </c>
      <c r="B26">
        <v>5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2</v>
      </c>
      <c r="J26">
        <v>1</v>
      </c>
      <c r="K26">
        <v>2</v>
      </c>
      <c r="L26">
        <v>2</v>
      </c>
      <c r="M26">
        <v>2</v>
      </c>
      <c r="N26">
        <v>0</v>
      </c>
      <c r="O26">
        <v>1</v>
      </c>
      <c r="P26">
        <v>5</v>
      </c>
      <c r="Q26" s="2">
        <f t="shared" si="0"/>
        <v>0.5</v>
      </c>
      <c r="R26" s="2">
        <f t="shared" si="1"/>
        <v>0.5</v>
      </c>
      <c r="S26" s="2">
        <f t="shared" si="5"/>
        <v>1</v>
      </c>
      <c r="T26">
        <v>10</v>
      </c>
      <c r="U26">
        <v>8</v>
      </c>
      <c r="V26">
        <v>0</v>
      </c>
      <c r="W26" s="3">
        <f t="shared" si="2"/>
        <v>20.966999999999999</v>
      </c>
      <c r="X26" s="4">
        <f t="shared" si="3"/>
        <v>6.5</v>
      </c>
      <c r="Y26" s="4">
        <f t="shared" si="4"/>
        <v>4.3</v>
      </c>
      <c r="Z26">
        <v>0</v>
      </c>
    </row>
    <row r="27" spans="1:26" x14ac:dyDescent="0.3">
      <c r="A27" s="1" t="str">
        <f>'Jrue Holiday'!A27</f>
        <v>@ DNK</v>
      </c>
      <c r="B27">
        <v>7</v>
      </c>
      <c r="C27">
        <v>0</v>
      </c>
      <c r="D27">
        <v>1</v>
      </c>
      <c r="E27">
        <v>0</v>
      </c>
      <c r="F27">
        <v>1</v>
      </c>
      <c r="G27">
        <v>0</v>
      </c>
      <c r="H27">
        <v>3</v>
      </c>
      <c r="I27">
        <v>5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7</v>
      </c>
      <c r="Q27" s="2">
        <f t="shared" si="0"/>
        <v>0.6</v>
      </c>
      <c r="R27" s="2">
        <f t="shared" si="1"/>
        <v>0.5</v>
      </c>
      <c r="S27" s="6" t="s">
        <v>45</v>
      </c>
      <c r="T27">
        <v>11</v>
      </c>
      <c r="U27">
        <v>9</v>
      </c>
      <c r="V27">
        <v>1</v>
      </c>
      <c r="W27" s="3">
        <f t="shared" si="2"/>
        <v>29.061909090909094</v>
      </c>
      <c r="X27" s="4">
        <f t="shared" si="3"/>
        <v>11.5</v>
      </c>
      <c r="Y27" s="4">
        <f t="shared" si="4"/>
        <v>6.3999999999999995</v>
      </c>
      <c r="Z27">
        <v>0</v>
      </c>
    </row>
    <row r="28" spans="1:26" x14ac:dyDescent="0.3">
      <c r="A28" s="1" t="str">
        <f>'Jrue Holiday'!A28</f>
        <v>vs IMP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6</v>
      </c>
      <c r="J28">
        <v>0</v>
      </c>
      <c r="K28">
        <v>0</v>
      </c>
      <c r="L28">
        <v>3</v>
      </c>
      <c r="M28">
        <v>4</v>
      </c>
      <c r="N28">
        <v>0</v>
      </c>
      <c r="O28">
        <v>1</v>
      </c>
      <c r="P28">
        <v>-2</v>
      </c>
      <c r="Q28" s="2">
        <f t="shared" si="0"/>
        <v>0.66666666666666663</v>
      </c>
      <c r="R28" s="6" t="s">
        <v>45</v>
      </c>
      <c r="S28" s="2">
        <f t="shared" si="5"/>
        <v>0.75</v>
      </c>
      <c r="T28">
        <v>11</v>
      </c>
      <c r="U28">
        <v>11</v>
      </c>
      <c r="V28">
        <v>1</v>
      </c>
      <c r="W28" s="3">
        <f t="shared" si="2"/>
        <v>33.50272727272727</v>
      </c>
      <c r="X28" s="4">
        <f t="shared" si="3"/>
        <v>11</v>
      </c>
      <c r="Y28" s="4">
        <f t="shared" si="4"/>
        <v>7.6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6.3703703703703702</v>
      </c>
      <c r="C47" s="4">
        <f t="shared" ref="C47:P47" si="6">AVERAGE(C2:C46)</f>
        <v>1.4074074074074074</v>
      </c>
      <c r="D47" s="4">
        <f t="shared" si="6"/>
        <v>0.88888888888888884</v>
      </c>
      <c r="E47" s="4">
        <f t="shared" si="6"/>
        <v>0.22222222222222221</v>
      </c>
      <c r="F47" s="4">
        <f t="shared" si="6"/>
        <v>0.25925925925925924</v>
      </c>
      <c r="G47" s="4">
        <f t="shared" si="6"/>
        <v>0.44444444444444442</v>
      </c>
      <c r="H47" s="4">
        <f t="shared" si="6"/>
        <v>2.4814814814814814</v>
      </c>
      <c r="I47" s="4">
        <f t="shared" si="6"/>
        <v>5.333333333333333</v>
      </c>
      <c r="J47" s="4">
        <f t="shared" si="6"/>
        <v>0.66666666666666663</v>
      </c>
      <c r="K47" s="4">
        <f t="shared" si="6"/>
        <v>1.5555555555555556</v>
      </c>
      <c r="L47" s="4">
        <f t="shared" si="6"/>
        <v>0.7407407407407407</v>
      </c>
      <c r="M47" s="4">
        <f t="shared" si="6"/>
        <v>1.3333333333333333</v>
      </c>
      <c r="N47" s="4">
        <f t="shared" si="6"/>
        <v>0.14814814814814814</v>
      </c>
      <c r="O47" s="4">
        <f t="shared" si="6"/>
        <v>0.51851851851851849</v>
      </c>
      <c r="P47" s="4">
        <f t="shared" si="6"/>
        <v>0.29629629629629628</v>
      </c>
      <c r="Q47" s="2">
        <f>SUM(H2:H46)/SUM(I2:I46)</f>
        <v>0.46527777777777779</v>
      </c>
      <c r="R47" s="2">
        <f>SUM(J2:J46)/SUM(K2:K46)</f>
        <v>0.42857142857142855</v>
      </c>
      <c r="S47" s="2">
        <f>SUM(L2:L46)/SUM(M2:M46)</f>
        <v>0.55555555555555558</v>
      </c>
      <c r="T47" s="4">
        <f t="shared" ref="T47:V47" si="7">AVERAGE(T2:T46)</f>
        <v>12.62962962962963</v>
      </c>
      <c r="U47" s="4">
        <f t="shared" si="7"/>
        <v>8.5555555555555554</v>
      </c>
      <c r="V47" s="4">
        <f t="shared" si="7"/>
        <v>0.22222222222222221</v>
      </c>
      <c r="W47" s="3">
        <f>((H49*85.91) +(F49*53.897)+(J49*51.757)+(L49*46.845)+(E49*39.19)+(N49*39.19)+(D49*34.677)+((C49-N49)*14.707)-(O49*17.174)-((M49-L49)*20.091)-((I49-H49)*39.19)-(G49*53.897))/T49</f>
        <v>16.128079178885631</v>
      </c>
      <c r="X47" s="4">
        <f t="shared" ref="X47" si="8">B47+(C47*1.2)+(D47*1.5)+(E47*3)+(F47*3)-G47</f>
        <v>10.392592592592591</v>
      </c>
      <c r="Y47" s="4">
        <f t="shared" ref="Y47" si="9">B47+0.4*H47-0.7*I47-0.4*(M47-L47)+0.7*N47+0.3*(C47-N47)+F47+D47*0.7+0.7*E47-0.4*O47-G47</f>
        <v>4.2592592592592595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172</v>
      </c>
      <c r="C49">
        <f t="shared" ref="C49:P49" si="10">SUM(C2:C46)</f>
        <v>38</v>
      </c>
      <c r="D49">
        <f t="shared" si="10"/>
        <v>24</v>
      </c>
      <c r="E49">
        <f t="shared" si="10"/>
        <v>6</v>
      </c>
      <c r="F49">
        <f t="shared" si="10"/>
        <v>7</v>
      </c>
      <c r="G49">
        <f t="shared" si="10"/>
        <v>12</v>
      </c>
      <c r="H49">
        <f t="shared" si="10"/>
        <v>67</v>
      </c>
      <c r="I49">
        <f t="shared" si="10"/>
        <v>144</v>
      </c>
      <c r="J49">
        <f t="shared" si="10"/>
        <v>18</v>
      </c>
      <c r="K49">
        <f t="shared" si="10"/>
        <v>42</v>
      </c>
      <c r="L49">
        <f t="shared" si="10"/>
        <v>20</v>
      </c>
      <c r="M49">
        <f t="shared" si="10"/>
        <v>36</v>
      </c>
      <c r="N49">
        <f t="shared" si="10"/>
        <v>4</v>
      </c>
      <c r="O49">
        <f t="shared" si="10"/>
        <v>14</v>
      </c>
      <c r="P49">
        <f t="shared" si="10"/>
        <v>8</v>
      </c>
      <c r="T49">
        <f>SUM(T2:T46)</f>
        <v>341</v>
      </c>
      <c r="U49">
        <f>SUM(U2:U46)</f>
        <v>231</v>
      </c>
      <c r="V49">
        <f>SUM(V2:V46)</f>
        <v>6</v>
      </c>
      <c r="X49" s="4">
        <f>SUM(X2:X46)</f>
        <v>280.59999999999991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3E3-6783-4E5F-A685-CA552B8B6F02}">
  <dimension ref="A1:Z56"/>
  <sheetViews>
    <sheetView topLeftCell="A33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3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2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-6</v>
      </c>
      <c r="Q2" s="2">
        <f t="shared" ref="Q2:Q46" si="0">H2/I2</f>
        <v>0.5</v>
      </c>
      <c r="R2" s="2">
        <f t="shared" ref="R2:R46" si="1">J2/K2</f>
        <v>0.5</v>
      </c>
      <c r="S2" s="6" t="s">
        <v>45</v>
      </c>
      <c r="T2">
        <v>11</v>
      </c>
      <c r="U2">
        <v>5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6.9809090909090905</v>
      </c>
      <c r="X2" s="4">
        <f t="shared" ref="X2:X46" si="3">B2+(C2*1.2)+(D2*1.5)+(E2*3)+(F2*3)-G2</f>
        <v>4.7</v>
      </c>
      <c r="Y2" s="4">
        <f t="shared" ref="Y2:Y46" si="4">B2+0.4*H2-0.7*I2-0.4*(M2-L2)+0.7*N2+0.3*(C2-N2)+F2+D2*0.7+0.7*E2-0.4*O2-G2</f>
        <v>1.6</v>
      </c>
      <c r="Z2">
        <v>0</v>
      </c>
    </row>
    <row r="3" spans="1:26" x14ac:dyDescent="0.3">
      <c r="A3" s="1" t="str">
        <f>'Jrue Holiday'!A3</f>
        <v>vs INJ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 s="6" t="s">
        <v>45</v>
      </c>
      <c r="R3" s="6" t="s">
        <v>45</v>
      </c>
      <c r="S3" s="6" t="s">
        <v>45</v>
      </c>
      <c r="T3">
        <v>5</v>
      </c>
      <c r="U3">
        <v>2</v>
      </c>
      <c r="V3">
        <v>0</v>
      </c>
      <c r="W3" s="3">
        <f t="shared" si="2"/>
        <v>20.656200000000002</v>
      </c>
      <c r="X3" s="4">
        <f t="shared" si="3"/>
        <v>5.7</v>
      </c>
      <c r="Y3" s="4">
        <f t="shared" si="4"/>
        <v>2</v>
      </c>
      <c r="Z3">
        <v>0</v>
      </c>
    </row>
    <row r="4" spans="1:26" x14ac:dyDescent="0.3">
      <c r="A4" s="1" t="str">
        <f>'Jrue Holiday'!A4</f>
        <v>@ EUR</v>
      </c>
      <c r="B4">
        <v>8</v>
      </c>
      <c r="C4">
        <v>3</v>
      </c>
      <c r="D4">
        <v>3</v>
      </c>
      <c r="E4">
        <v>0</v>
      </c>
      <c r="F4">
        <v>1</v>
      </c>
      <c r="G4">
        <v>0</v>
      </c>
      <c r="H4">
        <v>3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-1</v>
      </c>
      <c r="Q4" s="2">
        <f t="shared" si="0"/>
        <v>1</v>
      </c>
      <c r="R4" s="2">
        <f t="shared" si="1"/>
        <v>1</v>
      </c>
      <c r="S4" s="6" t="s">
        <v>45</v>
      </c>
      <c r="T4">
        <v>12</v>
      </c>
      <c r="U4">
        <v>15</v>
      </c>
      <c r="V4">
        <v>0</v>
      </c>
      <c r="W4" s="3">
        <f t="shared" si="2"/>
        <v>46.941083333333331</v>
      </c>
      <c r="X4" s="4">
        <f t="shared" si="3"/>
        <v>19.100000000000001</v>
      </c>
      <c r="Y4" s="4">
        <f t="shared" si="4"/>
        <v>11.1</v>
      </c>
      <c r="Z4">
        <v>0</v>
      </c>
    </row>
    <row r="5" spans="1:26" x14ac:dyDescent="0.3">
      <c r="A5" s="1" t="str">
        <f>'Jrue Holiday'!A5</f>
        <v>@ RKS</v>
      </c>
      <c r="B5">
        <v>3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 s="2">
        <f t="shared" si="0"/>
        <v>0.5</v>
      </c>
      <c r="R5" s="2">
        <f t="shared" si="1"/>
        <v>1</v>
      </c>
      <c r="S5" s="6" t="s">
        <v>45</v>
      </c>
      <c r="T5">
        <v>9</v>
      </c>
      <c r="U5">
        <v>3</v>
      </c>
      <c r="V5">
        <v>0</v>
      </c>
      <c r="W5" s="3">
        <f t="shared" si="2"/>
        <v>21.284888888888887</v>
      </c>
      <c r="X5" s="4">
        <f t="shared" si="3"/>
        <v>9</v>
      </c>
      <c r="Y5" s="4">
        <f t="shared" si="4"/>
        <v>3.7</v>
      </c>
      <c r="Z5">
        <v>0</v>
      </c>
    </row>
    <row r="6" spans="1:26" x14ac:dyDescent="0.3">
      <c r="A6" s="1" t="str">
        <f>'Jrue Holiday'!A6</f>
        <v>vs AFR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 s="6" t="s">
        <v>45</v>
      </c>
      <c r="R6" s="6" t="s">
        <v>45</v>
      </c>
      <c r="S6" s="6" t="s">
        <v>45</v>
      </c>
      <c r="T6">
        <v>11</v>
      </c>
      <c r="U6">
        <v>5</v>
      </c>
      <c r="V6">
        <v>0</v>
      </c>
      <c r="W6" s="3">
        <f t="shared" si="2"/>
        <v>7.6419090909090919</v>
      </c>
      <c r="X6" s="4">
        <f t="shared" si="3"/>
        <v>4.2</v>
      </c>
      <c r="Y6" s="4">
        <f t="shared" si="4"/>
        <v>1.7</v>
      </c>
      <c r="Z6">
        <v>0</v>
      </c>
    </row>
    <row r="7" spans="1:26" x14ac:dyDescent="0.3">
      <c r="A7" s="1" t="str">
        <f>'Jrue Holiday'!A7</f>
        <v>@ OLD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 s="2">
        <f t="shared" si="0"/>
        <v>1</v>
      </c>
      <c r="R7" s="6" t="s">
        <v>45</v>
      </c>
      <c r="S7" s="6" t="s">
        <v>45</v>
      </c>
      <c r="T7">
        <v>9</v>
      </c>
      <c r="U7">
        <v>7</v>
      </c>
      <c r="V7">
        <v>2</v>
      </c>
      <c r="W7" s="3">
        <f t="shared" si="2"/>
        <v>27.846444444444444</v>
      </c>
      <c r="X7" s="4">
        <f t="shared" si="3"/>
        <v>9.1</v>
      </c>
      <c r="Y7" s="4">
        <f t="shared" si="4"/>
        <v>5</v>
      </c>
      <c r="Z7">
        <v>0</v>
      </c>
    </row>
    <row r="8" spans="1:26" x14ac:dyDescent="0.3">
      <c r="A8" s="1" t="str">
        <f>'Jrue Holiday'!A8</f>
        <v>vs USA</v>
      </c>
      <c r="B8">
        <v>5</v>
      </c>
      <c r="C8">
        <v>1</v>
      </c>
      <c r="D8">
        <v>3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3</v>
      </c>
      <c r="Q8" s="2">
        <f t="shared" si="0"/>
        <v>1</v>
      </c>
      <c r="R8" s="6" t="s">
        <v>45</v>
      </c>
      <c r="S8" s="2">
        <f t="shared" ref="S8:S46" si="5">L8/M8</f>
        <v>1</v>
      </c>
      <c r="T8">
        <v>11</v>
      </c>
      <c r="U8">
        <v>12</v>
      </c>
      <c r="V8">
        <v>1</v>
      </c>
      <c r="W8" s="3">
        <f t="shared" si="2"/>
        <v>32.674454545454552</v>
      </c>
      <c r="X8" s="4">
        <f t="shared" si="3"/>
        <v>13.7</v>
      </c>
      <c r="Y8" s="4">
        <f t="shared" si="4"/>
        <v>7.1</v>
      </c>
      <c r="Z8">
        <v>0</v>
      </c>
    </row>
    <row r="9" spans="1:26" x14ac:dyDescent="0.3">
      <c r="A9" s="1" t="str">
        <f>'Jrue Holiday'!A9</f>
        <v>@ SPA</v>
      </c>
      <c r="B9">
        <v>0</v>
      </c>
      <c r="C9">
        <v>1</v>
      </c>
      <c r="D9">
        <v>3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</v>
      </c>
      <c r="Q9" s="2">
        <f t="shared" si="0"/>
        <v>0</v>
      </c>
      <c r="R9" s="6" t="s">
        <v>45</v>
      </c>
      <c r="S9" s="6" t="s">
        <v>45</v>
      </c>
      <c r="T9">
        <v>11</v>
      </c>
      <c r="U9">
        <v>7</v>
      </c>
      <c r="V9">
        <v>0</v>
      </c>
      <c r="W9" s="3">
        <f t="shared" si="2"/>
        <v>4.3333636363636359</v>
      </c>
      <c r="X9" s="4">
        <f t="shared" si="3"/>
        <v>7.6999999999999993</v>
      </c>
      <c r="Y9" s="4">
        <f t="shared" si="4"/>
        <v>0.99999999999999956</v>
      </c>
      <c r="Z9">
        <v>0</v>
      </c>
    </row>
    <row r="10" spans="1:26" x14ac:dyDescent="0.3">
      <c r="A10" s="1" t="str">
        <f>'Jrue Holiday'!A10</f>
        <v>vs 6TH</v>
      </c>
      <c r="B10">
        <v>5</v>
      </c>
      <c r="C10">
        <v>2</v>
      </c>
      <c r="D10">
        <v>5</v>
      </c>
      <c r="E10">
        <v>0</v>
      </c>
      <c r="F10">
        <v>1</v>
      </c>
      <c r="G10">
        <v>3</v>
      </c>
      <c r="H10">
        <v>2</v>
      </c>
      <c r="I10">
        <v>3</v>
      </c>
      <c r="J10">
        <v>0</v>
      </c>
      <c r="K10">
        <v>0</v>
      </c>
      <c r="L10">
        <v>1</v>
      </c>
      <c r="M10">
        <v>1</v>
      </c>
      <c r="N10">
        <v>2</v>
      </c>
      <c r="O10">
        <v>2</v>
      </c>
      <c r="P10">
        <v>7</v>
      </c>
      <c r="Q10" s="2">
        <f t="shared" si="0"/>
        <v>0.66666666666666663</v>
      </c>
      <c r="R10" s="6" t="s">
        <v>45</v>
      </c>
      <c r="S10" s="2">
        <f t="shared" si="5"/>
        <v>1</v>
      </c>
      <c r="T10">
        <v>16</v>
      </c>
      <c r="U10">
        <v>16</v>
      </c>
      <c r="V10">
        <v>0</v>
      </c>
      <c r="W10" s="3">
        <f t="shared" si="2"/>
        <v>18.068624999999997</v>
      </c>
      <c r="X10" s="4">
        <f t="shared" si="3"/>
        <v>14.899999999999999</v>
      </c>
      <c r="Y10" s="4">
        <f t="shared" si="4"/>
        <v>5.7999999999999989</v>
      </c>
      <c r="Z10">
        <v>0</v>
      </c>
    </row>
    <row r="11" spans="1:26" x14ac:dyDescent="0.3">
      <c r="A11" s="1" t="str">
        <f>'Jrue Holiday'!A11</f>
        <v>@ CAN</v>
      </c>
      <c r="B11">
        <v>0</v>
      </c>
      <c r="C11">
        <v>2</v>
      </c>
      <c r="D11">
        <v>4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5</v>
      </c>
      <c r="Q11" s="2">
        <f t="shared" si="0"/>
        <v>0</v>
      </c>
      <c r="R11" s="6" t="s">
        <v>45</v>
      </c>
      <c r="S11" s="6" t="s">
        <v>45</v>
      </c>
      <c r="T11">
        <v>18</v>
      </c>
      <c r="U11">
        <v>9</v>
      </c>
      <c r="V11">
        <v>0</v>
      </c>
      <c r="W11" s="3">
        <f t="shared" si="2"/>
        <v>6.2087777777777786</v>
      </c>
      <c r="X11" s="4">
        <f t="shared" si="3"/>
        <v>10.4</v>
      </c>
      <c r="Y11" s="4">
        <f t="shared" si="4"/>
        <v>2.2999999999999998</v>
      </c>
      <c r="Z11">
        <v>0</v>
      </c>
    </row>
    <row r="12" spans="1:26" x14ac:dyDescent="0.3">
      <c r="A12" s="1" t="str">
        <f>'Jrue Holiday'!A12</f>
        <v>vs DNK</v>
      </c>
      <c r="B12">
        <v>0</v>
      </c>
      <c r="C12">
        <v>1</v>
      </c>
      <c r="D12">
        <v>3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-13</v>
      </c>
      <c r="Q12" s="2">
        <f t="shared" si="0"/>
        <v>0</v>
      </c>
      <c r="R12" s="6" t="s">
        <v>45</v>
      </c>
      <c r="S12" s="6" t="s">
        <v>45</v>
      </c>
      <c r="T12">
        <v>18</v>
      </c>
      <c r="U12">
        <v>8</v>
      </c>
      <c r="V12">
        <v>0</v>
      </c>
      <c r="W12" s="3">
        <f t="shared" si="2"/>
        <v>-4.7005555555555558</v>
      </c>
      <c r="X12" s="4">
        <f t="shared" si="3"/>
        <v>3.7</v>
      </c>
      <c r="Y12" s="4">
        <f t="shared" si="4"/>
        <v>-1.4000000000000004</v>
      </c>
      <c r="Z12">
        <v>0</v>
      </c>
    </row>
    <row r="13" spans="1:26" x14ac:dyDescent="0.3">
      <c r="A13" s="1" t="str">
        <f>'Jrue Holiday'!A13</f>
        <v>@ IMP</v>
      </c>
      <c r="B13">
        <v>2</v>
      </c>
      <c r="C13">
        <v>3</v>
      </c>
      <c r="D13">
        <v>3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-10</v>
      </c>
      <c r="Q13" s="2">
        <f t="shared" si="0"/>
        <v>1</v>
      </c>
      <c r="R13" s="6" t="s">
        <v>45</v>
      </c>
      <c r="S13" s="6" t="s">
        <v>45</v>
      </c>
      <c r="T13">
        <v>24</v>
      </c>
      <c r="U13">
        <v>9</v>
      </c>
      <c r="V13">
        <v>0</v>
      </c>
      <c r="W13" s="3">
        <f t="shared" si="2"/>
        <v>8.321416666666666</v>
      </c>
      <c r="X13" s="4">
        <f t="shared" si="3"/>
        <v>10.1</v>
      </c>
      <c r="Y13" s="4">
        <f t="shared" si="4"/>
        <v>3.8999999999999995</v>
      </c>
      <c r="Z13">
        <v>0</v>
      </c>
    </row>
    <row r="14" spans="1:26" x14ac:dyDescent="0.3">
      <c r="A14" s="1" t="str">
        <f>'Jrue Holiday'!A14</f>
        <v>vs 3PT</v>
      </c>
      <c r="B14">
        <v>5</v>
      </c>
      <c r="C14">
        <v>3</v>
      </c>
      <c r="D14">
        <v>5</v>
      </c>
      <c r="E14">
        <v>0</v>
      </c>
      <c r="F14">
        <v>3</v>
      </c>
      <c r="G14">
        <v>0</v>
      </c>
      <c r="H14">
        <v>2</v>
      </c>
      <c r="I14">
        <v>3</v>
      </c>
      <c r="J14">
        <v>0</v>
      </c>
      <c r="K14">
        <v>0</v>
      </c>
      <c r="L14">
        <v>1</v>
      </c>
      <c r="M14">
        <v>2</v>
      </c>
      <c r="N14">
        <v>1</v>
      </c>
      <c r="O14">
        <v>0</v>
      </c>
      <c r="P14">
        <v>19</v>
      </c>
      <c r="Q14" s="2">
        <f t="shared" si="0"/>
        <v>0.66666666666666663</v>
      </c>
      <c r="R14" s="6" t="s">
        <v>45</v>
      </c>
      <c r="S14" s="2">
        <f t="shared" si="5"/>
        <v>0.5</v>
      </c>
      <c r="T14">
        <v>17</v>
      </c>
      <c r="U14">
        <v>15</v>
      </c>
      <c r="V14">
        <v>1</v>
      </c>
      <c r="W14" s="3">
        <f t="shared" si="2"/>
        <v>33.12141176470589</v>
      </c>
      <c r="X14" s="4">
        <f t="shared" si="3"/>
        <v>25.1</v>
      </c>
      <c r="Y14" s="4">
        <f t="shared" si="4"/>
        <v>11.1</v>
      </c>
      <c r="Z14">
        <v>0</v>
      </c>
    </row>
    <row r="15" spans="1:26" x14ac:dyDescent="0.3">
      <c r="A15" s="1" t="str">
        <f>'Jrue Holiday'!A15</f>
        <v>vs CHI</v>
      </c>
      <c r="B15">
        <v>0</v>
      </c>
      <c r="C15">
        <v>2</v>
      </c>
      <c r="D15">
        <v>2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 s="6" t="s">
        <v>45</v>
      </c>
      <c r="R15" s="6" t="s">
        <v>45</v>
      </c>
      <c r="S15" s="6" t="s">
        <v>45</v>
      </c>
      <c r="T15">
        <v>13</v>
      </c>
      <c r="U15">
        <v>5</v>
      </c>
      <c r="V15">
        <v>0</v>
      </c>
      <c r="W15" s="3">
        <f t="shared" si="2"/>
        <v>7.5975384615384636</v>
      </c>
      <c r="X15" s="4">
        <f t="shared" si="3"/>
        <v>7.4</v>
      </c>
      <c r="Y15" s="4">
        <f t="shared" si="4"/>
        <v>2</v>
      </c>
      <c r="Z15">
        <v>0</v>
      </c>
    </row>
    <row r="16" spans="1:26" x14ac:dyDescent="0.3">
      <c r="A16" s="1" t="str">
        <f>'Jrue Holiday'!A16</f>
        <v>@ OCE</v>
      </c>
      <c r="B16">
        <v>5</v>
      </c>
      <c r="C16">
        <v>3</v>
      </c>
      <c r="D16">
        <v>3</v>
      </c>
      <c r="E16">
        <v>0</v>
      </c>
      <c r="F16">
        <v>0</v>
      </c>
      <c r="G16">
        <v>1</v>
      </c>
      <c r="H16">
        <v>2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10</v>
      </c>
      <c r="Q16" s="2">
        <f t="shared" si="0"/>
        <v>1</v>
      </c>
      <c r="R16" s="2">
        <f t="shared" si="1"/>
        <v>1</v>
      </c>
      <c r="S16" s="6" t="s">
        <v>45</v>
      </c>
      <c r="T16">
        <v>15</v>
      </c>
      <c r="U16">
        <v>11</v>
      </c>
      <c r="V16">
        <v>0</v>
      </c>
      <c r="W16" s="3">
        <f t="shared" si="2"/>
        <v>20.043866666666666</v>
      </c>
      <c r="X16" s="4">
        <f t="shared" si="3"/>
        <v>12.1</v>
      </c>
      <c r="Y16" s="4">
        <f t="shared" si="4"/>
        <v>6</v>
      </c>
      <c r="Z16">
        <v>0</v>
      </c>
    </row>
    <row r="17" spans="1:26" x14ac:dyDescent="0.3">
      <c r="A17" s="1" t="str">
        <f>'Jrue Holiday'!A17</f>
        <v>vs FRA</v>
      </c>
      <c r="B17">
        <v>5</v>
      </c>
      <c r="C17">
        <v>5</v>
      </c>
      <c r="D17">
        <v>3</v>
      </c>
      <c r="E17">
        <v>0</v>
      </c>
      <c r="F17">
        <v>2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2</v>
      </c>
      <c r="Q17" s="2">
        <f t="shared" si="0"/>
        <v>1</v>
      </c>
      <c r="R17" s="6" t="s">
        <v>45</v>
      </c>
      <c r="S17" s="2">
        <f t="shared" si="5"/>
        <v>0.5</v>
      </c>
      <c r="T17">
        <v>20</v>
      </c>
      <c r="U17">
        <v>12</v>
      </c>
      <c r="V17">
        <v>1</v>
      </c>
      <c r="W17" s="3">
        <f t="shared" si="2"/>
        <v>21.501849999999997</v>
      </c>
      <c r="X17" s="4">
        <f t="shared" si="3"/>
        <v>20.5</v>
      </c>
      <c r="Y17" s="4">
        <f t="shared" si="4"/>
        <v>8.6</v>
      </c>
      <c r="Z17">
        <v>0</v>
      </c>
    </row>
    <row r="18" spans="1:26" x14ac:dyDescent="0.3">
      <c r="A18" s="1" t="str">
        <f>'Jrue Holiday'!A18</f>
        <v>@ INJ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 s="6" t="s">
        <v>45</v>
      </c>
      <c r="R18" s="6" t="s">
        <v>45</v>
      </c>
      <c r="S18" s="6" t="s">
        <v>45</v>
      </c>
      <c r="T18">
        <v>14</v>
      </c>
      <c r="U18">
        <v>8</v>
      </c>
      <c r="V18">
        <v>0</v>
      </c>
      <c r="W18" s="3">
        <f t="shared" si="2"/>
        <v>10.23007142857143</v>
      </c>
      <c r="X18" s="4">
        <f t="shared" si="3"/>
        <v>7.5</v>
      </c>
      <c r="Y18" s="4">
        <f t="shared" si="4"/>
        <v>2.8</v>
      </c>
      <c r="Z18">
        <v>0</v>
      </c>
    </row>
    <row r="19" spans="1:26" x14ac:dyDescent="0.3">
      <c r="A19" s="1" t="str">
        <f>'Jrue Holiday'!A19</f>
        <v>vs EUR</v>
      </c>
      <c r="B19">
        <v>2</v>
      </c>
      <c r="C19">
        <v>2</v>
      </c>
      <c r="D19">
        <v>5</v>
      </c>
      <c r="E19">
        <v>0</v>
      </c>
      <c r="F19">
        <v>1</v>
      </c>
      <c r="G19">
        <v>0</v>
      </c>
      <c r="H19">
        <v>1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 s="2">
        <f t="shared" si="0"/>
        <v>0.33333333333333331</v>
      </c>
      <c r="R19" s="6" t="s">
        <v>45</v>
      </c>
      <c r="S19" s="6" t="s">
        <v>45</v>
      </c>
      <c r="T19">
        <v>19</v>
      </c>
      <c r="U19">
        <v>13</v>
      </c>
      <c r="V19">
        <v>1</v>
      </c>
      <c r="W19" s="3">
        <f t="shared" si="2"/>
        <v>13.002736842105264</v>
      </c>
      <c r="X19" s="4">
        <f t="shared" si="3"/>
        <v>14.9</v>
      </c>
      <c r="Y19" s="4">
        <f t="shared" si="4"/>
        <v>5</v>
      </c>
      <c r="Z19">
        <v>0</v>
      </c>
    </row>
    <row r="20" spans="1:26" x14ac:dyDescent="0.3">
      <c r="A20" s="1" t="str">
        <f>'Jrue Holiday'!A20</f>
        <v>vs RKS</v>
      </c>
      <c r="B20">
        <v>2</v>
      </c>
      <c r="C20">
        <v>2</v>
      </c>
      <c r="D20">
        <v>3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-7</v>
      </c>
      <c r="Q20" s="2">
        <f t="shared" si="0"/>
        <v>0.5</v>
      </c>
      <c r="R20" s="6" t="s">
        <v>45</v>
      </c>
      <c r="S20" s="6" t="s">
        <v>45</v>
      </c>
      <c r="T20">
        <v>15</v>
      </c>
      <c r="U20">
        <v>8</v>
      </c>
      <c r="V20">
        <v>1</v>
      </c>
      <c r="W20" s="3">
        <f t="shared" si="2"/>
        <v>12.169333333333334</v>
      </c>
      <c r="X20" s="4">
        <f t="shared" si="3"/>
        <v>11.9</v>
      </c>
      <c r="Y20" s="4">
        <f t="shared" si="4"/>
        <v>3.4999999999999991</v>
      </c>
      <c r="Z20">
        <v>0</v>
      </c>
    </row>
    <row r="21" spans="1:26" x14ac:dyDescent="0.3">
      <c r="A21" s="1" t="str">
        <f>'Jrue Holiday'!A21</f>
        <v>@ AFR</v>
      </c>
      <c r="B21">
        <v>0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-5</v>
      </c>
      <c r="Q21" s="2">
        <f t="shared" si="0"/>
        <v>0</v>
      </c>
      <c r="R21" s="6" t="s">
        <v>45</v>
      </c>
      <c r="S21" s="6" t="s">
        <v>45</v>
      </c>
      <c r="T21">
        <v>14</v>
      </c>
      <c r="U21">
        <v>4</v>
      </c>
      <c r="V21">
        <v>0</v>
      </c>
      <c r="W21" s="3">
        <f t="shared" si="2"/>
        <v>6.0043571428571436</v>
      </c>
      <c r="X21" s="4">
        <f t="shared" si="3"/>
        <v>6</v>
      </c>
      <c r="Y21" s="4">
        <f t="shared" si="4"/>
        <v>1.7</v>
      </c>
      <c r="Z21">
        <v>0</v>
      </c>
    </row>
    <row r="22" spans="1:26" x14ac:dyDescent="0.3">
      <c r="A22" s="1" t="str">
        <f>'Jrue Holiday'!A22</f>
        <v>vs OLD</v>
      </c>
      <c r="B22">
        <v>2</v>
      </c>
      <c r="C22">
        <v>2</v>
      </c>
      <c r="D22">
        <v>2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-11</v>
      </c>
      <c r="Q22" s="2">
        <f t="shared" si="0"/>
        <v>1</v>
      </c>
      <c r="R22" s="6" t="s">
        <v>45</v>
      </c>
      <c r="S22" s="6" t="s">
        <v>45</v>
      </c>
      <c r="T22">
        <v>17</v>
      </c>
      <c r="U22">
        <v>7</v>
      </c>
      <c r="V22">
        <v>0</v>
      </c>
      <c r="W22" s="3">
        <f t="shared" si="2"/>
        <v>9.8531764705882345</v>
      </c>
      <c r="X22" s="4">
        <f t="shared" si="3"/>
        <v>7.4</v>
      </c>
      <c r="Y22" s="4">
        <f t="shared" si="4"/>
        <v>3.3</v>
      </c>
      <c r="Z22">
        <v>0</v>
      </c>
    </row>
    <row r="23" spans="1:26" x14ac:dyDescent="0.3">
      <c r="A23" s="1" t="str">
        <f>'Jrue Holiday'!A23</f>
        <v>@ USA</v>
      </c>
      <c r="B23">
        <v>2</v>
      </c>
      <c r="C23">
        <v>2</v>
      </c>
      <c r="D23">
        <v>1</v>
      </c>
      <c r="E23">
        <v>0</v>
      </c>
      <c r="F23">
        <v>0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 s="2">
        <f t="shared" si="0"/>
        <v>1</v>
      </c>
      <c r="R23" s="6" t="s">
        <v>45</v>
      </c>
      <c r="S23" s="6" t="s">
        <v>45</v>
      </c>
      <c r="T23">
        <v>12</v>
      </c>
      <c r="U23">
        <v>4</v>
      </c>
      <c r="V23">
        <v>1</v>
      </c>
      <c r="W23" s="3">
        <f t="shared" si="2"/>
        <v>3.5172499999999984</v>
      </c>
      <c r="X23" s="4">
        <f t="shared" si="3"/>
        <v>3.9000000000000004</v>
      </c>
      <c r="Y23" s="4">
        <f t="shared" si="4"/>
        <v>1</v>
      </c>
      <c r="Z23">
        <v>0</v>
      </c>
    </row>
    <row r="24" spans="1:26" x14ac:dyDescent="0.3">
      <c r="A24" s="1" t="str">
        <f>'Jrue Holiday'!A24</f>
        <v>vs SPA</v>
      </c>
      <c r="B24">
        <v>7</v>
      </c>
      <c r="C24">
        <v>2</v>
      </c>
      <c r="D24">
        <v>2</v>
      </c>
      <c r="E24">
        <v>0</v>
      </c>
      <c r="F24">
        <v>0</v>
      </c>
      <c r="G24">
        <v>0</v>
      </c>
      <c r="H24">
        <v>3</v>
      </c>
      <c r="I24">
        <v>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5</v>
      </c>
      <c r="Q24" s="2">
        <f t="shared" si="0"/>
        <v>0.75</v>
      </c>
      <c r="R24" s="2">
        <f t="shared" si="1"/>
        <v>1</v>
      </c>
      <c r="S24" s="6" t="s">
        <v>45</v>
      </c>
      <c r="T24">
        <v>16</v>
      </c>
      <c r="U24">
        <v>12</v>
      </c>
      <c r="V24">
        <v>0</v>
      </c>
      <c r="W24" s="3">
        <f t="shared" si="2"/>
        <v>23.0665625</v>
      </c>
      <c r="X24" s="4">
        <f t="shared" si="3"/>
        <v>12.4</v>
      </c>
      <c r="Y24" s="4">
        <f t="shared" si="4"/>
        <v>7.3999999999999986</v>
      </c>
      <c r="Z24">
        <v>0</v>
      </c>
    </row>
    <row r="25" spans="1:26" x14ac:dyDescent="0.3">
      <c r="A25" s="1" t="str">
        <f>'Jrue Holiday'!A25</f>
        <v>@ 6TH</v>
      </c>
      <c r="B25">
        <v>0</v>
      </c>
      <c r="C25">
        <v>2</v>
      </c>
      <c r="D25">
        <v>3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-2</v>
      </c>
      <c r="Q25" s="2">
        <f t="shared" si="0"/>
        <v>0</v>
      </c>
      <c r="R25" s="2">
        <f t="shared" si="1"/>
        <v>0</v>
      </c>
      <c r="S25" s="6" t="s">
        <v>45</v>
      </c>
      <c r="T25">
        <v>15</v>
      </c>
      <c r="U25">
        <v>7</v>
      </c>
      <c r="V25">
        <v>0</v>
      </c>
      <c r="W25" s="3">
        <f t="shared" si="2"/>
        <v>6.2836666666666661</v>
      </c>
      <c r="X25" s="4">
        <f t="shared" si="3"/>
        <v>6.9</v>
      </c>
      <c r="Y25" s="4">
        <f t="shared" si="4"/>
        <v>1.9999999999999996</v>
      </c>
      <c r="Z25">
        <v>0</v>
      </c>
    </row>
    <row r="26" spans="1:26" x14ac:dyDescent="0.3">
      <c r="A26" s="1" t="str">
        <f>'Jrue Holiday'!A26</f>
        <v>vs CAN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4</v>
      </c>
      <c r="Q26" s="6" t="s">
        <v>45</v>
      </c>
      <c r="R26" s="6" t="s">
        <v>45</v>
      </c>
      <c r="S26" s="6" t="s">
        <v>45</v>
      </c>
      <c r="T26">
        <v>13</v>
      </c>
      <c r="U26">
        <v>0</v>
      </c>
      <c r="V26">
        <v>0</v>
      </c>
      <c r="W26" s="3">
        <f t="shared" si="2"/>
        <v>5.2772307692307692</v>
      </c>
      <c r="X26" s="4">
        <f t="shared" si="3"/>
        <v>3.5999999999999996</v>
      </c>
      <c r="Y26" s="4">
        <f t="shared" si="4"/>
        <v>1.2999999999999998</v>
      </c>
      <c r="Z26">
        <v>0</v>
      </c>
    </row>
    <row r="27" spans="1:26" x14ac:dyDescent="0.3">
      <c r="A27" s="1" t="str">
        <f>'Jrue Holiday'!A27</f>
        <v>@ DNK</v>
      </c>
      <c r="B27">
        <v>4</v>
      </c>
      <c r="C27">
        <v>3</v>
      </c>
      <c r="D27">
        <v>5</v>
      </c>
      <c r="E27">
        <v>0</v>
      </c>
      <c r="F27">
        <v>1</v>
      </c>
      <c r="G27">
        <v>0</v>
      </c>
      <c r="H27">
        <v>2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 s="2">
        <f t="shared" si="0"/>
        <v>1</v>
      </c>
      <c r="R27" s="6" t="s">
        <v>45</v>
      </c>
      <c r="S27" s="6" t="s">
        <v>45</v>
      </c>
      <c r="T27">
        <v>15</v>
      </c>
      <c r="U27">
        <v>16</v>
      </c>
      <c r="V27">
        <v>1</v>
      </c>
      <c r="W27" s="3">
        <f t="shared" si="2"/>
        <v>29.548199999999998</v>
      </c>
      <c r="X27" s="4">
        <f t="shared" si="3"/>
        <v>18.100000000000001</v>
      </c>
      <c r="Y27" s="4">
        <f t="shared" si="4"/>
        <v>8.8000000000000007</v>
      </c>
      <c r="Z27">
        <v>0</v>
      </c>
    </row>
    <row r="28" spans="1:26" x14ac:dyDescent="0.3">
      <c r="A28" s="1" t="str">
        <f>'Jrue Holiday'!A28</f>
        <v>vs IMP</v>
      </c>
      <c r="B28">
        <v>0</v>
      </c>
      <c r="C28">
        <v>0</v>
      </c>
      <c r="D28">
        <v>5</v>
      </c>
      <c r="E28">
        <v>1</v>
      </c>
      <c r="F28">
        <v>0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-9</v>
      </c>
      <c r="Q28" s="2">
        <f t="shared" si="0"/>
        <v>0</v>
      </c>
      <c r="R28" s="2">
        <f t="shared" si="1"/>
        <v>0</v>
      </c>
      <c r="S28" s="6" t="s">
        <v>45</v>
      </c>
      <c r="T28">
        <v>18</v>
      </c>
      <c r="U28">
        <v>11</v>
      </c>
      <c r="V28">
        <v>0</v>
      </c>
      <c r="W28" s="3">
        <f t="shared" si="2"/>
        <v>2.6898333333333326</v>
      </c>
      <c r="X28" s="4">
        <f t="shared" si="3"/>
        <v>8.5</v>
      </c>
      <c r="Y28" s="4">
        <f t="shared" si="4"/>
        <v>1.1000000000000001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2.3703703703703702</v>
      </c>
      <c r="C47" s="4">
        <f t="shared" ref="C47:P47" si="6">AVERAGE(C2:C46)</f>
        <v>1.8518518518518519</v>
      </c>
      <c r="D47" s="4">
        <f t="shared" si="6"/>
        <v>2.7037037037037037</v>
      </c>
      <c r="E47" s="4">
        <f t="shared" si="6"/>
        <v>0.18518518518518517</v>
      </c>
      <c r="F47" s="4">
        <f t="shared" si="6"/>
        <v>0.55555555555555558</v>
      </c>
      <c r="G47" s="4">
        <f t="shared" si="6"/>
        <v>0.55555555555555558</v>
      </c>
      <c r="H47" s="4">
        <f t="shared" si="6"/>
        <v>1</v>
      </c>
      <c r="I47" s="4">
        <f t="shared" si="6"/>
        <v>1.5555555555555556</v>
      </c>
      <c r="J47" s="4">
        <f t="shared" si="6"/>
        <v>0.22222222222222221</v>
      </c>
      <c r="K47" s="4">
        <f t="shared" si="6"/>
        <v>0.33333333333333331</v>
      </c>
      <c r="L47" s="4">
        <f t="shared" si="6"/>
        <v>0.14814814814814814</v>
      </c>
      <c r="M47" s="4">
        <f t="shared" si="6"/>
        <v>0.22222222222222221</v>
      </c>
      <c r="N47" s="4">
        <f t="shared" si="6"/>
        <v>0.14814814814814814</v>
      </c>
      <c r="O47" s="4">
        <f t="shared" si="6"/>
        <v>0.59259259259259256</v>
      </c>
      <c r="P47" s="4">
        <f t="shared" si="6"/>
        <v>1.4814814814814814</v>
      </c>
      <c r="Q47" s="2">
        <f>SUM(H2:H46)/SUM(I2:I46)</f>
        <v>0.6428571428571429</v>
      </c>
      <c r="R47" s="2">
        <f>SUM(J2:J46)/SUM(K2:K46)</f>
        <v>0.66666666666666663</v>
      </c>
      <c r="S47" s="2">
        <f>SUM(L2:L46)/SUM(M2:M46)</f>
        <v>0.66666666666666663</v>
      </c>
      <c r="T47" s="4">
        <f t="shared" ref="T47:V47" si="7">AVERAGE(T2:T46)</f>
        <v>14.37037037037037</v>
      </c>
      <c r="U47" s="4">
        <f t="shared" si="7"/>
        <v>8.5555555555555554</v>
      </c>
      <c r="V47" s="4">
        <f t="shared" si="7"/>
        <v>0.33333333333333331</v>
      </c>
      <c r="W47" s="3">
        <f>((H49*85.91) +(F49*53.897)+(J49*51.757)+(L49*46.845)+(E49*39.19)+(N49*39.19)+(D49*34.677)+((C49-N49)*14.707)-(O49*17.174)-((M49-L49)*20.091)-((I49-H49)*39.19)-(G49*53.897))/T49</f>
        <v>14.11167268041237</v>
      </c>
      <c r="X47" s="4">
        <f t="shared" ref="X47" si="8">B47+(C47*1.2)+(D47*1.5)+(E47*3)+(F47*3)-G47</f>
        <v>10.314814814814815</v>
      </c>
      <c r="Y47" s="4">
        <f t="shared" ref="Y47" si="9">B47+0.4*H47-0.7*I47-0.4*(M47-L47)+0.7*N47+0.3*(C47-N47)+F47+D47*0.7+0.7*E47-0.4*O47-G47</f>
        <v>4.0518518518518514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64</v>
      </c>
      <c r="C49">
        <f t="shared" ref="C49:P49" si="10">SUM(C2:C46)</f>
        <v>50</v>
      </c>
      <c r="D49">
        <f t="shared" si="10"/>
        <v>73</v>
      </c>
      <c r="E49">
        <f t="shared" si="10"/>
        <v>5</v>
      </c>
      <c r="F49">
        <f t="shared" si="10"/>
        <v>15</v>
      </c>
      <c r="G49">
        <f t="shared" si="10"/>
        <v>15</v>
      </c>
      <c r="H49">
        <f t="shared" si="10"/>
        <v>27</v>
      </c>
      <c r="I49">
        <f t="shared" si="10"/>
        <v>42</v>
      </c>
      <c r="J49">
        <f t="shared" si="10"/>
        <v>6</v>
      </c>
      <c r="K49">
        <f t="shared" si="10"/>
        <v>9</v>
      </c>
      <c r="L49">
        <f t="shared" si="10"/>
        <v>4</v>
      </c>
      <c r="M49">
        <f t="shared" si="10"/>
        <v>6</v>
      </c>
      <c r="N49">
        <f t="shared" si="10"/>
        <v>4</v>
      </c>
      <c r="O49">
        <f t="shared" si="10"/>
        <v>16</v>
      </c>
      <c r="P49">
        <f t="shared" si="10"/>
        <v>40</v>
      </c>
      <c r="T49">
        <f>SUM(T2:T46)</f>
        <v>388</v>
      </c>
      <c r="U49">
        <f>SUM(U2:U46)</f>
        <v>231</v>
      </c>
      <c r="V49">
        <f>SUM(V2:V46)</f>
        <v>9</v>
      </c>
      <c r="X49" s="4">
        <f>SUM(X2:X46)</f>
        <v>278.50000000000006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E579-CCD2-4C09-BED9-E6C6CE454942}">
  <dimension ref="A1:Z56"/>
  <sheetViews>
    <sheetView topLeftCell="A9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 s="6" t="s">
        <v>45</v>
      </c>
      <c r="R2" s="6" t="s">
        <v>45</v>
      </c>
      <c r="S2" s="6" t="s">
        <v>45</v>
      </c>
      <c r="T2">
        <v>8</v>
      </c>
      <c r="U2">
        <v>0</v>
      </c>
      <c r="V2">
        <v>0</v>
      </c>
      <c r="W2" s="3">
        <f t="shared" ref="W2:W46" si="0">((H2*85.91) +(F2*53.897)+(J2*51.757)+(L2*46.845)+(E2*39.19)+(N2*39.19)+(D2*34.677)+((C2-N2)*14.707)-(O2*17.174)-((M2-L2)*20.091)-((I2-H2)*39.19)-(G2*53.897))/T2</f>
        <v>4.5903749999999999</v>
      </c>
      <c r="X2" s="4">
        <f t="shared" ref="X2:X46" si="1">B2+(C2*1.2)+(D2*1.5)+(E2*3)+(F2*3)-G2</f>
        <v>3</v>
      </c>
      <c r="Y2" s="4">
        <f t="shared" ref="Y2:Y46" si="2">B2+0.4*H2-0.7*I2-0.4*(M2-L2)+0.7*N2+0.3*(C2-N2)+F2+D2*0.7+0.7*E2-0.4*O2-G2</f>
        <v>0.6</v>
      </c>
      <c r="Z2">
        <v>0</v>
      </c>
    </row>
    <row r="3" spans="1:26" x14ac:dyDescent="0.3">
      <c r="A3" s="1" t="str">
        <f>'Jrue Holiday'!A3</f>
        <v>vs INJ</v>
      </c>
      <c r="B3">
        <v>2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 s="2">
        <f t="shared" ref="Q3:Q46" si="3">H3/I3</f>
        <v>1</v>
      </c>
      <c r="R3" s="6" t="s">
        <v>45</v>
      </c>
      <c r="S3" s="6" t="s">
        <v>45</v>
      </c>
      <c r="T3">
        <v>8</v>
      </c>
      <c r="U3">
        <v>5</v>
      </c>
      <c r="V3">
        <v>0</v>
      </c>
      <c r="W3" s="3">
        <f t="shared" si="0"/>
        <v>24.562499999999996</v>
      </c>
      <c r="X3" s="4">
        <f t="shared" si="1"/>
        <v>9.5</v>
      </c>
      <c r="Y3" s="4">
        <f t="shared" si="2"/>
        <v>3.7000000000000006</v>
      </c>
      <c r="Z3">
        <v>0</v>
      </c>
    </row>
    <row r="4" spans="1:26" x14ac:dyDescent="0.3">
      <c r="A4" s="1" t="str">
        <f>'Jrue Holiday'!A4</f>
        <v>@ EUR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-6</v>
      </c>
      <c r="Q4" s="2">
        <f t="shared" si="3"/>
        <v>0.33333333333333331</v>
      </c>
      <c r="R4" s="2">
        <f t="shared" ref="R4:R46" si="4">J4/K4</f>
        <v>1</v>
      </c>
      <c r="S4" s="6" t="s">
        <v>45</v>
      </c>
      <c r="T4">
        <v>10</v>
      </c>
      <c r="U4">
        <v>5</v>
      </c>
      <c r="V4">
        <v>0</v>
      </c>
      <c r="W4" s="3">
        <f t="shared" si="0"/>
        <v>9.3963999999999999</v>
      </c>
      <c r="X4" s="4">
        <f t="shared" si="1"/>
        <v>4.5</v>
      </c>
      <c r="Y4" s="4">
        <f t="shared" si="2"/>
        <v>2</v>
      </c>
      <c r="Z4">
        <v>0</v>
      </c>
    </row>
    <row r="5" spans="1:26" x14ac:dyDescent="0.3">
      <c r="A5" s="1" t="str">
        <f>'Jrue Holiday'!A5</f>
        <v>@ RKS</v>
      </c>
      <c r="B5">
        <v>4</v>
      </c>
      <c r="C5">
        <v>0</v>
      </c>
      <c r="D5">
        <v>2</v>
      </c>
      <c r="E5">
        <v>0</v>
      </c>
      <c r="F5">
        <v>1</v>
      </c>
      <c r="G5">
        <v>1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 s="2">
        <f t="shared" si="3"/>
        <v>1</v>
      </c>
      <c r="R5" s="6" t="s">
        <v>45</v>
      </c>
      <c r="S5" s="6" t="s">
        <v>45</v>
      </c>
      <c r="T5">
        <v>10</v>
      </c>
      <c r="U5">
        <v>9</v>
      </c>
      <c r="V5">
        <v>1</v>
      </c>
      <c r="W5" s="3">
        <f t="shared" si="0"/>
        <v>24.117399999999996</v>
      </c>
      <c r="X5" s="4">
        <f t="shared" si="1"/>
        <v>9</v>
      </c>
      <c r="Y5" s="4">
        <f t="shared" si="2"/>
        <v>4.8000000000000007</v>
      </c>
      <c r="Z5">
        <v>0</v>
      </c>
    </row>
    <row r="6" spans="1:26" x14ac:dyDescent="0.3">
      <c r="A6" s="1" t="str">
        <f>'Jrue Holiday'!A6</f>
        <v>vs AFR</v>
      </c>
      <c r="B6">
        <v>3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2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3</v>
      </c>
      <c r="Q6" s="2">
        <f t="shared" si="3"/>
        <v>0.5</v>
      </c>
      <c r="R6" s="2">
        <f t="shared" si="4"/>
        <v>0.5</v>
      </c>
      <c r="S6" s="6" t="s">
        <v>45</v>
      </c>
      <c r="T6">
        <v>8</v>
      </c>
      <c r="U6">
        <v>6</v>
      </c>
      <c r="V6">
        <v>0</v>
      </c>
      <c r="W6" s="3">
        <f t="shared" si="0"/>
        <v>18.482624999999999</v>
      </c>
      <c r="X6" s="4">
        <f t="shared" si="1"/>
        <v>5.7</v>
      </c>
      <c r="Y6" s="4">
        <f t="shared" si="2"/>
        <v>3</v>
      </c>
      <c r="Z6">
        <v>0</v>
      </c>
    </row>
    <row r="7" spans="1:26" x14ac:dyDescent="0.3">
      <c r="A7" s="1" t="str">
        <f>'Jrue Holiday'!A7</f>
        <v>@ OLD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 s="6" t="s">
        <v>45</v>
      </c>
      <c r="R7" s="6" t="s">
        <v>45</v>
      </c>
      <c r="S7" s="6" t="s">
        <v>45</v>
      </c>
      <c r="T7">
        <v>8</v>
      </c>
      <c r="U7">
        <v>0</v>
      </c>
      <c r="V7">
        <v>0</v>
      </c>
      <c r="W7" s="3">
        <f t="shared" si="0"/>
        <v>-6.7371249999999998</v>
      </c>
      <c r="X7" s="4">
        <f t="shared" si="1"/>
        <v>-1</v>
      </c>
      <c r="Y7" s="4">
        <f t="shared" si="2"/>
        <v>-1</v>
      </c>
      <c r="Z7">
        <v>0</v>
      </c>
    </row>
    <row r="8" spans="1:26" x14ac:dyDescent="0.3">
      <c r="A8" s="1" t="str">
        <f>'Jrue Holiday'!A8</f>
        <v>vs USA</v>
      </c>
      <c r="B8">
        <v>9</v>
      </c>
      <c r="C8">
        <v>0</v>
      </c>
      <c r="D8">
        <v>3</v>
      </c>
      <c r="E8">
        <v>0</v>
      </c>
      <c r="F8">
        <v>0</v>
      </c>
      <c r="G8">
        <v>0</v>
      </c>
      <c r="H8">
        <v>4</v>
      </c>
      <c r="I8">
        <v>4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4</v>
      </c>
      <c r="Q8" s="2">
        <f t="shared" si="3"/>
        <v>1</v>
      </c>
      <c r="R8" s="2">
        <f t="shared" si="4"/>
        <v>1</v>
      </c>
      <c r="S8" s="6" t="s">
        <v>45</v>
      </c>
      <c r="T8">
        <v>9</v>
      </c>
      <c r="U8">
        <v>17</v>
      </c>
      <c r="V8">
        <v>1</v>
      </c>
      <c r="W8" s="3">
        <f t="shared" si="0"/>
        <v>55.491999999999997</v>
      </c>
      <c r="X8" s="4">
        <f t="shared" si="1"/>
        <v>13.5</v>
      </c>
      <c r="Y8" s="4">
        <f t="shared" si="2"/>
        <v>9.8999999999999986</v>
      </c>
      <c r="Z8">
        <v>0</v>
      </c>
    </row>
    <row r="9" spans="1:26" x14ac:dyDescent="0.3">
      <c r="A9" s="1" t="str">
        <f>'Jrue Holiday'!A9</f>
        <v>@ SPA</v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</v>
      </c>
      <c r="Q9" s="6" t="s">
        <v>45</v>
      </c>
      <c r="R9" s="6" t="s">
        <v>45</v>
      </c>
      <c r="S9" s="6" t="s">
        <v>45</v>
      </c>
      <c r="T9">
        <v>8</v>
      </c>
      <c r="U9">
        <v>4</v>
      </c>
      <c r="V9">
        <v>0</v>
      </c>
      <c r="W9" s="3">
        <f t="shared" si="0"/>
        <v>10.507625000000001</v>
      </c>
      <c r="X9" s="4">
        <f t="shared" si="1"/>
        <v>4.2</v>
      </c>
      <c r="Y9" s="4">
        <f t="shared" si="2"/>
        <v>1.7</v>
      </c>
      <c r="Z9">
        <v>0</v>
      </c>
    </row>
    <row r="10" spans="1:26" x14ac:dyDescent="0.3">
      <c r="A10" s="1" t="str">
        <f>'Jrue Holiday'!A10</f>
        <v>vs 6TH</v>
      </c>
      <c r="B10">
        <v>20</v>
      </c>
      <c r="C10">
        <v>1</v>
      </c>
      <c r="D10">
        <v>2</v>
      </c>
      <c r="E10">
        <v>0</v>
      </c>
      <c r="F10">
        <v>1</v>
      </c>
      <c r="G10">
        <v>1</v>
      </c>
      <c r="H10">
        <v>8</v>
      </c>
      <c r="I10">
        <v>10</v>
      </c>
      <c r="J10">
        <v>2</v>
      </c>
      <c r="K10">
        <v>3</v>
      </c>
      <c r="L10">
        <v>2</v>
      </c>
      <c r="M10">
        <v>2</v>
      </c>
      <c r="N10">
        <v>0</v>
      </c>
      <c r="O10">
        <v>1</v>
      </c>
      <c r="P10">
        <v>9</v>
      </c>
      <c r="Q10" s="2">
        <f t="shared" si="3"/>
        <v>0.8</v>
      </c>
      <c r="R10" s="2">
        <f t="shared" si="4"/>
        <v>0.66666666666666663</v>
      </c>
      <c r="S10" s="2">
        <f t="shared" ref="S10:S46" si="5">L10/M10</f>
        <v>1</v>
      </c>
      <c r="T10">
        <v>19</v>
      </c>
      <c r="U10">
        <v>24</v>
      </c>
      <c r="V10">
        <v>3</v>
      </c>
      <c r="W10" s="3">
        <f t="shared" si="0"/>
        <v>45.946894736842111</v>
      </c>
      <c r="X10" s="4">
        <f t="shared" si="1"/>
        <v>26.2</v>
      </c>
      <c r="Y10" s="4">
        <f t="shared" si="2"/>
        <v>17.5</v>
      </c>
      <c r="Z10">
        <v>0</v>
      </c>
    </row>
    <row r="11" spans="1:26" x14ac:dyDescent="0.3">
      <c r="A11" s="1" t="str">
        <f>'Jrue Holiday'!A11</f>
        <v>@ CAN</v>
      </c>
      <c r="B11">
        <v>6</v>
      </c>
      <c r="C11">
        <v>1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8</v>
      </c>
      <c r="Q11" s="2">
        <f t="shared" si="3"/>
        <v>1</v>
      </c>
      <c r="R11" s="6" t="s">
        <v>45</v>
      </c>
      <c r="S11" s="6" t="s">
        <v>45</v>
      </c>
      <c r="T11">
        <v>9</v>
      </c>
      <c r="U11">
        <v>9</v>
      </c>
      <c r="V11">
        <v>0</v>
      </c>
      <c r="W11" s="3">
        <f t="shared" si="0"/>
        <v>32.215555555555561</v>
      </c>
      <c r="X11" s="4">
        <f t="shared" si="1"/>
        <v>8.6999999999999993</v>
      </c>
      <c r="Y11" s="4">
        <f t="shared" si="2"/>
        <v>5.7</v>
      </c>
      <c r="Z11">
        <v>0</v>
      </c>
    </row>
    <row r="12" spans="1:26" x14ac:dyDescent="0.3">
      <c r="A12" s="1" t="str">
        <f>'Jrue Holiday'!A12</f>
        <v>vs DNK</v>
      </c>
      <c r="B12">
        <v>4</v>
      </c>
      <c r="C12">
        <v>1</v>
      </c>
      <c r="D12">
        <v>0</v>
      </c>
      <c r="E12">
        <v>1</v>
      </c>
      <c r="F12">
        <v>1</v>
      </c>
      <c r="G12">
        <v>0</v>
      </c>
      <c r="H12">
        <v>2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-11</v>
      </c>
      <c r="Q12" s="2">
        <f t="shared" si="3"/>
        <v>0.66666666666666663</v>
      </c>
      <c r="R12" s="2">
        <f t="shared" si="4"/>
        <v>0</v>
      </c>
      <c r="S12" s="6" t="s">
        <v>45</v>
      </c>
      <c r="T12">
        <v>9</v>
      </c>
      <c r="U12">
        <v>4</v>
      </c>
      <c r="V12">
        <v>1</v>
      </c>
      <c r="W12" s="3">
        <f t="shared" si="0"/>
        <v>24.805555555555557</v>
      </c>
      <c r="X12" s="4">
        <f t="shared" si="1"/>
        <v>11.2</v>
      </c>
      <c r="Y12" s="4">
        <f t="shared" si="2"/>
        <v>4.3</v>
      </c>
      <c r="Z12">
        <v>0</v>
      </c>
    </row>
    <row r="13" spans="1:26" x14ac:dyDescent="0.3">
      <c r="A13" s="1" t="str">
        <f>'Jrue Holiday'!A13</f>
        <v>@ IMP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-1</v>
      </c>
      <c r="Q13" s="2">
        <f t="shared" si="3"/>
        <v>0</v>
      </c>
      <c r="R13" s="2">
        <f t="shared" si="4"/>
        <v>0</v>
      </c>
      <c r="S13" s="6" t="s">
        <v>45</v>
      </c>
      <c r="T13">
        <v>9</v>
      </c>
      <c r="U13">
        <v>2</v>
      </c>
      <c r="V13">
        <v>0</v>
      </c>
      <c r="W13" s="3">
        <f t="shared" si="0"/>
        <v>1.1326666666666669</v>
      </c>
      <c r="X13" s="4">
        <f t="shared" si="1"/>
        <v>2.7</v>
      </c>
      <c r="Y13" s="4">
        <f t="shared" si="2"/>
        <v>0.3</v>
      </c>
      <c r="Z13">
        <v>0</v>
      </c>
    </row>
    <row r="14" spans="1:26" x14ac:dyDescent="0.3">
      <c r="A14" s="1" t="str">
        <f>'Jrue Holiday'!A14</f>
        <v>vs 3PT</v>
      </c>
      <c r="B14">
        <v>6</v>
      </c>
      <c r="C14">
        <v>3</v>
      </c>
      <c r="D14">
        <v>0</v>
      </c>
      <c r="E14">
        <v>1</v>
      </c>
      <c r="F14">
        <v>0</v>
      </c>
      <c r="G14">
        <v>0</v>
      </c>
      <c r="H14">
        <v>3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 s="2">
        <f t="shared" si="3"/>
        <v>0.75</v>
      </c>
      <c r="R14" s="6" t="s">
        <v>45</v>
      </c>
      <c r="S14" s="6" t="s">
        <v>45</v>
      </c>
      <c r="T14">
        <v>9</v>
      </c>
      <c r="U14">
        <v>6</v>
      </c>
      <c r="V14">
        <v>0</v>
      </c>
      <c r="W14" s="3">
        <f t="shared" si="0"/>
        <v>33.539000000000001</v>
      </c>
      <c r="X14" s="4">
        <f t="shared" si="1"/>
        <v>12.6</v>
      </c>
      <c r="Y14" s="4">
        <f t="shared" si="2"/>
        <v>6.0000000000000009</v>
      </c>
      <c r="Z14">
        <v>0</v>
      </c>
    </row>
    <row r="15" spans="1:26" x14ac:dyDescent="0.3">
      <c r="A15" s="1" t="str">
        <f>'Jrue Holiday'!A15</f>
        <v>vs CHI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 s="6" t="s">
        <v>45</v>
      </c>
      <c r="R15" s="6" t="s">
        <v>45</v>
      </c>
      <c r="S15" s="6" t="s">
        <v>45</v>
      </c>
      <c r="T15">
        <v>8</v>
      </c>
      <c r="U15">
        <v>2</v>
      </c>
      <c r="V15">
        <v>0</v>
      </c>
      <c r="W15" s="3">
        <f t="shared" si="0"/>
        <v>4.334625</v>
      </c>
      <c r="X15" s="4">
        <f t="shared" si="1"/>
        <v>1.5</v>
      </c>
      <c r="Y15" s="4">
        <f t="shared" si="2"/>
        <v>0.7</v>
      </c>
      <c r="Z15">
        <v>0</v>
      </c>
    </row>
    <row r="16" spans="1:26" x14ac:dyDescent="0.3">
      <c r="A16" s="1" t="str">
        <f>'Jrue Holiday'!A16</f>
        <v>@ OCE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3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 s="2">
        <f t="shared" si="3"/>
        <v>0.66666666666666663</v>
      </c>
      <c r="R16" s="2">
        <f t="shared" si="4"/>
        <v>0.5</v>
      </c>
      <c r="S16" s="6" t="s">
        <v>45</v>
      </c>
      <c r="T16">
        <v>8</v>
      </c>
      <c r="U16">
        <v>5</v>
      </c>
      <c r="V16">
        <v>0</v>
      </c>
      <c r="W16" s="3">
        <f t="shared" si="0"/>
        <v>23.048375</v>
      </c>
      <c r="X16" s="4">
        <f t="shared" si="1"/>
        <v>5</v>
      </c>
      <c r="Y16" s="4">
        <f t="shared" si="2"/>
        <v>3.7</v>
      </c>
      <c r="Z16">
        <v>0</v>
      </c>
    </row>
    <row r="17" spans="1:26" x14ac:dyDescent="0.3">
      <c r="A17" s="1" t="str">
        <f>'Jrue Holiday'!A17</f>
        <v>vs FRA</v>
      </c>
      <c r="B17">
        <v>0</v>
      </c>
      <c r="C17">
        <v>1</v>
      </c>
      <c r="D17">
        <v>2</v>
      </c>
      <c r="E17">
        <v>0</v>
      </c>
      <c r="F17">
        <v>1</v>
      </c>
      <c r="G17">
        <v>0</v>
      </c>
      <c r="H17">
        <v>0</v>
      </c>
      <c r="I17">
        <v>3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5</v>
      </c>
      <c r="Q17" s="2">
        <f t="shared" si="3"/>
        <v>0</v>
      </c>
      <c r="R17" s="2">
        <f t="shared" si="4"/>
        <v>0</v>
      </c>
      <c r="S17" s="6" t="s">
        <v>45</v>
      </c>
      <c r="T17">
        <v>9</v>
      </c>
      <c r="U17">
        <v>5</v>
      </c>
      <c r="V17">
        <v>0</v>
      </c>
      <c r="W17" s="3">
        <f t="shared" si="0"/>
        <v>0.35711111111111093</v>
      </c>
      <c r="X17" s="4">
        <f t="shared" si="1"/>
        <v>7.2</v>
      </c>
      <c r="Y17" s="4">
        <f t="shared" si="2"/>
        <v>0.20000000000000029</v>
      </c>
      <c r="Z17">
        <v>0</v>
      </c>
    </row>
    <row r="18" spans="1:26" x14ac:dyDescent="0.3">
      <c r="A18" s="1" t="str">
        <f>'Jrue Holiday'!A18</f>
        <v>@ INJ</v>
      </c>
      <c r="B18">
        <v>4</v>
      </c>
      <c r="C18">
        <v>0</v>
      </c>
      <c r="D18">
        <v>1</v>
      </c>
      <c r="E18">
        <v>0</v>
      </c>
      <c r="F18">
        <v>0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0</v>
      </c>
      <c r="O18">
        <v>0</v>
      </c>
      <c r="P18">
        <v>0</v>
      </c>
      <c r="Q18" s="2">
        <f t="shared" si="3"/>
        <v>0.5</v>
      </c>
      <c r="R18" s="2">
        <f t="shared" si="4"/>
        <v>1</v>
      </c>
      <c r="S18" s="2">
        <f t="shared" si="5"/>
        <v>0.5</v>
      </c>
      <c r="T18">
        <v>9</v>
      </c>
      <c r="U18">
        <v>6</v>
      </c>
      <c r="V18">
        <v>0</v>
      </c>
      <c r="W18" s="3">
        <f t="shared" si="0"/>
        <v>5.790444444444443</v>
      </c>
      <c r="X18" s="4">
        <f t="shared" si="1"/>
        <v>3.5</v>
      </c>
      <c r="Y18" s="4">
        <f t="shared" si="2"/>
        <v>1.3000000000000007</v>
      </c>
      <c r="Z18">
        <v>0</v>
      </c>
    </row>
    <row r="19" spans="1:26" x14ac:dyDescent="0.3">
      <c r="A19" s="1" t="str">
        <f>'Jrue Holiday'!A19</f>
        <v>vs EUR</v>
      </c>
      <c r="B19">
        <v>7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5</v>
      </c>
      <c r="Q19" s="2">
        <f t="shared" si="3"/>
        <v>1</v>
      </c>
      <c r="R19" s="6" t="s">
        <v>45</v>
      </c>
      <c r="S19" s="2">
        <f t="shared" si="5"/>
        <v>1</v>
      </c>
      <c r="T19">
        <v>8</v>
      </c>
      <c r="U19">
        <v>9</v>
      </c>
      <c r="V19">
        <v>2</v>
      </c>
      <c r="W19" s="3">
        <f t="shared" si="0"/>
        <v>40.259750000000011</v>
      </c>
      <c r="X19" s="4">
        <f t="shared" si="1"/>
        <v>8.5</v>
      </c>
      <c r="Y19" s="4">
        <f t="shared" si="2"/>
        <v>6.3999999999999995</v>
      </c>
      <c r="Z19">
        <v>0</v>
      </c>
    </row>
    <row r="20" spans="1:26" x14ac:dyDescent="0.3">
      <c r="A20" s="1" t="str">
        <f>'Jrue Holiday'!A20</f>
        <v>vs RKS</v>
      </c>
      <c r="B20">
        <v>2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-14</v>
      </c>
      <c r="Q20" s="2">
        <f t="shared" si="3"/>
        <v>0.33333333333333331</v>
      </c>
      <c r="R20" s="2">
        <f t="shared" si="4"/>
        <v>0</v>
      </c>
      <c r="S20" s="6" t="s">
        <v>45</v>
      </c>
      <c r="T20">
        <v>8</v>
      </c>
      <c r="U20">
        <v>2</v>
      </c>
      <c r="V20">
        <v>0</v>
      </c>
      <c r="W20" s="3">
        <f t="shared" si="0"/>
        <v>-6.1042500000000013</v>
      </c>
      <c r="X20" s="4">
        <f t="shared" si="1"/>
        <v>2.2000000000000002</v>
      </c>
      <c r="Y20" s="4">
        <f t="shared" si="2"/>
        <v>-0.79999999999999971</v>
      </c>
      <c r="Z20">
        <v>0</v>
      </c>
    </row>
    <row r="21" spans="1:26" x14ac:dyDescent="0.3">
      <c r="A21" s="1" t="str">
        <f>'Jrue Holiday'!A21</f>
        <v>@ AFR</v>
      </c>
      <c r="B21">
        <v>8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  <c r="I21">
        <v>4</v>
      </c>
      <c r="J21">
        <v>0</v>
      </c>
      <c r="K21">
        <v>1</v>
      </c>
      <c r="L21">
        <v>4</v>
      </c>
      <c r="M21">
        <v>4</v>
      </c>
      <c r="N21">
        <v>0</v>
      </c>
      <c r="O21">
        <v>0</v>
      </c>
      <c r="P21">
        <v>-16</v>
      </c>
      <c r="Q21" s="2">
        <f t="shared" si="3"/>
        <v>0.5</v>
      </c>
      <c r="R21" s="2">
        <f t="shared" si="4"/>
        <v>0</v>
      </c>
      <c r="S21" s="2">
        <f t="shared" si="5"/>
        <v>1</v>
      </c>
      <c r="T21">
        <v>10</v>
      </c>
      <c r="U21">
        <v>8</v>
      </c>
      <c r="V21">
        <v>0</v>
      </c>
      <c r="W21" s="3">
        <f t="shared" si="0"/>
        <v>18.773299999999999</v>
      </c>
      <c r="X21" s="4">
        <f t="shared" si="1"/>
        <v>7.1999999999999993</v>
      </c>
      <c r="Y21" s="4">
        <f t="shared" si="2"/>
        <v>4.3000000000000007</v>
      </c>
      <c r="Z21">
        <v>0</v>
      </c>
    </row>
    <row r="22" spans="1:26" x14ac:dyDescent="0.3">
      <c r="A22" s="1" t="str">
        <f>'Jrue Holiday'!A22</f>
        <v>vs OLD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-9</v>
      </c>
      <c r="Q22" s="2">
        <f t="shared" si="3"/>
        <v>0</v>
      </c>
      <c r="R22" s="2">
        <f t="shared" si="4"/>
        <v>0</v>
      </c>
      <c r="S22" s="6" t="s">
        <v>45</v>
      </c>
      <c r="T22">
        <v>8</v>
      </c>
      <c r="U22">
        <v>3</v>
      </c>
      <c r="V22">
        <v>0</v>
      </c>
      <c r="W22" s="3">
        <f t="shared" si="0"/>
        <v>-0.56412499999999977</v>
      </c>
      <c r="X22" s="4">
        <f t="shared" si="1"/>
        <v>1.5</v>
      </c>
      <c r="Y22" s="4">
        <f t="shared" si="2"/>
        <v>0</v>
      </c>
      <c r="Z22">
        <v>0</v>
      </c>
    </row>
    <row r="23" spans="1:26" x14ac:dyDescent="0.3">
      <c r="A23" s="1" t="str">
        <f>'Jrue Holiday'!A23</f>
        <v>@ USA</v>
      </c>
      <c r="B23">
        <v>7</v>
      </c>
      <c r="C23">
        <v>1</v>
      </c>
      <c r="D23">
        <v>3</v>
      </c>
      <c r="E23">
        <v>0</v>
      </c>
      <c r="F23">
        <v>1</v>
      </c>
      <c r="G23">
        <v>0</v>
      </c>
      <c r="H23">
        <v>2</v>
      </c>
      <c r="I23">
        <v>3</v>
      </c>
      <c r="J23">
        <v>1</v>
      </c>
      <c r="K23">
        <v>2</v>
      </c>
      <c r="L23">
        <v>2</v>
      </c>
      <c r="M23">
        <v>2</v>
      </c>
      <c r="N23">
        <v>0</v>
      </c>
      <c r="O23">
        <v>0</v>
      </c>
      <c r="P23">
        <v>9</v>
      </c>
      <c r="Q23" s="2">
        <f t="shared" si="3"/>
        <v>0.66666666666666663</v>
      </c>
      <c r="R23" s="2">
        <f t="shared" si="4"/>
        <v>0.5</v>
      </c>
      <c r="S23" s="2">
        <f t="shared" si="5"/>
        <v>1</v>
      </c>
      <c r="T23">
        <v>8</v>
      </c>
      <c r="U23">
        <v>13</v>
      </c>
      <c r="V23">
        <v>0</v>
      </c>
      <c r="W23" s="3">
        <f t="shared" si="0"/>
        <v>56.338999999999999</v>
      </c>
      <c r="X23" s="4">
        <f t="shared" si="1"/>
        <v>15.7</v>
      </c>
      <c r="Y23" s="4">
        <f t="shared" si="2"/>
        <v>9.1</v>
      </c>
      <c r="Z23">
        <v>0</v>
      </c>
    </row>
    <row r="24" spans="1:26" x14ac:dyDescent="0.3">
      <c r="A24" s="1" t="str">
        <f>'Jrue Holiday'!A24</f>
        <v>vs SPA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-11</v>
      </c>
      <c r="Q24" s="2">
        <f t="shared" si="3"/>
        <v>0</v>
      </c>
      <c r="R24" s="2">
        <f t="shared" si="4"/>
        <v>0</v>
      </c>
      <c r="S24" s="6" t="s">
        <v>45</v>
      </c>
      <c r="T24">
        <v>6</v>
      </c>
      <c r="U24">
        <v>0</v>
      </c>
      <c r="V24">
        <v>0</v>
      </c>
      <c r="W24" s="3">
        <f t="shared" si="0"/>
        <v>-6.5316666666666663</v>
      </c>
      <c r="X24" s="4">
        <f t="shared" si="1"/>
        <v>0</v>
      </c>
      <c r="Y24" s="4">
        <f t="shared" si="2"/>
        <v>-0.7</v>
      </c>
      <c r="Z24">
        <v>0</v>
      </c>
    </row>
    <row r="25" spans="1:26" x14ac:dyDescent="0.3">
      <c r="A25" s="1" t="str">
        <f>'Jrue Holiday'!A25</f>
        <v>@ 6TH</v>
      </c>
      <c r="B25">
        <v>0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 s="6" t="s">
        <v>45</v>
      </c>
      <c r="R25" s="6" t="s">
        <v>45</v>
      </c>
      <c r="S25" s="6" t="s">
        <v>45</v>
      </c>
      <c r="T25">
        <v>9</v>
      </c>
      <c r="U25">
        <v>2</v>
      </c>
      <c r="V25">
        <v>0</v>
      </c>
      <c r="W25" s="3">
        <f t="shared" si="0"/>
        <v>11.475666666666665</v>
      </c>
      <c r="X25" s="4">
        <f t="shared" si="1"/>
        <v>5.0999999999999996</v>
      </c>
      <c r="Y25" s="4">
        <f t="shared" si="2"/>
        <v>1.9999999999999998</v>
      </c>
      <c r="Z25">
        <v>0</v>
      </c>
    </row>
    <row r="26" spans="1:26" x14ac:dyDescent="0.3">
      <c r="A26" s="1" t="str">
        <f>'Jrue Holiday'!A26</f>
        <v>vs CAN</v>
      </c>
      <c r="B26">
        <v>7</v>
      </c>
      <c r="C26">
        <v>0</v>
      </c>
      <c r="D26">
        <v>2</v>
      </c>
      <c r="E26">
        <v>0</v>
      </c>
      <c r="F26">
        <v>2</v>
      </c>
      <c r="G26">
        <v>1</v>
      </c>
      <c r="H26">
        <v>3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9</v>
      </c>
      <c r="Q26" s="2">
        <f t="shared" si="3"/>
        <v>0.5</v>
      </c>
      <c r="R26" s="2">
        <f t="shared" si="4"/>
        <v>1</v>
      </c>
      <c r="S26" s="6" t="s">
        <v>45</v>
      </c>
      <c r="T26">
        <v>13</v>
      </c>
      <c r="U26">
        <v>11</v>
      </c>
      <c r="V26">
        <v>1</v>
      </c>
      <c r="W26" s="3">
        <f t="shared" si="0"/>
        <v>22.922615384615387</v>
      </c>
      <c r="X26" s="4">
        <f t="shared" si="1"/>
        <v>15</v>
      </c>
      <c r="Y26" s="4">
        <f t="shared" si="2"/>
        <v>6</v>
      </c>
      <c r="Z26">
        <v>0</v>
      </c>
    </row>
    <row r="27" spans="1:26" x14ac:dyDescent="0.3">
      <c r="A27" s="1" t="str">
        <f>'Jrue Holiday'!A27</f>
        <v>@ DNK</v>
      </c>
      <c r="B27">
        <v>9</v>
      </c>
      <c r="C27">
        <v>2</v>
      </c>
      <c r="D27">
        <v>0</v>
      </c>
      <c r="E27">
        <v>0</v>
      </c>
      <c r="F27">
        <v>0</v>
      </c>
      <c r="G27">
        <v>0</v>
      </c>
      <c r="H27">
        <v>3</v>
      </c>
      <c r="I27">
        <v>5</v>
      </c>
      <c r="J27">
        <v>1</v>
      </c>
      <c r="K27">
        <v>2</v>
      </c>
      <c r="L27">
        <v>2</v>
      </c>
      <c r="M27">
        <v>2</v>
      </c>
      <c r="N27">
        <v>1</v>
      </c>
      <c r="O27">
        <v>0</v>
      </c>
      <c r="P27">
        <v>11</v>
      </c>
      <c r="Q27" s="2">
        <f t="shared" si="3"/>
        <v>0.6</v>
      </c>
      <c r="R27" s="2">
        <f t="shared" si="4"/>
        <v>0.5</v>
      </c>
      <c r="S27" s="2">
        <f t="shared" si="5"/>
        <v>1</v>
      </c>
      <c r="T27">
        <v>9</v>
      </c>
      <c r="U27">
        <v>9</v>
      </c>
      <c r="V27">
        <v>0</v>
      </c>
      <c r="W27" s="3">
        <f t="shared" si="0"/>
        <v>42.077111111111115</v>
      </c>
      <c r="X27" s="4">
        <f t="shared" si="1"/>
        <v>11.4</v>
      </c>
      <c r="Y27" s="4">
        <f t="shared" si="2"/>
        <v>7.6999999999999993</v>
      </c>
      <c r="Z27">
        <v>0</v>
      </c>
    </row>
    <row r="28" spans="1:26" x14ac:dyDescent="0.3">
      <c r="A28" s="1" t="str">
        <f>'Jrue Holiday'!A28</f>
        <v>vs IMP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3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-3</v>
      </c>
      <c r="Q28" s="2">
        <f t="shared" si="3"/>
        <v>0.33333333333333331</v>
      </c>
      <c r="R28" s="2">
        <f t="shared" si="4"/>
        <v>0</v>
      </c>
      <c r="S28" s="2">
        <f t="shared" si="5"/>
        <v>1</v>
      </c>
      <c r="T28">
        <v>10</v>
      </c>
      <c r="U28">
        <v>3</v>
      </c>
      <c r="V28">
        <v>0</v>
      </c>
      <c r="W28" s="3">
        <f t="shared" si="0"/>
        <v>-1.6696000000000004</v>
      </c>
      <c r="X28" s="4">
        <f t="shared" si="1"/>
        <v>2</v>
      </c>
      <c r="Y28" s="4">
        <f t="shared" si="2"/>
        <v>-9.9999999999999756E-2</v>
      </c>
      <c r="Z28">
        <v>0</v>
      </c>
    </row>
    <row r="29" spans="1:26" x14ac:dyDescent="0.3">
      <c r="A29" s="1">
        <f>'Jrue Holiday'!A29</f>
        <v>0</v>
      </c>
      <c r="Q29" s="2" t="e">
        <f t="shared" si="3"/>
        <v>#DIV/0!</v>
      </c>
      <c r="R29" s="2" t="e">
        <f t="shared" si="4"/>
        <v>#DIV/0!</v>
      </c>
      <c r="S29" s="2" t="e">
        <f t="shared" si="5"/>
        <v>#DIV/0!</v>
      </c>
      <c r="W29" s="3" t="e">
        <f t="shared" si="0"/>
        <v>#DIV/0!</v>
      </c>
      <c r="X29" s="4">
        <f t="shared" si="1"/>
        <v>0</v>
      </c>
      <c r="Y29" s="4">
        <f t="shared" si="2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3"/>
        <v>#DIV/0!</v>
      </c>
      <c r="R30" s="2" t="e">
        <f t="shared" si="4"/>
        <v>#DIV/0!</v>
      </c>
      <c r="S30" s="2" t="e">
        <f t="shared" si="5"/>
        <v>#DIV/0!</v>
      </c>
      <c r="W30" s="3" t="e">
        <f t="shared" si="0"/>
        <v>#DIV/0!</v>
      </c>
      <c r="X30" s="4">
        <f t="shared" si="1"/>
        <v>0</v>
      </c>
      <c r="Y30" s="4">
        <f t="shared" si="2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3"/>
        <v>#DIV/0!</v>
      </c>
      <c r="R31" s="2" t="e">
        <f t="shared" si="4"/>
        <v>#DIV/0!</v>
      </c>
      <c r="S31" s="2" t="e">
        <f t="shared" si="5"/>
        <v>#DIV/0!</v>
      </c>
      <c r="W31" s="3" t="e">
        <f t="shared" si="0"/>
        <v>#DIV/0!</v>
      </c>
      <c r="X31" s="4">
        <f t="shared" si="1"/>
        <v>0</v>
      </c>
      <c r="Y31" s="4">
        <f t="shared" si="2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3"/>
        <v>#DIV/0!</v>
      </c>
      <c r="R32" s="2" t="e">
        <f t="shared" si="4"/>
        <v>#DIV/0!</v>
      </c>
      <c r="S32" s="2" t="e">
        <f t="shared" si="5"/>
        <v>#DIV/0!</v>
      </c>
      <c r="W32" s="3" t="e">
        <f t="shared" si="0"/>
        <v>#DIV/0!</v>
      </c>
      <c r="X32" s="4">
        <f t="shared" si="1"/>
        <v>0</v>
      </c>
      <c r="Y32" s="4">
        <f t="shared" si="2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3"/>
        <v>#DIV/0!</v>
      </c>
      <c r="R33" s="2" t="e">
        <f t="shared" si="4"/>
        <v>#DIV/0!</v>
      </c>
      <c r="S33" s="2" t="e">
        <f t="shared" si="5"/>
        <v>#DIV/0!</v>
      </c>
      <c r="W33" s="3" t="e">
        <f t="shared" si="0"/>
        <v>#DIV/0!</v>
      </c>
      <c r="X33" s="4">
        <f t="shared" si="1"/>
        <v>0</v>
      </c>
      <c r="Y33" s="4">
        <f t="shared" si="2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3"/>
        <v>#DIV/0!</v>
      </c>
      <c r="R34" s="2" t="e">
        <f t="shared" si="4"/>
        <v>#DIV/0!</v>
      </c>
      <c r="S34" s="2" t="e">
        <f t="shared" si="5"/>
        <v>#DIV/0!</v>
      </c>
      <c r="W34" s="3" t="e">
        <f t="shared" si="0"/>
        <v>#DIV/0!</v>
      </c>
      <c r="X34" s="4">
        <f t="shared" si="1"/>
        <v>0</v>
      </c>
      <c r="Y34" s="4">
        <f t="shared" si="2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3"/>
        <v>#DIV/0!</v>
      </c>
      <c r="R35" s="2" t="e">
        <f t="shared" si="4"/>
        <v>#DIV/0!</v>
      </c>
      <c r="S35" s="2" t="e">
        <f t="shared" si="5"/>
        <v>#DIV/0!</v>
      </c>
      <c r="W35" s="3" t="e">
        <f t="shared" si="0"/>
        <v>#DIV/0!</v>
      </c>
      <c r="X35" s="4">
        <f t="shared" si="1"/>
        <v>0</v>
      </c>
      <c r="Y35" s="4">
        <f t="shared" si="2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3"/>
        <v>#DIV/0!</v>
      </c>
      <c r="R36" s="2" t="e">
        <f t="shared" si="4"/>
        <v>#DIV/0!</v>
      </c>
      <c r="S36" s="2" t="e">
        <f t="shared" si="5"/>
        <v>#DIV/0!</v>
      </c>
      <c r="W36" s="3" t="e">
        <f t="shared" si="0"/>
        <v>#DIV/0!</v>
      </c>
      <c r="X36" s="4">
        <f t="shared" si="1"/>
        <v>0</v>
      </c>
      <c r="Y36" s="4">
        <f t="shared" si="2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3"/>
        <v>#DIV/0!</v>
      </c>
      <c r="R37" s="2" t="e">
        <f t="shared" si="4"/>
        <v>#DIV/0!</v>
      </c>
      <c r="S37" s="2" t="e">
        <f t="shared" si="5"/>
        <v>#DIV/0!</v>
      </c>
      <c r="W37" s="3" t="e">
        <f t="shared" si="0"/>
        <v>#DIV/0!</v>
      </c>
      <c r="X37" s="4">
        <f t="shared" si="1"/>
        <v>0</v>
      </c>
      <c r="Y37" s="4">
        <f t="shared" si="2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3"/>
        <v>#DIV/0!</v>
      </c>
      <c r="R38" s="2" t="e">
        <f t="shared" si="4"/>
        <v>#DIV/0!</v>
      </c>
      <c r="S38" s="2" t="e">
        <f t="shared" si="5"/>
        <v>#DIV/0!</v>
      </c>
      <c r="W38" s="3" t="e">
        <f t="shared" si="0"/>
        <v>#DIV/0!</v>
      </c>
      <c r="X38" s="4">
        <f t="shared" si="1"/>
        <v>0</v>
      </c>
      <c r="Y38" s="4">
        <f t="shared" si="2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3"/>
        <v>#DIV/0!</v>
      </c>
      <c r="R39" s="2" t="e">
        <f t="shared" si="4"/>
        <v>#DIV/0!</v>
      </c>
      <c r="S39" s="2" t="e">
        <f t="shared" si="5"/>
        <v>#DIV/0!</v>
      </c>
      <c r="W39" s="3" t="e">
        <f t="shared" si="0"/>
        <v>#DIV/0!</v>
      </c>
      <c r="X39" s="4">
        <f t="shared" si="1"/>
        <v>0</v>
      </c>
      <c r="Y39" s="4">
        <f t="shared" si="2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3"/>
        <v>#DIV/0!</v>
      </c>
      <c r="R40" s="2" t="e">
        <f t="shared" si="4"/>
        <v>#DIV/0!</v>
      </c>
      <c r="S40" s="2" t="e">
        <f t="shared" si="5"/>
        <v>#DIV/0!</v>
      </c>
      <c r="W40" s="3" t="e">
        <f t="shared" si="0"/>
        <v>#DIV/0!</v>
      </c>
      <c r="X40" s="4">
        <f t="shared" si="1"/>
        <v>0</v>
      </c>
      <c r="Y40" s="4">
        <f t="shared" si="2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3"/>
        <v>#DIV/0!</v>
      </c>
      <c r="R41" s="2" t="e">
        <f t="shared" si="4"/>
        <v>#DIV/0!</v>
      </c>
      <c r="S41" s="2" t="e">
        <f t="shared" si="5"/>
        <v>#DIV/0!</v>
      </c>
      <c r="W41" s="3" t="e">
        <f t="shared" si="0"/>
        <v>#DIV/0!</v>
      </c>
      <c r="X41" s="4">
        <f t="shared" si="1"/>
        <v>0</v>
      </c>
      <c r="Y41" s="4">
        <f t="shared" si="2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3"/>
        <v>#DIV/0!</v>
      </c>
      <c r="R42" s="2" t="e">
        <f t="shared" si="4"/>
        <v>#DIV/0!</v>
      </c>
      <c r="S42" s="2" t="e">
        <f t="shared" si="5"/>
        <v>#DIV/0!</v>
      </c>
      <c r="W42" s="3" t="e">
        <f t="shared" si="0"/>
        <v>#DIV/0!</v>
      </c>
      <c r="X42" s="4">
        <f t="shared" si="1"/>
        <v>0</v>
      </c>
      <c r="Y42" s="4">
        <f t="shared" si="2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3"/>
        <v>#DIV/0!</v>
      </c>
      <c r="R43" s="2" t="e">
        <f t="shared" si="4"/>
        <v>#DIV/0!</v>
      </c>
      <c r="S43" s="2" t="e">
        <f t="shared" si="5"/>
        <v>#DIV/0!</v>
      </c>
      <c r="W43" s="3" t="e">
        <f t="shared" si="0"/>
        <v>#DIV/0!</v>
      </c>
      <c r="X43" s="4">
        <f t="shared" si="1"/>
        <v>0</v>
      </c>
      <c r="Y43" s="4">
        <f t="shared" si="2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3"/>
        <v>#DIV/0!</v>
      </c>
      <c r="R44" s="2" t="e">
        <f t="shared" si="4"/>
        <v>#DIV/0!</v>
      </c>
      <c r="S44" s="2" t="e">
        <f t="shared" si="5"/>
        <v>#DIV/0!</v>
      </c>
      <c r="W44" s="3" t="e">
        <f t="shared" si="0"/>
        <v>#DIV/0!</v>
      </c>
      <c r="X44" s="4">
        <f t="shared" si="1"/>
        <v>0</v>
      </c>
      <c r="Y44" s="4">
        <f t="shared" si="2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3"/>
        <v>#DIV/0!</v>
      </c>
      <c r="R45" s="2" t="e">
        <f t="shared" si="4"/>
        <v>#DIV/0!</v>
      </c>
      <c r="S45" s="2" t="e">
        <f t="shared" si="5"/>
        <v>#DIV/0!</v>
      </c>
      <c r="W45" s="3" t="e">
        <f t="shared" si="0"/>
        <v>#DIV/0!</v>
      </c>
      <c r="X45" s="4">
        <f t="shared" si="1"/>
        <v>0</v>
      </c>
      <c r="Y45" s="4">
        <f t="shared" si="2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3"/>
        <v>#DIV/0!</v>
      </c>
      <c r="R46" s="2" t="e">
        <f t="shared" si="4"/>
        <v>#DIV/0!</v>
      </c>
      <c r="S46" s="2" t="e">
        <f t="shared" si="5"/>
        <v>#DIV/0!</v>
      </c>
      <c r="W46" s="3" t="e">
        <f t="shared" si="0"/>
        <v>#DIV/0!</v>
      </c>
      <c r="X46" s="4">
        <f t="shared" si="1"/>
        <v>0</v>
      </c>
      <c r="Y46" s="4">
        <f t="shared" si="2"/>
        <v>0</v>
      </c>
      <c r="Z46">
        <v>0</v>
      </c>
    </row>
    <row r="47" spans="1:26" x14ac:dyDescent="0.3">
      <c r="A47" t="s">
        <v>22</v>
      </c>
      <c r="B47" s="4">
        <f>AVERAGE(B2:B46)</f>
        <v>4.0370370370370372</v>
      </c>
      <c r="C47" s="4">
        <f t="shared" ref="C47:P47" si="6">AVERAGE(C2:C46)</f>
        <v>0.66666666666666663</v>
      </c>
      <c r="D47" s="4">
        <f t="shared" si="6"/>
        <v>0.96296296296296291</v>
      </c>
      <c r="E47" s="4">
        <f t="shared" si="6"/>
        <v>0.1111111111111111</v>
      </c>
      <c r="F47" s="4">
        <f t="shared" si="6"/>
        <v>0.33333333333333331</v>
      </c>
      <c r="G47" s="4">
        <f t="shared" si="6"/>
        <v>0.37037037037037035</v>
      </c>
      <c r="H47" s="4">
        <f t="shared" si="6"/>
        <v>1.5925925925925926</v>
      </c>
      <c r="I47" s="4">
        <f t="shared" si="6"/>
        <v>2.5925925925925926</v>
      </c>
      <c r="J47" s="4">
        <f t="shared" si="6"/>
        <v>0.37037037037037035</v>
      </c>
      <c r="K47" s="4">
        <f t="shared" si="6"/>
        <v>0.85185185185185186</v>
      </c>
      <c r="L47" s="4">
        <f t="shared" si="6"/>
        <v>0.48148148148148145</v>
      </c>
      <c r="M47" s="4">
        <f t="shared" si="6"/>
        <v>0.51851851851851849</v>
      </c>
      <c r="N47" s="4">
        <f t="shared" si="6"/>
        <v>7.407407407407407E-2</v>
      </c>
      <c r="O47" s="4">
        <f t="shared" si="6"/>
        <v>0.37037037037037035</v>
      </c>
      <c r="P47" s="4">
        <f t="shared" si="6"/>
        <v>0.37037037037037035</v>
      </c>
      <c r="Q47" s="2">
        <f>SUM(H2:H46)/SUM(I2:I46)</f>
        <v>0.61428571428571432</v>
      </c>
      <c r="R47" s="2">
        <f>SUM(J2:J46)/SUM(K2:K46)</f>
        <v>0.43478260869565216</v>
      </c>
      <c r="S47" s="2">
        <f>SUM(L2:L46)/SUM(M2:M46)</f>
        <v>0.9285714285714286</v>
      </c>
      <c r="T47" s="4">
        <f t="shared" ref="T47:V47" si="7">AVERAGE(T2:T46)</f>
        <v>9.1481481481481488</v>
      </c>
      <c r="U47" s="4">
        <f t="shared" si="7"/>
        <v>6.2592592592592595</v>
      </c>
      <c r="V47" s="4">
        <f t="shared" si="7"/>
        <v>0.33333333333333331</v>
      </c>
      <c r="W47" s="3">
        <f>((H49*85.91) +(F49*53.897)+(J49*51.757)+(L49*46.845)+(E49*39.19)+(N49*39.19)+(D49*34.677)+((C49-N49)*14.707)-(O49*17.174)-((M49-L49)*20.091)-((I49-H49)*39.19)-(G49*53.897))/T49</f>
        <v>19.634376518218616</v>
      </c>
      <c r="X47" s="4">
        <f t="shared" ref="X47" si="8">B47+(C47*1.2)+(D47*1.5)+(E47*3)+(F47*3)-G47</f>
        <v>7.2444444444444445</v>
      </c>
      <c r="Y47" s="4">
        <f t="shared" ref="Y47" si="9">B47+0.4*H47-0.7*I47-0.4*(M47-L47)+0.7*N47+0.3*(C47-N47)+F47+D47*0.7+0.7*E47-0.4*O47-G47</f>
        <v>3.6407407407407408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109</v>
      </c>
      <c r="C49">
        <f t="shared" ref="C49:P49" si="10">SUM(C2:C46)</f>
        <v>18</v>
      </c>
      <c r="D49">
        <f t="shared" si="10"/>
        <v>26</v>
      </c>
      <c r="E49">
        <f t="shared" si="10"/>
        <v>3</v>
      </c>
      <c r="F49">
        <f t="shared" si="10"/>
        <v>9</v>
      </c>
      <c r="G49">
        <f t="shared" si="10"/>
        <v>10</v>
      </c>
      <c r="H49">
        <f t="shared" si="10"/>
        <v>43</v>
      </c>
      <c r="I49">
        <f t="shared" si="10"/>
        <v>70</v>
      </c>
      <c r="J49">
        <f t="shared" si="10"/>
        <v>10</v>
      </c>
      <c r="K49">
        <f t="shared" si="10"/>
        <v>23</v>
      </c>
      <c r="L49">
        <f t="shared" si="10"/>
        <v>13</v>
      </c>
      <c r="M49">
        <f t="shared" si="10"/>
        <v>14</v>
      </c>
      <c r="N49">
        <f t="shared" si="10"/>
        <v>2</v>
      </c>
      <c r="O49">
        <f t="shared" si="10"/>
        <v>10</v>
      </c>
      <c r="P49">
        <f t="shared" si="10"/>
        <v>10</v>
      </c>
      <c r="T49">
        <f>SUM(T2:T46)</f>
        <v>247</v>
      </c>
      <c r="U49">
        <f>SUM(U2:U46)</f>
        <v>169</v>
      </c>
      <c r="V49">
        <f>SUM(V2:V46)</f>
        <v>9</v>
      </c>
      <c r="X49" s="4">
        <f>SUM(X2:X46)</f>
        <v>195.59999999999997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817E-0A83-4E42-92CC-266E48C42DD5}">
  <dimension ref="A1:Z56"/>
  <sheetViews>
    <sheetView topLeftCell="A9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4</v>
      </c>
      <c r="C2">
        <v>2</v>
      </c>
      <c r="D2">
        <v>1</v>
      </c>
      <c r="E2">
        <v>0</v>
      </c>
      <c r="F2">
        <v>1</v>
      </c>
      <c r="G2">
        <v>0</v>
      </c>
      <c r="H2">
        <v>2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-2</v>
      </c>
      <c r="Q2" s="2">
        <f t="shared" ref="Q2:Q46" si="0">H2/I2</f>
        <v>0.66666666666666663</v>
      </c>
      <c r="R2" s="2">
        <f t="shared" ref="R2:R46" si="1">J2/K2</f>
        <v>0</v>
      </c>
      <c r="S2" s="6" t="s">
        <v>45</v>
      </c>
      <c r="T2">
        <v>8</v>
      </c>
      <c r="U2">
        <v>6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29.180500000000002</v>
      </c>
      <c r="X2" s="4">
        <f t="shared" ref="X2:X46" si="3">B2+(C2*1.2)+(D2*1.5)+(E2*3)+(F2*3)-G2</f>
        <v>10.9</v>
      </c>
      <c r="Y2" s="4">
        <f t="shared" ref="Y2:Y46" si="4">B2+0.4*H2-0.7*I2-0.4*(M2-L2)+0.7*N2+0.3*(C2-N2)+F2+D2*0.7+0.7*E2-0.4*O2-G2</f>
        <v>4.6000000000000005</v>
      </c>
      <c r="Z2">
        <v>0</v>
      </c>
    </row>
    <row r="3" spans="1:26" x14ac:dyDescent="0.3">
      <c r="A3" s="1" t="str">
        <f>'Jrue Holiday'!A3</f>
        <v>vs INJ</v>
      </c>
      <c r="B3">
        <v>0</v>
      </c>
      <c r="C3">
        <v>2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-5</v>
      </c>
      <c r="Q3" s="2">
        <f t="shared" si="0"/>
        <v>0</v>
      </c>
      <c r="R3" s="6" t="s">
        <v>45</v>
      </c>
      <c r="S3" s="6" t="s">
        <v>45</v>
      </c>
      <c r="T3">
        <v>7</v>
      </c>
      <c r="U3">
        <v>2</v>
      </c>
      <c r="V3">
        <v>0</v>
      </c>
      <c r="W3" s="3">
        <f t="shared" si="2"/>
        <v>6.7024285714285714</v>
      </c>
      <c r="X3" s="4">
        <f t="shared" si="3"/>
        <v>6.9</v>
      </c>
      <c r="Y3" s="4">
        <f t="shared" si="4"/>
        <v>0.8999999999999998</v>
      </c>
      <c r="Z3">
        <v>0</v>
      </c>
    </row>
    <row r="4" spans="1:26" x14ac:dyDescent="0.3">
      <c r="A4" s="1" t="str">
        <f>'Jrue Holiday'!A4</f>
        <v>@ EUR</v>
      </c>
      <c r="B4">
        <v>10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>
        <v>5</v>
      </c>
      <c r="J4">
        <v>2</v>
      </c>
      <c r="K4">
        <v>3</v>
      </c>
      <c r="L4">
        <v>2</v>
      </c>
      <c r="M4">
        <v>2</v>
      </c>
      <c r="N4">
        <v>0</v>
      </c>
      <c r="O4">
        <v>0</v>
      </c>
      <c r="P4">
        <v>0</v>
      </c>
      <c r="Q4" s="2">
        <f t="shared" si="0"/>
        <v>0.6</v>
      </c>
      <c r="R4" s="2">
        <f t="shared" si="1"/>
        <v>0.66666666666666663</v>
      </c>
      <c r="S4" s="2">
        <f>L4/M4</f>
        <v>1</v>
      </c>
      <c r="T4">
        <v>11</v>
      </c>
      <c r="U4">
        <v>10</v>
      </c>
      <c r="V4">
        <v>0</v>
      </c>
      <c r="W4" s="3">
        <f t="shared" si="2"/>
        <v>34.232181818181822</v>
      </c>
      <c r="X4" s="4">
        <f t="shared" si="3"/>
        <v>12</v>
      </c>
      <c r="Y4" s="4">
        <f t="shared" si="4"/>
        <v>7.6999999999999993</v>
      </c>
      <c r="Z4">
        <v>0</v>
      </c>
    </row>
    <row r="5" spans="1:26" x14ac:dyDescent="0.3">
      <c r="A5" s="1" t="str">
        <f>'Jrue Holiday'!A5</f>
        <v>@ RKS</v>
      </c>
      <c r="B5">
        <v>4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12</v>
      </c>
      <c r="Q5" s="2">
        <f t="shared" si="0"/>
        <v>0.5</v>
      </c>
      <c r="R5" s="2">
        <f t="shared" si="1"/>
        <v>0</v>
      </c>
      <c r="S5" s="6" t="s">
        <v>45</v>
      </c>
      <c r="T5">
        <v>8</v>
      </c>
      <c r="U5">
        <v>4</v>
      </c>
      <c r="V5">
        <v>0</v>
      </c>
      <c r="W5" s="3">
        <f t="shared" si="2"/>
        <v>14.415500000000002</v>
      </c>
      <c r="X5" s="4">
        <f t="shared" si="3"/>
        <v>9.4</v>
      </c>
      <c r="Y5" s="4">
        <f t="shared" si="4"/>
        <v>4.3000000000000007</v>
      </c>
      <c r="Z5">
        <v>0</v>
      </c>
    </row>
    <row r="6" spans="1:26" x14ac:dyDescent="0.3">
      <c r="A6" s="1" t="str">
        <f>'Jrue Holiday'!A6</f>
        <v>vs AFR</v>
      </c>
      <c r="B6">
        <v>3</v>
      </c>
      <c r="C6">
        <v>2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 s="2">
        <f t="shared" si="0"/>
        <v>1</v>
      </c>
      <c r="R6" s="2">
        <f t="shared" si="1"/>
        <v>1</v>
      </c>
      <c r="S6" s="6" t="s">
        <v>45</v>
      </c>
      <c r="T6">
        <v>6</v>
      </c>
      <c r="U6">
        <v>3</v>
      </c>
      <c r="V6">
        <v>0</v>
      </c>
      <c r="W6" s="3">
        <f t="shared" si="2"/>
        <v>36.829666666666668</v>
      </c>
      <c r="X6" s="4">
        <f t="shared" si="3"/>
        <v>8.4</v>
      </c>
      <c r="Y6" s="4">
        <f t="shared" si="4"/>
        <v>4.3000000000000007</v>
      </c>
      <c r="Z6">
        <v>0</v>
      </c>
    </row>
    <row r="7" spans="1:26" x14ac:dyDescent="0.3">
      <c r="A7" s="1" t="str">
        <f>'Jrue Holiday'!A7</f>
        <v>@ OLD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-3</v>
      </c>
      <c r="Q7" s="6" t="s">
        <v>45</v>
      </c>
      <c r="R7" s="6" t="s">
        <v>45</v>
      </c>
      <c r="S7" s="6" t="s">
        <v>45</v>
      </c>
      <c r="T7">
        <v>9</v>
      </c>
      <c r="U7">
        <v>0</v>
      </c>
      <c r="V7">
        <v>0</v>
      </c>
      <c r="W7" s="3">
        <f t="shared" si="2"/>
        <v>-1.9082222222222223</v>
      </c>
      <c r="X7" s="4">
        <f t="shared" si="3"/>
        <v>0</v>
      </c>
      <c r="Y7" s="4">
        <f t="shared" si="4"/>
        <v>-0.4</v>
      </c>
      <c r="Z7">
        <v>0</v>
      </c>
    </row>
    <row r="8" spans="1:26" x14ac:dyDescent="0.3">
      <c r="A8" s="1" t="str">
        <f>'Jrue Holiday'!A8</f>
        <v>vs USA</v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 s="6" t="s">
        <v>45</v>
      </c>
      <c r="R8" s="6" t="s">
        <v>45</v>
      </c>
      <c r="S8" s="6" t="s">
        <v>45</v>
      </c>
      <c r="T8">
        <v>8</v>
      </c>
      <c r="U8">
        <v>0</v>
      </c>
      <c r="V8">
        <v>0</v>
      </c>
      <c r="W8" s="3">
        <f t="shared" si="2"/>
        <v>13.47425</v>
      </c>
      <c r="X8" s="4">
        <f t="shared" si="3"/>
        <v>8.4</v>
      </c>
      <c r="Y8" s="4">
        <f t="shared" si="4"/>
        <v>2</v>
      </c>
      <c r="Z8">
        <v>0</v>
      </c>
    </row>
    <row r="9" spans="1:26" x14ac:dyDescent="0.3">
      <c r="A9" s="1" t="str">
        <f>'Jrue Holiday'!A9</f>
        <v>@ SPA</v>
      </c>
      <c r="B9">
        <v>8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0</v>
      </c>
      <c r="L9">
        <v>4</v>
      </c>
      <c r="M9">
        <v>4</v>
      </c>
      <c r="N9">
        <v>1</v>
      </c>
      <c r="O9">
        <v>1</v>
      </c>
      <c r="P9">
        <v>0</v>
      </c>
      <c r="Q9" s="2">
        <f t="shared" si="0"/>
        <v>1</v>
      </c>
      <c r="R9" s="6" t="s">
        <v>45</v>
      </c>
      <c r="S9" s="2">
        <f t="shared" ref="S9:S46" si="5">L9/M9</f>
        <v>1</v>
      </c>
      <c r="T9">
        <v>8</v>
      </c>
      <c r="U9">
        <v>8</v>
      </c>
      <c r="V9">
        <v>0</v>
      </c>
      <c r="W9" s="3">
        <f t="shared" si="2"/>
        <v>49.490375</v>
      </c>
      <c r="X9" s="4">
        <f t="shared" si="3"/>
        <v>10.4</v>
      </c>
      <c r="Y9" s="4">
        <f t="shared" si="4"/>
        <v>8</v>
      </c>
      <c r="Z9">
        <v>0</v>
      </c>
    </row>
    <row r="10" spans="1:26" x14ac:dyDescent="0.3">
      <c r="A10" s="1" t="str">
        <f>'Jrue Holiday'!A10</f>
        <v>vs 6TH</v>
      </c>
      <c r="B10">
        <v>4</v>
      </c>
      <c r="C10">
        <v>1</v>
      </c>
      <c r="D10">
        <v>1</v>
      </c>
      <c r="E10">
        <v>0</v>
      </c>
      <c r="F10">
        <v>1</v>
      </c>
      <c r="G10">
        <v>0</v>
      </c>
      <c r="H10">
        <v>2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8</v>
      </c>
      <c r="Q10" s="2">
        <f t="shared" si="0"/>
        <v>0.4</v>
      </c>
      <c r="R10" s="2">
        <f t="shared" si="1"/>
        <v>0</v>
      </c>
      <c r="S10" s="6" t="s">
        <v>45</v>
      </c>
      <c r="T10">
        <v>18</v>
      </c>
      <c r="U10">
        <v>6</v>
      </c>
      <c r="V10">
        <v>0</v>
      </c>
      <c r="W10" s="3">
        <f t="shared" si="2"/>
        <v>7.797611111111113</v>
      </c>
      <c r="X10" s="4">
        <f t="shared" si="3"/>
        <v>9.6999999999999993</v>
      </c>
      <c r="Y10" s="4">
        <f t="shared" si="4"/>
        <v>2.9</v>
      </c>
      <c r="Z10">
        <v>0</v>
      </c>
    </row>
    <row r="11" spans="1:26" x14ac:dyDescent="0.3">
      <c r="A11" s="1" t="str">
        <f>'Jrue Holiday'!A11</f>
        <v>@ CAN</v>
      </c>
      <c r="B11">
        <v>3</v>
      </c>
      <c r="C11">
        <v>2</v>
      </c>
      <c r="D11">
        <v>0</v>
      </c>
      <c r="E11">
        <v>1</v>
      </c>
      <c r="F11">
        <v>1</v>
      </c>
      <c r="G11">
        <v>0</v>
      </c>
      <c r="H11">
        <v>1</v>
      </c>
      <c r="I11">
        <v>3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4</v>
      </c>
      <c r="Q11" s="2">
        <f t="shared" si="0"/>
        <v>0.33333333333333331</v>
      </c>
      <c r="R11" s="2">
        <f t="shared" si="1"/>
        <v>0.5</v>
      </c>
      <c r="S11" s="6" t="s">
        <v>45</v>
      </c>
      <c r="T11">
        <v>5</v>
      </c>
      <c r="U11">
        <v>3</v>
      </c>
      <c r="V11">
        <v>0</v>
      </c>
      <c r="W11" s="3">
        <f t="shared" si="2"/>
        <v>36.357600000000005</v>
      </c>
      <c r="X11" s="4">
        <f t="shared" si="3"/>
        <v>11.4</v>
      </c>
      <c r="Y11" s="4">
        <f t="shared" si="4"/>
        <v>3.6000000000000005</v>
      </c>
      <c r="Z11">
        <v>0</v>
      </c>
    </row>
    <row r="12" spans="1:26" x14ac:dyDescent="0.3">
      <c r="A12" s="1" t="str">
        <f>'Jrue Holiday'!A12</f>
        <v>vs DNK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-12</v>
      </c>
      <c r="Q12" s="2">
        <f t="shared" si="0"/>
        <v>0</v>
      </c>
      <c r="R12" s="2">
        <f t="shared" si="1"/>
        <v>0</v>
      </c>
      <c r="S12" s="6" t="s">
        <v>45</v>
      </c>
      <c r="T12">
        <v>7</v>
      </c>
      <c r="U12">
        <v>0</v>
      </c>
      <c r="V12">
        <v>0</v>
      </c>
      <c r="W12" s="3">
        <f t="shared" si="2"/>
        <v>-11.197142857142856</v>
      </c>
      <c r="X12" s="4">
        <f t="shared" si="3"/>
        <v>0</v>
      </c>
      <c r="Y12" s="4">
        <f t="shared" si="4"/>
        <v>-1.4</v>
      </c>
      <c r="Z12">
        <v>0</v>
      </c>
    </row>
    <row r="13" spans="1:26" x14ac:dyDescent="0.3">
      <c r="A13" s="1" t="str">
        <f>'Jrue Holiday'!A13</f>
        <v>@ IMP</v>
      </c>
      <c r="B13">
        <v>6</v>
      </c>
      <c r="C13">
        <v>1</v>
      </c>
      <c r="D13">
        <v>0</v>
      </c>
      <c r="E13">
        <v>0</v>
      </c>
      <c r="F13">
        <v>0</v>
      </c>
      <c r="G13">
        <v>0</v>
      </c>
      <c r="H13">
        <v>3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-3</v>
      </c>
      <c r="Q13" s="2">
        <f t="shared" si="0"/>
        <v>0.6</v>
      </c>
      <c r="R13" s="6" t="s">
        <v>45</v>
      </c>
      <c r="S13" s="6" t="s">
        <v>45</v>
      </c>
      <c r="T13">
        <v>9</v>
      </c>
      <c r="U13">
        <v>6</v>
      </c>
      <c r="V13">
        <v>1</v>
      </c>
      <c r="W13" s="3">
        <f t="shared" si="2"/>
        <v>19.653666666666666</v>
      </c>
      <c r="X13" s="4">
        <f t="shared" si="3"/>
        <v>7.2</v>
      </c>
      <c r="Y13" s="4">
        <f t="shared" si="4"/>
        <v>3.6</v>
      </c>
      <c r="Z13">
        <v>0</v>
      </c>
    </row>
    <row r="14" spans="1:26" x14ac:dyDescent="0.3">
      <c r="A14" s="1" t="str">
        <f>'Jrue Holiday'!A14</f>
        <v>vs 3PT</v>
      </c>
      <c r="B14">
        <v>4</v>
      </c>
      <c r="C14">
        <v>3</v>
      </c>
      <c r="D14">
        <v>1</v>
      </c>
      <c r="E14">
        <v>1</v>
      </c>
      <c r="F14">
        <v>0</v>
      </c>
      <c r="G14">
        <v>0</v>
      </c>
      <c r="H14">
        <v>2</v>
      </c>
      <c r="I14">
        <v>5</v>
      </c>
      <c r="J14">
        <v>0</v>
      </c>
      <c r="K14">
        <v>2</v>
      </c>
      <c r="L14">
        <v>0</v>
      </c>
      <c r="M14">
        <v>0</v>
      </c>
      <c r="N14">
        <v>1</v>
      </c>
      <c r="O14">
        <v>1</v>
      </c>
      <c r="P14">
        <v>3</v>
      </c>
      <c r="Q14" s="2">
        <f t="shared" si="0"/>
        <v>0.4</v>
      </c>
      <c r="R14" s="2">
        <f t="shared" si="1"/>
        <v>0</v>
      </c>
      <c r="S14" s="6" t="s">
        <v>45</v>
      </c>
      <c r="T14">
        <v>8</v>
      </c>
      <c r="U14">
        <v>6</v>
      </c>
      <c r="V14">
        <v>0</v>
      </c>
      <c r="W14" s="3">
        <f t="shared" si="2"/>
        <v>22.443375000000003</v>
      </c>
      <c r="X14" s="4">
        <f t="shared" si="3"/>
        <v>12.1</v>
      </c>
      <c r="Y14" s="4">
        <f t="shared" si="4"/>
        <v>3.6</v>
      </c>
      <c r="Z14">
        <v>0</v>
      </c>
    </row>
    <row r="15" spans="1:26" x14ac:dyDescent="0.3">
      <c r="A15" s="1" t="str">
        <f>'Jrue Holiday'!A15</f>
        <v>vs CHI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6</v>
      </c>
      <c r="Q15" s="2">
        <f t="shared" si="0"/>
        <v>0</v>
      </c>
      <c r="R15" s="6" t="s">
        <v>45</v>
      </c>
      <c r="S15" s="6" t="s">
        <v>45</v>
      </c>
      <c r="T15">
        <v>8</v>
      </c>
      <c r="U15">
        <v>0</v>
      </c>
      <c r="V15">
        <v>0</v>
      </c>
      <c r="W15" s="3">
        <f t="shared" si="2"/>
        <v>-15.929375</v>
      </c>
      <c r="X15" s="4">
        <f t="shared" si="3"/>
        <v>-1</v>
      </c>
      <c r="Y15" s="4">
        <f t="shared" si="4"/>
        <v>-2.5</v>
      </c>
      <c r="Z15">
        <v>0</v>
      </c>
    </row>
    <row r="16" spans="1:26" x14ac:dyDescent="0.3">
      <c r="A16" s="1" t="str">
        <f>'Jrue Holiday'!A16</f>
        <v>@ OCE</v>
      </c>
      <c r="B16">
        <v>0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</v>
      </c>
      <c r="Q16" s="6" t="s">
        <v>45</v>
      </c>
      <c r="R16" s="6" t="s">
        <v>45</v>
      </c>
      <c r="S16" s="6" t="s">
        <v>45</v>
      </c>
      <c r="T16">
        <v>8</v>
      </c>
      <c r="U16">
        <v>0</v>
      </c>
      <c r="V16">
        <v>0</v>
      </c>
      <c r="W16" s="3">
        <f t="shared" si="2"/>
        <v>6.42875</v>
      </c>
      <c r="X16" s="4">
        <f t="shared" si="3"/>
        <v>5.4</v>
      </c>
      <c r="Y16" s="4">
        <f t="shared" si="4"/>
        <v>0.8999999999999998</v>
      </c>
      <c r="Z16">
        <v>0</v>
      </c>
    </row>
    <row r="17" spans="1:26" x14ac:dyDescent="0.3">
      <c r="A17" s="1" t="str">
        <f>'Jrue Holiday'!A17</f>
        <v>vs FRA</v>
      </c>
      <c r="B17">
        <v>2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 s="2">
        <f t="shared" si="0"/>
        <v>0.5</v>
      </c>
      <c r="R17" s="6" t="s">
        <v>45</v>
      </c>
      <c r="S17" s="6" t="s">
        <v>45</v>
      </c>
      <c r="T17">
        <v>9</v>
      </c>
      <c r="U17">
        <v>4</v>
      </c>
      <c r="V17">
        <v>0</v>
      </c>
      <c r="W17" s="3">
        <f t="shared" si="2"/>
        <v>16.666777777777774</v>
      </c>
      <c r="X17" s="4">
        <f t="shared" si="3"/>
        <v>7.7</v>
      </c>
      <c r="Y17" s="4">
        <f t="shared" si="4"/>
        <v>3</v>
      </c>
      <c r="Z17">
        <v>0</v>
      </c>
    </row>
    <row r="18" spans="1:26" x14ac:dyDescent="0.3">
      <c r="A18" s="1" t="str">
        <f>'Jrue Holiday'!A18</f>
        <v>@ INJ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 s="2">
        <f t="shared" si="0"/>
        <v>0.33333333333333331</v>
      </c>
      <c r="R18" s="6" t="s">
        <v>45</v>
      </c>
      <c r="S18" s="6" t="s">
        <v>45</v>
      </c>
      <c r="T18">
        <v>8</v>
      </c>
      <c r="U18">
        <v>2</v>
      </c>
      <c r="V18">
        <v>0</v>
      </c>
      <c r="W18" s="3">
        <f t="shared" si="2"/>
        <v>7.6783749999999991</v>
      </c>
      <c r="X18" s="4">
        <f t="shared" si="3"/>
        <v>5</v>
      </c>
      <c r="Y18" s="4">
        <f t="shared" si="4"/>
        <v>1.3000000000000003</v>
      </c>
      <c r="Z18">
        <v>0</v>
      </c>
    </row>
    <row r="19" spans="1:26" x14ac:dyDescent="0.3">
      <c r="A19" s="1" t="str">
        <f>'Jrue Holiday'!A19</f>
        <v>vs EUR</v>
      </c>
      <c r="B19">
        <v>7</v>
      </c>
      <c r="C19">
        <v>2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5</v>
      </c>
      <c r="Q19" s="2">
        <f t="shared" si="0"/>
        <v>1</v>
      </c>
      <c r="R19" s="6" t="s">
        <v>45</v>
      </c>
      <c r="S19" s="2">
        <f t="shared" si="5"/>
        <v>1</v>
      </c>
      <c r="T19">
        <v>8</v>
      </c>
      <c r="U19">
        <v>7</v>
      </c>
      <c r="V19">
        <v>0</v>
      </c>
      <c r="W19" s="3">
        <f t="shared" si="2"/>
        <v>44.809000000000005</v>
      </c>
      <c r="X19" s="4">
        <f t="shared" si="3"/>
        <v>9.4</v>
      </c>
      <c r="Y19" s="4">
        <f t="shared" si="4"/>
        <v>7.1</v>
      </c>
      <c r="Z19">
        <v>0</v>
      </c>
    </row>
    <row r="20" spans="1:26" x14ac:dyDescent="0.3">
      <c r="A20" s="1" t="str">
        <f>'Jrue Holiday'!A20</f>
        <v>vs RKS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4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-5</v>
      </c>
      <c r="Q20" s="2">
        <f t="shared" si="0"/>
        <v>0.5</v>
      </c>
      <c r="R20" s="2">
        <f t="shared" si="1"/>
        <v>0</v>
      </c>
      <c r="S20" s="2">
        <f t="shared" si="5"/>
        <v>1</v>
      </c>
      <c r="T20">
        <v>11</v>
      </c>
      <c r="U20">
        <v>5</v>
      </c>
      <c r="V20">
        <v>0</v>
      </c>
      <c r="W20" s="3">
        <f t="shared" si="2"/>
        <v>12.753181818181817</v>
      </c>
      <c r="X20" s="4">
        <f t="shared" si="3"/>
        <v>5</v>
      </c>
      <c r="Y20" s="4">
        <f t="shared" si="4"/>
        <v>3</v>
      </c>
      <c r="Z20">
        <v>0</v>
      </c>
    </row>
    <row r="21" spans="1:26" x14ac:dyDescent="0.3">
      <c r="A21" s="1" t="str">
        <f>'Jrue Holiday'!A21</f>
        <v>@ AFR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0</v>
      </c>
      <c r="P21">
        <v>-9</v>
      </c>
      <c r="Q21" s="2">
        <f t="shared" si="0"/>
        <v>1</v>
      </c>
      <c r="R21" s="6" t="s">
        <v>45</v>
      </c>
      <c r="S21" s="2">
        <f t="shared" si="5"/>
        <v>1</v>
      </c>
      <c r="T21">
        <v>7</v>
      </c>
      <c r="U21">
        <v>4</v>
      </c>
      <c r="V21">
        <v>0</v>
      </c>
      <c r="W21" s="3">
        <f t="shared" si="2"/>
        <v>25.657142857142855</v>
      </c>
      <c r="X21" s="4">
        <f t="shared" si="3"/>
        <v>4</v>
      </c>
      <c r="Y21" s="4">
        <f t="shared" si="4"/>
        <v>3.7</v>
      </c>
      <c r="Z21">
        <v>0</v>
      </c>
    </row>
    <row r="22" spans="1:26" x14ac:dyDescent="0.3">
      <c r="A22" s="1" t="str">
        <f>'Jrue Holiday'!A22</f>
        <v>vs OLD</v>
      </c>
      <c r="B22">
        <v>4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-3</v>
      </c>
      <c r="Q22" s="2">
        <f t="shared" si="0"/>
        <v>1</v>
      </c>
      <c r="R22" s="6" t="s">
        <v>45</v>
      </c>
      <c r="S22" s="6" t="s">
        <v>45</v>
      </c>
      <c r="T22">
        <v>6</v>
      </c>
      <c r="U22">
        <v>4</v>
      </c>
      <c r="V22">
        <v>1</v>
      </c>
      <c r="W22" s="3">
        <f t="shared" si="2"/>
        <v>19.220666666666666</v>
      </c>
      <c r="X22" s="4">
        <f t="shared" si="3"/>
        <v>6.4</v>
      </c>
      <c r="Y22" s="4">
        <f t="shared" si="4"/>
        <v>4.3</v>
      </c>
      <c r="Z22">
        <v>0</v>
      </c>
    </row>
    <row r="23" spans="1:26" x14ac:dyDescent="0.3">
      <c r="A23" s="1" t="str">
        <f>'Jrue Holiday'!A23</f>
        <v>@ USA</v>
      </c>
      <c r="B23">
        <v>4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-2</v>
      </c>
      <c r="Q23" s="2">
        <f t="shared" si="0"/>
        <v>1</v>
      </c>
      <c r="R23" s="6" t="s">
        <v>45</v>
      </c>
      <c r="S23" s="6" t="s">
        <v>45</v>
      </c>
      <c r="T23">
        <v>8</v>
      </c>
      <c r="U23">
        <v>6</v>
      </c>
      <c r="V23">
        <v>0</v>
      </c>
      <c r="W23" s="3">
        <f t="shared" si="2"/>
        <v>30.710874999999998</v>
      </c>
      <c r="X23" s="4">
        <f t="shared" si="3"/>
        <v>6.7</v>
      </c>
      <c r="Y23" s="4">
        <f t="shared" si="4"/>
        <v>4.8</v>
      </c>
      <c r="Z23">
        <v>0</v>
      </c>
    </row>
    <row r="24" spans="1:26" x14ac:dyDescent="0.3">
      <c r="A24" s="1" t="str">
        <f>'Jrue Holiday'!A24</f>
        <v>vs SPA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 s="2">
        <f t="shared" si="0"/>
        <v>1</v>
      </c>
      <c r="R24" s="6" t="s">
        <v>45</v>
      </c>
      <c r="S24" s="6" t="s">
        <v>45</v>
      </c>
      <c r="T24">
        <v>6</v>
      </c>
      <c r="U24">
        <v>2</v>
      </c>
      <c r="V24">
        <v>0</v>
      </c>
      <c r="W24" s="3">
        <f t="shared" si="2"/>
        <v>16.769499999999997</v>
      </c>
      <c r="X24" s="4">
        <f t="shared" si="3"/>
        <v>3.2</v>
      </c>
      <c r="Y24" s="4">
        <f t="shared" si="4"/>
        <v>2</v>
      </c>
      <c r="Z24">
        <v>0</v>
      </c>
    </row>
    <row r="25" spans="1:26" x14ac:dyDescent="0.3">
      <c r="A25" s="1" t="str">
        <f>'Jrue Holiday'!A25</f>
        <v>@ 6TH</v>
      </c>
      <c r="B25">
        <v>3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2</v>
      </c>
      <c r="Q25" s="2">
        <f t="shared" si="0"/>
        <v>0.5</v>
      </c>
      <c r="R25" s="2">
        <f t="shared" si="1"/>
        <v>0</v>
      </c>
      <c r="S25" s="2">
        <f t="shared" si="5"/>
        <v>1</v>
      </c>
      <c r="T25">
        <v>6</v>
      </c>
      <c r="U25">
        <v>3</v>
      </c>
      <c r="V25">
        <v>0</v>
      </c>
      <c r="W25" s="3">
        <f t="shared" si="2"/>
        <v>18.045333333333332</v>
      </c>
      <c r="X25" s="4">
        <f t="shared" si="3"/>
        <v>4.2</v>
      </c>
      <c r="Y25" s="4">
        <f t="shared" si="4"/>
        <v>2.2999999999999998</v>
      </c>
      <c r="Z25">
        <v>0</v>
      </c>
    </row>
    <row r="26" spans="1:26" x14ac:dyDescent="0.3">
      <c r="A26" s="1" t="str">
        <f>'Jrue Holiday'!A26</f>
        <v>vs CAN</v>
      </c>
      <c r="B26">
        <v>7</v>
      </c>
      <c r="C26">
        <v>1</v>
      </c>
      <c r="D26">
        <v>1</v>
      </c>
      <c r="E26">
        <v>0</v>
      </c>
      <c r="F26">
        <v>0</v>
      </c>
      <c r="G26">
        <v>0</v>
      </c>
      <c r="H26">
        <v>3</v>
      </c>
      <c r="I26">
        <v>7</v>
      </c>
      <c r="J26">
        <v>1</v>
      </c>
      <c r="K26">
        <v>2</v>
      </c>
      <c r="L26">
        <v>0</v>
      </c>
      <c r="M26">
        <v>1</v>
      </c>
      <c r="N26">
        <v>0</v>
      </c>
      <c r="O26">
        <v>1</v>
      </c>
      <c r="P26">
        <v>12</v>
      </c>
      <c r="Q26" s="2">
        <f t="shared" si="0"/>
        <v>0.42857142857142855</v>
      </c>
      <c r="R26" s="2">
        <f t="shared" si="1"/>
        <v>0.5</v>
      </c>
      <c r="S26" s="2">
        <f t="shared" si="5"/>
        <v>0</v>
      </c>
      <c r="T26">
        <v>12</v>
      </c>
      <c r="U26">
        <v>9</v>
      </c>
      <c r="V26">
        <v>0</v>
      </c>
      <c r="W26" s="3">
        <f t="shared" si="2"/>
        <v>13.737166666666672</v>
      </c>
      <c r="X26" s="4">
        <f t="shared" si="3"/>
        <v>9.6999999999999993</v>
      </c>
      <c r="Y26" s="4">
        <f t="shared" si="4"/>
        <v>3.4999999999999996</v>
      </c>
      <c r="Z26">
        <v>0</v>
      </c>
    </row>
    <row r="27" spans="1:26" x14ac:dyDescent="0.3">
      <c r="A27" s="1" t="str">
        <f>'Jrue Holiday'!A27</f>
        <v>@ DNK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 s="2">
        <f t="shared" si="0"/>
        <v>0</v>
      </c>
      <c r="R27" s="6" t="s">
        <v>45</v>
      </c>
      <c r="S27" s="6" t="s">
        <v>45</v>
      </c>
      <c r="T27">
        <v>6</v>
      </c>
      <c r="U27">
        <v>0</v>
      </c>
      <c r="V27">
        <v>0</v>
      </c>
      <c r="W27" s="3">
        <f t="shared" si="2"/>
        <v>-9.3940000000000001</v>
      </c>
      <c r="X27" s="4">
        <f t="shared" si="3"/>
        <v>0</v>
      </c>
      <c r="Y27" s="4">
        <f t="shared" si="4"/>
        <v>-1.1000000000000001</v>
      </c>
      <c r="Z27">
        <v>0</v>
      </c>
    </row>
    <row r="28" spans="1:26" x14ac:dyDescent="0.3">
      <c r="A28" s="1" t="str">
        <f>'Jrue Holiday'!A28</f>
        <v>vs IMP</v>
      </c>
      <c r="B28">
        <v>5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-8</v>
      </c>
      <c r="Q28" s="2">
        <f t="shared" si="0"/>
        <v>1</v>
      </c>
      <c r="R28" s="6" t="s">
        <v>45</v>
      </c>
      <c r="S28" s="2">
        <f t="shared" si="5"/>
        <v>1</v>
      </c>
      <c r="T28">
        <v>6</v>
      </c>
      <c r="U28">
        <v>5</v>
      </c>
      <c r="V28">
        <v>0</v>
      </c>
      <c r="W28" s="3">
        <f t="shared" si="2"/>
        <v>38.895333333333333</v>
      </c>
      <c r="X28" s="4">
        <f t="shared" si="3"/>
        <v>6.2</v>
      </c>
      <c r="Y28" s="4">
        <f t="shared" si="4"/>
        <v>4.7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si="5"/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3.3703703703703702</v>
      </c>
      <c r="C47" s="4">
        <f t="shared" ref="C47:P47" si="6">AVERAGE(C2:C46)</f>
        <v>1.1481481481481481</v>
      </c>
      <c r="D47" s="4">
        <f t="shared" si="6"/>
        <v>0.25925925925925924</v>
      </c>
      <c r="E47" s="4">
        <f t="shared" si="6"/>
        <v>0.25925925925925924</v>
      </c>
      <c r="F47" s="4">
        <f t="shared" si="6"/>
        <v>0.25925925925925924</v>
      </c>
      <c r="G47" s="4">
        <f t="shared" si="6"/>
        <v>7.407407407407407E-2</v>
      </c>
      <c r="H47" s="4">
        <f t="shared" si="6"/>
        <v>1.2962962962962963</v>
      </c>
      <c r="I47" s="4">
        <f t="shared" si="6"/>
        <v>2.3703703703703702</v>
      </c>
      <c r="J47" s="4">
        <f t="shared" si="6"/>
        <v>0.18518518518518517</v>
      </c>
      <c r="K47" s="4">
        <f t="shared" si="6"/>
        <v>0.62962962962962965</v>
      </c>
      <c r="L47" s="4">
        <f t="shared" si="6"/>
        <v>0.44444444444444442</v>
      </c>
      <c r="M47" s="4">
        <f t="shared" si="6"/>
        <v>0.48148148148148145</v>
      </c>
      <c r="N47" s="4">
        <f t="shared" si="6"/>
        <v>0.14814814814814814</v>
      </c>
      <c r="O47" s="4">
        <f t="shared" si="6"/>
        <v>0.44444444444444442</v>
      </c>
      <c r="P47" s="4">
        <f t="shared" si="6"/>
        <v>1</v>
      </c>
      <c r="Q47" s="2">
        <f>SUM(H2:H46)/SUM(I2:I46)</f>
        <v>0.546875</v>
      </c>
      <c r="R47" s="2">
        <f>SUM(J2:J46)/SUM(K2:K46)</f>
        <v>0.29411764705882354</v>
      </c>
      <c r="S47" s="2">
        <f>SUM(L2:L46)/SUM(M2:M46)</f>
        <v>0.92307692307692313</v>
      </c>
      <c r="T47" s="4">
        <f t="shared" ref="T47:V47" si="7">AVERAGE(T2:T46)</f>
        <v>8.1851851851851851</v>
      </c>
      <c r="U47" s="4">
        <f t="shared" si="7"/>
        <v>3.8888888888888888</v>
      </c>
      <c r="V47" s="4">
        <f t="shared" si="7"/>
        <v>7.407407407407407E-2</v>
      </c>
      <c r="W47" s="3">
        <f>((H49*85.91) +(F49*53.897)+(J49*51.757)+(L49*46.845)+(E49*39.19)+(N49*39.19)+(D49*34.677)+((C49-N49)*14.707)-(O49*17.174)-((M49-L49)*20.091)-((I49-H49)*39.19)-(G49*53.897))/T49</f>
        <v>17.219407239819002</v>
      </c>
      <c r="X47" s="4">
        <f t="shared" ref="X47" si="8">B47+(C47*1.2)+(D47*1.5)+(E47*3)+(F47*3)-G47</f>
        <v>6.6185185185185187</v>
      </c>
      <c r="Y47" s="4">
        <f t="shared" ref="Y47" si="9">B47+0.4*H47-0.7*I47-0.4*(M47-L47)+0.7*N47+0.3*(C47-N47)+F47+D47*0.7+0.7*E47-0.4*O47-G47</f>
        <v>2.9888888888888894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91</v>
      </c>
      <c r="C49">
        <f t="shared" ref="C49:P49" si="10">SUM(C2:C46)</f>
        <v>31</v>
      </c>
      <c r="D49">
        <f t="shared" si="10"/>
        <v>7</v>
      </c>
      <c r="E49">
        <f t="shared" si="10"/>
        <v>7</v>
      </c>
      <c r="F49">
        <f t="shared" si="10"/>
        <v>7</v>
      </c>
      <c r="G49">
        <f t="shared" si="10"/>
        <v>2</v>
      </c>
      <c r="H49">
        <f t="shared" si="10"/>
        <v>35</v>
      </c>
      <c r="I49">
        <f t="shared" si="10"/>
        <v>64</v>
      </c>
      <c r="J49">
        <f t="shared" si="10"/>
        <v>5</v>
      </c>
      <c r="K49">
        <f t="shared" si="10"/>
        <v>17</v>
      </c>
      <c r="L49">
        <f t="shared" si="10"/>
        <v>12</v>
      </c>
      <c r="M49">
        <f t="shared" si="10"/>
        <v>13</v>
      </c>
      <c r="N49">
        <f t="shared" si="10"/>
        <v>4</v>
      </c>
      <c r="O49">
        <f t="shared" si="10"/>
        <v>12</v>
      </c>
      <c r="P49">
        <f t="shared" si="10"/>
        <v>27</v>
      </c>
      <c r="T49">
        <f>SUM(T2:T46)</f>
        <v>221</v>
      </c>
      <c r="U49">
        <f>SUM(U2:U46)</f>
        <v>105</v>
      </c>
      <c r="V49">
        <f>SUM(V2:V46)</f>
        <v>2</v>
      </c>
      <c r="X49" s="4">
        <f>SUM(X2:X46)</f>
        <v>178.69999999999996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52A8-B71D-4946-B5F5-7C99873A148D}">
  <dimension ref="A1:Z56"/>
  <sheetViews>
    <sheetView topLeftCell="A9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 s="2">
        <f t="shared" ref="Q2:Q46" si="0">H2/I2</f>
        <v>1</v>
      </c>
      <c r="R2" s="2">
        <f t="shared" ref="R2:R46" si="1">J2/K2</f>
        <v>1</v>
      </c>
      <c r="S2" s="6" t="s">
        <v>45</v>
      </c>
      <c r="T2">
        <v>6</v>
      </c>
      <c r="U2">
        <v>8</v>
      </c>
      <c r="V2">
        <v>0</v>
      </c>
      <c r="W2" s="3">
        <f t="shared" ref="W2:W46" si="2">((H2*85.91) +(F2*53.897)+(J2*51.757)+(L2*46.845)+(E2*39.19)+(N2*39.19)+(D2*34.677)+((C2-N2)*14.707)-(O2*17.174)-((M2-L2)*20.091)-((I2-H2)*39.19)-(G2*53.897))/T2</f>
        <v>60.207333333333338</v>
      </c>
      <c r="X2" s="4">
        <f t="shared" ref="X2:X46" si="3">B2+(C2*1.2)+(D2*1.5)+(E2*3)+(F2*3)-G2</f>
        <v>8</v>
      </c>
      <c r="Y2" s="4">
        <f t="shared" ref="Y2:Y46" si="4">B2+0.4*H2-0.7*I2-0.4*(M2-L2)+0.7*N2+0.3*(C2-N2)+F2+D2*0.7+0.7*E2-0.4*O2-G2</f>
        <v>7.1</v>
      </c>
      <c r="Z2">
        <v>0</v>
      </c>
    </row>
    <row r="3" spans="1:26" x14ac:dyDescent="0.3">
      <c r="A3" s="1" t="str">
        <f>'Jrue Holiday'!A3</f>
        <v>vs INJ</v>
      </c>
      <c r="B3">
        <v>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 s="2">
        <f t="shared" si="0"/>
        <v>1</v>
      </c>
      <c r="R3" s="2">
        <f t="shared" si="1"/>
        <v>1</v>
      </c>
      <c r="S3" s="6" t="s">
        <v>45</v>
      </c>
      <c r="T3">
        <v>6</v>
      </c>
      <c r="U3">
        <v>7</v>
      </c>
      <c r="V3">
        <v>0</v>
      </c>
      <c r="W3" s="3">
        <f t="shared" si="2"/>
        <v>52.025166666666671</v>
      </c>
      <c r="X3" s="4">
        <f t="shared" si="3"/>
        <v>9.5</v>
      </c>
      <c r="Y3" s="4">
        <f t="shared" si="4"/>
        <v>6.1000000000000005</v>
      </c>
      <c r="Z3">
        <v>0</v>
      </c>
    </row>
    <row r="4" spans="1:26" x14ac:dyDescent="0.3">
      <c r="A4" s="1" t="str">
        <f>'Jrue Holiday'!A4</f>
        <v>@ EUR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-10</v>
      </c>
      <c r="Q4" s="2">
        <f t="shared" si="0"/>
        <v>0</v>
      </c>
      <c r="R4" s="2">
        <f t="shared" si="1"/>
        <v>0</v>
      </c>
      <c r="S4" s="6" t="s">
        <v>45</v>
      </c>
      <c r="T4">
        <v>7</v>
      </c>
      <c r="U4">
        <v>0</v>
      </c>
      <c r="V4">
        <v>0</v>
      </c>
      <c r="W4" s="3">
        <f t="shared" si="2"/>
        <v>-9.0961428571428566</v>
      </c>
      <c r="X4" s="4">
        <f t="shared" si="3"/>
        <v>1.2</v>
      </c>
      <c r="Y4" s="4">
        <f t="shared" si="4"/>
        <v>-1.0999999999999999</v>
      </c>
      <c r="Z4">
        <v>0</v>
      </c>
    </row>
    <row r="5" spans="1:26" x14ac:dyDescent="0.3">
      <c r="A5" s="1" t="str">
        <f>'Jrue Holiday'!A5</f>
        <v>@ RKS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-5</v>
      </c>
      <c r="Q5" s="6" t="s">
        <v>45</v>
      </c>
      <c r="R5" s="6" t="s">
        <v>45</v>
      </c>
      <c r="S5" s="6" t="s">
        <v>45</v>
      </c>
      <c r="T5">
        <v>6</v>
      </c>
      <c r="U5">
        <v>0</v>
      </c>
      <c r="V5">
        <v>0</v>
      </c>
      <c r="W5" s="3">
        <f t="shared" si="2"/>
        <v>-11.845166666666666</v>
      </c>
      <c r="X5" s="4">
        <f t="shared" si="3"/>
        <v>-1</v>
      </c>
      <c r="Y5" s="4">
        <f t="shared" si="4"/>
        <v>-1.4</v>
      </c>
      <c r="Z5">
        <v>0</v>
      </c>
    </row>
    <row r="6" spans="1:26" x14ac:dyDescent="0.3">
      <c r="A6" s="1" t="str">
        <f>'Jrue Holiday'!A6</f>
        <v>vs AFR</v>
      </c>
      <c r="B6">
        <v>5</v>
      </c>
      <c r="C6">
        <v>0</v>
      </c>
      <c r="D6">
        <v>1</v>
      </c>
      <c r="E6">
        <v>0</v>
      </c>
      <c r="F6">
        <v>0</v>
      </c>
      <c r="G6">
        <v>0</v>
      </c>
      <c r="H6">
        <v>2</v>
      </c>
      <c r="I6">
        <v>4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3</v>
      </c>
      <c r="Q6" s="2">
        <f t="shared" si="0"/>
        <v>0.5</v>
      </c>
      <c r="R6" s="2">
        <f t="shared" si="1"/>
        <v>0.5</v>
      </c>
      <c r="S6" s="6" t="s">
        <v>45</v>
      </c>
      <c r="T6">
        <v>8</v>
      </c>
      <c r="U6">
        <v>8</v>
      </c>
      <c r="V6">
        <v>0</v>
      </c>
      <c r="W6" s="3">
        <f t="shared" si="2"/>
        <v>20.337500000000002</v>
      </c>
      <c r="X6" s="4">
        <f t="shared" si="3"/>
        <v>6.5</v>
      </c>
      <c r="Y6" s="4">
        <f t="shared" si="4"/>
        <v>3.3000000000000003</v>
      </c>
      <c r="Z6">
        <v>0</v>
      </c>
    </row>
    <row r="7" spans="1:26" x14ac:dyDescent="0.3">
      <c r="A7" s="1" t="str">
        <f>'Jrue Holiday'!A7</f>
        <v>@ OLD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3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8</v>
      </c>
      <c r="Q7" s="2">
        <f t="shared" si="0"/>
        <v>0.33333333333333331</v>
      </c>
      <c r="R7" s="2">
        <f t="shared" si="1"/>
        <v>0</v>
      </c>
      <c r="S7" s="6" t="s">
        <v>45</v>
      </c>
      <c r="T7">
        <v>7</v>
      </c>
      <c r="U7">
        <v>4</v>
      </c>
      <c r="V7">
        <v>0</v>
      </c>
      <c r="W7" s="3">
        <f t="shared" si="2"/>
        <v>21.428714285714282</v>
      </c>
      <c r="X7" s="4">
        <f t="shared" si="3"/>
        <v>10.7</v>
      </c>
      <c r="Y7" s="4">
        <f t="shared" si="4"/>
        <v>3</v>
      </c>
      <c r="Z7">
        <v>0</v>
      </c>
    </row>
    <row r="8" spans="1:26" x14ac:dyDescent="0.3">
      <c r="A8" s="1" t="str">
        <f>'Jrue Holiday'!A8</f>
        <v>vs USA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4</v>
      </c>
      <c r="Q8" s="2">
        <f t="shared" si="0"/>
        <v>1</v>
      </c>
      <c r="R8" s="2">
        <f t="shared" si="1"/>
        <v>1</v>
      </c>
      <c r="S8" s="6" t="s">
        <v>45</v>
      </c>
      <c r="T8">
        <v>6</v>
      </c>
      <c r="U8">
        <v>6</v>
      </c>
      <c r="V8">
        <v>0</v>
      </c>
      <c r="W8" s="3">
        <f t="shared" si="2"/>
        <v>48.340166666666669</v>
      </c>
      <c r="X8" s="4">
        <f t="shared" si="3"/>
        <v>7.2</v>
      </c>
      <c r="Y8" s="4">
        <f t="shared" si="4"/>
        <v>5.7</v>
      </c>
      <c r="Z8">
        <v>0</v>
      </c>
    </row>
    <row r="9" spans="1:26" x14ac:dyDescent="0.3">
      <c r="A9" s="1" t="str">
        <f>'Jrue Holiday'!A9</f>
        <v>@ SPA</v>
      </c>
      <c r="B9">
        <v>4</v>
      </c>
      <c r="C9">
        <v>2</v>
      </c>
      <c r="D9">
        <v>2</v>
      </c>
      <c r="E9">
        <v>0</v>
      </c>
      <c r="F9">
        <v>1</v>
      </c>
      <c r="G9">
        <v>0</v>
      </c>
      <c r="H9">
        <v>2</v>
      </c>
      <c r="I9">
        <v>4</v>
      </c>
      <c r="J9">
        <v>0</v>
      </c>
      <c r="K9">
        <v>2</v>
      </c>
      <c r="L9">
        <v>0</v>
      </c>
      <c r="M9">
        <v>0</v>
      </c>
      <c r="N9">
        <v>0</v>
      </c>
      <c r="O9">
        <v>1</v>
      </c>
      <c r="P9">
        <v>1</v>
      </c>
      <c r="Q9" s="2">
        <f t="shared" si="0"/>
        <v>0.5</v>
      </c>
      <c r="R9" s="2">
        <f t="shared" si="1"/>
        <v>0</v>
      </c>
      <c r="S9" s="6" t="s">
        <v>45</v>
      </c>
      <c r="T9">
        <v>10</v>
      </c>
      <c r="U9">
        <v>9</v>
      </c>
      <c r="V9">
        <v>0</v>
      </c>
      <c r="W9" s="3">
        <f t="shared" si="2"/>
        <v>22.893099999999997</v>
      </c>
      <c r="X9" s="4">
        <f t="shared" si="3"/>
        <v>12.4</v>
      </c>
      <c r="Y9" s="4">
        <f t="shared" si="4"/>
        <v>4.5999999999999996</v>
      </c>
      <c r="Z9">
        <v>0</v>
      </c>
    </row>
    <row r="10" spans="1:26" x14ac:dyDescent="0.3">
      <c r="A10" s="1" t="str">
        <f>'Jrue Holiday'!A10</f>
        <v>vs 6TH</v>
      </c>
      <c r="B10">
        <v>2</v>
      </c>
      <c r="C10">
        <v>1</v>
      </c>
      <c r="D10">
        <v>3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2</v>
      </c>
      <c r="L10">
        <v>0</v>
      </c>
      <c r="M10">
        <v>0</v>
      </c>
      <c r="N10">
        <v>0</v>
      </c>
      <c r="O10">
        <v>1</v>
      </c>
      <c r="P10">
        <v>8</v>
      </c>
      <c r="Q10" s="2">
        <f t="shared" si="0"/>
        <v>0.33333333333333331</v>
      </c>
      <c r="R10" s="2">
        <f t="shared" si="1"/>
        <v>0</v>
      </c>
      <c r="S10" s="6" t="s">
        <v>45</v>
      </c>
      <c r="T10">
        <v>15</v>
      </c>
      <c r="U10">
        <v>9</v>
      </c>
      <c r="V10">
        <v>0</v>
      </c>
      <c r="W10" s="3">
        <f t="shared" si="2"/>
        <v>7.2729333333333326</v>
      </c>
      <c r="X10" s="4">
        <f t="shared" si="3"/>
        <v>7.7</v>
      </c>
      <c r="Y10" s="4">
        <f t="shared" si="4"/>
        <v>2.3000000000000003</v>
      </c>
      <c r="Z10">
        <v>0</v>
      </c>
    </row>
    <row r="11" spans="1:26" x14ac:dyDescent="0.3">
      <c r="A11" s="1" t="str">
        <f>'Jrue Holiday'!A11</f>
        <v>@ CAN</v>
      </c>
      <c r="B11">
        <v>6</v>
      </c>
      <c r="C11">
        <v>0</v>
      </c>
      <c r="D11">
        <v>2</v>
      </c>
      <c r="E11">
        <v>0</v>
      </c>
      <c r="F11">
        <v>0</v>
      </c>
      <c r="G11">
        <v>0</v>
      </c>
      <c r="H11">
        <v>2</v>
      </c>
      <c r="I11">
        <v>2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2</v>
      </c>
      <c r="Q11" s="2">
        <f t="shared" si="0"/>
        <v>1</v>
      </c>
      <c r="R11" s="2">
        <f t="shared" si="1"/>
        <v>1</v>
      </c>
      <c r="S11" s="6" t="s">
        <v>45</v>
      </c>
      <c r="T11">
        <v>7</v>
      </c>
      <c r="U11">
        <v>11</v>
      </c>
      <c r="V11">
        <v>0</v>
      </c>
      <c r="W11" s="3">
        <f t="shared" si="2"/>
        <v>49.241142857142854</v>
      </c>
      <c r="X11" s="4">
        <f t="shared" si="3"/>
        <v>9</v>
      </c>
      <c r="Y11" s="4">
        <f t="shared" si="4"/>
        <v>6.8000000000000007</v>
      </c>
      <c r="Z11">
        <v>0</v>
      </c>
    </row>
    <row r="12" spans="1:26" x14ac:dyDescent="0.3">
      <c r="A12" s="1" t="str">
        <f>'Jrue Holiday'!A12</f>
        <v>vs DNK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4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4</v>
      </c>
      <c r="Q12" s="2">
        <f t="shared" si="0"/>
        <v>0.75</v>
      </c>
      <c r="R12" s="2">
        <f t="shared" si="1"/>
        <v>1</v>
      </c>
      <c r="S12" s="6" t="s">
        <v>45</v>
      </c>
      <c r="T12">
        <v>8</v>
      </c>
      <c r="U12">
        <v>7</v>
      </c>
      <c r="V12">
        <v>0</v>
      </c>
      <c r="W12" s="3">
        <f t="shared" si="2"/>
        <v>31.640375000000006</v>
      </c>
      <c r="X12" s="4">
        <f t="shared" si="3"/>
        <v>7</v>
      </c>
      <c r="Y12" s="4">
        <f t="shared" si="4"/>
        <v>4.9999999999999991</v>
      </c>
      <c r="Z12">
        <v>0</v>
      </c>
    </row>
    <row r="13" spans="1:26" x14ac:dyDescent="0.3">
      <c r="A13" s="1" t="str">
        <f>'Jrue Holiday'!A13</f>
        <v>@ IMP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-4</v>
      </c>
      <c r="Q13" s="2">
        <f t="shared" si="0"/>
        <v>0</v>
      </c>
      <c r="R13" s="2">
        <f t="shared" si="1"/>
        <v>0</v>
      </c>
      <c r="S13" s="6" t="s">
        <v>45</v>
      </c>
      <c r="T13">
        <v>6</v>
      </c>
      <c r="U13">
        <v>0</v>
      </c>
      <c r="V13">
        <v>0</v>
      </c>
      <c r="W13" s="3">
        <f t="shared" si="2"/>
        <v>-19.594999999999999</v>
      </c>
      <c r="X13" s="4">
        <f t="shared" si="3"/>
        <v>0</v>
      </c>
      <c r="Y13" s="4">
        <f t="shared" si="4"/>
        <v>-2.0999999999999996</v>
      </c>
      <c r="Z13">
        <v>0</v>
      </c>
    </row>
    <row r="14" spans="1:26" x14ac:dyDescent="0.3">
      <c r="A14" s="1" t="str">
        <f>'Jrue Holiday'!A14</f>
        <v>vs 3PT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6</v>
      </c>
      <c r="Q14" s="2">
        <f t="shared" si="0"/>
        <v>0</v>
      </c>
      <c r="R14" s="2">
        <f t="shared" si="1"/>
        <v>0</v>
      </c>
      <c r="S14" s="6" t="s">
        <v>45</v>
      </c>
      <c r="T14">
        <v>6</v>
      </c>
      <c r="U14">
        <v>0</v>
      </c>
      <c r="V14">
        <v>0</v>
      </c>
      <c r="W14" s="3">
        <f t="shared" si="2"/>
        <v>-4.0804999999999998</v>
      </c>
      <c r="X14" s="4">
        <f t="shared" si="3"/>
        <v>1.2</v>
      </c>
      <c r="Y14" s="4">
        <f t="shared" si="4"/>
        <v>-0.39999999999999997</v>
      </c>
      <c r="Z14">
        <v>0</v>
      </c>
    </row>
    <row r="15" spans="1:26" x14ac:dyDescent="0.3">
      <c r="A15" s="1" t="str">
        <f>'Jrue Holiday'!A15</f>
        <v>vs CHI</v>
      </c>
      <c r="B15">
        <v>5</v>
      </c>
      <c r="C15">
        <v>1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 s="2">
        <f t="shared" si="0"/>
        <v>1</v>
      </c>
      <c r="R15" s="2">
        <f t="shared" si="1"/>
        <v>1</v>
      </c>
      <c r="S15" s="6" t="s">
        <v>45</v>
      </c>
      <c r="T15">
        <v>7</v>
      </c>
      <c r="U15">
        <v>5</v>
      </c>
      <c r="V15">
        <v>0</v>
      </c>
      <c r="W15" s="3">
        <f t="shared" si="2"/>
        <v>34.040571428571425</v>
      </c>
      <c r="X15" s="4">
        <f t="shared" si="3"/>
        <v>6.2</v>
      </c>
      <c r="Y15" s="4">
        <f t="shared" si="4"/>
        <v>4.7</v>
      </c>
      <c r="Z15">
        <v>0</v>
      </c>
    </row>
    <row r="16" spans="1:26" x14ac:dyDescent="0.3">
      <c r="A16" s="1" t="str">
        <f>'Jrue Holiday'!A16</f>
        <v>@ OCE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7</v>
      </c>
      <c r="Q16" s="2">
        <f t="shared" si="0"/>
        <v>0</v>
      </c>
      <c r="R16" s="2">
        <f t="shared" si="1"/>
        <v>0</v>
      </c>
      <c r="S16" s="6" t="s">
        <v>45</v>
      </c>
      <c r="T16">
        <v>6</v>
      </c>
      <c r="U16">
        <v>3</v>
      </c>
      <c r="V16">
        <v>0</v>
      </c>
      <c r="W16" s="3">
        <f t="shared" si="2"/>
        <v>5.3683333333333296</v>
      </c>
      <c r="X16" s="4">
        <f t="shared" si="3"/>
        <v>5.7</v>
      </c>
      <c r="Y16" s="4">
        <f t="shared" si="4"/>
        <v>0.6</v>
      </c>
      <c r="Z16">
        <v>0</v>
      </c>
    </row>
    <row r="17" spans="1:26" x14ac:dyDescent="0.3">
      <c r="A17" s="1" t="str">
        <f>'Jrue Holiday'!A17</f>
        <v>vs FRA</v>
      </c>
      <c r="B17">
        <v>0</v>
      </c>
      <c r="C17">
        <v>1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 s="6" t="s">
        <v>45</v>
      </c>
      <c r="R17" s="6" t="s">
        <v>45</v>
      </c>
      <c r="S17" s="6" t="s">
        <v>45</v>
      </c>
      <c r="T17">
        <v>9</v>
      </c>
      <c r="U17">
        <v>11</v>
      </c>
      <c r="V17">
        <v>0</v>
      </c>
      <c r="W17" s="3">
        <f t="shared" si="2"/>
        <v>26.887666666666664</v>
      </c>
      <c r="X17" s="4">
        <f t="shared" si="3"/>
        <v>11.7</v>
      </c>
      <c r="Y17" s="4">
        <f t="shared" si="4"/>
        <v>4.8</v>
      </c>
      <c r="Z17">
        <v>0</v>
      </c>
    </row>
    <row r="18" spans="1:26" x14ac:dyDescent="0.3">
      <c r="A18" s="1" t="str">
        <f>'Jrue Holiday'!A18</f>
        <v>@ INJ</v>
      </c>
      <c r="B18">
        <v>8</v>
      </c>
      <c r="C18">
        <v>3</v>
      </c>
      <c r="D18">
        <v>2</v>
      </c>
      <c r="E18">
        <v>0</v>
      </c>
      <c r="F18">
        <v>0</v>
      </c>
      <c r="G18">
        <v>0</v>
      </c>
      <c r="H18">
        <v>3</v>
      </c>
      <c r="I18">
        <v>4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4</v>
      </c>
      <c r="Q18" s="2">
        <f t="shared" si="0"/>
        <v>0.75</v>
      </c>
      <c r="R18" s="2">
        <f t="shared" si="1"/>
        <v>0.66666666666666663</v>
      </c>
      <c r="S18" s="6" t="s">
        <v>45</v>
      </c>
      <c r="T18">
        <v>8</v>
      </c>
      <c r="U18">
        <v>12</v>
      </c>
      <c r="V18">
        <v>0</v>
      </c>
      <c r="W18" s="3">
        <f t="shared" si="2"/>
        <v>54.441125</v>
      </c>
      <c r="X18" s="4">
        <f t="shared" si="3"/>
        <v>14.6</v>
      </c>
      <c r="Y18" s="4">
        <f t="shared" si="4"/>
        <v>8.6999999999999993</v>
      </c>
      <c r="Z18">
        <v>0</v>
      </c>
    </row>
    <row r="19" spans="1:26" x14ac:dyDescent="0.3">
      <c r="A19" s="1" t="str">
        <f>'Jrue Holiday'!A19</f>
        <v>vs EUR</v>
      </c>
      <c r="B19">
        <v>2</v>
      </c>
      <c r="C19">
        <v>0</v>
      </c>
      <c r="D19">
        <v>2</v>
      </c>
      <c r="E19">
        <v>0</v>
      </c>
      <c r="F19">
        <v>1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 s="2">
        <f t="shared" si="0"/>
        <v>0.5</v>
      </c>
      <c r="R19" s="6" t="s">
        <v>45</v>
      </c>
      <c r="S19" s="6" t="s">
        <v>45</v>
      </c>
      <c r="T19">
        <v>10</v>
      </c>
      <c r="U19">
        <v>6</v>
      </c>
      <c r="V19">
        <v>0</v>
      </c>
      <c r="W19" s="3">
        <f t="shared" si="2"/>
        <v>15.2797</v>
      </c>
      <c r="X19" s="4">
        <f t="shared" si="3"/>
        <v>8</v>
      </c>
      <c r="Y19" s="4">
        <f t="shared" si="4"/>
        <v>3</v>
      </c>
      <c r="Z19">
        <v>0</v>
      </c>
    </row>
    <row r="20" spans="1:26" x14ac:dyDescent="0.3">
      <c r="A20" s="1" t="str">
        <f>'Jrue Holiday'!A20</f>
        <v>vs RKS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-14</v>
      </c>
      <c r="Q20" s="2">
        <f t="shared" si="0"/>
        <v>0</v>
      </c>
      <c r="R20" s="2">
        <f t="shared" si="1"/>
        <v>0</v>
      </c>
      <c r="S20" s="6" t="s">
        <v>45</v>
      </c>
      <c r="T20">
        <v>7</v>
      </c>
      <c r="U20">
        <v>2</v>
      </c>
      <c r="V20">
        <v>0</v>
      </c>
      <c r="W20" s="3">
        <f t="shared" si="2"/>
        <v>-9.7408571428571413</v>
      </c>
      <c r="X20" s="4">
        <f t="shared" si="3"/>
        <v>2.7</v>
      </c>
      <c r="Y20" s="4">
        <f t="shared" si="4"/>
        <v>-1.0999999999999996</v>
      </c>
      <c r="Z20">
        <v>0</v>
      </c>
    </row>
    <row r="21" spans="1:26" x14ac:dyDescent="0.3">
      <c r="A21" s="1" t="str">
        <f>'Jrue Holiday'!A21</f>
        <v>@ AFR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-14</v>
      </c>
      <c r="Q21" s="6" t="s">
        <v>45</v>
      </c>
      <c r="R21" s="6" t="s">
        <v>45</v>
      </c>
      <c r="S21" s="6" t="s">
        <v>45</v>
      </c>
      <c r="T21">
        <v>6</v>
      </c>
      <c r="U21">
        <v>0</v>
      </c>
      <c r="V21">
        <v>0</v>
      </c>
      <c r="W21" s="3">
        <f t="shared" si="2"/>
        <v>0</v>
      </c>
      <c r="X21" s="4">
        <f t="shared" si="3"/>
        <v>0</v>
      </c>
      <c r="Y21" s="4">
        <f t="shared" si="4"/>
        <v>0</v>
      </c>
      <c r="Z21">
        <v>0</v>
      </c>
    </row>
    <row r="22" spans="1:26" x14ac:dyDescent="0.3">
      <c r="A22" s="1" t="str">
        <f>'Jrue Holiday'!A22</f>
        <v>vs OLD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-7</v>
      </c>
      <c r="Q22" s="2">
        <f t="shared" si="0"/>
        <v>0</v>
      </c>
      <c r="R22" s="2">
        <f t="shared" si="1"/>
        <v>0</v>
      </c>
      <c r="S22" s="6" t="s">
        <v>45</v>
      </c>
      <c r="T22">
        <v>6</v>
      </c>
      <c r="U22">
        <v>0</v>
      </c>
      <c r="V22">
        <v>0</v>
      </c>
      <c r="W22" s="3">
        <f t="shared" si="2"/>
        <v>-19.594999999999999</v>
      </c>
      <c r="X22" s="4">
        <f t="shared" si="3"/>
        <v>0</v>
      </c>
      <c r="Y22" s="4">
        <f t="shared" si="4"/>
        <v>-2.0999999999999996</v>
      </c>
      <c r="Z22">
        <v>0</v>
      </c>
    </row>
    <row r="23" spans="1:26" x14ac:dyDescent="0.3">
      <c r="A23" s="1" t="str">
        <f>'Jrue Holiday'!A23</f>
        <v>@ USA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1</v>
      </c>
      <c r="P23">
        <v>5</v>
      </c>
      <c r="Q23" s="2">
        <f t="shared" si="0"/>
        <v>0</v>
      </c>
      <c r="R23" s="2">
        <f t="shared" si="1"/>
        <v>0</v>
      </c>
      <c r="S23" s="6" t="s">
        <v>45</v>
      </c>
      <c r="T23">
        <v>7</v>
      </c>
      <c r="U23">
        <v>0</v>
      </c>
      <c r="V23">
        <v>0</v>
      </c>
      <c r="W23" s="3">
        <f t="shared" si="2"/>
        <v>-13.650571428571428</v>
      </c>
      <c r="X23" s="4">
        <f t="shared" si="3"/>
        <v>0</v>
      </c>
      <c r="Y23" s="4">
        <f t="shared" si="4"/>
        <v>-1.7999999999999998</v>
      </c>
      <c r="Z23">
        <v>0</v>
      </c>
    </row>
    <row r="24" spans="1:26" x14ac:dyDescent="0.3">
      <c r="A24" s="1" t="str">
        <f>'Jrue Holiday'!A24</f>
        <v>vs SPA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-9</v>
      </c>
      <c r="Q24" s="2">
        <f t="shared" si="0"/>
        <v>0.5</v>
      </c>
      <c r="R24" s="2">
        <f t="shared" si="1"/>
        <v>0</v>
      </c>
      <c r="S24" s="6" t="s">
        <v>45</v>
      </c>
      <c r="T24">
        <v>6</v>
      </c>
      <c r="U24">
        <v>2</v>
      </c>
      <c r="V24">
        <v>0</v>
      </c>
      <c r="W24" s="3">
        <f t="shared" si="2"/>
        <v>7.7866666666666662</v>
      </c>
      <c r="X24" s="4">
        <f t="shared" si="3"/>
        <v>2</v>
      </c>
      <c r="Y24" s="4">
        <f t="shared" si="4"/>
        <v>1</v>
      </c>
      <c r="Z24">
        <v>0</v>
      </c>
    </row>
    <row r="25" spans="1:26" x14ac:dyDescent="0.3">
      <c r="A25" s="1" t="str">
        <f>'Jrue Holiday'!A25</f>
        <v>@ 6TH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-1</v>
      </c>
      <c r="Q25" s="2">
        <f t="shared" si="0"/>
        <v>0</v>
      </c>
      <c r="R25" s="2">
        <f t="shared" si="1"/>
        <v>0</v>
      </c>
      <c r="S25" s="6" t="s">
        <v>45</v>
      </c>
      <c r="T25">
        <v>8</v>
      </c>
      <c r="U25">
        <v>2</v>
      </c>
      <c r="V25">
        <v>0</v>
      </c>
      <c r="W25" s="3">
        <f t="shared" si="2"/>
        <v>3.1126250000000013</v>
      </c>
      <c r="X25" s="4">
        <f t="shared" si="3"/>
        <v>5.7</v>
      </c>
      <c r="Y25" s="4">
        <f t="shared" si="4"/>
        <v>0.60000000000000009</v>
      </c>
      <c r="Z25">
        <v>0</v>
      </c>
    </row>
    <row r="26" spans="1:26" x14ac:dyDescent="0.3">
      <c r="A26" s="1" t="str">
        <f>'Jrue Holiday'!A26</f>
        <v>vs CAN</v>
      </c>
      <c r="B26">
        <v>0</v>
      </c>
      <c r="C26">
        <v>1</v>
      </c>
      <c r="D26">
        <v>3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7</v>
      </c>
      <c r="Q26" s="2">
        <f t="shared" si="0"/>
        <v>0</v>
      </c>
      <c r="R26" s="2">
        <f t="shared" si="1"/>
        <v>0</v>
      </c>
      <c r="S26" s="6" t="s">
        <v>45</v>
      </c>
      <c r="T26">
        <v>8</v>
      </c>
      <c r="U26">
        <v>9</v>
      </c>
      <c r="V26">
        <v>0</v>
      </c>
      <c r="W26" s="3">
        <f t="shared" si="2"/>
        <v>16.680624999999999</v>
      </c>
      <c r="X26" s="4">
        <f t="shared" si="3"/>
        <v>8.6999999999999993</v>
      </c>
      <c r="Y26" s="4">
        <f t="shared" si="4"/>
        <v>2.6999999999999997</v>
      </c>
      <c r="Z26">
        <v>0</v>
      </c>
    </row>
    <row r="27" spans="1:26" x14ac:dyDescent="0.3">
      <c r="A27" s="1" t="str">
        <f>'Jrue Holiday'!A27</f>
        <v>@ DNK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 s="6" t="s">
        <v>45</v>
      </c>
      <c r="R27" s="6" t="s">
        <v>45</v>
      </c>
      <c r="S27" s="6" t="s">
        <v>45</v>
      </c>
      <c r="T27">
        <v>6</v>
      </c>
      <c r="U27">
        <v>2</v>
      </c>
      <c r="V27">
        <v>0</v>
      </c>
      <c r="W27" s="3">
        <f t="shared" si="2"/>
        <v>14.762333333333332</v>
      </c>
      <c r="X27" s="4">
        <f t="shared" si="3"/>
        <v>4.5</v>
      </c>
      <c r="Y27" s="4">
        <f t="shared" si="4"/>
        <v>1.7</v>
      </c>
      <c r="Z27">
        <v>0</v>
      </c>
    </row>
    <row r="28" spans="1:26" x14ac:dyDescent="0.3">
      <c r="A28" s="1" t="str">
        <f>'Jrue Holiday'!A28</f>
        <v>vs IMP</v>
      </c>
      <c r="B28">
        <v>0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 s="2">
        <f t="shared" si="0"/>
        <v>0</v>
      </c>
      <c r="R28" s="2">
        <f t="shared" si="1"/>
        <v>0</v>
      </c>
      <c r="S28" s="6" t="s">
        <v>45</v>
      </c>
      <c r="T28">
        <v>8</v>
      </c>
      <c r="U28">
        <v>2</v>
      </c>
      <c r="V28">
        <v>0</v>
      </c>
      <c r="W28" s="3">
        <f t="shared" si="2"/>
        <v>-1.7861249999999984</v>
      </c>
      <c r="X28" s="4">
        <f t="shared" si="3"/>
        <v>3.9</v>
      </c>
      <c r="Y28" s="4">
        <f t="shared" si="4"/>
        <v>-9.9999999999999978E-2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si="1"/>
        <v>#DIV/0!</v>
      </c>
      <c r="S29" s="2" t="e">
        <f t="shared" ref="S28:S46" si="5">L29/M29</f>
        <v>#DIV/0!</v>
      </c>
      <c r="W29" s="3" t="e">
        <f t="shared" si="2"/>
        <v>#DIV/0!</v>
      </c>
      <c r="X29" s="4">
        <f t="shared" si="3"/>
        <v>0</v>
      </c>
      <c r="Y29" s="4">
        <f t="shared" si="4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1"/>
        <v>#DIV/0!</v>
      </c>
      <c r="S30" s="2" t="e">
        <f t="shared" si="5"/>
        <v>#DIV/0!</v>
      </c>
      <c r="W30" s="3" t="e">
        <f t="shared" si="2"/>
        <v>#DIV/0!</v>
      </c>
      <c r="X30" s="4">
        <f t="shared" si="3"/>
        <v>0</v>
      </c>
      <c r="Y30" s="4">
        <f t="shared" si="4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1"/>
        <v>#DIV/0!</v>
      </c>
      <c r="S31" s="2" t="e">
        <f t="shared" si="5"/>
        <v>#DIV/0!</v>
      </c>
      <c r="W31" s="3" t="e">
        <f t="shared" si="2"/>
        <v>#DIV/0!</v>
      </c>
      <c r="X31" s="4">
        <f t="shared" si="3"/>
        <v>0</v>
      </c>
      <c r="Y31" s="4">
        <f t="shared" si="4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1"/>
        <v>#DIV/0!</v>
      </c>
      <c r="S32" s="2" t="e">
        <f t="shared" si="5"/>
        <v>#DIV/0!</v>
      </c>
      <c r="W32" s="3" t="e">
        <f t="shared" si="2"/>
        <v>#DIV/0!</v>
      </c>
      <c r="X32" s="4">
        <f t="shared" si="3"/>
        <v>0</v>
      </c>
      <c r="Y32" s="4">
        <f t="shared" si="4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1"/>
        <v>#DIV/0!</v>
      </c>
      <c r="S33" s="2" t="e">
        <f t="shared" si="5"/>
        <v>#DIV/0!</v>
      </c>
      <c r="W33" s="3" t="e">
        <f t="shared" si="2"/>
        <v>#DIV/0!</v>
      </c>
      <c r="X33" s="4">
        <f t="shared" si="3"/>
        <v>0</v>
      </c>
      <c r="Y33" s="4">
        <f t="shared" si="4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1"/>
        <v>#DIV/0!</v>
      </c>
      <c r="S34" s="2" t="e">
        <f t="shared" si="5"/>
        <v>#DIV/0!</v>
      </c>
      <c r="W34" s="3" t="e">
        <f t="shared" si="2"/>
        <v>#DIV/0!</v>
      </c>
      <c r="X34" s="4">
        <f t="shared" si="3"/>
        <v>0</v>
      </c>
      <c r="Y34" s="4">
        <f t="shared" si="4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1"/>
        <v>#DIV/0!</v>
      </c>
      <c r="S35" s="2" t="e">
        <f t="shared" si="5"/>
        <v>#DIV/0!</v>
      </c>
      <c r="W35" s="3" t="e">
        <f t="shared" si="2"/>
        <v>#DIV/0!</v>
      </c>
      <c r="X35" s="4">
        <f t="shared" si="3"/>
        <v>0</v>
      </c>
      <c r="Y35" s="4">
        <f t="shared" si="4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1"/>
        <v>#DIV/0!</v>
      </c>
      <c r="S36" s="2" t="e">
        <f t="shared" si="5"/>
        <v>#DIV/0!</v>
      </c>
      <c r="W36" s="3" t="e">
        <f t="shared" si="2"/>
        <v>#DIV/0!</v>
      </c>
      <c r="X36" s="4">
        <f t="shared" si="3"/>
        <v>0</v>
      </c>
      <c r="Y36" s="4">
        <f t="shared" si="4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1"/>
        <v>#DIV/0!</v>
      </c>
      <c r="S37" s="2" t="e">
        <f t="shared" si="5"/>
        <v>#DIV/0!</v>
      </c>
      <c r="W37" s="3" t="e">
        <f t="shared" si="2"/>
        <v>#DIV/0!</v>
      </c>
      <c r="X37" s="4">
        <f t="shared" si="3"/>
        <v>0</v>
      </c>
      <c r="Y37" s="4">
        <f t="shared" si="4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1"/>
        <v>#DIV/0!</v>
      </c>
      <c r="S38" s="2" t="e">
        <f t="shared" si="5"/>
        <v>#DIV/0!</v>
      </c>
      <c r="W38" s="3" t="e">
        <f t="shared" si="2"/>
        <v>#DIV/0!</v>
      </c>
      <c r="X38" s="4">
        <f t="shared" si="3"/>
        <v>0</v>
      </c>
      <c r="Y38" s="4">
        <f t="shared" si="4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1"/>
        <v>#DIV/0!</v>
      </c>
      <c r="S39" s="2" t="e">
        <f t="shared" si="5"/>
        <v>#DIV/0!</v>
      </c>
      <c r="W39" s="3" t="e">
        <f t="shared" si="2"/>
        <v>#DIV/0!</v>
      </c>
      <c r="X39" s="4">
        <f t="shared" si="3"/>
        <v>0</v>
      </c>
      <c r="Y39" s="4">
        <f t="shared" si="4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1"/>
        <v>#DIV/0!</v>
      </c>
      <c r="S40" s="2" t="e">
        <f t="shared" si="5"/>
        <v>#DIV/0!</v>
      </c>
      <c r="W40" s="3" t="e">
        <f t="shared" si="2"/>
        <v>#DIV/0!</v>
      </c>
      <c r="X40" s="4">
        <f t="shared" si="3"/>
        <v>0</v>
      </c>
      <c r="Y40" s="4">
        <f t="shared" si="4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1"/>
        <v>#DIV/0!</v>
      </c>
      <c r="S41" s="2" t="e">
        <f t="shared" si="5"/>
        <v>#DIV/0!</v>
      </c>
      <c r="W41" s="3" t="e">
        <f t="shared" si="2"/>
        <v>#DIV/0!</v>
      </c>
      <c r="X41" s="4">
        <f t="shared" si="3"/>
        <v>0</v>
      </c>
      <c r="Y41" s="4">
        <f t="shared" si="4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1"/>
        <v>#DIV/0!</v>
      </c>
      <c r="S42" s="2" t="e">
        <f t="shared" si="5"/>
        <v>#DIV/0!</v>
      </c>
      <c r="W42" s="3" t="e">
        <f t="shared" si="2"/>
        <v>#DIV/0!</v>
      </c>
      <c r="X42" s="4">
        <f t="shared" si="3"/>
        <v>0</v>
      </c>
      <c r="Y42" s="4">
        <f t="shared" si="4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1"/>
        <v>#DIV/0!</v>
      </c>
      <c r="S43" s="2" t="e">
        <f t="shared" si="5"/>
        <v>#DIV/0!</v>
      </c>
      <c r="W43" s="3" t="e">
        <f t="shared" si="2"/>
        <v>#DIV/0!</v>
      </c>
      <c r="X43" s="4">
        <f t="shared" si="3"/>
        <v>0</v>
      </c>
      <c r="Y43" s="4">
        <f t="shared" si="4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1"/>
        <v>#DIV/0!</v>
      </c>
      <c r="S44" s="2" t="e">
        <f t="shared" si="5"/>
        <v>#DIV/0!</v>
      </c>
      <c r="W44" s="3" t="e">
        <f t="shared" si="2"/>
        <v>#DIV/0!</v>
      </c>
      <c r="X44" s="4">
        <f t="shared" si="3"/>
        <v>0</v>
      </c>
      <c r="Y44" s="4">
        <f t="shared" si="4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1"/>
        <v>#DIV/0!</v>
      </c>
      <c r="S45" s="2" t="e">
        <f t="shared" si="5"/>
        <v>#DIV/0!</v>
      </c>
      <c r="W45" s="3" t="e">
        <f t="shared" si="2"/>
        <v>#DIV/0!</v>
      </c>
      <c r="X45" s="4">
        <f t="shared" si="3"/>
        <v>0</v>
      </c>
      <c r="Y45" s="4">
        <f t="shared" si="4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1"/>
        <v>#DIV/0!</v>
      </c>
      <c r="S46" s="2" t="e">
        <f t="shared" si="5"/>
        <v>#DIV/0!</v>
      </c>
      <c r="W46" s="3" t="e">
        <f t="shared" si="2"/>
        <v>#DIV/0!</v>
      </c>
      <c r="X46" s="4">
        <f t="shared" si="3"/>
        <v>0</v>
      </c>
      <c r="Y46" s="4">
        <f t="shared" si="4"/>
        <v>0</v>
      </c>
      <c r="Z46">
        <v>0</v>
      </c>
    </row>
    <row r="47" spans="1:26" x14ac:dyDescent="0.3">
      <c r="A47" t="s">
        <v>22</v>
      </c>
      <c r="B47" s="4">
        <f>AVERAGE(B2:B46)</f>
        <v>2.2962962962962963</v>
      </c>
      <c r="C47" s="4">
        <f t="shared" ref="C47:P47" si="6">AVERAGE(C2:C46)</f>
        <v>0.66666666666666663</v>
      </c>
      <c r="D47" s="4">
        <f t="shared" si="6"/>
        <v>1</v>
      </c>
      <c r="E47" s="4">
        <f t="shared" si="6"/>
        <v>7.407407407407407E-2</v>
      </c>
      <c r="F47" s="4">
        <f t="shared" si="6"/>
        <v>0.29629629629629628</v>
      </c>
      <c r="G47" s="4">
        <f t="shared" si="6"/>
        <v>3.7037037037037035E-2</v>
      </c>
      <c r="H47" s="4">
        <f t="shared" si="6"/>
        <v>0.92592592592592593</v>
      </c>
      <c r="I47" s="4">
        <f t="shared" si="6"/>
        <v>2.1111111111111112</v>
      </c>
      <c r="J47" s="4">
        <f t="shared" si="6"/>
        <v>0.44444444444444442</v>
      </c>
      <c r="K47" s="4">
        <f t="shared" si="6"/>
        <v>1.3703703703703705</v>
      </c>
      <c r="L47" s="4">
        <f t="shared" si="6"/>
        <v>0</v>
      </c>
      <c r="M47" s="4">
        <f t="shared" si="6"/>
        <v>0</v>
      </c>
      <c r="N47" s="4">
        <f t="shared" si="6"/>
        <v>0</v>
      </c>
      <c r="O47" s="4">
        <f t="shared" si="6"/>
        <v>0.29629629629629628</v>
      </c>
      <c r="P47" s="4">
        <f t="shared" si="6"/>
        <v>0.81481481481481477</v>
      </c>
      <c r="Q47" s="2">
        <f>SUM(H2:H46)/SUM(I2:I46)</f>
        <v>0.43859649122807015</v>
      </c>
      <c r="R47" s="2">
        <f>SUM(J2:J46)/SUM(K2:K46)</f>
        <v>0.32432432432432434</v>
      </c>
      <c r="S47" s="2" t="e">
        <f>SUM(L2:L46)/SUM(M2:M46)</f>
        <v>#DIV/0!</v>
      </c>
      <c r="T47" s="4">
        <f t="shared" ref="T47:V47" si="7">AVERAGE(T2:T46)</f>
        <v>7.4074074074074074</v>
      </c>
      <c r="U47" s="4">
        <f t="shared" si="7"/>
        <v>4.6296296296296298</v>
      </c>
      <c r="V47" s="4">
        <f t="shared" si="7"/>
        <v>0</v>
      </c>
      <c r="W47" s="3">
        <f>((H49*85.91) +(F49*53.897)+(J49*51.757)+(L49*46.845)+(E49*39.19)+(N49*39.19)+(D49*34.677)+((C49-N49)*14.707)-(O49*17.174)-((M49-L49)*20.091)-((I49-H49)*39.19)-(G49*53.897))/T49</f>
        <v>15.170129999999999</v>
      </c>
      <c r="X47" s="4">
        <f t="shared" ref="X47" si="8">B47+(C47*1.2)+(D47*1.5)+(E47*3)+(F47*3)-G47</f>
        <v>5.6703703703703701</v>
      </c>
      <c r="Y47" s="4">
        <f t="shared" ref="Y47" si="9">B47+0.4*H47-0.7*I47-0.4*(M47-L47)+0.7*N47+0.3*(C47-N47)+F47+D47*0.7+0.7*E47-0.4*O47-G47</f>
        <v>2.2814814814814812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62</v>
      </c>
      <c r="C49">
        <f t="shared" ref="C49:P49" si="10">SUM(C2:C46)</f>
        <v>18</v>
      </c>
      <c r="D49">
        <f t="shared" si="10"/>
        <v>27</v>
      </c>
      <c r="E49">
        <f t="shared" si="10"/>
        <v>2</v>
      </c>
      <c r="F49">
        <f t="shared" si="10"/>
        <v>8</v>
      </c>
      <c r="G49">
        <f t="shared" si="10"/>
        <v>1</v>
      </c>
      <c r="H49">
        <f t="shared" si="10"/>
        <v>25</v>
      </c>
      <c r="I49">
        <f t="shared" si="10"/>
        <v>57</v>
      </c>
      <c r="J49">
        <f t="shared" si="10"/>
        <v>12</v>
      </c>
      <c r="K49">
        <f t="shared" si="10"/>
        <v>37</v>
      </c>
      <c r="L49">
        <f t="shared" si="10"/>
        <v>0</v>
      </c>
      <c r="M49">
        <f t="shared" si="10"/>
        <v>0</v>
      </c>
      <c r="N49">
        <f t="shared" si="10"/>
        <v>0</v>
      </c>
      <c r="O49">
        <f t="shared" si="10"/>
        <v>8</v>
      </c>
      <c r="P49">
        <f t="shared" si="10"/>
        <v>22</v>
      </c>
      <c r="T49">
        <f>SUM(T2:T46)</f>
        <v>200</v>
      </c>
      <c r="U49">
        <f>SUM(U2:U46)</f>
        <v>125</v>
      </c>
      <c r="V49">
        <f>SUM(V2:V46)</f>
        <v>0</v>
      </c>
      <c r="X49" s="4">
        <f>SUM(X2:X46)</f>
        <v>153.1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4CB4-BDBC-4305-B2A6-C5D2C8AED6AF}">
  <dimension ref="A1:Z56"/>
  <sheetViews>
    <sheetView topLeftCell="A9" workbookViewId="0">
      <selection activeCell="W28" sqref="W2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42</v>
      </c>
      <c r="V1" t="s">
        <v>43</v>
      </c>
      <c r="W1" t="s">
        <v>20</v>
      </c>
      <c r="X1" t="s">
        <v>21</v>
      </c>
      <c r="Y1" t="s">
        <v>23</v>
      </c>
      <c r="Z1" t="s">
        <v>24</v>
      </c>
    </row>
    <row r="2" spans="1:26" x14ac:dyDescent="0.3">
      <c r="A2" s="1" t="str">
        <f>'Jrue Holiday'!A2</f>
        <v>@ FRA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-1</v>
      </c>
      <c r="Q2" s="2">
        <f t="shared" ref="Q2:Q46" si="0">H2/I2</f>
        <v>1</v>
      </c>
      <c r="R2" s="6" t="s">
        <v>45</v>
      </c>
      <c r="S2" s="2">
        <f>L2/M2</f>
        <v>0</v>
      </c>
      <c r="T2">
        <v>3</v>
      </c>
      <c r="U2">
        <v>2</v>
      </c>
      <c r="V2">
        <v>0</v>
      </c>
      <c r="W2" s="3">
        <f t="shared" ref="W2:W46" si="1">((H2*85.91) +(F2*53.897)+(J2*51.757)+(L2*46.845)+(E2*39.19)+(N2*39.19)+(D2*34.677)+((C2-N2)*14.707)-(O2*17.174)-((M2-L2)*20.091)-((I2-H2)*39.19)-(G2*53.897))/T2</f>
        <v>26.841999999999995</v>
      </c>
      <c r="X2" s="4">
        <f t="shared" ref="X2:X46" si="2">B2+(C2*1.2)+(D2*1.5)+(E2*3)+(F2*3)-G2</f>
        <v>3.2</v>
      </c>
      <c r="Y2" s="4">
        <f t="shared" ref="Y2:Y46" si="3">B2+0.4*H2-0.7*I2-0.4*(M2-L2)+0.7*N2+0.3*(C2-N2)+F2+D2*0.7+0.7*E2-0.4*O2-G2</f>
        <v>1.5999999999999999</v>
      </c>
      <c r="Z2">
        <v>0</v>
      </c>
    </row>
    <row r="3" spans="1:26" x14ac:dyDescent="0.3">
      <c r="A3" s="1" t="str">
        <f>'Jrue Holiday'!A3</f>
        <v>vs INJ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</v>
      </c>
      <c r="Q3" s="2">
        <f t="shared" si="0"/>
        <v>1</v>
      </c>
      <c r="R3" s="6" t="s">
        <v>45</v>
      </c>
      <c r="S3" s="6" t="s">
        <v>45</v>
      </c>
      <c r="T3">
        <v>4</v>
      </c>
      <c r="U3">
        <v>2</v>
      </c>
      <c r="V3">
        <v>1</v>
      </c>
      <c r="W3" s="3">
        <f t="shared" si="1"/>
        <v>25.154249999999998</v>
      </c>
      <c r="X3" s="4">
        <f t="shared" si="2"/>
        <v>3.2</v>
      </c>
      <c r="Y3" s="4">
        <f t="shared" si="3"/>
        <v>2</v>
      </c>
      <c r="Z3">
        <v>0</v>
      </c>
    </row>
    <row r="4" spans="1:26" x14ac:dyDescent="0.3">
      <c r="A4" s="1" t="str">
        <f>'Jrue Holiday'!A4</f>
        <v>@ EUR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-5</v>
      </c>
      <c r="Q4" s="6" t="s">
        <v>45</v>
      </c>
      <c r="R4" s="6" t="s">
        <v>45</v>
      </c>
      <c r="S4" s="6" t="s">
        <v>45</v>
      </c>
      <c r="T4">
        <v>4</v>
      </c>
      <c r="U4">
        <v>0</v>
      </c>
      <c r="V4">
        <v>0</v>
      </c>
      <c r="W4" s="3">
        <f t="shared" si="1"/>
        <v>0</v>
      </c>
      <c r="X4" s="4">
        <f t="shared" si="2"/>
        <v>0</v>
      </c>
      <c r="Y4" s="4">
        <f t="shared" si="3"/>
        <v>0</v>
      </c>
      <c r="Z4">
        <v>0</v>
      </c>
    </row>
    <row r="5" spans="1:26" x14ac:dyDescent="0.3">
      <c r="A5" s="1" t="str">
        <f>'Jrue Holiday'!A5</f>
        <v>@ RKS</v>
      </c>
      <c r="B5">
        <v>3</v>
      </c>
      <c r="C5">
        <v>3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2</v>
      </c>
      <c r="N5">
        <v>1</v>
      </c>
      <c r="O5">
        <v>0</v>
      </c>
      <c r="P5">
        <v>5</v>
      </c>
      <c r="Q5" s="2">
        <f t="shared" si="0"/>
        <v>1</v>
      </c>
      <c r="R5" s="6" t="s">
        <v>45</v>
      </c>
      <c r="S5" s="2">
        <f>L5/M5</f>
        <v>0.5</v>
      </c>
      <c r="T5">
        <v>5</v>
      </c>
      <c r="U5">
        <v>5</v>
      </c>
      <c r="V5">
        <v>0</v>
      </c>
      <c r="W5" s="3">
        <f t="shared" si="1"/>
        <v>43.189</v>
      </c>
      <c r="X5" s="4">
        <f t="shared" si="2"/>
        <v>8.1</v>
      </c>
      <c r="Y5" s="4">
        <f t="shared" si="3"/>
        <v>4.3</v>
      </c>
      <c r="Z5">
        <v>0</v>
      </c>
    </row>
    <row r="6" spans="1:26" x14ac:dyDescent="0.3">
      <c r="A6" s="1" t="str">
        <f>'Jrue Holiday'!A6</f>
        <v>vs AFR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-6</v>
      </c>
      <c r="Q6" s="6" t="s">
        <v>45</v>
      </c>
      <c r="R6" s="6" t="s">
        <v>45</v>
      </c>
      <c r="S6" s="6" t="s">
        <v>45</v>
      </c>
      <c r="T6">
        <v>3</v>
      </c>
      <c r="U6">
        <v>0</v>
      </c>
      <c r="V6">
        <v>0</v>
      </c>
      <c r="W6" s="3">
        <f t="shared" si="1"/>
        <v>0</v>
      </c>
      <c r="X6" s="4">
        <f t="shared" si="2"/>
        <v>0</v>
      </c>
      <c r="Y6" s="4">
        <f t="shared" si="3"/>
        <v>0</v>
      </c>
      <c r="Z6">
        <v>0</v>
      </c>
    </row>
    <row r="7" spans="1:26" x14ac:dyDescent="0.3">
      <c r="A7" s="1" t="str">
        <f>'Jrue Holiday'!A7</f>
        <v>@ OLD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6" t="s">
        <v>45</v>
      </c>
      <c r="R7" s="6" t="s">
        <v>45</v>
      </c>
      <c r="S7" s="6" t="s">
        <v>45</v>
      </c>
      <c r="T7">
        <v>1</v>
      </c>
      <c r="U7">
        <v>0</v>
      </c>
      <c r="V7">
        <v>0</v>
      </c>
      <c r="W7" s="3">
        <f t="shared" si="1"/>
        <v>0</v>
      </c>
      <c r="X7" s="4">
        <f t="shared" si="2"/>
        <v>0</v>
      </c>
      <c r="Y7" s="4">
        <f t="shared" si="3"/>
        <v>0</v>
      </c>
      <c r="Z7">
        <v>0</v>
      </c>
    </row>
    <row r="8" spans="1:26" x14ac:dyDescent="0.3">
      <c r="A8" s="1" t="str">
        <f>'Jrue Holiday'!A8</f>
        <v>vs USA</v>
      </c>
      <c r="B8">
        <v>4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3</v>
      </c>
      <c r="Q8" s="2">
        <f t="shared" si="0"/>
        <v>1</v>
      </c>
      <c r="R8" s="6" t="s">
        <v>45</v>
      </c>
      <c r="S8" s="6" t="s">
        <v>45</v>
      </c>
      <c r="T8">
        <v>7</v>
      </c>
      <c r="U8">
        <v>4</v>
      </c>
      <c r="V8">
        <v>1</v>
      </c>
      <c r="W8" s="3">
        <f t="shared" si="1"/>
        <v>35.74285714285714</v>
      </c>
      <c r="X8" s="4">
        <f t="shared" si="2"/>
        <v>6.4</v>
      </c>
      <c r="Y8" s="4">
        <f t="shared" si="3"/>
        <v>4.8</v>
      </c>
      <c r="Z8">
        <v>0</v>
      </c>
    </row>
    <row r="9" spans="1:26" x14ac:dyDescent="0.3">
      <c r="A9" s="1" t="str">
        <f>'Jrue Holiday'!A9</f>
        <v>@ SPA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2</v>
      </c>
      <c r="N9">
        <v>1</v>
      </c>
      <c r="O9">
        <v>0</v>
      </c>
      <c r="P9">
        <v>-4</v>
      </c>
      <c r="Q9" s="6" t="s">
        <v>45</v>
      </c>
      <c r="R9" s="6" t="s">
        <v>45</v>
      </c>
      <c r="S9" s="2">
        <f t="shared" ref="S9:S46" si="4">L9/M9</f>
        <v>0.5</v>
      </c>
      <c r="T9">
        <v>5</v>
      </c>
      <c r="U9">
        <v>1</v>
      </c>
      <c r="V9">
        <v>0</v>
      </c>
      <c r="W9" s="3">
        <f t="shared" si="1"/>
        <v>13.188799999999997</v>
      </c>
      <c r="X9" s="4">
        <f t="shared" si="2"/>
        <v>2.2000000000000002</v>
      </c>
      <c r="Y9" s="4">
        <f t="shared" si="3"/>
        <v>1.2999999999999998</v>
      </c>
      <c r="Z9">
        <v>0</v>
      </c>
    </row>
    <row r="10" spans="1:26" x14ac:dyDescent="0.3">
      <c r="A10" s="1" t="str">
        <f>'Jrue Holiday'!A10</f>
        <v>vs 6TH</v>
      </c>
      <c r="B10">
        <v>12</v>
      </c>
      <c r="C10">
        <v>4</v>
      </c>
      <c r="D10">
        <v>0</v>
      </c>
      <c r="E10">
        <v>0</v>
      </c>
      <c r="F10">
        <v>0</v>
      </c>
      <c r="G10">
        <v>1</v>
      </c>
      <c r="H10">
        <v>6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 s="2">
        <f t="shared" si="0"/>
        <v>1</v>
      </c>
      <c r="R10" s="6" t="s">
        <v>45</v>
      </c>
      <c r="S10" s="6" t="s">
        <v>45</v>
      </c>
      <c r="T10">
        <v>14</v>
      </c>
      <c r="U10">
        <v>12</v>
      </c>
      <c r="V10">
        <v>3</v>
      </c>
      <c r="W10" s="3">
        <f t="shared" si="1"/>
        <v>37.170785714285714</v>
      </c>
      <c r="X10" s="4">
        <f t="shared" si="2"/>
        <v>15.8</v>
      </c>
      <c r="Y10" s="4">
        <f t="shared" si="3"/>
        <v>10.4</v>
      </c>
      <c r="Z10">
        <v>0</v>
      </c>
    </row>
    <row r="11" spans="1:26" x14ac:dyDescent="0.3">
      <c r="A11" s="1" t="str">
        <f>'Jrue Holiday'!A11</f>
        <v>@ CAN</v>
      </c>
      <c r="B11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8</v>
      </c>
      <c r="Q11" s="2">
        <f t="shared" si="0"/>
        <v>1</v>
      </c>
      <c r="R11" s="6" t="s">
        <v>45</v>
      </c>
      <c r="S11" s="6" t="s">
        <v>45</v>
      </c>
      <c r="T11">
        <v>5</v>
      </c>
      <c r="U11">
        <v>2</v>
      </c>
      <c r="V11">
        <v>1</v>
      </c>
      <c r="W11" s="3">
        <f t="shared" si="1"/>
        <v>16.688599999999997</v>
      </c>
      <c r="X11" s="4">
        <f t="shared" si="2"/>
        <v>3.2</v>
      </c>
      <c r="Y11" s="4">
        <f t="shared" si="3"/>
        <v>1.6</v>
      </c>
      <c r="Z11">
        <v>0</v>
      </c>
    </row>
    <row r="12" spans="1:26" x14ac:dyDescent="0.3">
      <c r="A12" s="1" t="str">
        <f>'Jrue Holiday'!A12</f>
        <v>vs DNK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-14</v>
      </c>
      <c r="Q12" s="6" t="s">
        <v>45</v>
      </c>
      <c r="R12" s="6" t="s">
        <v>45</v>
      </c>
      <c r="S12" s="6" t="s">
        <v>45</v>
      </c>
      <c r="T12">
        <v>5</v>
      </c>
      <c r="U12">
        <v>0</v>
      </c>
      <c r="V12">
        <v>0</v>
      </c>
      <c r="W12" s="3">
        <f t="shared" si="1"/>
        <v>0</v>
      </c>
      <c r="X12" s="4">
        <f t="shared" si="2"/>
        <v>0</v>
      </c>
      <c r="Y12" s="4">
        <f t="shared" si="3"/>
        <v>0</v>
      </c>
      <c r="Z12">
        <v>0</v>
      </c>
    </row>
    <row r="13" spans="1:26" x14ac:dyDescent="0.3">
      <c r="A13" s="1" t="str">
        <f>'Jrue Holiday'!A13</f>
        <v>@ IMP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-4</v>
      </c>
      <c r="Q13" s="6" t="s">
        <v>45</v>
      </c>
      <c r="R13" s="6" t="s">
        <v>45</v>
      </c>
      <c r="S13" s="6" t="s">
        <v>45</v>
      </c>
      <c r="T13">
        <v>5</v>
      </c>
      <c r="U13">
        <v>0</v>
      </c>
      <c r="V13">
        <v>0</v>
      </c>
      <c r="W13" s="3">
        <f t="shared" si="1"/>
        <v>10.779399999999999</v>
      </c>
      <c r="X13" s="4">
        <f t="shared" si="2"/>
        <v>2.4</v>
      </c>
      <c r="Y13" s="4">
        <f t="shared" si="3"/>
        <v>1</v>
      </c>
      <c r="Z13">
        <v>0</v>
      </c>
    </row>
    <row r="14" spans="1:26" x14ac:dyDescent="0.3">
      <c r="A14" s="1" t="str">
        <f>'Jrue Holiday'!A14</f>
        <v>vs 3PT</v>
      </c>
      <c r="B14">
        <v>3</v>
      </c>
      <c r="C14">
        <v>4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2</v>
      </c>
      <c r="N14">
        <v>4</v>
      </c>
      <c r="O14">
        <v>0</v>
      </c>
      <c r="P14">
        <v>-2</v>
      </c>
      <c r="Q14" s="2">
        <f t="shared" si="0"/>
        <v>1</v>
      </c>
      <c r="R14" s="6" t="s">
        <v>45</v>
      </c>
      <c r="S14" s="2">
        <f t="shared" si="4"/>
        <v>0.5</v>
      </c>
      <c r="T14">
        <v>7</v>
      </c>
      <c r="U14">
        <v>3</v>
      </c>
      <c r="V14">
        <v>0</v>
      </c>
      <c r="W14" s="3">
        <f t="shared" si="1"/>
        <v>38.489142857142852</v>
      </c>
      <c r="X14" s="4">
        <f t="shared" si="2"/>
        <v>7.8</v>
      </c>
      <c r="Y14" s="4">
        <f t="shared" si="3"/>
        <v>5.0999999999999996</v>
      </c>
      <c r="Z14">
        <v>0</v>
      </c>
    </row>
    <row r="15" spans="1:26" x14ac:dyDescent="0.3">
      <c r="A15" s="1" t="str">
        <f>'Jrue Holiday'!A15</f>
        <v>vs CHI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 s="2">
        <f t="shared" si="0"/>
        <v>1</v>
      </c>
      <c r="R15" s="6" t="s">
        <v>45</v>
      </c>
      <c r="S15" s="6" t="s">
        <v>45</v>
      </c>
      <c r="T15">
        <v>3</v>
      </c>
      <c r="U15">
        <v>2</v>
      </c>
      <c r="V15">
        <v>1</v>
      </c>
      <c r="W15" s="3">
        <f t="shared" si="1"/>
        <v>33.538999999999994</v>
      </c>
      <c r="X15" s="4">
        <f t="shared" si="2"/>
        <v>3.2</v>
      </c>
      <c r="Y15" s="4">
        <f t="shared" si="3"/>
        <v>2</v>
      </c>
      <c r="Z15">
        <v>0</v>
      </c>
    </row>
    <row r="16" spans="1:26" x14ac:dyDescent="0.3">
      <c r="A16" s="1" t="str">
        <f>'Jrue Holiday'!A16</f>
        <v>@ OCE</v>
      </c>
      <c r="B16">
        <v>2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 s="2">
        <f t="shared" si="0"/>
        <v>1</v>
      </c>
      <c r="R16" s="6" t="s">
        <v>45</v>
      </c>
      <c r="S16" s="6" t="s">
        <v>45</v>
      </c>
      <c r="T16">
        <v>5</v>
      </c>
      <c r="U16">
        <v>2</v>
      </c>
      <c r="V16">
        <v>1</v>
      </c>
      <c r="W16" s="3">
        <f t="shared" si="1"/>
        <v>27.961399999999998</v>
      </c>
      <c r="X16" s="4">
        <f t="shared" si="2"/>
        <v>6.2</v>
      </c>
      <c r="Y16" s="4">
        <f t="shared" si="3"/>
        <v>2.7</v>
      </c>
      <c r="Z16">
        <v>0</v>
      </c>
    </row>
    <row r="17" spans="1:26" x14ac:dyDescent="0.3">
      <c r="A17" s="1" t="str">
        <f>'Jrue Holiday'!A17</f>
        <v>vs FRA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 s="6" t="s">
        <v>45</v>
      </c>
      <c r="R17" s="6" t="s">
        <v>45</v>
      </c>
      <c r="S17" s="6" t="s">
        <v>45</v>
      </c>
      <c r="T17">
        <v>5</v>
      </c>
      <c r="U17">
        <v>0</v>
      </c>
      <c r="V17">
        <v>0</v>
      </c>
      <c r="W17" s="3">
        <f t="shared" si="1"/>
        <v>0</v>
      </c>
      <c r="X17" s="4">
        <f t="shared" si="2"/>
        <v>0</v>
      </c>
      <c r="Y17" s="4">
        <f t="shared" si="3"/>
        <v>0</v>
      </c>
      <c r="Z17">
        <v>0</v>
      </c>
    </row>
    <row r="18" spans="1:26" x14ac:dyDescent="0.3">
      <c r="A18" s="1" t="str">
        <f>'Jrue Holiday'!A18</f>
        <v>@ INJ</v>
      </c>
      <c r="B18">
        <v>2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-5</v>
      </c>
      <c r="Q18" s="2">
        <f t="shared" si="0"/>
        <v>1</v>
      </c>
      <c r="R18" s="6" t="s">
        <v>45</v>
      </c>
      <c r="S18" s="6" t="s">
        <v>45</v>
      </c>
      <c r="T18">
        <v>5</v>
      </c>
      <c r="U18">
        <v>2</v>
      </c>
      <c r="V18">
        <v>0</v>
      </c>
      <c r="W18" s="3">
        <f t="shared" si="1"/>
        <v>27.961399999999998</v>
      </c>
      <c r="X18" s="4">
        <f t="shared" si="2"/>
        <v>4.4000000000000004</v>
      </c>
      <c r="Y18" s="4">
        <f t="shared" si="3"/>
        <v>2.6999999999999997</v>
      </c>
      <c r="Z18">
        <v>0</v>
      </c>
    </row>
    <row r="19" spans="1:26" x14ac:dyDescent="0.3">
      <c r="A19" s="1" t="str">
        <f>'Jrue Holiday'!A19</f>
        <v>vs EUR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</v>
      </c>
      <c r="Q19" s="2">
        <f t="shared" si="0"/>
        <v>0</v>
      </c>
      <c r="R19" s="6" t="s">
        <v>45</v>
      </c>
      <c r="S19" s="6" t="s">
        <v>45</v>
      </c>
      <c r="T19">
        <v>5</v>
      </c>
      <c r="U19">
        <v>0</v>
      </c>
      <c r="V19">
        <v>0</v>
      </c>
      <c r="W19" s="3">
        <f t="shared" si="1"/>
        <v>-18.617399999999996</v>
      </c>
      <c r="X19" s="4">
        <f t="shared" si="2"/>
        <v>-1</v>
      </c>
      <c r="Y19" s="4">
        <f t="shared" si="3"/>
        <v>-1.7</v>
      </c>
      <c r="Z19">
        <v>0</v>
      </c>
    </row>
    <row r="20" spans="1:26" x14ac:dyDescent="0.3">
      <c r="A20" s="1" t="str">
        <f>'Jrue Holiday'!A20</f>
        <v>vs RKS</v>
      </c>
      <c r="B20">
        <v>0</v>
      </c>
      <c r="C20">
        <v>4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-11</v>
      </c>
      <c r="Q20" s="6" t="s">
        <v>45</v>
      </c>
      <c r="R20" s="6" t="s">
        <v>45</v>
      </c>
      <c r="S20" s="6" t="s">
        <v>45</v>
      </c>
      <c r="T20">
        <v>7</v>
      </c>
      <c r="U20">
        <v>0</v>
      </c>
      <c r="V20">
        <v>0</v>
      </c>
      <c r="W20" s="3">
        <f t="shared" si="1"/>
        <v>2.1010000000000013</v>
      </c>
      <c r="X20" s="4">
        <f t="shared" si="2"/>
        <v>5.8</v>
      </c>
      <c r="Y20" s="4">
        <f t="shared" si="3"/>
        <v>0.29999999999999982</v>
      </c>
      <c r="Z20">
        <v>0</v>
      </c>
    </row>
    <row r="21" spans="1:26" x14ac:dyDescent="0.3">
      <c r="A21" s="1" t="str">
        <f>'Jrue Holiday'!A21</f>
        <v>@ AFR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-3</v>
      </c>
      <c r="Q21" s="6" t="s">
        <v>45</v>
      </c>
      <c r="R21" s="6" t="s">
        <v>45</v>
      </c>
      <c r="S21" s="6" t="s">
        <v>45</v>
      </c>
      <c r="T21">
        <v>3</v>
      </c>
      <c r="U21">
        <v>0</v>
      </c>
      <c r="V21">
        <v>0</v>
      </c>
      <c r="W21" s="3">
        <f t="shared" si="1"/>
        <v>-0.82233333333333292</v>
      </c>
      <c r="X21" s="4">
        <f t="shared" si="2"/>
        <v>1.2</v>
      </c>
      <c r="Y21" s="4">
        <f t="shared" si="3"/>
        <v>-0.10000000000000003</v>
      </c>
      <c r="Z21">
        <v>0</v>
      </c>
    </row>
    <row r="22" spans="1:26" x14ac:dyDescent="0.3">
      <c r="A22" s="1" t="str">
        <f>'Jrue Holiday'!A22</f>
        <v>vs OLD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-2</v>
      </c>
      <c r="Q22" s="6" t="s">
        <v>45</v>
      </c>
      <c r="R22" s="6" t="s">
        <v>45</v>
      </c>
      <c r="S22" s="6" t="s">
        <v>45</v>
      </c>
      <c r="T22">
        <v>3</v>
      </c>
      <c r="U22">
        <v>0</v>
      </c>
      <c r="V22">
        <v>0</v>
      </c>
      <c r="W22" s="3">
        <f t="shared" si="1"/>
        <v>4.9023333333333339</v>
      </c>
      <c r="X22" s="4">
        <f t="shared" si="2"/>
        <v>1.2</v>
      </c>
      <c r="Y22" s="4">
        <f t="shared" si="3"/>
        <v>0.3</v>
      </c>
      <c r="Z22">
        <v>0</v>
      </c>
    </row>
    <row r="23" spans="1:26" x14ac:dyDescent="0.3">
      <c r="A23" s="1" t="str">
        <f>'Jrue Holiday'!A23</f>
        <v>@ USA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-1</v>
      </c>
      <c r="Q23" s="6" t="s">
        <v>45</v>
      </c>
      <c r="R23" s="6" t="s">
        <v>45</v>
      </c>
      <c r="S23" s="6" t="s">
        <v>45</v>
      </c>
      <c r="T23">
        <v>4</v>
      </c>
      <c r="U23">
        <v>3</v>
      </c>
      <c r="V23">
        <v>0</v>
      </c>
      <c r="W23" s="3">
        <f t="shared" si="1"/>
        <v>18.466749999999998</v>
      </c>
      <c r="X23" s="4">
        <f t="shared" si="2"/>
        <v>2.7</v>
      </c>
      <c r="Y23" s="4">
        <f t="shared" si="3"/>
        <v>1.4</v>
      </c>
      <c r="Z23">
        <v>0</v>
      </c>
    </row>
    <row r="24" spans="1:26" x14ac:dyDescent="0.3">
      <c r="A24" s="1" t="str">
        <f>'Jrue Holiday'!A24</f>
        <v>vs SPA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s="6" t="s">
        <v>45</v>
      </c>
      <c r="R24" s="6" t="s">
        <v>45</v>
      </c>
      <c r="S24" s="6" t="s">
        <v>45</v>
      </c>
      <c r="T24">
        <v>5</v>
      </c>
      <c r="U24">
        <v>0</v>
      </c>
      <c r="V24">
        <v>0</v>
      </c>
      <c r="W24" s="3">
        <f t="shared" si="1"/>
        <v>7.8379999999999992</v>
      </c>
      <c r="X24" s="4">
        <f t="shared" si="2"/>
        <v>3</v>
      </c>
      <c r="Y24" s="4">
        <f t="shared" si="3"/>
        <v>0.7</v>
      </c>
      <c r="Z24">
        <v>0</v>
      </c>
    </row>
    <row r="25" spans="1:26" x14ac:dyDescent="0.3">
      <c r="A25" s="1" t="str">
        <f>'Jrue Holiday'!A25</f>
        <v>@ 6TH</v>
      </c>
      <c r="B25">
        <v>4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s="2">
        <f t="shared" si="0"/>
        <v>1</v>
      </c>
      <c r="R25" s="6" t="s">
        <v>45</v>
      </c>
      <c r="S25" s="6" t="s">
        <v>45</v>
      </c>
      <c r="T25">
        <v>5</v>
      </c>
      <c r="U25">
        <v>4</v>
      </c>
      <c r="V25">
        <v>1</v>
      </c>
      <c r="W25" s="3">
        <f t="shared" si="1"/>
        <v>45.1434</v>
      </c>
      <c r="X25" s="4">
        <f t="shared" si="2"/>
        <v>6.4</v>
      </c>
      <c r="Y25" s="4">
        <f t="shared" si="3"/>
        <v>4.3999999999999995</v>
      </c>
      <c r="Z25">
        <v>0</v>
      </c>
    </row>
    <row r="26" spans="1:26" x14ac:dyDescent="0.3">
      <c r="A26" s="1" t="str">
        <f>'Jrue Holiday'!A26</f>
        <v>vs CAN</v>
      </c>
      <c r="B26">
        <v>2</v>
      </c>
      <c r="C26">
        <v>3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4</v>
      </c>
      <c r="Q26" s="2">
        <f t="shared" si="0"/>
        <v>0.5</v>
      </c>
      <c r="R26" s="6" t="s">
        <v>45</v>
      </c>
      <c r="S26" s="6" t="s">
        <v>45</v>
      </c>
      <c r="T26">
        <v>5</v>
      </c>
      <c r="U26">
        <v>2</v>
      </c>
      <c r="V26">
        <v>1</v>
      </c>
      <c r="W26" s="3">
        <f t="shared" si="1"/>
        <v>19.630000000000003</v>
      </c>
      <c r="X26" s="4">
        <f t="shared" si="2"/>
        <v>5.6</v>
      </c>
      <c r="Y26" s="4">
        <f t="shared" si="3"/>
        <v>1.9</v>
      </c>
      <c r="Z26">
        <v>0</v>
      </c>
    </row>
    <row r="27" spans="1:26" x14ac:dyDescent="0.3">
      <c r="A27" s="1" t="str">
        <f>'Jrue Holiday'!A27</f>
        <v>@ DNK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 s="6" t="s">
        <v>45</v>
      </c>
      <c r="R27" s="6" t="s">
        <v>45</v>
      </c>
      <c r="S27" s="6" t="s">
        <v>45</v>
      </c>
      <c r="T27">
        <v>4</v>
      </c>
      <c r="U27">
        <v>0</v>
      </c>
      <c r="V27">
        <v>0</v>
      </c>
      <c r="W27" s="3">
        <f t="shared" si="1"/>
        <v>13.47425</v>
      </c>
      <c r="X27" s="4">
        <f t="shared" si="2"/>
        <v>3</v>
      </c>
      <c r="Y27" s="4">
        <f t="shared" si="3"/>
        <v>1</v>
      </c>
      <c r="Z27">
        <v>0</v>
      </c>
    </row>
    <row r="28" spans="1:26" x14ac:dyDescent="0.3">
      <c r="A28" s="1" t="str">
        <f>'Jrue Holiday'!A28</f>
        <v>vs IMP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-5</v>
      </c>
      <c r="Q28" s="2">
        <f t="shared" si="0"/>
        <v>0</v>
      </c>
      <c r="R28" s="6" t="s">
        <v>45</v>
      </c>
      <c r="S28" s="6" t="s">
        <v>45</v>
      </c>
      <c r="T28">
        <v>3</v>
      </c>
      <c r="U28">
        <v>2</v>
      </c>
      <c r="V28">
        <v>0</v>
      </c>
      <c r="W28" s="3">
        <f t="shared" si="1"/>
        <v>11.558999999999997</v>
      </c>
      <c r="X28" s="4">
        <f t="shared" si="2"/>
        <v>2.7</v>
      </c>
      <c r="Y28" s="4">
        <f t="shared" si="3"/>
        <v>0.7</v>
      </c>
      <c r="Z28">
        <v>0</v>
      </c>
    </row>
    <row r="29" spans="1:26" x14ac:dyDescent="0.3">
      <c r="A29" s="1">
        <f>'Jrue Holiday'!A29</f>
        <v>0</v>
      </c>
      <c r="Q29" s="2" t="e">
        <f t="shared" si="0"/>
        <v>#DIV/0!</v>
      </c>
      <c r="R29" s="2" t="e">
        <f t="shared" ref="R28:R46" si="5">J29/K29</f>
        <v>#DIV/0!</v>
      </c>
      <c r="S29" s="2" t="e">
        <f t="shared" si="4"/>
        <v>#DIV/0!</v>
      </c>
      <c r="W29" s="3" t="e">
        <f t="shared" si="1"/>
        <v>#DIV/0!</v>
      </c>
      <c r="X29" s="4">
        <f t="shared" si="2"/>
        <v>0</v>
      </c>
      <c r="Y29" s="4">
        <f t="shared" si="3"/>
        <v>0</v>
      </c>
      <c r="Z29">
        <v>0</v>
      </c>
    </row>
    <row r="30" spans="1:26" x14ac:dyDescent="0.3">
      <c r="A30" s="1">
        <f>'Jrue Holiday'!A30</f>
        <v>0</v>
      </c>
      <c r="Q30" s="2" t="e">
        <f t="shared" si="0"/>
        <v>#DIV/0!</v>
      </c>
      <c r="R30" s="2" t="e">
        <f t="shared" si="5"/>
        <v>#DIV/0!</v>
      </c>
      <c r="S30" s="2" t="e">
        <f t="shared" si="4"/>
        <v>#DIV/0!</v>
      </c>
      <c r="W30" s="3" t="e">
        <f t="shared" si="1"/>
        <v>#DIV/0!</v>
      </c>
      <c r="X30" s="4">
        <f t="shared" si="2"/>
        <v>0</v>
      </c>
      <c r="Y30" s="4">
        <f t="shared" si="3"/>
        <v>0</v>
      </c>
      <c r="Z30">
        <v>0</v>
      </c>
    </row>
    <row r="31" spans="1:26" x14ac:dyDescent="0.3">
      <c r="A31" s="1">
        <f>'Jrue Holiday'!A31</f>
        <v>0</v>
      </c>
      <c r="Q31" s="2" t="e">
        <f t="shared" si="0"/>
        <v>#DIV/0!</v>
      </c>
      <c r="R31" s="2" t="e">
        <f t="shared" si="5"/>
        <v>#DIV/0!</v>
      </c>
      <c r="S31" s="2" t="e">
        <f t="shared" si="4"/>
        <v>#DIV/0!</v>
      </c>
      <c r="W31" s="3" t="e">
        <f t="shared" si="1"/>
        <v>#DIV/0!</v>
      </c>
      <c r="X31" s="4">
        <f t="shared" si="2"/>
        <v>0</v>
      </c>
      <c r="Y31" s="4">
        <f t="shared" si="3"/>
        <v>0</v>
      </c>
      <c r="Z31">
        <v>0</v>
      </c>
    </row>
    <row r="32" spans="1:26" x14ac:dyDescent="0.3">
      <c r="A32" s="1">
        <f>'Jrue Holiday'!A32</f>
        <v>0</v>
      </c>
      <c r="Q32" s="2" t="e">
        <f t="shared" si="0"/>
        <v>#DIV/0!</v>
      </c>
      <c r="R32" s="2" t="e">
        <f t="shared" si="5"/>
        <v>#DIV/0!</v>
      </c>
      <c r="S32" s="2" t="e">
        <f t="shared" si="4"/>
        <v>#DIV/0!</v>
      </c>
      <c r="W32" s="3" t="e">
        <f t="shared" si="1"/>
        <v>#DIV/0!</v>
      </c>
      <c r="X32" s="4">
        <f t="shared" si="2"/>
        <v>0</v>
      </c>
      <c r="Y32" s="4">
        <f t="shared" si="3"/>
        <v>0</v>
      </c>
      <c r="Z32">
        <v>0</v>
      </c>
    </row>
    <row r="33" spans="1:26" x14ac:dyDescent="0.3">
      <c r="A33" s="1">
        <f>'Jrue Holiday'!A33</f>
        <v>0</v>
      </c>
      <c r="Q33" s="2" t="e">
        <f t="shared" si="0"/>
        <v>#DIV/0!</v>
      </c>
      <c r="R33" s="2" t="e">
        <f t="shared" si="5"/>
        <v>#DIV/0!</v>
      </c>
      <c r="S33" s="2" t="e">
        <f t="shared" si="4"/>
        <v>#DIV/0!</v>
      </c>
      <c r="W33" s="3" t="e">
        <f t="shared" si="1"/>
        <v>#DIV/0!</v>
      </c>
      <c r="X33" s="4">
        <f t="shared" si="2"/>
        <v>0</v>
      </c>
      <c r="Y33" s="4">
        <f t="shared" si="3"/>
        <v>0</v>
      </c>
      <c r="Z33">
        <v>0</v>
      </c>
    </row>
    <row r="34" spans="1:26" x14ac:dyDescent="0.3">
      <c r="A34" s="1">
        <f>'Jrue Holiday'!A34</f>
        <v>0</v>
      </c>
      <c r="Q34" s="2" t="e">
        <f t="shared" si="0"/>
        <v>#DIV/0!</v>
      </c>
      <c r="R34" s="2" t="e">
        <f t="shared" si="5"/>
        <v>#DIV/0!</v>
      </c>
      <c r="S34" s="2" t="e">
        <f t="shared" si="4"/>
        <v>#DIV/0!</v>
      </c>
      <c r="W34" s="3" t="e">
        <f t="shared" si="1"/>
        <v>#DIV/0!</v>
      </c>
      <c r="X34" s="4">
        <f t="shared" si="2"/>
        <v>0</v>
      </c>
      <c r="Y34" s="4">
        <f t="shared" si="3"/>
        <v>0</v>
      </c>
      <c r="Z34">
        <v>0</v>
      </c>
    </row>
    <row r="35" spans="1:26" x14ac:dyDescent="0.3">
      <c r="A35" s="1">
        <f>'Jrue Holiday'!A35</f>
        <v>0</v>
      </c>
      <c r="Q35" s="2" t="e">
        <f t="shared" si="0"/>
        <v>#DIV/0!</v>
      </c>
      <c r="R35" s="2" t="e">
        <f t="shared" si="5"/>
        <v>#DIV/0!</v>
      </c>
      <c r="S35" s="2" t="e">
        <f t="shared" si="4"/>
        <v>#DIV/0!</v>
      </c>
      <c r="W35" s="3" t="e">
        <f t="shared" si="1"/>
        <v>#DIV/0!</v>
      </c>
      <c r="X35" s="4">
        <f t="shared" si="2"/>
        <v>0</v>
      </c>
      <c r="Y35" s="4">
        <f t="shared" si="3"/>
        <v>0</v>
      </c>
      <c r="Z35">
        <v>0</v>
      </c>
    </row>
    <row r="36" spans="1:26" x14ac:dyDescent="0.3">
      <c r="A36" s="1">
        <f>'Jrue Holiday'!A36</f>
        <v>0</v>
      </c>
      <c r="Q36" s="2" t="e">
        <f t="shared" si="0"/>
        <v>#DIV/0!</v>
      </c>
      <c r="R36" s="2" t="e">
        <f t="shared" si="5"/>
        <v>#DIV/0!</v>
      </c>
      <c r="S36" s="2" t="e">
        <f t="shared" si="4"/>
        <v>#DIV/0!</v>
      </c>
      <c r="W36" s="3" t="e">
        <f t="shared" si="1"/>
        <v>#DIV/0!</v>
      </c>
      <c r="X36" s="4">
        <f t="shared" si="2"/>
        <v>0</v>
      </c>
      <c r="Y36" s="4">
        <f t="shared" si="3"/>
        <v>0</v>
      </c>
      <c r="Z36">
        <v>0</v>
      </c>
    </row>
    <row r="37" spans="1:26" x14ac:dyDescent="0.3">
      <c r="A37" s="1">
        <f>'Jrue Holiday'!A37</f>
        <v>0</v>
      </c>
      <c r="Q37" s="2" t="e">
        <f t="shared" si="0"/>
        <v>#DIV/0!</v>
      </c>
      <c r="R37" s="2" t="e">
        <f t="shared" si="5"/>
        <v>#DIV/0!</v>
      </c>
      <c r="S37" s="2" t="e">
        <f t="shared" si="4"/>
        <v>#DIV/0!</v>
      </c>
      <c r="W37" s="3" t="e">
        <f t="shared" si="1"/>
        <v>#DIV/0!</v>
      </c>
      <c r="X37" s="4">
        <f t="shared" si="2"/>
        <v>0</v>
      </c>
      <c r="Y37" s="4">
        <f t="shared" si="3"/>
        <v>0</v>
      </c>
      <c r="Z37">
        <v>0</v>
      </c>
    </row>
    <row r="38" spans="1:26" x14ac:dyDescent="0.3">
      <c r="A38" s="1">
        <f>'Jrue Holiday'!A38</f>
        <v>0</v>
      </c>
      <c r="Q38" s="2" t="e">
        <f t="shared" si="0"/>
        <v>#DIV/0!</v>
      </c>
      <c r="R38" s="2" t="e">
        <f t="shared" si="5"/>
        <v>#DIV/0!</v>
      </c>
      <c r="S38" s="2" t="e">
        <f t="shared" si="4"/>
        <v>#DIV/0!</v>
      </c>
      <c r="W38" s="3" t="e">
        <f t="shared" si="1"/>
        <v>#DIV/0!</v>
      </c>
      <c r="X38" s="4">
        <f t="shared" si="2"/>
        <v>0</v>
      </c>
      <c r="Y38" s="4">
        <f t="shared" si="3"/>
        <v>0</v>
      </c>
      <c r="Z38">
        <v>0</v>
      </c>
    </row>
    <row r="39" spans="1:26" x14ac:dyDescent="0.3">
      <c r="A39" s="1">
        <f>'Jrue Holiday'!A39</f>
        <v>0</v>
      </c>
      <c r="Q39" s="2" t="e">
        <f t="shared" si="0"/>
        <v>#DIV/0!</v>
      </c>
      <c r="R39" s="2" t="e">
        <f t="shared" si="5"/>
        <v>#DIV/0!</v>
      </c>
      <c r="S39" s="2" t="e">
        <f t="shared" si="4"/>
        <v>#DIV/0!</v>
      </c>
      <c r="W39" s="3" t="e">
        <f t="shared" si="1"/>
        <v>#DIV/0!</v>
      </c>
      <c r="X39" s="4">
        <f t="shared" si="2"/>
        <v>0</v>
      </c>
      <c r="Y39" s="4">
        <f t="shared" si="3"/>
        <v>0</v>
      </c>
      <c r="Z39">
        <v>0</v>
      </c>
    </row>
    <row r="40" spans="1:26" x14ac:dyDescent="0.3">
      <c r="A40" s="1">
        <f>'Jrue Holiday'!A40</f>
        <v>0</v>
      </c>
      <c r="Q40" s="2" t="e">
        <f t="shared" si="0"/>
        <v>#DIV/0!</v>
      </c>
      <c r="R40" s="2" t="e">
        <f t="shared" si="5"/>
        <v>#DIV/0!</v>
      </c>
      <c r="S40" s="2" t="e">
        <f t="shared" si="4"/>
        <v>#DIV/0!</v>
      </c>
      <c r="W40" s="3" t="e">
        <f t="shared" si="1"/>
        <v>#DIV/0!</v>
      </c>
      <c r="X40" s="4">
        <f t="shared" si="2"/>
        <v>0</v>
      </c>
      <c r="Y40" s="4">
        <f t="shared" si="3"/>
        <v>0</v>
      </c>
      <c r="Z40">
        <v>0</v>
      </c>
    </row>
    <row r="41" spans="1:26" x14ac:dyDescent="0.3">
      <c r="A41" s="1">
        <f>'Jrue Holiday'!A41</f>
        <v>0</v>
      </c>
      <c r="Q41" s="2" t="e">
        <f t="shared" si="0"/>
        <v>#DIV/0!</v>
      </c>
      <c r="R41" s="2" t="e">
        <f t="shared" si="5"/>
        <v>#DIV/0!</v>
      </c>
      <c r="S41" s="2" t="e">
        <f t="shared" si="4"/>
        <v>#DIV/0!</v>
      </c>
      <c r="W41" s="3" t="e">
        <f t="shared" si="1"/>
        <v>#DIV/0!</v>
      </c>
      <c r="X41" s="4">
        <f t="shared" si="2"/>
        <v>0</v>
      </c>
      <c r="Y41" s="4">
        <f t="shared" si="3"/>
        <v>0</v>
      </c>
      <c r="Z41">
        <v>0</v>
      </c>
    </row>
    <row r="42" spans="1:26" x14ac:dyDescent="0.3">
      <c r="A42" s="1">
        <f>'Jrue Holiday'!A42</f>
        <v>0</v>
      </c>
      <c r="Q42" s="2" t="e">
        <f t="shared" si="0"/>
        <v>#DIV/0!</v>
      </c>
      <c r="R42" s="2" t="e">
        <f t="shared" si="5"/>
        <v>#DIV/0!</v>
      </c>
      <c r="S42" s="2" t="e">
        <f t="shared" si="4"/>
        <v>#DIV/0!</v>
      </c>
      <c r="W42" s="3" t="e">
        <f t="shared" si="1"/>
        <v>#DIV/0!</v>
      </c>
      <c r="X42" s="4">
        <f t="shared" si="2"/>
        <v>0</v>
      </c>
      <c r="Y42" s="4">
        <f t="shared" si="3"/>
        <v>0</v>
      </c>
      <c r="Z42">
        <v>0</v>
      </c>
    </row>
    <row r="43" spans="1:26" x14ac:dyDescent="0.3">
      <c r="A43" s="1">
        <f>'Jrue Holiday'!A43</f>
        <v>0</v>
      </c>
      <c r="Q43" s="2" t="e">
        <f t="shared" si="0"/>
        <v>#DIV/0!</v>
      </c>
      <c r="R43" s="2" t="e">
        <f t="shared" si="5"/>
        <v>#DIV/0!</v>
      </c>
      <c r="S43" s="2" t="e">
        <f t="shared" si="4"/>
        <v>#DIV/0!</v>
      </c>
      <c r="W43" s="3" t="e">
        <f t="shared" si="1"/>
        <v>#DIV/0!</v>
      </c>
      <c r="X43" s="4">
        <f t="shared" si="2"/>
        <v>0</v>
      </c>
      <c r="Y43" s="4">
        <f t="shared" si="3"/>
        <v>0</v>
      </c>
      <c r="Z43">
        <v>0</v>
      </c>
    </row>
    <row r="44" spans="1:26" x14ac:dyDescent="0.3">
      <c r="A44" s="1">
        <f>'Jrue Holiday'!A44</f>
        <v>0</v>
      </c>
      <c r="Q44" s="2" t="e">
        <f t="shared" si="0"/>
        <v>#DIV/0!</v>
      </c>
      <c r="R44" s="2" t="e">
        <f t="shared" si="5"/>
        <v>#DIV/0!</v>
      </c>
      <c r="S44" s="2" t="e">
        <f t="shared" si="4"/>
        <v>#DIV/0!</v>
      </c>
      <c r="W44" s="3" t="e">
        <f t="shared" si="1"/>
        <v>#DIV/0!</v>
      </c>
      <c r="X44" s="4">
        <f t="shared" si="2"/>
        <v>0</v>
      </c>
      <c r="Y44" s="4">
        <f t="shared" si="3"/>
        <v>0</v>
      </c>
      <c r="Z44">
        <v>0</v>
      </c>
    </row>
    <row r="45" spans="1:26" x14ac:dyDescent="0.3">
      <c r="A45" s="1">
        <f>'Jrue Holiday'!A45</f>
        <v>0</v>
      </c>
      <c r="Q45" s="2" t="e">
        <f t="shared" si="0"/>
        <v>#DIV/0!</v>
      </c>
      <c r="R45" s="2" t="e">
        <f t="shared" si="5"/>
        <v>#DIV/0!</v>
      </c>
      <c r="S45" s="2" t="e">
        <f t="shared" si="4"/>
        <v>#DIV/0!</v>
      </c>
      <c r="W45" s="3" t="e">
        <f t="shared" si="1"/>
        <v>#DIV/0!</v>
      </c>
      <c r="X45" s="4">
        <f t="shared" si="2"/>
        <v>0</v>
      </c>
      <c r="Y45" s="4">
        <f t="shared" si="3"/>
        <v>0</v>
      </c>
      <c r="Z45">
        <v>0</v>
      </c>
    </row>
    <row r="46" spans="1:26" x14ac:dyDescent="0.3">
      <c r="A46" s="1">
        <f>'Jrue Holiday'!A46</f>
        <v>0</v>
      </c>
      <c r="Q46" s="2" t="e">
        <f t="shared" si="0"/>
        <v>#DIV/0!</v>
      </c>
      <c r="R46" s="2" t="e">
        <f t="shared" si="5"/>
        <v>#DIV/0!</v>
      </c>
      <c r="S46" s="2" t="e">
        <f t="shared" si="4"/>
        <v>#DIV/0!</v>
      </c>
      <c r="W46" s="3" t="e">
        <f t="shared" si="1"/>
        <v>#DIV/0!</v>
      </c>
      <c r="X46" s="4">
        <f t="shared" si="2"/>
        <v>0</v>
      </c>
      <c r="Y46" s="4">
        <f t="shared" si="3"/>
        <v>0</v>
      </c>
      <c r="Z46">
        <v>0</v>
      </c>
    </row>
    <row r="47" spans="1:26" x14ac:dyDescent="0.3">
      <c r="A47" t="s">
        <v>22</v>
      </c>
      <c r="B47" s="4">
        <f>AVERAGE(B2:B46)</f>
        <v>1.5185185185185186</v>
      </c>
      <c r="C47" s="4">
        <f t="shared" ref="C47:P47" si="6">AVERAGE(C2:C46)</f>
        <v>1.3333333333333333</v>
      </c>
      <c r="D47" s="4">
        <f t="shared" si="6"/>
        <v>0.1111111111111111</v>
      </c>
      <c r="E47" s="4">
        <f t="shared" si="6"/>
        <v>0.1111111111111111</v>
      </c>
      <c r="F47" s="4">
        <f t="shared" si="6"/>
        <v>3.7037037037037035E-2</v>
      </c>
      <c r="G47" s="4">
        <f t="shared" si="6"/>
        <v>0.14814814814814814</v>
      </c>
      <c r="H47" s="4">
        <f t="shared" si="6"/>
        <v>0.70370370370370372</v>
      </c>
      <c r="I47" s="4">
        <f t="shared" si="6"/>
        <v>0.81481481481481477</v>
      </c>
      <c r="J47" s="4">
        <f t="shared" si="6"/>
        <v>0</v>
      </c>
      <c r="K47" s="4">
        <f t="shared" si="6"/>
        <v>0</v>
      </c>
      <c r="L47" s="4">
        <f t="shared" si="6"/>
        <v>0.1111111111111111</v>
      </c>
      <c r="M47" s="4">
        <f t="shared" si="6"/>
        <v>0.25925925925925924</v>
      </c>
      <c r="N47" s="4">
        <f t="shared" si="6"/>
        <v>0.55555555555555558</v>
      </c>
      <c r="O47" s="4">
        <f t="shared" si="6"/>
        <v>0.1111111111111111</v>
      </c>
      <c r="P47" s="4">
        <f t="shared" si="6"/>
        <v>-0.59259259259259256</v>
      </c>
      <c r="Q47" s="2">
        <f>SUM(H2:H46)/SUM(I2:I46)</f>
        <v>0.86363636363636365</v>
      </c>
      <c r="R47" s="2" t="e">
        <f>SUM(J2:J46)/SUM(K2:K46)</f>
        <v>#DIV/0!</v>
      </c>
      <c r="S47" s="2">
        <f>SUM(L2:L46)/SUM(M2:M46)</f>
        <v>0.42857142857142855</v>
      </c>
      <c r="T47" s="4">
        <f t="shared" ref="T47:V47" si="7">AVERAGE(T2:T46)</f>
        <v>4.8148148148148149</v>
      </c>
      <c r="U47" s="4">
        <f t="shared" si="7"/>
        <v>1.7777777777777777</v>
      </c>
      <c r="V47" s="4">
        <f t="shared" si="7"/>
        <v>0.37037037037037035</v>
      </c>
      <c r="W47" s="3">
        <f>((H49*85.91) +(F49*53.897)+(J49*51.757)+(L49*46.845)+(E49*39.19)+(N49*39.19)+(D49*34.677)+((C49-N49)*14.707)-(O49*17.174)-((M49-L49)*20.091)-((I49-H49)*39.19)-(G49*53.897))/T49</f>
        <v>19.076738461538458</v>
      </c>
      <c r="X47" s="4">
        <f t="shared" ref="X47" si="8">B47+(C47*1.2)+(D47*1.5)+(E47*3)+(F47*3)-G47</f>
        <v>3.5814814814814815</v>
      </c>
      <c r="Y47" s="4">
        <f t="shared" ref="Y47" si="9">B47+0.4*H47-0.7*I47-0.4*(M47-L47)+0.7*N47+0.3*(C47-N47)+F47+D47*0.7+0.7*E47-0.4*O47-G47</f>
        <v>1.7925925925925925</v>
      </c>
    </row>
    <row r="48" spans="1:26" x14ac:dyDescent="0.3"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s="1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42</v>
      </c>
      <c r="V48" t="s">
        <v>43</v>
      </c>
      <c r="W48" t="s">
        <v>20</v>
      </c>
      <c r="X48" t="s">
        <v>21</v>
      </c>
      <c r="Y48" t="s">
        <v>23</v>
      </c>
      <c r="Z48" t="s">
        <v>24</v>
      </c>
    </row>
    <row r="49" spans="1:26" x14ac:dyDescent="0.3">
      <c r="A49" t="s">
        <v>36</v>
      </c>
      <c r="B49">
        <f>SUM(B2:B46)</f>
        <v>41</v>
      </c>
      <c r="C49">
        <f t="shared" ref="C49:P49" si="10">SUM(C2:C46)</f>
        <v>36</v>
      </c>
      <c r="D49">
        <f t="shared" si="10"/>
        <v>3</v>
      </c>
      <c r="E49">
        <f t="shared" si="10"/>
        <v>3</v>
      </c>
      <c r="F49">
        <f t="shared" si="10"/>
        <v>1</v>
      </c>
      <c r="G49">
        <f t="shared" si="10"/>
        <v>4</v>
      </c>
      <c r="H49">
        <f t="shared" si="10"/>
        <v>19</v>
      </c>
      <c r="I49">
        <f t="shared" si="10"/>
        <v>22</v>
      </c>
      <c r="J49">
        <f t="shared" si="10"/>
        <v>0</v>
      </c>
      <c r="K49">
        <f t="shared" si="10"/>
        <v>0</v>
      </c>
      <c r="L49">
        <f t="shared" si="10"/>
        <v>3</v>
      </c>
      <c r="M49">
        <f t="shared" si="10"/>
        <v>7</v>
      </c>
      <c r="N49">
        <f t="shared" si="10"/>
        <v>15</v>
      </c>
      <c r="O49">
        <f t="shared" si="10"/>
        <v>3</v>
      </c>
      <c r="P49">
        <f t="shared" si="10"/>
        <v>-16</v>
      </c>
      <c r="T49">
        <f>SUM(T2:T46)</f>
        <v>130</v>
      </c>
      <c r="U49">
        <f>SUM(U2:U46)</f>
        <v>48</v>
      </c>
      <c r="V49">
        <f>SUM(V2:V46)</f>
        <v>10</v>
      </c>
      <c r="X49" s="4">
        <f>SUM(X2:X46)</f>
        <v>96.700000000000017</v>
      </c>
      <c r="Z49">
        <f>SUM(Z2:Z46)</f>
        <v>0</v>
      </c>
    </row>
    <row r="50" spans="1:26" x14ac:dyDescent="0.3">
      <c r="Q50" s="2"/>
      <c r="R50" s="2"/>
      <c r="S50" s="2"/>
      <c r="U50" s="3"/>
      <c r="V50" s="4"/>
      <c r="W50" s="4"/>
    </row>
    <row r="51" spans="1:26" x14ac:dyDescent="0.3">
      <c r="Q51" s="2"/>
      <c r="R51" s="2"/>
      <c r="S51" s="2"/>
      <c r="U51" s="3"/>
      <c r="V51" s="4"/>
      <c r="W51" s="4"/>
    </row>
    <row r="52" spans="1:26" x14ac:dyDescent="0.3">
      <c r="Q52" s="2"/>
      <c r="R52" s="2"/>
      <c r="S52" s="2"/>
      <c r="U52" s="3"/>
      <c r="V52" s="4"/>
      <c r="W52" s="4"/>
    </row>
    <row r="53" spans="1:26" x14ac:dyDescent="0.3">
      <c r="Q53" s="2"/>
      <c r="R53" s="2"/>
      <c r="S53" s="2"/>
      <c r="U53" s="3"/>
      <c r="V53" s="4"/>
      <c r="W53" s="4"/>
    </row>
    <row r="54" spans="1:26" x14ac:dyDescent="0.3">
      <c r="Q54" s="2"/>
      <c r="R54" s="2"/>
      <c r="S54" s="2"/>
      <c r="U54" s="3"/>
      <c r="V54" s="4"/>
      <c r="W54" s="4"/>
    </row>
    <row r="55" spans="1:26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2"/>
      <c r="R55" s="2"/>
      <c r="S55" s="2"/>
      <c r="T55" s="4"/>
      <c r="U55" s="3"/>
      <c r="V55" s="4"/>
      <c r="W55" s="4"/>
    </row>
    <row r="56" spans="1:26" x14ac:dyDescent="0.3">
      <c r="P5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9F84-F177-4316-87FC-5F6BF05A1643}">
  <dimension ref="A1:AA59"/>
  <sheetViews>
    <sheetView topLeftCell="A10" workbookViewId="0">
      <selection activeCell="B28" sqref="B28:AA2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</v>
      </c>
      <c r="D1" s="1" t="s">
        <v>8</v>
      </c>
      <c r="E1" s="1" t="s">
        <v>9</v>
      </c>
      <c r="F1" s="1" t="s">
        <v>10</v>
      </c>
      <c r="G1" t="s">
        <v>11</v>
      </c>
      <c r="H1" s="1" t="s">
        <v>12</v>
      </c>
      <c r="I1" t="s">
        <v>43</v>
      </c>
      <c r="J1" t="s">
        <v>25</v>
      </c>
      <c r="K1" t="s">
        <v>26</v>
      </c>
      <c r="L1" t="s">
        <v>27</v>
      </c>
      <c r="M1" t="s">
        <v>28</v>
      </c>
      <c r="N1" t="s">
        <v>3</v>
      </c>
      <c r="O1" t="s">
        <v>29</v>
      </c>
      <c r="P1" t="s">
        <v>30</v>
      </c>
      <c r="Q1" t="s">
        <v>31</v>
      </c>
      <c r="R1" t="s">
        <v>5</v>
      </c>
      <c r="S1" t="s">
        <v>4</v>
      </c>
      <c r="T1" t="s">
        <v>6</v>
      </c>
      <c r="U1" t="s">
        <v>32</v>
      </c>
      <c r="V1" t="s">
        <v>33</v>
      </c>
      <c r="W1" t="s">
        <v>34</v>
      </c>
      <c r="X1" t="s">
        <v>16</v>
      </c>
      <c r="Y1" t="s">
        <v>17</v>
      </c>
      <c r="Z1" t="s">
        <v>18</v>
      </c>
      <c r="AA1" t="s">
        <v>35</v>
      </c>
    </row>
    <row r="2" spans="1:27" x14ac:dyDescent="0.3">
      <c r="A2" s="1" t="str">
        <f>'Jrue Holiday'!A2</f>
        <v>@ FRA</v>
      </c>
      <c r="B2">
        <v>100</v>
      </c>
      <c r="C2">
        <v>39</v>
      </c>
      <c r="D2">
        <v>70</v>
      </c>
      <c r="E2">
        <v>9</v>
      </c>
      <c r="F2">
        <v>23</v>
      </c>
      <c r="G2">
        <v>13</v>
      </c>
      <c r="H2">
        <v>21</v>
      </c>
      <c r="I2">
        <v>10</v>
      </c>
      <c r="J2">
        <v>14</v>
      </c>
      <c r="K2">
        <v>40</v>
      </c>
      <c r="L2">
        <v>2</v>
      </c>
      <c r="M2">
        <v>25</v>
      </c>
      <c r="N2">
        <v>17</v>
      </c>
      <c r="O2">
        <v>6</v>
      </c>
      <c r="P2">
        <v>26</v>
      </c>
      <c r="Q2">
        <f t="shared" ref="Q2:Q46" si="0">O2+P2</f>
        <v>32</v>
      </c>
      <c r="R2">
        <v>7</v>
      </c>
      <c r="S2">
        <v>3</v>
      </c>
      <c r="T2">
        <v>10</v>
      </c>
      <c r="U2">
        <v>13</v>
      </c>
      <c r="V2">
        <v>10</v>
      </c>
      <c r="W2" s="5">
        <v>0.93208333333333337</v>
      </c>
      <c r="X2" s="2">
        <f t="shared" ref="X2:X46" si="1">C2/D2</f>
        <v>0.55714285714285716</v>
      </c>
      <c r="Y2" s="2">
        <f t="shared" ref="Y2:Y46" si="2" xml:space="preserve"> E2/F2</f>
        <v>0.39130434782608697</v>
      </c>
      <c r="Z2" s="2">
        <f t="shared" ref="Z2:Z46" si="3">G2/H2</f>
        <v>0.61904761904761907</v>
      </c>
      <c r="AA2" s="4">
        <f t="shared" ref="AA2:AA46" si="4">0.96*((D2)+(T2)+0.44*(H2)-(O2))</f>
        <v>79.910399999999996</v>
      </c>
    </row>
    <row r="3" spans="1:27" x14ac:dyDescent="0.3">
      <c r="A3" s="1" t="str">
        <f>'Jrue Holiday'!A3</f>
        <v>vs INJ</v>
      </c>
      <c r="B3">
        <v>106</v>
      </c>
      <c r="C3">
        <v>41</v>
      </c>
      <c r="D3">
        <v>76</v>
      </c>
      <c r="E3">
        <v>10</v>
      </c>
      <c r="F3">
        <v>23</v>
      </c>
      <c r="G3">
        <v>14</v>
      </c>
      <c r="H3">
        <v>18</v>
      </c>
      <c r="I3">
        <v>8</v>
      </c>
      <c r="J3">
        <v>6</v>
      </c>
      <c r="K3">
        <v>50</v>
      </c>
      <c r="L3">
        <v>2</v>
      </c>
      <c r="M3">
        <v>22</v>
      </c>
      <c r="N3">
        <v>27</v>
      </c>
      <c r="O3">
        <v>5</v>
      </c>
      <c r="P3">
        <v>27</v>
      </c>
      <c r="Q3">
        <f>O3+P3</f>
        <v>32</v>
      </c>
      <c r="R3">
        <v>11</v>
      </c>
      <c r="S3">
        <v>3</v>
      </c>
      <c r="T3">
        <v>8</v>
      </c>
      <c r="U3">
        <v>15</v>
      </c>
      <c r="V3">
        <v>10</v>
      </c>
      <c r="W3" s="5">
        <v>0.93438657407407411</v>
      </c>
      <c r="X3" s="2">
        <f t="shared" si="1"/>
        <v>0.53947368421052633</v>
      </c>
      <c r="Y3" s="2">
        <f t="shared" si="2"/>
        <v>0.43478260869565216</v>
      </c>
      <c r="Z3" s="2">
        <f t="shared" si="3"/>
        <v>0.77777777777777779</v>
      </c>
      <c r="AA3" s="4">
        <f t="shared" si="4"/>
        <v>83.443200000000004</v>
      </c>
    </row>
    <row r="4" spans="1:27" x14ac:dyDescent="0.3">
      <c r="A4" s="1" t="str">
        <f>'Jrue Holiday'!A4</f>
        <v>@ EUR</v>
      </c>
      <c r="B4">
        <v>125</v>
      </c>
      <c r="C4">
        <v>46</v>
      </c>
      <c r="D4">
        <v>88</v>
      </c>
      <c r="E4">
        <v>13</v>
      </c>
      <c r="F4">
        <v>27</v>
      </c>
      <c r="G4">
        <v>20</v>
      </c>
      <c r="H4">
        <v>27</v>
      </c>
      <c r="I4">
        <v>12</v>
      </c>
      <c r="J4">
        <v>14</v>
      </c>
      <c r="K4">
        <v>48</v>
      </c>
      <c r="L4">
        <v>2</v>
      </c>
      <c r="M4">
        <v>27</v>
      </c>
      <c r="N4">
        <v>28</v>
      </c>
      <c r="O4">
        <v>4</v>
      </c>
      <c r="P4">
        <v>32</v>
      </c>
      <c r="Q4">
        <f t="shared" si="0"/>
        <v>36</v>
      </c>
      <c r="R4">
        <v>10</v>
      </c>
      <c r="S4">
        <v>2</v>
      </c>
      <c r="T4">
        <v>7</v>
      </c>
      <c r="U4">
        <v>26</v>
      </c>
      <c r="V4">
        <v>3</v>
      </c>
      <c r="W4" s="5">
        <v>0.93630787037037033</v>
      </c>
      <c r="X4" s="2">
        <f t="shared" si="1"/>
        <v>0.52272727272727271</v>
      </c>
      <c r="Y4" s="2">
        <f t="shared" si="2"/>
        <v>0.48148148148148145</v>
      </c>
      <c r="Z4" s="2">
        <f t="shared" si="3"/>
        <v>0.7407407407407407</v>
      </c>
      <c r="AA4" s="4">
        <f t="shared" si="4"/>
        <v>98.764799999999994</v>
      </c>
    </row>
    <row r="5" spans="1:27" x14ac:dyDescent="0.3">
      <c r="A5" s="1" t="str">
        <f>'Jrue Holiday'!A5</f>
        <v>@ RKS</v>
      </c>
      <c r="B5">
        <v>127</v>
      </c>
      <c r="C5">
        <v>48</v>
      </c>
      <c r="D5">
        <v>85</v>
      </c>
      <c r="E5">
        <v>13</v>
      </c>
      <c r="F5">
        <v>25</v>
      </c>
      <c r="G5">
        <v>18</v>
      </c>
      <c r="H5">
        <v>19</v>
      </c>
      <c r="I5">
        <v>4</v>
      </c>
      <c r="J5">
        <v>8</v>
      </c>
      <c r="K5">
        <v>46</v>
      </c>
      <c r="L5">
        <v>12</v>
      </c>
      <c r="M5">
        <v>21</v>
      </c>
      <c r="N5">
        <v>27</v>
      </c>
      <c r="O5">
        <v>7</v>
      </c>
      <c r="P5">
        <v>25</v>
      </c>
      <c r="Q5">
        <f t="shared" si="0"/>
        <v>32</v>
      </c>
      <c r="R5">
        <v>9</v>
      </c>
      <c r="S5">
        <v>4</v>
      </c>
      <c r="T5">
        <v>14</v>
      </c>
      <c r="U5">
        <v>12</v>
      </c>
      <c r="V5">
        <v>11</v>
      </c>
      <c r="W5" s="5">
        <v>0.937037037037037</v>
      </c>
      <c r="X5" s="2">
        <f t="shared" si="1"/>
        <v>0.56470588235294117</v>
      </c>
      <c r="Y5" s="2">
        <f t="shared" si="2"/>
        <v>0.52</v>
      </c>
      <c r="Z5" s="2">
        <f t="shared" si="3"/>
        <v>0.94736842105263153</v>
      </c>
      <c r="AA5" s="4">
        <f t="shared" si="4"/>
        <v>96.34559999999999</v>
      </c>
    </row>
    <row r="6" spans="1:27" x14ac:dyDescent="0.3">
      <c r="A6" s="1" t="str">
        <f>'Jrue Holiday'!A6</f>
        <v>vs AFR</v>
      </c>
      <c r="B6">
        <v>94</v>
      </c>
      <c r="C6">
        <v>37</v>
      </c>
      <c r="D6">
        <v>73</v>
      </c>
      <c r="E6">
        <v>11</v>
      </c>
      <c r="F6">
        <v>27</v>
      </c>
      <c r="G6">
        <v>9</v>
      </c>
      <c r="H6">
        <v>12</v>
      </c>
      <c r="I6">
        <v>6</v>
      </c>
      <c r="J6">
        <v>7</v>
      </c>
      <c r="K6">
        <v>42</v>
      </c>
      <c r="L6">
        <v>2</v>
      </c>
      <c r="M6">
        <v>20</v>
      </c>
      <c r="N6">
        <v>22</v>
      </c>
      <c r="O6">
        <v>2</v>
      </c>
      <c r="P6">
        <v>21</v>
      </c>
      <c r="Q6">
        <f t="shared" si="0"/>
        <v>23</v>
      </c>
      <c r="R6">
        <v>6</v>
      </c>
      <c r="S6">
        <v>1</v>
      </c>
      <c r="T6">
        <v>8</v>
      </c>
      <c r="U6">
        <v>11</v>
      </c>
      <c r="V6">
        <v>9</v>
      </c>
      <c r="W6" s="5">
        <v>0.93417824074074074</v>
      </c>
      <c r="X6" s="2">
        <f t="shared" si="1"/>
        <v>0.50684931506849318</v>
      </c>
      <c r="Y6" s="2">
        <f t="shared" si="2"/>
        <v>0.40740740740740738</v>
      </c>
      <c r="Z6" s="2">
        <f t="shared" si="3"/>
        <v>0.75</v>
      </c>
      <c r="AA6" s="4">
        <f t="shared" si="4"/>
        <v>80.908799999999999</v>
      </c>
    </row>
    <row r="7" spans="1:27" x14ac:dyDescent="0.3">
      <c r="A7" s="1" t="str">
        <f>'Jrue Holiday'!A7</f>
        <v>@ OLD</v>
      </c>
      <c r="B7">
        <v>97</v>
      </c>
      <c r="C7">
        <v>42</v>
      </c>
      <c r="D7">
        <v>78</v>
      </c>
      <c r="E7">
        <v>8</v>
      </c>
      <c r="F7">
        <v>24</v>
      </c>
      <c r="G7">
        <v>5</v>
      </c>
      <c r="H7">
        <v>7</v>
      </c>
      <c r="I7">
        <v>10</v>
      </c>
      <c r="J7">
        <v>10</v>
      </c>
      <c r="K7">
        <v>42</v>
      </c>
      <c r="L7">
        <v>0</v>
      </c>
      <c r="M7">
        <v>18</v>
      </c>
      <c r="N7">
        <v>21</v>
      </c>
      <c r="O7">
        <v>2</v>
      </c>
      <c r="P7">
        <v>26</v>
      </c>
      <c r="Q7">
        <f t="shared" si="0"/>
        <v>28</v>
      </c>
      <c r="R7">
        <v>12</v>
      </c>
      <c r="S7">
        <v>6</v>
      </c>
      <c r="T7">
        <v>8</v>
      </c>
      <c r="U7">
        <v>18</v>
      </c>
      <c r="V7">
        <v>10</v>
      </c>
      <c r="W7" s="5">
        <v>0.93368055555555562</v>
      </c>
      <c r="X7" s="2">
        <f t="shared" si="1"/>
        <v>0.53846153846153844</v>
      </c>
      <c r="Y7" s="2">
        <f t="shared" si="2"/>
        <v>0.33333333333333331</v>
      </c>
      <c r="Z7" s="2">
        <f t="shared" si="3"/>
        <v>0.7142857142857143</v>
      </c>
      <c r="AA7" s="4">
        <f t="shared" si="4"/>
        <v>83.596800000000002</v>
      </c>
    </row>
    <row r="8" spans="1:27" x14ac:dyDescent="0.3">
      <c r="A8" s="1" t="str">
        <f>'Jrue Holiday'!A8</f>
        <v>vs USA</v>
      </c>
      <c r="B8">
        <v>107</v>
      </c>
      <c r="C8">
        <v>43</v>
      </c>
      <c r="D8">
        <v>68</v>
      </c>
      <c r="E8">
        <v>8</v>
      </c>
      <c r="F8">
        <v>15</v>
      </c>
      <c r="G8">
        <v>13</v>
      </c>
      <c r="H8">
        <v>14</v>
      </c>
      <c r="I8">
        <v>8</v>
      </c>
      <c r="J8">
        <v>2</v>
      </c>
      <c r="K8">
        <v>54</v>
      </c>
      <c r="L8">
        <v>10</v>
      </c>
      <c r="M8">
        <v>29</v>
      </c>
      <c r="N8">
        <v>23</v>
      </c>
      <c r="O8">
        <v>6</v>
      </c>
      <c r="P8">
        <v>22</v>
      </c>
      <c r="Q8">
        <f t="shared" si="0"/>
        <v>28</v>
      </c>
      <c r="R8">
        <v>5</v>
      </c>
      <c r="S8">
        <v>9</v>
      </c>
      <c r="T8">
        <v>12</v>
      </c>
      <c r="U8">
        <v>14</v>
      </c>
      <c r="V8">
        <v>8</v>
      </c>
      <c r="W8" s="5">
        <v>0.93339120370370365</v>
      </c>
      <c r="X8" s="2">
        <f t="shared" si="1"/>
        <v>0.63235294117647056</v>
      </c>
      <c r="Y8" s="2">
        <f t="shared" si="2"/>
        <v>0.53333333333333333</v>
      </c>
      <c r="Z8" s="2">
        <f t="shared" si="3"/>
        <v>0.9285714285714286</v>
      </c>
      <c r="AA8" s="4">
        <f t="shared" si="4"/>
        <v>76.953599999999994</v>
      </c>
    </row>
    <row r="9" spans="1:27" x14ac:dyDescent="0.3">
      <c r="A9" s="1" t="str">
        <f>'Jrue Holiday'!A9</f>
        <v>@ SPA</v>
      </c>
      <c r="B9">
        <v>108</v>
      </c>
      <c r="C9">
        <v>42</v>
      </c>
      <c r="D9">
        <v>75</v>
      </c>
      <c r="E9">
        <v>10</v>
      </c>
      <c r="F9">
        <v>19</v>
      </c>
      <c r="G9">
        <v>14</v>
      </c>
      <c r="H9">
        <v>17</v>
      </c>
      <c r="I9">
        <v>13</v>
      </c>
      <c r="J9">
        <v>6</v>
      </c>
      <c r="K9">
        <v>52</v>
      </c>
      <c r="L9">
        <v>2</v>
      </c>
      <c r="M9">
        <v>27</v>
      </c>
      <c r="N9">
        <v>27</v>
      </c>
      <c r="O9">
        <v>4</v>
      </c>
      <c r="P9">
        <v>31</v>
      </c>
      <c r="Q9">
        <f t="shared" si="0"/>
        <v>35</v>
      </c>
      <c r="R9">
        <v>5</v>
      </c>
      <c r="S9">
        <v>1</v>
      </c>
      <c r="T9">
        <v>9</v>
      </c>
      <c r="U9">
        <v>12</v>
      </c>
      <c r="V9">
        <v>14</v>
      </c>
      <c r="W9" s="5">
        <v>0.93305555555555564</v>
      </c>
      <c r="X9" s="2">
        <f t="shared" si="1"/>
        <v>0.56000000000000005</v>
      </c>
      <c r="Y9" s="2">
        <f t="shared" si="2"/>
        <v>0.52631578947368418</v>
      </c>
      <c r="Z9" s="2">
        <f t="shared" si="3"/>
        <v>0.82352941176470584</v>
      </c>
      <c r="AA9" s="4">
        <f t="shared" si="4"/>
        <v>83.980800000000002</v>
      </c>
    </row>
    <row r="10" spans="1:27" x14ac:dyDescent="0.3">
      <c r="A10" s="1" t="str">
        <f>'Jrue Holiday'!A10</f>
        <v>vs 6TH</v>
      </c>
      <c r="B10">
        <v>123</v>
      </c>
      <c r="C10">
        <v>51</v>
      </c>
      <c r="D10">
        <v>76</v>
      </c>
      <c r="E10">
        <v>9</v>
      </c>
      <c r="F10">
        <v>19</v>
      </c>
      <c r="G10">
        <v>12</v>
      </c>
      <c r="H10">
        <v>13</v>
      </c>
      <c r="I10">
        <v>17</v>
      </c>
      <c r="J10">
        <v>2</v>
      </c>
      <c r="K10">
        <v>64</v>
      </c>
      <c r="L10">
        <v>11</v>
      </c>
      <c r="M10">
        <v>56</v>
      </c>
      <c r="N10">
        <v>31</v>
      </c>
      <c r="O10">
        <v>7</v>
      </c>
      <c r="P10">
        <v>31</v>
      </c>
      <c r="Q10">
        <f t="shared" si="0"/>
        <v>38</v>
      </c>
      <c r="R10">
        <v>5</v>
      </c>
      <c r="S10">
        <v>2</v>
      </c>
      <c r="T10">
        <v>9</v>
      </c>
      <c r="U10">
        <v>15</v>
      </c>
      <c r="V10">
        <v>11</v>
      </c>
      <c r="W10" s="5">
        <v>0.93358796296296298</v>
      </c>
      <c r="X10" s="2">
        <f t="shared" si="1"/>
        <v>0.67105263157894735</v>
      </c>
      <c r="Y10" s="2">
        <f t="shared" si="2"/>
        <v>0.47368421052631576</v>
      </c>
      <c r="Z10" s="2">
        <f t="shared" si="3"/>
        <v>0.92307692307692313</v>
      </c>
      <c r="AA10" s="4">
        <f t="shared" si="4"/>
        <v>80.371200000000002</v>
      </c>
    </row>
    <row r="11" spans="1:27" x14ac:dyDescent="0.3">
      <c r="A11" s="1" t="str">
        <f>'Jrue Holiday'!A11</f>
        <v>@ CAN</v>
      </c>
      <c r="B11">
        <v>104</v>
      </c>
      <c r="C11">
        <v>41</v>
      </c>
      <c r="D11">
        <v>76</v>
      </c>
      <c r="E11">
        <v>11</v>
      </c>
      <c r="F11">
        <v>23</v>
      </c>
      <c r="G11">
        <v>11</v>
      </c>
      <c r="H11">
        <v>13</v>
      </c>
      <c r="I11">
        <v>5</v>
      </c>
      <c r="J11">
        <v>6</v>
      </c>
      <c r="K11">
        <v>38</v>
      </c>
      <c r="L11">
        <v>4</v>
      </c>
      <c r="M11">
        <v>31</v>
      </c>
      <c r="N11">
        <v>27</v>
      </c>
      <c r="O11">
        <v>7</v>
      </c>
      <c r="P11">
        <v>25</v>
      </c>
      <c r="Q11">
        <f t="shared" si="0"/>
        <v>32</v>
      </c>
      <c r="R11">
        <v>5</v>
      </c>
      <c r="S11">
        <v>3</v>
      </c>
      <c r="T11">
        <v>10</v>
      </c>
      <c r="U11">
        <v>14</v>
      </c>
      <c r="V11">
        <v>11</v>
      </c>
      <c r="W11" s="5">
        <v>0.93454861111111109</v>
      </c>
      <c r="X11" s="2">
        <f t="shared" si="1"/>
        <v>0.53947368421052633</v>
      </c>
      <c r="Y11" s="2">
        <f t="shared" si="2"/>
        <v>0.47826086956521741</v>
      </c>
      <c r="Z11" s="2">
        <f t="shared" si="3"/>
        <v>0.84615384615384615</v>
      </c>
      <c r="AA11" s="4">
        <f t="shared" si="4"/>
        <v>81.331199999999995</v>
      </c>
    </row>
    <row r="12" spans="1:27" x14ac:dyDescent="0.3">
      <c r="A12" s="1" t="str">
        <f>'Jrue Holiday'!A12</f>
        <v>vs DNK</v>
      </c>
      <c r="B12">
        <v>112</v>
      </c>
      <c r="C12">
        <v>46</v>
      </c>
      <c r="D12">
        <v>79</v>
      </c>
      <c r="E12">
        <v>14</v>
      </c>
      <c r="F12">
        <v>26</v>
      </c>
      <c r="G12">
        <v>6</v>
      </c>
      <c r="H12">
        <v>6</v>
      </c>
      <c r="I12">
        <v>7</v>
      </c>
      <c r="J12">
        <v>6</v>
      </c>
      <c r="K12">
        <v>32</v>
      </c>
      <c r="L12">
        <v>6</v>
      </c>
      <c r="M12">
        <v>17</v>
      </c>
      <c r="N12">
        <v>26</v>
      </c>
      <c r="O12">
        <v>5</v>
      </c>
      <c r="P12">
        <v>25</v>
      </c>
      <c r="Q12">
        <f t="shared" si="0"/>
        <v>30</v>
      </c>
      <c r="R12">
        <v>9</v>
      </c>
      <c r="S12">
        <v>8</v>
      </c>
      <c r="T12">
        <v>12</v>
      </c>
      <c r="U12">
        <v>13</v>
      </c>
      <c r="V12">
        <v>12</v>
      </c>
      <c r="W12" s="5">
        <v>0.93388888888888888</v>
      </c>
      <c r="X12" s="2">
        <f t="shared" si="1"/>
        <v>0.58227848101265822</v>
      </c>
      <c r="Y12" s="2">
        <f t="shared" si="2"/>
        <v>0.53846153846153844</v>
      </c>
      <c r="Z12" s="2">
        <f t="shared" si="3"/>
        <v>1</v>
      </c>
      <c r="AA12" s="4">
        <f t="shared" si="4"/>
        <v>85.094399999999993</v>
      </c>
    </row>
    <row r="13" spans="1:27" x14ac:dyDescent="0.3">
      <c r="A13" s="1" t="str">
        <f>'Jrue Holiday'!A13</f>
        <v>@ IMP</v>
      </c>
      <c r="B13">
        <v>127</v>
      </c>
      <c r="C13">
        <v>50</v>
      </c>
      <c r="D13">
        <v>85</v>
      </c>
      <c r="E13">
        <v>11</v>
      </c>
      <c r="F13">
        <v>21</v>
      </c>
      <c r="G13">
        <v>16</v>
      </c>
      <c r="H13">
        <v>21</v>
      </c>
      <c r="I13">
        <v>10</v>
      </c>
      <c r="J13">
        <v>6</v>
      </c>
      <c r="K13">
        <v>58</v>
      </c>
      <c r="L13">
        <v>6</v>
      </c>
      <c r="M13">
        <v>30</v>
      </c>
      <c r="N13">
        <v>24</v>
      </c>
      <c r="O13">
        <v>7</v>
      </c>
      <c r="P13">
        <v>32</v>
      </c>
      <c r="Q13">
        <f t="shared" si="0"/>
        <v>39</v>
      </c>
      <c r="R13">
        <v>5</v>
      </c>
      <c r="S13">
        <v>5</v>
      </c>
      <c r="T13">
        <v>10</v>
      </c>
      <c r="U13">
        <v>12</v>
      </c>
      <c r="V13">
        <v>18</v>
      </c>
      <c r="W13" s="5">
        <v>0.93650462962962966</v>
      </c>
      <c r="X13" s="2">
        <f t="shared" si="1"/>
        <v>0.58823529411764708</v>
      </c>
      <c r="Y13" s="2">
        <f t="shared" si="2"/>
        <v>0.52380952380952384</v>
      </c>
      <c r="Z13" s="2">
        <f t="shared" si="3"/>
        <v>0.76190476190476186</v>
      </c>
      <c r="AA13" s="4">
        <f t="shared" si="4"/>
        <v>93.350399999999993</v>
      </c>
    </row>
    <row r="14" spans="1:27" x14ac:dyDescent="0.3">
      <c r="A14" s="1" t="str">
        <f>'Jrue Holiday'!A14</f>
        <v>vs 3PT</v>
      </c>
      <c r="B14">
        <v>107</v>
      </c>
      <c r="C14">
        <v>45</v>
      </c>
      <c r="D14">
        <v>87</v>
      </c>
      <c r="E14">
        <v>9</v>
      </c>
      <c r="F14">
        <v>21</v>
      </c>
      <c r="G14">
        <v>8</v>
      </c>
      <c r="H14">
        <v>14</v>
      </c>
      <c r="I14">
        <v>6</v>
      </c>
      <c r="J14">
        <v>10</v>
      </c>
      <c r="K14">
        <v>54</v>
      </c>
      <c r="L14">
        <v>10</v>
      </c>
      <c r="M14">
        <v>28</v>
      </c>
      <c r="N14">
        <v>20</v>
      </c>
      <c r="O14">
        <v>12</v>
      </c>
      <c r="P14">
        <v>35</v>
      </c>
      <c r="Q14">
        <f t="shared" si="0"/>
        <v>47</v>
      </c>
      <c r="R14">
        <v>7</v>
      </c>
      <c r="S14">
        <v>7</v>
      </c>
      <c r="T14">
        <v>10</v>
      </c>
      <c r="U14">
        <v>13</v>
      </c>
      <c r="V14">
        <v>9</v>
      </c>
      <c r="W14" s="5">
        <v>0.93421296296296286</v>
      </c>
      <c r="X14" s="2">
        <f t="shared" si="1"/>
        <v>0.51724137931034486</v>
      </c>
      <c r="Y14" s="2">
        <f t="shared" si="2"/>
        <v>0.42857142857142855</v>
      </c>
      <c r="Z14" s="2">
        <f t="shared" si="3"/>
        <v>0.5714285714285714</v>
      </c>
      <c r="AA14" s="4">
        <f t="shared" si="4"/>
        <v>87.513599999999997</v>
      </c>
    </row>
    <row r="15" spans="1:27" x14ac:dyDescent="0.3">
      <c r="A15" s="1" t="str">
        <f>'Jrue Holiday'!A15</f>
        <v>vs CHI</v>
      </c>
      <c r="B15">
        <v>101</v>
      </c>
      <c r="C15">
        <v>37</v>
      </c>
      <c r="D15">
        <v>65</v>
      </c>
      <c r="E15">
        <v>7</v>
      </c>
      <c r="F15">
        <v>13</v>
      </c>
      <c r="G15">
        <v>20</v>
      </c>
      <c r="H15">
        <v>22</v>
      </c>
      <c r="I15">
        <v>6</v>
      </c>
      <c r="J15">
        <v>10</v>
      </c>
      <c r="K15">
        <v>42</v>
      </c>
      <c r="L15">
        <v>2</v>
      </c>
      <c r="M15">
        <v>21</v>
      </c>
      <c r="N15">
        <v>20</v>
      </c>
      <c r="O15">
        <v>3</v>
      </c>
      <c r="P15">
        <v>36</v>
      </c>
      <c r="Q15">
        <f t="shared" si="0"/>
        <v>39</v>
      </c>
      <c r="R15">
        <v>5</v>
      </c>
      <c r="S15">
        <v>4</v>
      </c>
      <c r="T15">
        <v>15</v>
      </c>
      <c r="U15">
        <v>10</v>
      </c>
      <c r="V15">
        <v>7</v>
      </c>
      <c r="W15" s="5">
        <v>0.93281250000000004</v>
      </c>
      <c r="X15" s="2">
        <f t="shared" si="1"/>
        <v>0.56923076923076921</v>
      </c>
      <c r="Y15" s="2">
        <f t="shared" si="2"/>
        <v>0.53846153846153844</v>
      </c>
      <c r="Z15" s="2">
        <f t="shared" si="3"/>
        <v>0.90909090909090906</v>
      </c>
      <c r="AA15" s="4">
        <f t="shared" si="4"/>
        <v>83.212800000000001</v>
      </c>
    </row>
    <row r="16" spans="1:27" x14ac:dyDescent="0.3">
      <c r="A16" s="1" t="str">
        <f>'Jrue Holiday'!A16</f>
        <v>@ OCE</v>
      </c>
      <c r="B16">
        <v>104</v>
      </c>
      <c r="C16">
        <v>43</v>
      </c>
      <c r="D16">
        <v>70</v>
      </c>
      <c r="E16">
        <v>9</v>
      </c>
      <c r="F16">
        <v>20</v>
      </c>
      <c r="G16">
        <v>9</v>
      </c>
      <c r="H16">
        <v>14</v>
      </c>
      <c r="I16">
        <v>6</v>
      </c>
      <c r="J16">
        <v>14</v>
      </c>
      <c r="K16">
        <v>48</v>
      </c>
      <c r="L16">
        <v>6</v>
      </c>
      <c r="M16">
        <v>20</v>
      </c>
      <c r="N16">
        <v>21</v>
      </c>
      <c r="O16">
        <v>8</v>
      </c>
      <c r="P16">
        <v>31</v>
      </c>
      <c r="Q16">
        <f t="shared" si="0"/>
        <v>39</v>
      </c>
      <c r="R16">
        <v>10</v>
      </c>
      <c r="S16">
        <v>10</v>
      </c>
      <c r="T16">
        <v>11</v>
      </c>
      <c r="U16">
        <v>19</v>
      </c>
      <c r="V16">
        <v>11</v>
      </c>
      <c r="W16" s="5">
        <v>0.93215277777777783</v>
      </c>
      <c r="X16" s="2">
        <f t="shared" si="1"/>
        <v>0.61428571428571432</v>
      </c>
      <c r="Y16" s="2">
        <f t="shared" si="2"/>
        <v>0.45</v>
      </c>
      <c r="Z16" s="2">
        <f t="shared" si="3"/>
        <v>0.6428571428571429</v>
      </c>
      <c r="AA16" s="4">
        <f t="shared" si="4"/>
        <v>75.993600000000001</v>
      </c>
    </row>
    <row r="17" spans="1:27" x14ac:dyDescent="0.3">
      <c r="A17" s="1" t="str">
        <f>'Jrue Holiday'!A17</f>
        <v>vs FRA</v>
      </c>
      <c r="B17">
        <v>113</v>
      </c>
      <c r="C17">
        <v>47</v>
      </c>
      <c r="D17">
        <v>79</v>
      </c>
      <c r="E17">
        <v>9</v>
      </c>
      <c r="F17">
        <v>15</v>
      </c>
      <c r="G17">
        <v>10</v>
      </c>
      <c r="H17">
        <v>13</v>
      </c>
      <c r="I17">
        <v>12</v>
      </c>
      <c r="J17">
        <v>16</v>
      </c>
      <c r="K17">
        <v>58</v>
      </c>
      <c r="L17">
        <v>10</v>
      </c>
      <c r="M17">
        <v>33</v>
      </c>
      <c r="N17">
        <v>33</v>
      </c>
      <c r="O17">
        <v>7</v>
      </c>
      <c r="P17">
        <v>25</v>
      </c>
      <c r="Q17">
        <f t="shared" si="0"/>
        <v>32</v>
      </c>
      <c r="R17">
        <v>12</v>
      </c>
      <c r="S17">
        <v>3</v>
      </c>
      <c r="T17">
        <v>8</v>
      </c>
      <c r="U17">
        <v>25</v>
      </c>
      <c r="V17">
        <v>8</v>
      </c>
      <c r="W17" s="5">
        <v>0.93247685185185181</v>
      </c>
      <c r="X17" s="2">
        <f t="shared" si="1"/>
        <v>0.59493670886075944</v>
      </c>
      <c r="Y17" s="2">
        <f t="shared" si="2"/>
        <v>0.6</v>
      </c>
      <c r="Z17" s="2">
        <f t="shared" si="3"/>
        <v>0.76923076923076927</v>
      </c>
      <c r="AA17" s="4">
        <f t="shared" si="4"/>
        <v>82.291199999999989</v>
      </c>
    </row>
    <row r="18" spans="1:27" x14ac:dyDescent="0.3">
      <c r="A18" s="1" t="str">
        <f>'Jrue Holiday'!A18</f>
        <v>@ INJ</v>
      </c>
      <c r="B18">
        <v>116</v>
      </c>
      <c r="C18">
        <v>46</v>
      </c>
      <c r="D18">
        <v>83</v>
      </c>
      <c r="E18">
        <v>7</v>
      </c>
      <c r="F18">
        <v>19</v>
      </c>
      <c r="G18">
        <v>17</v>
      </c>
      <c r="H18">
        <v>23</v>
      </c>
      <c r="I18">
        <v>8</v>
      </c>
      <c r="J18">
        <v>8</v>
      </c>
      <c r="K18">
        <v>70</v>
      </c>
      <c r="L18">
        <v>10</v>
      </c>
      <c r="M18">
        <v>31</v>
      </c>
      <c r="N18">
        <v>25</v>
      </c>
      <c r="O18">
        <v>7</v>
      </c>
      <c r="P18">
        <v>28</v>
      </c>
      <c r="Q18">
        <f t="shared" si="0"/>
        <v>35</v>
      </c>
      <c r="R18">
        <v>11</v>
      </c>
      <c r="S18">
        <v>3</v>
      </c>
      <c r="T18">
        <v>9</v>
      </c>
      <c r="U18">
        <v>17</v>
      </c>
      <c r="V18">
        <v>11</v>
      </c>
      <c r="W18" s="5">
        <v>0.93447916666666664</v>
      </c>
      <c r="X18" s="2">
        <f t="shared" si="1"/>
        <v>0.55421686746987953</v>
      </c>
      <c r="Y18" s="2">
        <f t="shared" si="2"/>
        <v>0.36842105263157893</v>
      </c>
      <c r="Z18" s="2">
        <f t="shared" si="3"/>
        <v>0.73913043478260865</v>
      </c>
      <c r="AA18" s="4">
        <f t="shared" si="4"/>
        <v>91.315200000000004</v>
      </c>
    </row>
    <row r="19" spans="1:27" x14ac:dyDescent="0.3">
      <c r="A19" s="1" t="str">
        <f>'Jrue Holiday'!A19</f>
        <v>vs EUR</v>
      </c>
      <c r="B19">
        <v>99</v>
      </c>
      <c r="C19">
        <v>42</v>
      </c>
      <c r="D19">
        <v>80</v>
      </c>
      <c r="E19">
        <v>4</v>
      </c>
      <c r="F19">
        <v>11</v>
      </c>
      <c r="G19">
        <v>11</v>
      </c>
      <c r="H19">
        <v>15</v>
      </c>
      <c r="I19">
        <v>7</v>
      </c>
      <c r="J19">
        <v>10</v>
      </c>
      <c r="K19">
        <v>52</v>
      </c>
      <c r="L19">
        <v>6</v>
      </c>
      <c r="M19">
        <v>23</v>
      </c>
      <c r="N19">
        <v>19</v>
      </c>
      <c r="O19">
        <v>6</v>
      </c>
      <c r="P19">
        <v>24</v>
      </c>
      <c r="Q19">
        <f t="shared" si="0"/>
        <v>30</v>
      </c>
      <c r="R19">
        <v>10</v>
      </c>
      <c r="S19">
        <v>4</v>
      </c>
      <c r="T19">
        <v>8</v>
      </c>
      <c r="U19">
        <v>19</v>
      </c>
      <c r="V19">
        <v>9</v>
      </c>
      <c r="W19" s="5">
        <v>0.9337847222222222</v>
      </c>
      <c r="X19" s="2">
        <f t="shared" si="1"/>
        <v>0.52500000000000002</v>
      </c>
      <c r="Y19" s="2">
        <f t="shared" si="2"/>
        <v>0.36363636363636365</v>
      </c>
      <c r="Z19" s="2">
        <f t="shared" si="3"/>
        <v>0.73333333333333328</v>
      </c>
      <c r="AA19" s="4">
        <f t="shared" si="4"/>
        <v>85.055999999999997</v>
      </c>
    </row>
    <row r="20" spans="1:27" x14ac:dyDescent="0.3">
      <c r="A20" s="1" t="str">
        <f>'Jrue Holiday'!A20</f>
        <v>vs RKS</v>
      </c>
      <c r="B20">
        <v>100</v>
      </c>
      <c r="C20">
        <v>42</v>
      </c>
      <c r="D20">
        <v>77</v>
      </c>
      <c r="E20">
        <v>4</v>
      </c>
      <c r="F20">
        <v>15</v>
      </c>
      <c r="G20">
        <v>12</v>
      </c>
      <c r="H20">
        <v>16</v>
      </c>
      <c r="I20">
        <v>12</v>
      </c>
      <c r="J20">
        <v>8</v>
      </c>
      <c r="K20">
        <v>54</v>
      </c>
      <c r="L20">
        <v>4</v>
      </c>
      <c r="M20">
        <v>15</v>
      </c>
      <c r="N20">
        <v>26</v>
      </c>
      <c r="O20">
        <v>4</v>
      </c>
      <c r="P20">
        <v>30</v>
      </c>
      <c r="Q20">
        <f t="shared" si="0"/>
        <v>34</v>
      </c>
      <c r="R20">
        <v>4</v>
      </c>
      <c r="S20">
        <v>6</v>
      </c>
      <c r="T20">
        <v>11</v>
      </c>
      <c r="U20">
        <v>12</v>
      </c>
      <c r="V20">
        <v>15</v>
      </c>
      <c r="W20" s="5">
        <v>0.93465277777777778</v>
      </c>
      <c r="X20" s="2">
        <f t="shared" si="1"/>
        <v>0.54545454545454541</v>
      </c>
      <c r="Y20" s="2">
        <f t="shared" si="2"/>
        <v>0.26666666666666666</v>
      </c>
      <c r="Z20" s="2">
        <f t="shared" si="3"/>
        <v>0.75</v>
      </c>
      <c r="AA20" s="4">
        <f t="shared" si="4"/>
        <v>87.398400000000009</v>
      </c>
    </row>
    <row r="21" spans="1:27" x14ac:dyDescent="0.3">
      <c r="A21" s="1" t="str">
        <f>'Jrue Holiday'!A21</f>
        <v>@ AFR</v>
      </c>
      <c r="B21">
        <v>121</v>
      </c>
      <c r="C21">
        <v>46</v>
      </c>
      <c r="D21">
        <v>81</v>
      </c>
      <c r="E21">
        <v>10</v>
      </c>
      <c r="F21">
        <v>14</v>
      </c>
      <c r="G21">
        <v>19</v>
      </c>
      <c r="H21">
        <v>21</v>
      </c>
      <c r="I21">
        <v>5</v>
      </c>
      <c r="J21">
        <v>19</v>
      </c>
      <c r="K21">
        <v>56</v>
      </c>
      <c r="L21">
        <v>6</v>
      </c>
      <c r="M21">
        <v>16</v>
      </c>
      <c r="N21">
        <v>28</v>
      </c>
      <c r="O21">
        <v>5</v>
      </c>
      <c r="P21">
        <v>29</v>
      </c>
      <c r="Q21">
        <f t="shared" si="0"/>
        <v>34</v>
      </c>
      <c r="R21">
        <v>10</v>
      </c>
      <c r="S21">
        <v>5</v>
      </c>
      <c r="T21">
        <v>14</v>
      </c>
      <c r="U21">
        <v>22</v>
      </c>
      <c r="V21">
        <v>9</v>
      </c>
      <c r="W21" s="5">
        <v>0.93290509259259258</v>
      </c>
      <c r="X21" s="2">
        <f t="shared" si="1"/>
        <v>0.5679012345679012</v>
      </c>
      <c r="Y21" s="2">
        <f t="shared" si="2"/>
        <v>0.7142857142857143</v>
      </c>
      <c r="Z21" s="2">
        <f t="shared" si="3"/>
        <v>0.90476190476190477</v>
      </c>
      <c r="AA21" s="4">
        <f t="shared" si="4"/>
        <v>95.270399999999995</v>
      </c>
    </row>
    <row r="22" spans="1:27" x14ac:dyDescent="0.3">
      <c r="A22" s="1" t="str">
        <f>'Jrue Holiday'!A22</f>
        <v>vs OLD</v>
      </c>
      <c r="B22">
        <v>116</v>
      </c>
      <c r="C22">
        <v>47</v>
      </c>
      <c r="D22">
        <v>80</v>
      </c>
      <c r="E22">
        <v>11</v>
      </c>
      <c r="F22">
        <v>27</v>
      </c>
      <c r="G22">
        <v>11</v>
      </c>
      <c r="H22">
        <v>15</v>
      </c>
      <c r="I22">
        <v>11</v>
      </c>
      <c r="J22">
        <v>10</v>
      </c>
      <c r="K22">
        <v>50</v>
      </c>
      <c r="L22">
        <v>0</v>
      </c>
      <c r="M22">
        <v>13</v>
      </c>
      <c r="N22">
        <v>31</v>
      </c>
      <c r="O22">
        <v>5</v>
      </c>
      <c r="P22">
        <v>29</v>
      </c>
      <c r="Q22">
        <f t="shared" si="0"/>
        <v>34</v>
      </c>
      <c r="R22">
        <v>7</v>
      </c>
      <c r="S22">
        <v>4</v>
      </c>
      <c r="T22">
        <v>9</v>
      </c>
      <c r="U22">
        <v>15</v>
      </c>
      <c r="V22">
        <v>10</v>
      </c>
      <c r="W22" s="5">
        <v>0.93516203703703704</v>
      </c>
      <c r="X22" s="2">
        <f t="shared" si="1"/>
        <v>0.58750000000000002</v>
      </c>
      <c r="Y22" s="2">
        <f t="shared" si="2"/>
        <v>0.40740740740740738</v>
      </c>
      <c r="Z22" s="2">
        <f t="shared" si="3"/>
        <v>0.73333333333333328</v>
      </c>
      <c r="AA22" s="4">
        <f t="shared" si="4"/>
        <v>86.975999999999985</v>
      </c>
    </row>
    <row r="23" spans="1:27" x14ac:dyDescent="0.3">
      <c r="A23" s="1" t="str">
        <f>'Jrue Holiday'!A23</f>
        <v>@ USA</v>
      </c>
      <c r="B23">
        <v>105</v>
      </c>
      <c r="C23">
        <v>44</v>
      </c>
      <c r="D23">
        <v>78</v>
      </c>
      <c r="E23">
        <v>7</v>
      </c>
      <c r="F23">
        <v>18</v>
      </c>
      <c r="G23">
        <v>10</v>
      </c>
      <c r="H23">
        <v>10</v>
      </c>
      <c r="I23">
        <v>8</v>
      </c>
      <c r="J23">
        <v>10</v>
      </c>
      <c r="K23">
        <v>48</v>
      </c>
      <c r="L23">
        <v>13</v>
      </c>
      <c r="M23">
        <v>23</v>
      </c>
      <c r="N23">
        <v>24</v>
      </c>
      <c r="O23">
        <v>6</v>
      </c>
      <c r="P23">
        <v>24</v>
      </c>
      <c r="Q23">
        <f t="shared" si="0"/>
        <v>30</v>
      </c>
      <c r="R23">
        <v>11</v>
      </c>
      <c r="S23">
        <v>2</v>
      </c>
      <c r="T23">
        <v>16</v>
      </c>
      <c r="U23">
        <v>20</v>
      </c>
      <c r="V23">
        <v>9</v>
      </c>
      <c r="W23" s="5">
        <v>0.9337037037037037</v>
      </c>
      <c r="X23" s="2">
        <f t="shared" si="1"/>
        <v>0.5641025641025641</v>
      </c>
      <c r="Y23" s="2">
        <f t="shared" si="2"/>
        <v>0.3888888888888889</v>
      </c>
      <c r="Z23" s="2">
        <f t="shared" si="3"/>
        <v>1</v>
      </c>
      <c r="AA23" s="4">
        <f t="shared" si="4"/>
        <v>88.704000000000008</v>
      </c>
    </row>
    <row r="24" spans="1:27" x14ac:dyDescent="0.3">
      <c r="A24" s="1" t="str">
        <f>'Jrue Holiday'!A24</f>
        <v>vs SPA</v>
      </c>
      <c r="B24">
        <v>102</v>
      </c>
      <c r="C24">
        <v>39</v>
      </c>
      <c r="D24">
        <v>70</v>
      </c>
      <c r="E24">
        <v>7</v>
      </c>
      <c r="F24">
        <v>13</v>
      </c>
      <c r="G24">
        <v>17</v>
      </c>
      <c r="H24">
        <v>21</v>
      </c>
      <c r="I24">
        <v>7</v>
      </c>
      <c r="J24">
        <v>16</v>
      </c>
      <c r="K24">
        <v>46</v>
      </c>
      <c r="L24">
        <v>5</v>
      </c>
      <c r="M24">
        <v>19</v>
      </c>
      <c r="N24">
        <v>27</v>
      </c>
      <c r="O24">
        <v>5</v>
      </c>
      <c r="P24">
        <v>27</v>
      </c>
      <c r="Q24">
        <f t="shared" si="0"/>
        <v>32</v>
      </c>
      <c r="R24">
        <v>5</v>
      </c>
      <c r="S24">
        <v>6</v>
      </c>
      <c r="T24">
        <v>8</v>
      </c>
      <c r="U24">
        <v>17</v>
      </c>
      <c r="V24">
        <v>5</v>
      </c>
      <c r="W24" s="5">
        <v>0.93258101851851849</v>
      </c>
      <c r="X24" s="2">
        <f t="shared" si="1"/>
        <v>0.55714285714285716</v>
      </c>
      <c r="Y24" s="2">
        <f t="shared" si="2"/>
        <v>0.53846153846153844</v>
      </c>
      <c r="Z24" s="2">
        <f t="shared" si="3"/>
        <v>0.80952380952380953</v>
      </c>
      <c r="AA24" s="4">
        <f t="shared" si="4"/>
        <v>78.950399999999988</v>
      </c>
    </row>
    <row r="25" spans="1:27" x14ac:dyDescent="0.3">
      <c r="A25" s="1" t="str">
        <f>'Jrue Holiday'!A25</f>
        <v>@ 6TH</v>
      </c>
      <c r="B25">
        <v>117</v>
      </c>
      <c r="C25">
        <v>50</v>
      </c>
      <c r="D25">
        <v>86</v>
      </c>
      <c r="E25">
        <v>6</v>
      </c>
      <c r="F25">
        <v>16</v>
      </c>
      <c r="G25">
        <v>11</v>
      </c>
      <c r="H25">
        <v>12</v>
      </c>
      <c r="I25">
        <v>12</v>
      </c>
      <c r="J25">
        <v>14</v>
      </c>
      <c r="K25">
        <v>66</v>
      </c>
      <c r="L25">
        <v>15</v>
      </c>
      <c r="M25">
        <v>21</v>
      </c>
      <c r="N25">
        <v>26</v>
      </c>
      <c r="O25">
        <v>9</v>
      </c>
      <c r="P25">
        <v>35</v>
      </c>
      <c r="Q25">
        <f t="shared" si="0"/>
        <v>44</v>
      </c>
      <c r="R25">
        <v>10</v>
      </c>
      <c r="S25">
        <v>7</v>
      </c>
      <c r="T25">
        <v>10</v>
      </c>
      <c r="U25">
        <v>15</v>
      </c>
      <c r="V25">
        <v>6</v>
      </c>
      <c r="W25" s="5">
        <v>0.93306712962962968</v>
      </c>
      <c r="X25" s="2">
        <f t="shared" si="1"/>
        <v>0.58139534883720934</v>
      </c>
      <c r="Y25" s="2">
        <f t="shared" si="2"/>
        <v>0.375</v>
      </c>
      <c r="Z25" s="2">
        <f t="shared" si="3"/>
        <v>0.91666666666666663</v>
      </c>
      <c r="AA25" s="4">
        <f t="shared" si="4"/>
        <v>88.588799999999992</v>
      </c>
    </row>
    <row r="26" spans="1:27" x14ac:dyDescent="0.3">
      <c r="A26" s="1" t="str">
        <f>'Jrue Holiday'!A26</f>
        <v>vs CAN</v>
      </c>
      <c r="B26">
        <v>111</v>
      </c>
      <c r="C26">
        <v>44</v>
      </c>
      <c r="D26">
        <v>79</v>
      </c>
      <c r="E26">
        <v>9</v>
      </c>
      <c r="F26">
        <v>23</v>
      </c>
      <c r="G26">
        <v>14</v>
      </c>
      <c r="H26">
        <v>17</v>
      </c>
      <c r="I26">
        <v>7</v>
      </c>
      <c r="J26">
        <v>8</v>
      </c>
      <c r="K26">
        <v>54</v>
      </c>
      <c r="L26">
        <v>12</v>
      </c>
      <c r="M26">
        <v>25</v>
      </c>
      <c r="N26">
        <v>27</v>
      </c>
      <c r="O26">
        <v>6</v>
      </c>
      <c r="P26">
        <v>33</v>
      </c>
      <c r="Q26">
        <f t="shared" si="0"/>
        <v>39</v>
      </c>
      <c r="R26">
        <v>9</v>
      </c>
      <c r="S26">
        <v>5</v>
      </c>
      <c r="T26">
        <v>4</v>
      </c>
      <c r="U26">
        <v>13</v>
      </c>
      <c r="V26">
        <v>10</v>
      </c>
      <c r="W26" s="5">
        <v>0.93305555555555553</v>
      </c>
      <c r="X26" s="2">
        <f t="shared" si="1"/>
        <v>0.55696202531645567</v>
      </c>
      <c r="Y26" s="2">
        <f t="shared" si="2"/>
        <v>0.39130434782608697</v>
      </c>
      <c r="Z26" s="2">
        <f t="shared" si="3"/>
        <v>0.82352941176470584</v>
      </c>
      <c r="AA26" s="4">
        <f t="shared" si="4"/>
        <v>81.100800000000007</v>
      </c>
    </row>
    <row r="27" spans="1:27" x14ac:dyDescent="0.3">
      <c r="A27" s="1" t="str">
        <f>'Jrue Holiday'!A27</f>
        <v>@ DNK</v>
      </c>
      <c r="B27">
        <v>103</v>
      </c>
      <c r="C27">
        <v>41</v>
      </c>
      <c r="D27">
        <v>77</v>
      </c>
      <c r="E27">
        <v>8</v>
      </c>
      <c r="F27">
        <v>26</v>
      </c>
      <c r="G27">
        <v>13</v>
      </c>
      <c r="H27">
        <v>14</v>
      </c>
      <c r="I27">
        <v>8</v>
      </c>
      <c r="J27">
        <v>8</v>
      </c>
      <c r="K27">
        <v>40</v>
      </c>
      <c r="L27">
        <v>8</v>
      </c>
      <c r="M27">
        <v>27</v>
      </c>
      <c r="N27">
        <v>23</v>
      </c>
      <c r="O27">
        <v>10</v>
      </c>
      <c r="P27">
        <v>27</v>
      </c>
      <c r="Q27">
        <f t="shared" si="0"/>
        <v>37</v>
      </c>
      <c r="R27">
        <v>13</v>
      </c>
      <c r="S27">
        <v>4</v>
      </c>
      <c r="T27">
        <v>7</v>
      </c>
      <c r="U27">
        <v>19</v>
      </c>
      <c r="V27">
        <v>8</v>
      </c>
      <c r="W27" s="5">
        <v>0.93387731481481484</v>
      </c>
      <c r="X27" s="2">
        <f t="shared" si="1"/>
        <v>0.53246753246753242</v>
      </c>
      <c r="Y27" s="2">
        <f t="shared" si="2"/>
        <v>0.30769230769230771</v>
      </c>
      <c r="Z27" s="2">
        <f t="shared" si="3"/>
        <v>0.9285714285714286</v>
      </c>
      <c r="AA27" s="4">
        <f t="shared" si="4"/>
        <v>76.953599999999994</v>
      </c>
    </row>
    <row r="28" spans="1:27" x14ac:dyDescent="0.3">
      <c r="A28" s="1" t="str">
        <f>'Jrue Holiday'!A28</f>
        <v>vs IMP</v>
      </c>
      <c r="B28">
        <v>113</v>
      </c>
      <c r="C28">
        <v>45</v>
      </c>
      <c r="D28">
        <v>87</v>
      </c>
      <c r="E28">
        <v>8</v>
      </c>
      <c r="F28">
        <v>23</v>
      </c>
      <c r="G28">
        <v>15</v>
      </c>
      <c r="H28">
        <v>18</v>
      </c>
      <c r="I28">
        <v>11</v>
      </c>
      <c r="J28">
        <v>8</v>
      </c>
      <c r="K28">
        <v>56</v>
      </c>
      <c r="L28">
        <v>6</v>
      </c>
      <c r="M28">
        <v>23</v>
      </c>
      <c r="N28">
        <v>28</v>
      </c>
      <c r="O28">
        <v>5</v>
      </c>
      <c r="P28">
        <v>29</v>
      </c>
      <c r="Q28">
        <f t="shared" si="0"/>
        <v>34</v>
      </c>
      <c r="R28">
        <v>10</v>
      </c>
      <c r="S28">
        <v>3</v>
      </c>
      <c r="T28">
        <v>12</v>
      </c>
      <c r="U28">
        <v>18</v>
      </c>
      <c r="V28">
        <v>20</v>
      </c>
      <c r="W28" s="5">
        <v>0.93388888888888888</v>
      </c>
      <c r="X28" s="2">
        <f t="shared" si="1"/>
        <v>0.51724137931034486</v>
      </c>
      <c r="Y28" s="2">
        <f t="shared" si="2"/>
        <v>0.34782608695652173</v>
      </c>
      <c r="Z28" s="2">
        <f t="shared" si="3"/>
        <v>0.83333333333333337</v>
      </c>
      <c r="AA28" s="4">
        <f t="shared" si="4"/>
        <v>97.843199999999996</v>
      </c>
    </row>
    <row r="29" spans="1:27" x14ac:dyDescent="0.3">
      <c r="A29" s="1">
        <f>'Jrue Holiday'!A29</f>
        <v>0</v>
      </c>
      <c r="Q29">
        <f t="shared" si="0"/>
        <v>0</v>
      </c>
      <c r="W29" s="5"/>
      <c r="X29" s="2" t="e">
        <f t="shared" si="1"/>
        <v>#DIV/0!</v>
      </c>
      <c r="Y29" s="2" t="e">
        <f t="shared" si="2"/>
        <v>#DIV/0!</v>
      </c>
      <c r="Z29" s="2" t="e">
        <f t="shared" si="3"/>
        <v>#DIV/0!</v>
      </c>
      <c r="AA29" s="4">
        <f t="shared" si="4"/>
        <v>0</v>
      </c>
    </row>
    <row r="30" spans="1:27" x14ac:dyDescent="0.3">
      <c r="A30" s="1">
        <f>'Jrue Holiday'!A30</f>
        <v>0</v>
      </c>
      <c r="Q30">
        <f t="shared" si="0"/>
        <v>0</v>
      </c>
      <c r="W30" s="5"/>
      <c r="X30" s="2" t="e">
        <f t="shared" si="1"/>
        <v>#DIV/0!</v>
      </c>
      <c r="Y30" s="2" t="e">
        <f t="shared" si="2"/>
        <v>#DIV/0!</v>
      </c>
      <c r="Z30" s="2" t="e">
        <f t="shared" si="3"/>
        <v>#DIV/0!</v>
      </c>
      <c r="AA30" s="4">
        <f t="shared" si="4"/>
        <v>0</v>
      </c>
    </row>
    <row r="31" spans="1:27" x14ac:dyDescent="0.3">
      <c r="A31" s="1">
        <f>'Jrue Holiday'!A31</f>
        <v>0</v>
      </c>
      <c r="Q31">
        <f t="shared" si="0"/>
        <v>0</v>
      </c>
      <c r="W31" s="5"/>
      <c r="X31" s="2" t="e">
        <f t="shared" si="1"/>
        <v>#DIV/0!</v>
      </c>
      <c r="Y31" s="2" t="e">
        <f t="shared" si="2"/>
        <v>#DIV/0!</v>
      </c>
      <c r="Z31" s="2" t="e">
        <f t="shared" si="3"/>
        <v>#DIV/0!</v>
      </c>
      <c r="AA31" s="4">
        <f t="shared" si="4"/>
        <v>0</v>
      </c>
    </row>
    <row r="32" spans="1:27" x14ac:dyDescent="0.3">
      <c r="A32" s="1">
        <f>'Jrue Holiday'!A32</f>
        <v>0</v>
      </c>
      <c r="Q32">
        <f t="shared" si="0"/>
        <v>0</v>
      </c>
      <c r="W32" s="5"/>
      <c r="X32" s="2" t="e">
        <f t="shared" si="1"/>
        <v>#DIV/0!</v>
      </c>
      <c r="Y32" s="2" t="e">
        <f t="shared" si="2"/>
        <v>#DIV/0!</v>
      </c>
      <c r="Z32" s="2" t="e">
        <f t="shared" si="3"/>
        <v>#DIV/0!</v>
      </c>
      <c r="AA32" s="4">
        <f t="shared" si="4"/>
        <v>0</v>
      </c>
    </row>
    <row r="33" spans="1:27" x14ac:dyDescent="0.3">
      <c r="A33" s="1">
        <f>'Jrue Holiday'!A33</f>
        <v>0</v>
      </c>
      <c r="Q33">
        <f t="shared" si="0"/>
        <v>0</v>
      </c>
      <c r="W33" s="5"/>
      <c r="X33" s="2" t="e">
        <f t="shared" si="1"/>
        <v>#DIV/0!</v>
      </c>
      <c r="Y33" s="2" t="e">
        <f t="shared" si="2"/>
        <v>#DIV/0!</v>
      </c>
      <c r="Z33" s="2" t="e">
        <f t="shared" si="3"/>
        <v>#DIV/0!</v>
      </c>
      <c r="AA33" s="4">
        <f t="shared" si="4"/>
        <v>0</v>
      </c>
    </row>
    <row r="34" spans="1:27" x14ac:dyDescent="0.3">
      <c r="A34" s="1">
        <f>'Jrue Holiday'!A34</f>
        <v>0</v>
      </c>
      <c r="Q34">
        <f t="shared" si="0"/>
        <v>0</v>
      </c>
      <c r="W34" s="5"/>
      <c r="X34" s="2" t="e">
        <f t="shared" si="1"/>
        <v>#DIV/0!</v>
      </c>
      <c r="Y34" s="2" t="e">
        <f t="shared" si="2"/>
        <v>#DIV/0!</v>
      </c>
      <c r="Z34" s="2" t="e">
        <f t="shared" si="3"/>
        <v>#DIV/0!</v>
      </c>
      <c r="AA34" s="4">
        <f t="shared" si="4"/>
        <v>0</v>
      </c>
    </row>
    <row r="35" spans="1:27" x14ac:dyDescent="0.3">
      <c r="A35" s="1">
        <f>'Jrue Holiday'!A35</f>
        <v>0</v>
      </c>
      <c r="Q35">
        <f t="shared" si="0"/>
        <v>0</v>
      </c>
      <c r="W35" s="5"/>
      <c r="X35" s="2" t="e">
        <f t="shared" si="1"/>
        <v>#DIV/0!</v>
      </c>
      <c r="Y35" s="2" t="e">
        <f t="shared" si="2"/>
        <v>#DIV/0!</v>
      </c>
      <c r="Z35" s="2" t="e">
        <f t="shared" si="3"/>
        <v>#DIV/0!</v>
      </c>
      <c r="AA35" s="4">
        <f t="shared" si="4"/>
        <v>0</v>
      </c>
    </row>
    <row r="36" spans="1:27" x14ac:dyDescent="0.3">
      <c r="A36" s="1">
        <f>'Jrue Holiday'!A36</f>
        <v>0</v>
      </c>
      <c r="Q36">
        <f t="shared" si="0"/>
        <v>0</v>
      </c>
      <c r="W36" s="5"/>
      <c r="X36" s="2" t="e">
        <f t="shared" si="1"/>
        <v>#DIV/0!</v>
      </c>
      <c r="Y36" s="2" t="e">
        <f t="shared" si="2"/>
        <v>#DIV/0!</v>
      </c>
      <c r="Z36" s="2" t="e">
        <f t="shared" si="3"/>
        <v>#DIV/0!</v>
      </c>
      <c r="AA36" s="4">
        <f t="shared" si="4"/>
        <v>0</v>
      </c>
    </row>
    <row r="37" spans="1:27" x14ac:dyDescent="0.3">
      <c r="A37" s="1">
        <f>'Jrue Holiday'!A37</f>
        <v>0</v>
      </c>
      <c r="Q37">
        <f t="shared" si="0"/>
        <v>0</v>
      </c>
      <c r="W37" s="5"/>
      <c r="X37" s="2" t="e">
        <f t="shared" si="1"/>
        <v>#DIV/0!</v>
      </c>
      <c r="Y37" s="2" t="e">
        <f t="shared" si="2"/>
        <v>#DIV/0!</v>
      </c>
      <c r="Z37" s="2" t="e">
        <f t="shared" si="3"/>
        <v>#DIV/0!</v>
      </c>
      <c r="AA37" s="4">
        <f t="shared" si="4"/>
        <v>0</v>
      </c>
    </row>
    <row r="38" spans="1:27" x14ac:dyDescent="0.3">
      <c r="A38" s="1">
        <f>'Jrue Holiday'!A38</f>
        <v>0</v>
      </c>
      <c r="Q38">
        <f t="shared" si="0"/>
        <v>0</v>
      </c>
      <c r="W38" s="5"/>
      <c r="X38" s="2" t="e">
        <f t="shared" si="1"/>
        <v>#DIV/0!</v>
      </c>
      <c r="Y38" s="2" t="e">
        <f t="shared" si="2"/>
        <v>#DIV/0!</v>
      </c>
      <c r="Z38" s="2" t="e">
        <f t="shared" si="3"/>
        <v>#DIV/0!</v>
      </c>
      <c r="AA38" s="4">
        <f t="shared" si="4"/>
        <v>0</v>
      </c>
    </row>
    <row r="39" spans="1:27" x14ac:dyDescent="0.3">
      <c r="A39" s="1">
        <f>'Jrue Holiday'!A39</f>
        <v>0</v>
      </c>
      <c r="Q39">
        <f t="shared" si="0"/>
        <v>0</v>
      </c>
      <c r="W39" s="5"/>
      <c r="X39" s="2" t="e">
        <f t="shared" si="1"/>
        <v>#DIV/0!</v>
      </c>
      <c r="Y39" s="2" t="e">
        <f t="shared" si="2"/>
        <v>#DIV/0!</v>
      </c>
      <c r="Z39" s="2" t="e">
        <f t="shared" si="3"/>
        <v>#DIV/0!</v>
      </c>
      <c r="AA39" s="4">
        <f t="shared" si="4"/>
        <v>0</v>
      </c>
    </row>
    <row r="40" spans="1:27" x14ac:dyDescent="0.3">
      <c r="A40" s="1">
        <f>'Jrue Holiday'!A40</f>
        <v>0</v>
      </c>
      <c r="Q40">
        <f t="shared" si="0"/>
        <v>0</v>
      </c>
      <c r="W40" s="5"/>
      <c r="X40" s="2" t="e">
        <f t="shared" si="1"/>
        <v>#DIV/0!</v>
      </c>
      <c r="Y40" s="2" t="e">
        <f t="shared" si="2"/>
        <v>#DIV/0!</v>
      </c>
      <c r="Z40" s="2" t="e">
        <f t="shared" si="3"/>
        <v>#DIV/0!</v>
      </c>
      <c r="AA40" s="4">
        <f t="shared" si="4"/>
        <v>0</v>
      </c>
    </row>
    <row r="41" spans="1:27" x14ac:dyDescent="0.3">
      <c r="A41" s="1">
        <f>'Jrue Holiday'!A41</f>
        <v>0</v>
      </c>
      <c r="Q41">
        <f t="shared" si="0"/>
        <v>0</v>
      </c>
      <c r="W41" s="5"/>
      <c r="X41" s="2" t="e">
        <f t="shared" si="1"/>
        <v>#DIV/0!</v>
      </c>
      <c r="Y41" s="2" t="e">
        <f t="shared" si="2"/>
        <v>#DIV/0!</v>
      </c>
      <c r="Z41" s="2" t="e">
        <f t="shared" si="3"/>
        <v>#DIV/0!</v>
      </c>
      <c r="AA41" s="4">
        <f t="shared" si="4"/>
        <v>0</v>
      </c>
    </row>
    <row r="42" spans="1:27" x14ac:dyDescent="0.3">
      <c r="A42" s="1">
        <f>'Jrue Holiday'!A42</f>
        <v>0</v>
      </c>
      <c r="Q42">
        <f t="shared" si="0"/>
        <v>0</v>
      </c>
      <c r="W42" s="5"/>
      <c r="X42" s="2" t="e">
        <f t="shared" si="1"/>
        <v>#DIV/0!</v>
      </c>
      <c r="Y42" s="2" t="e">
        <f t="shared" si="2"/>
        <v>#DIV/0!</v>
      </c>
      <c r="Z42" s="2" t="e">
        <f t="shared" si="3"/>
        <v>#DIV/0!</v>
      </c>
      <c r="AA42" s="4">
        <f t="shared" si="4"/>
        <v>0</v>
      </c>
    </row>
    <row r="43" spans="1:27" x14ac:dyDescent="0.3">
      <c r="A43" s="1">
        <f>'Jrue Holiday'!A43</f>
        <v>0</v>
      </c>
      <c r="Q43">
        <f t="shared" si="0"/>
        <v>0</v>
      </c>
      <c r="W43" s="5"/>
      <c r="X43" s="2" t="e">
        <f t="shared" si="1"/>
        <v>#DIV/0!</v>
      </c>
      <c r="Y43" s="2" t="e">
        <f t="shared" si="2"/>
        <v>#DIV/0!</v>
      </c>
      <c r="Z43" s="2" t="e">
        <f t="shared" si="3"/>
        <v>#DIV/0!</v>
      </c>
      <c r="AA43" s="4">
        <f t="shared" si="4"/>
        <v>0</v>
      </c>
    </row>
    <row r="44" spans="1:27" x14ac:dyDescent="0.3">
      <c r="A44" s="1">
        <f>'Jrue Holiday'!A44</f>
        <v>0</v>
      </c>
      <c r="Q44">
        <f t="shared" si="0"/>
        <v>0</v>
      </c>
      <c r="W44" s="5"/>
      <c r="X44" s="2" t="e">
        <f t="shared" si="1"/>
        <v>#DIV/0!</v>
      </c>
      <c r="Y44" s="2" t="e">
        <f t="shared" si="2"/>
        <v>#DIV/0!</v>
      </c>
      <c r="Z44" s="2" t="e">
        <f t="shared" si="3"/>
        <v>#DIV/0!</v>
      </c>
      <c r="AA44" s="4">
        <f t="shared" si="4"/>
        <v>0</v>
      </c>
    </row>
    <row r="45" spans="1:27" x14ac:dyDescent="0.3">
      <c r="A45" s="1">
        <f>'Jrue Holiday'!A45</f>
        <v>0</v>
      </c>
      <c r="Q45">
        <f t="shared" si="0"/>
        <v>0</v>
      </c>
      <c r="W45" s="5"/>
      <c r="X45" s="2" t="e">
        <f t="shared" si="1"/>
        <v>#DIV/0!</v>
      </c>
      <c r="Y45" s="2" t="e">
        <f t="shared" si="2"/>
        <v>#DIV/0!</v>
      </c>
      <c r="Z45" s="2" t="e">
        <f t="shared" si="3"/>
        <v>#DIV/0!</v>
      </c>
      <c r="AA45" s="4">
        <f t="shared" si="4"/>
        <v>0</v>
      </c>
    </row>
    <row r="46" spans="1:27" x14ac:dyDescent="0.3">
      <c r="A46" s="1">
        <f>'Jrue Holiday'!A46</f>
        <v>0</v>
      </c>
      <c r="Q46">
        <f t="shared" si="0"/>
        <v>0</v>
      </c>
      <c r="W46" s="5"/>
      <c r="X46" s="2" t="e">
        <f t="shared" si="1"/>
        <v>#DIV/0!</v>
      </c>
      <c r="Y46" s="2" t="e">
        <f t="shared" si="2"/>
        <v>#DIV/0!</v>
      </c>
      <c r="Z46" s="2" t="e">
        <f t="shared" si="3"/>
        <v>#DIV/0!</v>
      </c>
      <c r="AA46" s="4">
        <f t="shared" si="4"/>
        <v>0</v>
      </c>
    </row>
    <row r="47" spans="1:27" x14ac:dyDescent="0.3">
      <c r="A47" t="s">
        <v>22</v>
      </c>
      <c r="B47" s="4">
        <f>AVERAGE(B2:B46)</f>
        <v>109.55555555555556</v>
      </c>
      <c r="C47" s="4">
        <f t="shared" ref="C47:I47" si="5">AVERAGE(C2:C46)</f>
        <v>43.851851851851855</v>
      </c>
      <c r="D47" s="4">
        <f t="shared" si="5"/>
        <v>78.074074074074076</v>
      </c>
      <c r="E47" s="4">
        <f t="shared" si="5"/>
        <v>8.9629629629629637</v>
      </c>
      <c r="F47" s="4">
        <f t="shared" si="5"/>
        <v>20.222222222222221</v>
      </c>
      <c r="G47" s="4">
        <f t="shared" si="5"/>
        <v>12.888888888888889</v>
      </c>
      <c r="H47" s="4">
        <f t="shared" si="5"/>
        <v>16.037037037037038</v>
      </c>
      <c r="I47" s="4">
        <f t="shared" si="5"/>
        <v>8.7407407407407405</v>
      </c>
      <c r="J47" s="4">
        <f t="shared" ref="J47:W47" si="6">AVERAGE(J2:J46)</f>
        <v>9.481481481481481</v>
      </c>
      <c r="K47" s="4">
        <f t="shared" si="6"/>
        <v>50.370370370370374</v>
      </c>
      <c r="L47" s="4">
        <f t="shared" si="6"/>
        <v>6.3703703703703702</v>
      </c>
      <c r="M47" s="4">
        <f t="shared" si="6"/>
        <v>24.481481481481481</v>
      </c>
      <c r="N47" s="4">
        <f t="shared" si="6"/>
        <v>25.111111111111111</v>
      </c>
      <c r="O47" s="4">
        <f t="shared" si="6"/>
        <v>5.9259259259259256</v>
      </c>
      <c r="P47" s="4">
        <f t="shared" si="6"/>
        <v>28.333333333333332</v>
      </c>
      <c r="Q47" s="4">
        <f t="shared" si="6"/>
        <v>20.555555555555557</v>
      </c>
      <c r="R47" s="4">
        <f t="shared" si="6"/>
        <v>8.2592592592592595</v>
      </c>
      <c r="S47" s="4">
        <f t="shared" si="6"/>
        <v>4.4444444444444446</v>
      </c>
      <c r="T47" s="4">
        <f t="shared" si="6"/>
        <v>9.9629629629629637</v>
      </c>
      <c r="U47" s="4">
        <f t="shared" si="6"/>
        <v>15.888888888888889</v>
      </c>
      <c r="V47" s="4">
        <f t="shared" si="6"/>
        <v>10.148148148148149</v>
      </c>
      <c r="W47" s="5">
        <f t="shared" si="6"/>
        <v>0.93390603566529495</v>
      </c>
      <c r="X47" s="2">
        <f>SUM(C2:C46)/SUM(D2:D46)</f>
        <v>0.56166982922201136</v>
      </c>
      <c r="Y47" s="2">
        <f>SUM(E2:E46)/SUM(F2:F46)</f>
        <v>0.4432234432234432</v>
      </c>
      <c r="Z47" s="2">
        <f>SUM(G2:G46)/SUM(H2:H46)</f>
        <v>0.80369515011547343</v>
      </c>
      <c r="AA47" s="4">
        <f>AVERAGE(AA2:AA46)</f>
        <v>51.360426666666648</v>
      </c>
    </row>
    <row r="48" spans="1:27" x14ac:dyDescent="0.3">
      <c r="B48" t="s">
        <v>1</v>
      </c>
      <c r="C48" t="s">
        <v>7</v>
      </c>
      <c r="D48" s="1" t="s">
        <v>8</v>
      </c>
      <c r="E48" s="1" t="s">
        <v>9</v>
      </c>
      <c r="F48" s="1" t="s">
        <v>10</v>
      </c>
      <c r="G48" t="s">
        <v>11</v>
      </c>
      <c r="H48" s="1" t="s">
        <v>12</v>
      </c>
      <c r="I48" t="s">
        <v>43</v>
      </c>
      <c r="J48" t="s">
        <v>25</v>
      </c>
      <c r="K48" t="s">
        <v>26</v>
      </c>
      <c r="L48" t="s">
        <v>27</v>
      </c>
      <c r="M48" t="s">
        <v>28</v>
      </c>
      <c r="N48" t="s">
        <v>3</v>
      </c>
      <c r="O48" t="s">
        <v>29</v>
      </c>
      <c r="P48" t="s">
        <v>30</v>
      </c>
      <c r="Q48" t="s">
        <v>31</v>
      </c>
      <c r="R48" t="s">
        <v>5</v>
      </c>
      <c r="S48" t="s">
        <v>4</v>
      </c>
      <c r="T48" t="s">
        <v>6</v>
      </c>
      <c r="U48" t="s">
        <v>32</v>
      </c>
      <c r="V48" t="s">
        <v>33</v>
      </c>
      <c r="W48" t="s">
        <v>34</v>
      </c>
      <c r="X48" t="s">
        <v>16</v>
      </c>
      <c r="Y48" t="s">
        <v>17</v>
      </c>
      <c r="Z48" t="s">
        <v>18</v>
      </c>
      <c r="AA48" t="s">
        <v>35</v>
      </c>
    </row>
    <row r="49" spans="1:27" x14ac:dyDescent="0.3">
      <c r="A49" t="s">
        <v>36</v>
      </c>
      <c r="B49">
        <f>SUM(B2:B46)</f>
        <v>2958</v>
      </c>
      <c r="C49">
        <f t="shared" ref="C49:I49" si="7">SUM(C2:C46)</f>
        <v>1184</v>
      </c>
      <c r="D49">
        <f t="shared" si="7"/>
        <v>2108</v>
      </c>
      <c r="E49">
        <f t="shared" si="7"/>
        <v>242</v>
      </c>
      <c r="F49">
        <f t="shared" si="7"/>
        <v>546</v>
      </c>
      <c r="G49">
        <f t="shared" si="7"/>
        <v>348</v>
      </c>
      <c r="H49">
        <f t="shared" si="7"/>
        <v>433</v>
      </c>
      <c r="I49">
        <f t="shared" si="7"/>
        <v>236</v>
      </c>
      <c r="J49">
        <f t="shared" ref="J49:V49" si="8">SUM(J2:J46)</f>
        <v>256</v>
      </c>
      <c r="K49">
        <f t="shared" si="8"/>
        <v>1360</v>
      </c>
      <c r="L49">
        <f t="shared" si="8"/>
        <v>172</v>
      </c>
      <c r="M49">
        <f t="shared" si="8"/>
        <v>661</v>
      </c>
      <c r="N49">
        <f t="shared" si="8"/>
        <v>678</v>
      </c>
      <c r="O49">
        <f t="shared" si="8"/>
        <v>160</v>
      </c>
      <c r="P49">
        <f t="shared" si="8"/>
        <v>765</v>
      </c>
      <c r="Q49">
        <f t="shared" si="8"/>
        <v>925</v>
      </c>
      <c r="R49">
        <f t="shared" si="8"/>
        <v>223</v>
      </c>
      <c r="S49">
        <f t="shared" si="8"/>
        <v>120</v>
      </c>
      <c r="T49">
        <f t="shared" si="8"/>
        <v>269</v>
      </c>
      <c r="U49">
        <f t="shared" si="8"/>
        <v>429</v>
      </c>
      <c r="V49">
        <f t="shared" si="8"/>
        <v>274</v>
      </c>
      <c r="AA49" s="4">
        <f>SUM(AA2:AA46)</f>
        <v>2311.2191999999991</v>
      </c>
    </row>
    <row r="50" spans="1:27" x14ac:dyDescent="0.3">
      <c r="V50" s="5"/>
      <c r="W50" s="2"/>
      <c r="X50" s="2"/>
      <c r="Y50" s="2"/>
    </row>
    <row r="51" spans="1:27" x14ac:dyDescent="0.3">
      <c r="A51" t="s">
        <v>37</v>
      </c>
      <c r="B51" s="3">
        <f>B49/AA49</f>
        <v>1.2798439888349842</v>
      </c>
      <c r="V51" s="5"/>
      <c r="W51" s="2"/>
      <c r="X51" s="2"/>
      <c r="Y51" s="2"/>
    </row>
    <row r="52" spans="1:27" x14ac:dyDescent="0.3">
      <c r="A52" t="s">
        <v>38</v>
      </c>
      <c r="B52" s="4">
        <f>(B49/AA49)*100</f>
        <v>127.98439888349841</v>
      </c>
      <c r="V52" s="5"/>
      <c r="W52" s="2"/>
      <c r="X52" s="2"/>
      <c r="Y52" s="2"/>
    </row>
    <row r="53" spans="1:27" x14ac:dyDescent="0.3">
      <c r="A53" t="s">
        <v>39</v>
      </c>
      <c r="B53" s="3">
        <f>'Opponent Stats'!B49/'Opponent Stats'!AA49</f>
        <v>1.2450751900560459</v>
      </c>
      <c r="V53" s="5"/>
      <c r="W53" s="2"/>
      <c r="X53" s="2"/>
      <c r="Y53" s="2"/>
    </row>
    <row r="54" spans="1:27" x14ac:dyDescent="0.3">
      <c r="A54" t="s">
        <v>40</v>
      </c>
      <c r="B54" s="4">
        <f>('Opponent Stats'!B49/'Opponent Stats'!AA49)*100</f>
        <v>124.50751900560459</v>
      </c>
      <c r="V54" s="5"/>
      <c r="W54" s="2"/>
      <c r="X54" s="2"/>
      <c r="Y54" s="2"/>
    </row>
    <row r="55" spans="1:27" x14ac:dyDescent="0.3">
      <c r="A55" t="s">
        <v>41</v>
      </c>
      <c r="B55" s="4">
        <f>B49-'Opponent Stats'!B49</f>
        <v>86</v>
      </c>
      <c r="V55" s="5"/>
      <c r="W55" s="2"/>
      <c r="X55" s="2"/>
      <c r="Y55" s="2"/>
    </row>
    <row r="59" spans="1:27" x14ac:dyDescent="0.3">
      <c r="D5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A7D1-0CFE-4674-8CA5-1ACD86B0AA86}">
  <dimension ref="A1:AA58"/>
  <sheetViews>
    <sheetView topLeftCell="A4" workbookViewId="0">
      <selection activeCell="B28" sqref="B28:AA2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7</v>
      </c>
      <c r="D1" s="1" t="s">
        <v>8</v>
      </c>
      <c r="E1" s="1" t="s">
        <v>9</v>
      </c>
      <c r="F1" s="1" t="s">
        <v>10</v>
      </c>
      <c r="G1" t="s">
        <v>11</v>
      </c>
      <c r="H1" s="1" t="s">
        <v>12</v>
      </c>
      <c r="I1" t="s">
        <v>43</v>
      </c>
      <c r="J1" t="s">
        <v>25</v>
      </c>
      <c r="K1" t="s">
        <v>26</v>
      </c>
      <c r="L1" t="s">
        <v>27</v>
      </c>
      <c r="M1" t="s">
        <v>28</v>
      </c>
      <c r="N1" t="s">
        <v>3</v>
      </c>
      <c r="O1" t="s">
        <v>29</v>
      </c>
      <c r="P1" t="s">
        <v>30</v>
      </c>
      <c r="Q1" t="s">
        <v>31</v>
      </c>
      <c r="R1" t="s">
        <v>5</v>
      </c>
      <c r="S1" t="s">
        <v>4</v>
      </c>
      <c r="T1" t="s">
        <v>6</v>
      </c>
      <c r="U1" t="s">
        <v>32</v>
      </c>
      <c r="V1" t="s">
        <v>33</v>
      </c>
      <c r="W1" t="s">
        <v>34</v>
      </c>
      <c r="X1" t="s">
        <v>16</v>
      </c>
      <c r="Y1" t="s">
        <v>17</v>
      </c>
      <c r="Z1" t="s">
        <v>18</v>
      </c>
      <c r="AA1" t="s">
        <v>35</v>
      </c>
    </row>
    <row r="2" spans="1:27" x14ac:dyDescent="0.3">
      <c r="A2" s="1" t="str">
        <f>'Jrue Holiday'!A2</f>
        <v>@ FRA</v>
      </c>
      <c r="B2">
        <v>94</v>
      </c>
      <c r="C2">
        <v>38</v>
      </c>
      <c r="D2">
        <v>72</v>
      </c>
      <c r="E2">
        <v>9</v>
      </c>
      <c r="F2">
        <v>26</v>
      </c>
      <c r="G2">
        <v>9</v>
      </c>
      <c r="H2">
        <v>15</v>
      </c>
      <c r="I2">
        <v>6</v>
      </c>
      <c r="J2">
        <v>5</v>
      </c>
      <c r="K2">
        <v>40</v>
      </c>
      <c r="L2">
        <v>10</v>
      </c>
      <c r="M2">
        <v>24</v>
      </c>
      <c r="N2">
        <v>19</v>
      </c>
      <c r="O2">
        <v>7</v>
      </c>
      <c r="P2">
        <v>26</v>
      </c>
      <c r="Q2">
        <f t="shared" ref="Q2:Q46" si="0">O2+P2</f>
        <v>33</v>
      </c>
      <c r="R2">
        <v>5</v>
      </c>
      <c r="S2">
        <v>7</v>
      </c>
      <c r="T2">
        <v>12</v>
      </c>
      <c r="U2">
        <v>8</v>
      </c>
      <c r="V2">
        <v>14</v>
      </c>
      <c r="W2" s="5">
        <v>0.93457175925925917</v>
      </c>
      <c r="X2" s="2">
        <f t="shared" ref="X2:X46" si="1">C2/D2</f>
        <v>0.52777777777777779</v>
      </c>
      <c r="Y2" s="2">
        <f t="shared" ref="Y2:Y46" si="2" xml:space="preserve"> E2/F2</f>
        <v>0.34615384615384615</v>
      </c>
      <c r="Z2" s="2">
        <f t="shared" ref="Z2:Z46" si="3">G2/H2</f>
        <v>0.6</v>
      </c>
      <c r="AA2" s="4">
        <f t="shared" ref="AA2:AA46" si="4">0.96*((D2)+(T2)+0.44*(H2)-(O2))</f>
        <v>80.255999999999986</v>
      </c>
    </row>
    <row r="3" spans="1:27" x14ac:dyDescent="0.3">
      <c r="A3" s="1" t="str">
        <f>'Jrue Holiday'!A3</f>
        <v>vs INJ</v>
      </c>
      <c r="B3">
        <v>104</v>
      </c>
      <c r="C3">
        <v>40</v>
      </c>
      <c r="D3">
        <v>74</v>
      </c>
      <c r="E3">
        <v>10</v>
      </c>
      <c r="F3">
        <v>25</v>
      </c>
      <c r="G3">
        <v>14</v>
      </c>
      <c r="H3">
        <v>17</v>
      </c>
      <c r="I3">
        <v>6</v>
      </c>
      <c r="J3">
        <v>6</v>
      </c>
      <c r="K3">
        <v>44</v>
      </c>
      <c r="L3">
        <v>8</v>
      </c>
      <c r="M3">
        <v>21</v>
      </c>
      <c r="N3">
        <v>25</v>
      </c>
      <c r="O3">
        <v>5</v>
      </c>
      <c r="P3">
        <v>33</v>
      </c>
      <c r="Q3">
        <f>O3+P3</f>
        <v>38</v>
      </c>
      <c r="R3">
        <v>6</v>
      </c>
      <c r="S3">
        <v>5</v>
      </c>
      <c r="T3">
        <v>13</v>
      </c>
      <c r="U3">
        <v>8</v>
      </c>
      <c r="V3">
        <v>12</v>
      </c>
      <c r="W3" s="5">
        <v>0.93226851851851855</v>
      </c>
      <c r="X3" s="2">
        <f t="shared" si="1"/>
        <v>0.54054054054054057</v>
      </c>
      <c r="Y3" s="2">
        <f t="shared" si="2"/>
        <v>0.4</v>
      </c>
      <c r="Z3" s="2">
        <f t="shared" si="3"/>
        <v>0.82352941176470584</v>
      </c>
      <c r="AA3" s="4">
        <f t="shared" si="4"/>
        <v>85.900800000000004</v>
      </c>
    </row>
    <row r="4" spans="1:27" x14ac:dyDescent="0.3">
      <c r="A4" s="1" t="str">
        <f>'Jrue Holiday'!A4</f>
        <v>@ EUR</v>
      </c>
      <c r="B4">
        <v>123</v>
      </c>
      <c r="C4">
        <v>49</v>
      </c>
      <c r="D4">
        <v>91</v>
      </c>
      <c r="E4">
        <v>22</v>
      </c>
      <c r="F4">
        <v>48</v>
      </c>
      <c r="G4">
        <v>3</v>
      </c>
      <c r="H4">
        <v>3</v>
      </c>
      <c r="I4">
        <v>6</v>
      </c>
      <c r="J4">
        <v>10</v>
      </c>
      <c r="K4">
        <v>36</v>
      </c>
      <c r="L4">
        <v>9</v>
      </c>
      <c r="M4">
        <v>25</v>
      </c>
      <c r="N4">
        <v>32</v>
      </c>
      <c r="O4">
        <v>7</v>
      </c>
      <c r="P4">
        <v>38</v>
      </c>
      <c r="Q4">
        <f t="shared" si="0"/>
        <v>45</v>
      </c>
      <c r="R4">
        <v>5</v>
      </c>
      <c r="S4">
        <v>13</v>
      </c>
      <c r="T4">
        <v>16</v>
      </c>
      <c r="U4">
        <v>8</v>
      </c>
      <c r="V4">
        <v>19</v>
      </c>
      <c r="W4" s="5">
        <v>0.93381944444444442</v>
      </c>
      <c r="X4" s="2">
        <f t="shared" si="1"/>
        <v>0.53846153846153844</v>
      </c>
      <c r="Y4" s="2">
        <f t="shared" si="2"/>
        <v>0.45833333333333331</v>
      </c>
      <c r="Z4" s="2">
        <f t="shared" si="3"/>
        <v>1</v>
      </c>
      <c r="AA4" s="4">
        <f t="shared" si="4"/>
        <v>97.267199999999988</v>
      </c>
    </row>
    <row r="5" spans="1:27" x14ac:dyDescent="0.3">
      <c r="A5" s="1" t="str">
        <f>'Jrue Holiday'!A5</f>
        <v>@ RKS</v>
      </c>
      <c r="B5">
        <v>133</v>
      </c>
      <c r="C5">
        <v>51</v>
      </c>
      <c r="D5">
        <v>76</v>
      </c>
      <c r="E5">
        <v>14</v>
      </c>
      <c r="F5">
        <v>23</v>
      </c>
      <c r="G5">
        <v>17</v>
      </c>
      <c r="H5">
        <v>17</v>
      </c>
      <c r="I5">
        <v>7</v>
      </c>
      <c r="J5">
        <v>6</v>
      </c>
      <c r="K5">
        <v>48</v>
      </c>
      <c r="L5">
        <v>0</v>
      </c>
      <c r="M5">
        <v>19</v>
      </c>
      <c r="N5">
        <v>30</v>
      </c>
      <c r="O5">
        <v>0</v>
      </c>
      <c r="P5">
        <v>26</v>
      </c>
      <c r="Q5">
        <f t="shared" si="0"/>
        <v>26</v>
      </c>
      <c r="R5">
        <v>9</v>
      </c>
      <c r="S5">
        <v>8</v>
      </c>
      <c r="T5">
        <v>12</v>
      </c>
      <c r="U5">
        <v>19</v>
      </c>
      <c r="V5">
        <v>14</v>
      </c>
      <c r="W5" s="5">
        <v>0.93309027777777775</v>
      </c>
      <c r="X5" s="2">
        <f t="shared" si="1"/>
        <v>0.67105263157894735</v>
      </c>
      <c r="Y5" s="2">
        <f t="shared" si="2"/>
        <v>0.60869565217391308</v>
      </c>
      <c r="Z5" s="2">
        <f t="shared" si="3"/>
        <v>1</v>
      </c>
      <c r="AA5" s="4">
        <f t="shared" si="4"/>
        <v>91.660799999999995</v>
      </c>
    </row>
    <row r="6" spans="1:27" x14ac:dyDescent="0.3">
      <c r="A6" s="1" t="str">
        <f>'Jrue Holiday'!A6</f>
        <v>vs AFR</v>
      </c>
      <c r="B6">
        <v>111</v>
      </c>
      <c r="C6">
        <v>45</v>
      </c>
      <c r="D6">
        <v>73</v>
      </c>
      <c r="E6">
        <v>12</v>
      </c>
      <c r="F6">
        <v>25</v>
      </c>
      <c r="G6">
        <v>9</v>
      </c>
      <c r="H6">
        <v>12</v>
      </c>
      <c r="I6">
        <v>4</v>
      </c>
      <c r="J6">
        <v>11</v>
      </c>
      <c r="K6">
        <v>48</v>
      </c>
      <c r="L6">
        <v>8</v>
      </c>
      <c r="M6">
        <v>14</v>
      </c>
      <c r="N6">
        <v>27</v>
      </c>
      <c r="O6">
        <v>5</v>
      </c>
      <c r="P6">
        <v>30</v>
      </c>
      <c r="Q6">
        <f t="shared" si="0"/>
        <v>35</v>
      </c>
      <c r="R6">
        <v>4</v>
      </c>
      <c r="S6">
        <v>4</v>
      </c>
      <c r="T6">
        <v>9</v>
      </c>
      <c r="U6">
        <v>11</v>
      </c>
      <c r="V6">
        <v>7</v>
      </c>
      <c r="W6" s="5">
        <v>0.93247685185185192</v>
      </c>
      <c r="X6" s="2">
        <f t="shared" si="1"/>
        <v>0.61643835616438358</v>
      </c>
      <c r="Y6" s="2">
        <f t="shared" si="2"/>
        <v>0.48</v>
      </c>
      <c r="Z6" s="2">
        <f t="shared" si="3"/>
        <v>0.75</v>
      </c>
      <c r="AA6" s="4">
        <f t="shared" si="4"/>
        <v>78.988799999999998</v>
      </c>
    </row>
    <row r="7" spans="1:27" x14ac:dyDescent="0.3">
      <c r="A7" s="1" t="str">
        <f>'Jrue Holiday'!A7</f>
        <v>@ OLD</v>
      </c>
      <c r="B7">
        <v>98</v>
      </c>
      <c r="C7">
        <v>40</v>
      </c>
      <c r="D7">
        <v>72</v>
      </c>
      <c r="E7">
        <v>6</v>
      </c>
      <c r="F7">
        <v>16</v>
      </c>
      <c r="G7">
        <v>12</v>
      </c>
      <c r="H7">
        <v>13</v>
      </c>
      <c r="I7">
        <v>1</v>
      </c>
      <c r="J7">
        <v>0</v>
      </c>
      <c r="K7">
        <v>48</v>
      </c>
      <c r="L7">
        <v>9</v>
      </c>
      <c r="M7">
        <v>13</v>
      </c>
      <c r="N7">
        <v>18</v>
      </c>
      <c r="O7">
        <v>6</v>
      </c>
      <c r="P7">
        <v>33</v>
      </c>
      <c r="Q7">
        <f t="shared" si="0"/>
        <v>39</v>
      </c>
      <c r="R7">
        <v>7</v>
      </c>
      <c r="S7">
        <v>7</v>
      </c>
      <c r="T7">
        <v>15</v>
      </c>
      <c r="U7">
        <v>4</v>
      </c>
      <c r="V7">
        <v>6</v>
      </c>
      <c r="W7" s="5">
        <v>0.93297453703703714</v>
      </c>
      <c r="X7" s="2">
        <f t="shared" si="1"/>
        <v>0.55555555555555558</v>
      </c>
      <c r="Y7" s="2">
        <f t="shared" si="2"/>
        <v>0.375</v>
      </c>
      <c r="Z7" s="2">
        <f t="shared" si="3"/>
        <v>0.92307692307692313</v>
      </c>
      <c r="AA7" s="4">
        <f t="shared" si="4"/>
        <v>83.251199999999997</v>
      </c>
    </row>
    <row r="8" spans="1:27" x14ac:dyDescent="0.3">
      <c r="A8" s="1" t="str">
        <f>'Jrue Holiday'!A8</f>
        <v>vs USA</v>
      </c>
      <c r="B8">
        <v>100</v>
      </c>
      <c r="C8">
        <v>42</v>
      </c>
      <c r="D8">
        <v>72</v>
      </c>
      <c r="E8">
        <v>7</v>
      </c>
      <c r="F8">
        <v>16</v>
      </c>
      <c r="G8">
        <v>9</v>
      </c>
      <c r="H8">
        <v>10</v>
      </c>
      <c r="I8">
        <v>6</v>
      </c>
      <c r="J8">
        <v>6</v>
      </c>
      <c r="K8">
        <v>58</v>
      </c>
      <c r="L8">
        <v>9</v>
      </c>
      <c r="M8">
        <v>43</v>
      </c>
      <c r="N8">
        <v>12</v>
      </c>
      <c r="O8">
        <v>8</v>
      </c>
      <c r="P8">
        <v>18</v>
      </c>
      <c r="Q8">
        <f t="shared" si="0"/>
        <v>26</v>
      </c>
      <c r="R8">
        <v>9</v>
      </c>
      <c r="S8">
        <v>4</v>
      </c>
      <c r="T8">
        <v>11</v>
      </c>
      <c r="U8">
        <v>17</v>
      </c>
      <c r="V8">
        <v>11</v>
      </c>
      <c r="W8" s="5">
        <v>0.93326388888888889</v>
      </c>
      <c r="X8" s="2">
        <f t="shared" si="1"/>
        <v>0.58333333333333337</v>
      </c>
      <c r="Y8" s="2">
        <f t="shared" si="2"/>
        <v>0.4375</v>
      </c>
      <c r="Z8" s="2">
        <f t="shared" si="3"/>
        <v>0.9</v>
      </c>
      <c r="AA8" s="4">
        <f t="shared" si="4"/>
        <v>76.224000000000004</v>
      </c>
    </row>
    <row r="9" spans="1:27" x14ac:dyDescent="0.3">
      <c r="A9" s="1" t="str">
        <f>'Jrue Holiday'!A9</f>
        <v>@ SPA</v>
      </c>
      <c r="B9">
        <v>104</v>
      </c>
      <c r="C9">
        <v>42</v>
      </c>
      <c r="D9">
        <v>78</v>
      </c>
      <c r="E9">
        <v>6</v>
      </c>
      <c r="F9">
        <v>21</v>
      </c>
      <c r="G9">
        <v>14</v>
      </c>
      <c r="H9">
        <v>18</v>
      </c>
      <c r="I9">
        <v>5</v>
      </c>
      <c r="J9">
        <v>6</v>
      </c>
      <c r="K9">
        <v>48</v>
      </c>
      <c r="L9">
        <v>4</v>
      </c>
      <c r="M9">
        <v>18</v>
      </c>
      <c r="N9">
        <v>24</v>
      </c>
      <c r="O9">
        <v>3</v>
      </c>
      <c r="P9">
        <v>27</v>
      </c>
      <c r="Q9">
        <f t="shared" si="0"/>
        <v>30</v>
      </c>
      <c r="R9">
        <v>8</v>
      </c>
      <c r="S9">
        <v>7</v>
      </c>
      <c r="T9">
        <v>8</v>
      </c>
      <c r="U9">
        <v>13</v>
      </c>
      <c r="V9">
        <v>11</v>
      </c>
      <c r="W9" s="5">
        <v>0.93359953703703702</v>
      </c>
      <c r="X9" s="2">
        <f t="shared" si="1"/>
        <v>0.53846153846153844</v>
      </c>
      <c r="Y9" s="2">
        <f t="shared" si="2"/>
        <v>0.2857142857142857</v>
      </c>
      <c r="Z9" s="2">
        <f t="shared" si="3"/>
        <v>0.77777777777777779</v>
      </c>
      <c r="AA9" s="4">
        <f t="shared" si="4"/>
        <v>87.283199999999994</v>
      </c>
    </row>
    <row r="10" spans="1:27" x14ac:dyDescent="0.3">
      <c r="A10" s="1" t="str">
        <f>'Jrue Holiday'!A10</f>
        <v>vs 6TH</v>
      </c>
      <c r="B10">
        <v>93</v>
      </c>
      <c r="C10">
        <v>38</v>
      </c>
      <c r="D10">
        <v>72</v>
      </c>
      <c r="E10">
        <v>10</v>
      </c>
      <c r="F10">
        <v>22</v>
      </c>
      <c r="G10">
        <v>7</v>
      </c>
      <c r="H10">
        <v>9</v>
      </c>
      <c r="I10">
        <v>2</v>
      </c>
      <c r="J10">
        <v>12</v>
      </c>
      <c r="K10">
        <v>40</v>
      </c>
      <c r="L10">
        <v>2</v>
      </c>
      <c r="M10">
        <v>42</v>
      </c>
      <c r="N10">
        <v>20</v>
      </c>
      <c r="O10">
        <v>3</v>
      </c>
      <c r="P10">
        <v>16</v>
      </c>
      <c r="Q10">
        <f t="shared" si="0"/>
        <v>19</v>
      </c>
      <c r="R10">
        <v>5</v>
      </c>
      <c r="S10">
        <v>2</v>
      </c>
      <c r="T10">
        <v>9</v>
      </c>
      <c r="U10">
        <v>10</v>
      </c>
      <c r="V10">
        <v>10</v>
      </c>
      <c r="W10" s="5">
        <v>0.93306712962962957</v>
      </c>
      <c r="X10" s="2">
        <f t="shared" si="1"/>
        <v>0.52777777777777779</v>
      </c>
      <c r="Y10" s="2">
        <f t="shared" si="2"/>
        <v>0.45454545454545453</v>
      </c>
      <c r="Z10" s="2">
        <f t="shared" si="3"/>
        <v>0.77777777777777779</v>
      </c>
      <c r="AA10" s="4">
        <f t="shared" si="4"/>
        <v>78.681599999999989</v>
      </c>
    </row>
    <row r="11" spans="1:27" x14ac:dyDescent="0.3">
      <c r="A11" s="1" t="str">
        <f>'Jrue Holiday'!A11</f>
        <v>@ CAN</v>
      </c>
      <c r="B11">
        <v>102</v>
      </c>
      <c r="C11">
        <v>41</v>
      </c>
      <c r="D11">
        <v>69</v>
      </c>
      <c r="E11">
        <v>7</v>
      </c>
      <c r="F11">
        <v>15</v>
      </c>
      <c r="G11">
        <v>13</v>
      </c>
      <c r="H11">
        <v>17</v>
      </c>
      <c r="I11">
        <v>2</v>
      </c>
      <c r="J11">
        <v>2</v>
      </c>
      <c r="K11">
        <v>54</v>
      </c>
      <c r="L11">
        <v>2</v>
      </c>
      <c r="M11">
        <v>12</v>
      </c>
      <c r="N11">
        <v>22</v>
      </c>
      <c r="O11">
        <v>1</v>
      </c>
      <c r="P11">
        <v>24</v>
      </c>
      <c r="Q11">
        <f t="shared" si="0"/>
        <v>25</v>
      </c>
      <c r="R11">
        <v>6</v>
      </c>
      <c r="S11">
        <v>3</v>
      </c>
      <c r="T11">
        <v>8</v>
      </c>
      <c r="U11">
        <v>6</v>
      </c>
      <c r="V11">
        <v>8</v>
      </c>
      <c r="W11" s="5">
        <v>0.93306712962962957</v>
      </c>
      <c r="X11" s="2">
        <f t="shared" si="1"/>
        <v>0.59420289855072461</v>
      </c>
      <c r="Y11" s="2">
        <f t="shared" si="2"/>
        <v>0.46666666666666667</v>
      </c>
      <c r="Z11" s="2">
        <f t="shared" si="3"/>
        <v>0.76470588235294112</v>
      </c>
      <c r="AA11" s="4">
        <f t="shared" si="4"/>
        <v>80.140799999999999</v>
      </c>
    </row>
    <row r="12" spans="1:27" x14ac:dyDescent="0.3">
      <c r="A12" s="1" t="str">
        <f>'Jrue Holiday'!A12</f>
        <v>vs DNK</v>
      </c>
      <c r="B12">
        <v>110</v>
      </c>
      <c r="C12">
        <v>46</v>
      </c>
      <c r="D12">
        <v>82</v>
      </c>
      <c r="E12">
        <v>9</v>
      </c>
      <c r="F12">
        <v>20</v>
      </c>
      <c r="G12">
        <v>9</v>
      </c>
      <c r="H12">
        <v>13</v>
      </c>
      <c r="I12">
        <v>15</v>
      </c>
      <c r="J12">
        <v>8</v>
      </c>
      <c r="K12">
        <v>66</v>
      </c>
      <c r="L12">
        <v>16</v>
      </c>
      <c r="M12">
        <v>31</v>
      </c>
      <c r="N12">
        <v>28</v>
      </c>
      <c r="O12">
        <v>9</v>
      </c>
      <c r="P12">
        <v>26</v>
      </c>
      <c r="Q12">
        <f t="shared" si="0"/>
        <v>35</v>
      </c>
      <c r="R12">
        <v>9</v>
      </c>
      <c r="S12">
        <v>3</v>
      </c>
      <c r="T12">
        <v>12</v>
      </c>
      <c r="U12">
        <v>6</v>
      </c>
      <c r="V12">
        <v>8</v>
      </c>
      <c r="W12" s="5">
        <v>0.93276620370370367</v>
      </c>
      <c r="X12" s="2">
        <f t="shared" si="1"/>
        <v>0.56097560975609762</v>
      </c>
      <c r="Y12" s="2">
        <f t="shared" si="2"/>
        <v>0.45</v>
      </c>
      <c r="Z12" s="2">
        <f t="shared" si="3"/>
        <v>0.69230769230769229</v>
      </c>
      <c r="AA12" s="4">
        <f t="shared" si="4"/>
        <v>87.091200000000001</v>
      </c>
    </row>
    <row r="13" spans="1:27" x14ac:dyDescent="0.3">
      <c r="A13" s="1" t="str">
        <f>'Jrue Holiday'!A13</f>
        <v>@ IMP</v>
      </c>
      <c r="B13">
        <v>126</v>
      </c>
      <c r="C13">
        <v>48</v>
      </c>
      <c r="D13">
        <v>82</v>
      </c>
      <c r="E13">
        <v>15</v>
      </c>
      <c r="F13">
        <v>31</v>
      </c>
      <c r="G13">
        <v>15</v>
      </c>
      <c r="H13">
        <v>20</v>
      </c>
      <c r="I13">
        <v>5</v>
      </c>
      <c r="J13">
        <v>11</v>
      </c>
      <c r="K13">
        <v>42</v>
      </c>
      <c r="L13">
        <v>10</v>
      </c>
      <c r="M13">
        <v>19</v>
      </c>
      <c r="N13">
        <v>32</v>
      </c>
      <c r="O13">
        <v>4</v>
      </c>
      <c r="P13">
        <v>27</v>
      </c>
      <c r="Q13">
        <f t="shared" si="0"/>
        <v>31</v>
      </c>
      <c r="R13">
        <v>6</v>
      </c>
      <c r="S13">
        <v>6</v>
      </c>
      <c r="T13">
        <v>9</v>
      </c>
      <c r="U13">
        <v>17</v>
      </c>
      <c r="V13">
        <v>16</v>
      </c>
      <c r="W13" s="5">
        <v>0.93362268518518521</v>
      </c>
      <c r="X13" s="2">
        <f t="shared" si="1"/>
        <v>0.58536585365853655</v>
      </c>
      <c r="Y13" s="2">
        <f t="shared" si="2"/>
        <v>0.4838709677419355</v>
      </c>
      <c r="Z13" s="2">
        <f t="shared" si="3"/>
        <v>0.75</v>
      </c>
      <c r="AA13" s="4">
        <f t="shared" si="4"/>
        <v>91.967999999999989</v>
      </c>
    </row>
    <row r="14" spans="1:27" x14ac:dyDescent="0.3">
      <c r="A14" s="1" t="str">
        <f>'Jrue Holiday'!A14</f>
        <v>vs 3PT</v>
      </c>
      <c r="B14">
        <v>114</v>
      </c>
      <c r="C14">
        <v>42</v>
      </c>
      <c r="D14">
        <v>82</v>
      </c>
      <c r="E14">
        <v>23</v>
      </c>
      <c r="F14">
        <v>39</v>
      </c>
      <c r="G14">
        <v>7</v>
      </c>
      <c r="H14">
        <v>8</v>
      </c>
      <c r="I14">
        <v>1</v>
      </c>
      <c r="J14">
        <v>18</v>
      </c>
      <c r="K14">
        <v>26</v>
      </c>
      <c r="L14">
        <v>5</v>
      </c>
      <c r="M14">
        <v>16</v>
      </c>
      <c r="N14">
        <v>24</v>
      </c>
      <c r="O14">
        <v>4</v>
      </c>
      <c r="P14">
        <v>31</v>
      </c>
      <c r="Q14">
        <f t="shared" si="0"/>
        <v>35</v>
      </c>
      <c r="R14">
        <v>5</v>
      </c>
      <c r="S14">
        <v>9</v>
      </c>
      <c r="T14">
        <v>8</v>
      </c>
      <c r="U14">
        <v>15</v>
      </c>
      <c r="V14">
        <v>10</v>
      </c>
      <c r="W14" s="5">
        <v>0.93244212962962969</v>
      </c>
      <c r="X14" s="2">
        <f t="shared" si="1"/>
        <v>0.51219512195121952</v>
      </c>
      <c r="Y14" s="2">
        <f t="shared" si="2"/>
        <v>0.58974358974358976</v>
      </c>
      <c r="Z14" s="2">
        <f t="shared" si="3"/>
        <v>0.875</v>
      </c>
      <c r="AA14" s="4">
        <f t="shared" si="4"/>
        <v>85.9392</v>
      </c>
    </row>
    <row r="15" spans="1:27" x14ac:dyDescent="0.3">
      <c r="A15" s="1" t="str">
        <f>'Jrue Holiday'!A15</f>
        <v>vs CHI</v>
      </c>
      <c r="B15">
        <v>99</v>
      </c>
      <c r="C15">
        <v>39</v>
      </c>
      <c r="D15">
        <v>82</v>
      </c>
      <c r="E15">
        <v>13</v>
      </c>
      <c r="F15">
        <v>40</v>
      </c>
      <c r="G15">
        <v>8</v>
      </c>
      <c r="H15">
        <v>9</v>
      </c>
      <c r="I15">
        <v>5</v>
      </c>
      <c r="J15">
        <v>7</v>
      </c>
      <c r="K15">
        <v>36</v>
      </c>
      <c r="L15">
        <v>6</v>
      </c>
      <c r="M15">
        <v>24</v>
      </c>
      <c r="N15">
        <v>23</v>
      </c>
      <c r="O15">
        <v>3</v>
      </c>
      <c r="P15">
        <v>26</v>
      </c>
      <c r="Q15">
        <f t="shared" si="0"/>
        <v>29</v>
      </c>
      <c r="R15">
        <v>9</v>
      </c>
      <c r="S15">
        <v>5</v>
      </c>
      <c r="T15">
        <v>7</v>
      </c>
      <c r="U15">
        <v>18</v>
      </c>
      <c r="V15">
        <v>13</v>
      </c>
      <c r="W15" s="5">
        <v>0.93384259259259261</v>
      </c>
      <c r="X15" s="2">
        <f t="shared" si="1"/>
        <v>0.47560975609756095</v>
      </c>
      <c r="Y15" s="2">
        <f t="shared" si="2"/>
        <v>0.32500000000000001</v>
      </c>
      <c r="Z15" s="2">
        <f t="shared" si="3"/>
        <v>0.88888888888888884</v>
      </c>
      <c r="AA15" s="4">
        <f t="shared" si="4"/>
        <v>86.361599999999996</v>
      </c>
    </row>
    <row r="16" spans="1:27" x14ac:dyDescent="0.3">
      <c r="A16" s="1" t="str">
        <f>'Jrue Holiday'!A16</f>
        <v>@ OCE</v>
      </c>
      <c r="B16">
        <v>81</v>
      </c>
      <c r="C16">
        <v>33</v>
      </c>
      <c r="D16">
        <v>72</v>
      </c>
      <c r="E16">
        <v>9</v>
      </c>
      <c r="F16">
        <v>20</v>
      </c>
      <c r="G16">
        <v>6</v>
      </c>
      <c r="H16">
        <v>10</v>
      </c>
      <c r="I16">
        <v>0</v>
      </c>
      <c r="J16">
        <v>11</v>
      </c>
      <c r="K16">
        <v>26</v>
      </c>
      <c r="L16">
        <v>8</v>
      </c>
      <c r="M16">
        <v>12</v>
      </c>
      <c r="N16">
        <v>12</v>
      </c>
      <c r="O16">
        <v>7</v>
      </c>
      <c r="P16">
        <v>19</v>
      </c>
      <c r="Q16">
        <f t="shared" si="0"/>
        <v>26</v>
      </c>
      <c r="R16">
        <v>6</v>
      </c>
      <c r="S16">
        <v>3</v>
      </c>
      <c r="T16">
        <v>12</v>
      </c>
      <c r="U16">
        <v>8</v>
      </c>
      <c r="V16">
        <v>10</v>
      </c>
      <c r="W16" s="5">
        <v>0.93450231481481483</v>
      </c>
      <c r="X16" s="2">
        <f t="shared" si="1"/>
        <v>0.45833333333333331</v>
      </c>
      <c r="Y16" s="2">
        <f t="shared" si="2"/>
        <v>0.45</v>
      </c>
      <c r="Z16" s="2">
        <f t="shared" si="3"/>
        <v>0.6</v>
      </c>
      <c r="AA16" s="4">
        <f t="shared" si="4"/>
        <v>78.144000000000005</v>
      </c>
    </row>
    <row r="17" spans="1:27" x14ac:dyDescent="0.3">
      <c r="A17" s="1" t="str">
        <f>'Jrue Holiday'!A17</f>
        <v>vs FRA</v>
      </c>
      <c r="B17">
        <v>102</v>
      </c>
      <c r="C17">
        <v>40</v>
      </c>
      <c r="D17">
        <v>68</v>
      </c>
      <c r="E17">
        <v>13</v>
      </c>
      <c r="F17">
        <v>29</v>
      </c>
      <c r="G17">
        <v>9</v>
      </c>
      <c r="H17">
        <v>10</v>
      </c>
      <c r="I17">
        <v>4</v>
      </c>
      <c r="J17">
        <v>2</v>
      </c>
      <c r="K17">
        <v>42</v>
      </c>
      <c r="L17">
        <v>2</v>
      </c>
      <c r="M17">
        <v>33</v>
      </c>
      <c r="N17">
        <v>24</v>
      </c>
      <c r="O17">
        <v>3</v>
      </c>
      <c r="P17">
        <v>20</v>
      </c>
      <c r="Q17">
        <f t="shared" si="0"/>
        <v>23</v>
      </c>
      <c r="R17">
        <v>5</v>
      </c>
      <c r="S17">
        <v>9</v>
      </c>
      <c r="T17">
        <v>14</v>
      </c>
      <c r="U17">
        <v>13</v>
      </c>
      <c r="V17">
        <v>11</v>
      </c>
      <c r="W17" s="5">
        <v>0.93417824074074074</v>
      </c>
      <c r="X17" s="2">
        <f t="shared" si="1"/>
        <v>0.58823529411764708</v>
      </c>
      <c r="Y17" s="2">
        <f t="shared" si="2"/>
        <v>0.44827586206896552</v>
      </c>
      <c r="Z17" s="2">
        <f t="shared" si="3"/>
        <v>0.9</v>
      </c>
      <c r="AA17" s="4">
        <f t="shared" si="4"/>
        <v>80.064000000000007</v>
      </c>
    </row>
    <row r="18" spans="1:27" x14ac:dyDescent="0.3">
      <c r="A18" s="1" t="str">
        <f>'Jrue Holiday'!A18</f>
        <v>@ INJ</v>
      </c>
      <c r="B18">
        <v>115</v>
      </c>
      <c r="C18">
        <v>51</v>
      </c>
      <c r="D18">
        <v>85</v>
      </c>
      <c r="E18">
        <v>6</v>
      </c>
      <c r="F18">
        <v>16</v>
      </c>
      <c r="G18">
        <v>7</v>
      </c>
      <c r="H18">
        <v>9</v>
      </c>
      <c r="I18">
        <v>8</v>
      </c>
      <c r="J18">
        <v>17</v>
      </c>
      <c r="K18">
        <v>60</v>
      </c>
      <c r="L18">
        <v>8</v>
      </c>
      <c r="M18">
        <v>21</v>
      </c>
      <c r="N18">
        <v>26</v>
      </c>
      <c r="O18">
        <v>7</v>
      </c>
      <c r="P18">
        <v>31</v>
      </c>
      <c r="Q18">
        <f t="shared" si="0"/>
        <v>38</v>
      </c>
      <c r="R18">
        <v>6</v>
      </c>
      <c r="S18">
        <v>8</v>
      </c>
      <c r="T18">
        <v>12</v>
      </c>
      <c r="U18">
        <v>11</v>
      </c>
      <c r="V18">
        <v>15</v>
      </c>
      <c r="W18" s="5">
        <v>0.93217592592592591</v>
      </c>
      <c r="X18" s="2">
        <f t="shared" si="1"/>
        <v>0.6</v>
      </c>
      <c r="Y18" s="2">
        <f t="shared" si="2"/>
        <v>0.375</v>
      </c>
      <c r="Z18" s="2">
        <f t="shared" si="3"/>
        <v>0.77777777777777779</v>
      </c>
      <c r="AA18" s="4">
        <f t="shared" si="4"/>
        <v>90.201599999999985</v>
      </c>
    </row>
    <row r="19" spans="1:27" x14ac:dyDescent="0.3">
      <c r="A19" s="1" t="str">
        <f>'Jrue Holiday'!A19</f>
        <v>vs EUR</v>
      </c>
      <c r="B19">
        <v>107</v>
      </c>
      <c r="C19">
        <v>42</v>
      </c>
      <c r="D19">
        <v>76</v>
      </c>
      <c r="E19">
        <v>18</v>
      </c>
      <c r="F19">
        <v>36</v>
      </c>
      <c r="G19">
        <v>5</v>
      </c>
      <c r="H19">
        <v>6</v>
      </c>
      <c r="I19">
        <v>6</v>
      </c>
      <c r="J19">
        <v>4</v>
      </c>
      <c r="K19">
        <v>32</v>
      </c>
      <c r="L19">
        <v>10</v>
      </c>
      <c r="M19">
        <v>35</v>
      </c>
      <c r="N19">
        <v>31</v>
      </c>
      <c r="O19">
        <v>10</v>
      </c>
      <c r="P19">
        <v>30</v>
      </c>
      <c r="Q19">
        <f t="shared" si="0"/>
        <v>40</v>
      </c>
      <c r="R19">
        <v>4</v>
      </c>
      <c r="S19">
        <v>8</v>
      </c>
      <c r="T19">
        <v>16</v>
      </c>
      <c r="U19">
        <v>13</v>
      </c>
      <c r="V19">
        <v>9</v>
      </c>
      <c r="W19" s="5">
        <v>0.93287037037037035</v>
      </c>
      <c r="X19" s="2">
        <f t="shared" si="1"/>
        <v>0.55263157894736847</v>
      </c>
      <c r="Y19" s="2">
        <f t="shared" si="2"/>
        <v>0.5</v>
      </c>
      <c r="Z19" s="2">
        <f t="shared" si="3"/>
        <v>0.83333333333333337</v>
      </c>
      <c r="AA19" s="4">
        <f t="shared" si="4"/>
        <v>81.254400000000004</v>
      </c>
    </row>
    <row r="20" spans="1:27" x14ac:dyDescent="0.3">
      <c r="A20" s="1" t="str">
        <f>'Jrue Holiday'!A20</f>
        <v>vs RKS</v>
      </c>
      <c r="B20">
        <v>120</v>
      </c>
      <c r="C20">
        <v>47</v>
      </c>
      <c r="D20">
        <v>85</v>
      </c>
      <c r="E20">
        <v>11</v>
      </c>
      <c r="F20">
        <v>24</v>
      </c>
      <c r="G20">
        <v>15</v>
      </c>
      <c r="H20">
        <v>15</v>
      </c>
      <c r="I20">
        <v>8</v>
      </c>
      <c r="J20">
        <v>12</v>
      </c>
      <c r="K20">
        <v>62</v>
      </c>
      <c r="L20">
        <v>5</v>
      </c>
      <c r="M20">
        <v>34</v>
      </c>
      <c r="N20">
        <v>25</v>
      </c>
      <c r="O20">
        <v>6</v>
      </c>
      <c r="P20">
        <v>32</v>
      </c>
      <c r="Q20">
        <f t="shared" si="0"/>
        <v>38</v>
      </c>
      <c r="R20">
        <v>8</v>
      </c>
      <c r="S20">
        <v>2</v>
      </c>
      <c r="T20">
        <v>7</v>
      </c>
      <c r="U20">
        <v>18</v>
      </c>
      <c r="V20">
        <v>13</v>
      </c>
      <c r="W20" s="5">
        <v>0.93200231481481477</v>
      </c>
      <c r="X20" s="2">
        <f t="shared" si="1"/>
        <v>0.55294117647058827</v>
      </c>
      <c r="Y20" s="2">
        <f t="shared" si="2"/>
        <v>0.45833333333333331</v>
      </c>
      <c r="Z20" s="2">
        <f t="shared" si="3"/>
        <v>1</v>
      </c>
      <c r="AA20" s="4">
        <f t="shared" si="4"/>
        <v>88.895999999999987</v>
      </c>
    </row>
    <row r="21" spans="1:27" x14ac:dyDescent="0.3">
      <c r="A21" s="1" t="str">
        <f>'Jrue Holiday'!A21</f>
        <v>@ AFR</v>
      </c>
      <c r="B21">
        <v>116</v>
      </c>
      <c r="C21">
        <v>46</v>
      </c>
      <c r="D21">
        <v>85</v>
      </c>
      <c r="E21">
        <v>13</v>
      </c>
      <c r="F21">
        <v>26</v>
      </c>
      <c r="G21">
        <v>11</v>
      </c>
      <c r="H21">
        <v>14</v>
      </c>
      <c r="I21">
        <v>7</v>
      </c>
      <c r="J21">
        <v>9</v>
      </c>
      <c r="K21">
        <v>48</v>
      </c>
      <c r="L21">
        <v>2</v>
      </c>
      <c r="M21">
        <v>26</v>
      </c>
      <c r="N21">
        <v>27</v>
      </c>
      <c r="O21">
        <v>6</v>
      </c>
      <c r="P21">
        <v>30</v>
      </c>
      <c r="Q21">
        <f t="shared" si="0"/>
        <v>36</v>
      </c>
      <c r="R21">
        <v>11</v>
      </c>
      <c r="S21">
        <v>17</v>
      </c>
      <c r="T21">
        <v>17</v>
      </c>
      <c r="U21">
        <v>15</v>
      </c>
      <c r="V21">
        <v>14</v>
      </c>
      <c r="W21" s="5">
        <v>0.93374999999999997</v>
      </c>
      <c r="X21" s="2">
        <f t="shared" si="1"/>
        <v>0.54117647058823526</v>
      </c>
      <c r="Y21" s="2">
        <f t="shared" si="2"/>
        <v>0.5</v>
      </c>
      <c r="Z21" s="2">
        <f t="shared" si="3"/>
        <v>0.7857142857142857</v>
      </c>
      <c r="AA21" s="4">
        <f t="shared" si="4"/>
        <v>98.073599999999999</v>
      </c>
    </row>
    <row r="22" spans="1:27" x14ac:dyDescent="0.3">
      <c r="A22" s="1" t="str">
        <f>'Jrue Holiday'!A22</f>
        <v>vs OLD</v>
      </c>
      <c r="B22">
        <v>115</v>
      </c>
      <c r="C22">
        <v>46</v>
      </c>
      <c r="D22">
        <v>88</v>
      </c>
      <c r="E22">
        <v>13</v>
      </c>
      <c r="F22">
        <v>29</v>
      </c>
      <c r="G22">
        <v>10</v>
      </c>
      <c r="H22">
        <v>14</v>
      </c>
      <c r="I22">
        <v>7</v>
      </c>
      <c r="J22">
        <v>7</v>
      </c>
      <c r="K22">
        <v>44</v>
      </c>
      <c r="L22">
        <v>20</v>
      </c>
      <c r="M22">
        <v>17</v>
      </c>
      <c r="N22">
        <v>25</v>
      </c>
      <c r="O22">
        <v>11</v>
      </c>
      <c r="P22">
        <v>28</v>
      </c>
      <c r="Q22">
        <f t="shared" si="0"/>
        <v>39</v>
      </c>
      <c r="R22">
        <v>6</v>
      </c>
      <c r="S22">
        <v>4</v>
      </c>
      <c r="T22">
        <v>10</v>
      </c>
      <c r="U22">
        <v>11</v>
      </c>
      <c r="V22">
        <v>9</v>
      </c>
      <c r="W22" s="5">
        <v>0.93496527777777783</v>
      </c>
      <c r="X22" s="2">
        <f t="shared" si="1"/>
        <v>0.52272727272727271</v>
      </c>
      <c r="Y22" s="2">
        <f t="shared" si="2"/>
        <v>0.44827586206896552</v>
      </c>
      <c r="Z22" s="2">
        <f t="shared" si="3"/>
        <v>0.7142857142857143</v>
      </c>
      <c r="AA22" s="4">
        <f t="shared" si="4"/>
        <v>89.433599999999998</v>
      </c>
    </row>
    <row r="23" spans="1:27" x14ac:dyDescent="0.3">
      <c r="A23" s="1" t="str">
        <f>'Jrue Holiday'!A23</f>
        <v>@ USA</v>
      </c>
      <c r="B23">
        <v>108</v>
      </c>
      <c r="C23">
        <v>40</v>
      </c>
      <c r="D23">
        <v>70</v>
      </c>
      <c r="E23">
        <v>15</v>
      </c>
      <c r="F23">
        <v>30</v>
      </c>
      <c r="G23">
        <v>13</v>
      </c>
      <c r="H23">
        <v>14</v>
      </c>
      <c r="I23">
        <v>2</v>
      </c>
      <c r="J23">
        <v>7</v>
      </c>
      <c r="K23">
        <v>28</v>
      </c>
      <c r="L23">
        <v>7</v>
      </c>
      <c r="M23">
        <v>24</v>
      </c>
      <c r="N23">
        <v>23</v>
      </c>
      <c r="O23">
        <v>5</v>
      </c>
      <c r="P23">
        <v>23</v>
      </c>
      <c r="Q23">
        <f t="shared" si="0"/>
        <v>28</v>
      </c>
      <c r="R23">
        <v>6</v>
      </c>
      <c r="S23">
        <v>3</v>
      </c>
      <c r="T23">
        <v>17</v>
      </c>
      <c r="U23">
        <v>22</v>
      </c>
      <c r="V23">
        <v>9</v>
      </c>
      <c r="W23" s="5">
        <v>0.93295138888888884</v>
      </c>
      <c r="X23" s="2">
        <f t="shared" si="1"/>
        <v>0.5714285714285714</v>
      </c>
      <c r="Y23" s="2">
        <f t="shared" si="2"/>
        <v>0.5</v>
      </c>
      <c r="Z23" s="2">
        <f t="shared" si="3"/>
        <v>0.9285714285714286</v>
      </c>
      <c r="AA23" s="4">
        <f t="shared" si="4"/>
        <v>84.633599999999987</v>
      </c>
    </row>
    <row r="24" spans="1:27" x14ac:dyDescent="0.3">
      <c r="A24" s="1" t="str">
        <f>'Jrue Holiday'!A24</f>
        <v>vs SPA</v>
      </c>
      <c r="B24">
        <v>103</v>
      </c>
      <c r="C24">
        <v>40</v>
      </c>
      <c r="D24">
        <v>78</v>
      </c>
      <c r="E24">
        <v>16</v>
      </c>
      <c r="F24">
        <v>32</v>
      </c>
      <c r="G24">
        <v>7</v>
      </c>
      <c r="H24">
        <v>7</v>
      </c>
      <c r="I24">
        <v>4</v>
      </c>
      <c r="J24">
        <v>4</v>
      </c>
      <c r="K24">
        <v>24</v>
      </c>
      <c r="L24">
        <v>6</v>
      </c>
      <c r="M24">
        <v>24</v>
      </c>
      <c r="N24">
        <v>24</v>
      </c>
      <c r="O24">
        <v>6</v>
      </c>
      <c r="P24">
        <v>26</v>
      </c>
      <c r="Q24">
        <f t="shared" si="0"/>
        <v>32</v>
      </c>
      <c r="R24">
        <v>6</v>
      </c>
      <c r="S24">
        <v>8</v>
      </c>
      <c r="T24">
        <v>11</v>
      </c>
      <c r="U24">
        <v>17</v>
      </c>
      <c r="V24">
        <v>14</v>
      </c>
      <c r="W24" s="5">
        <v>0.93407407407407406</v>
      </c>
      <c r="X24" s="2">
        <f t="shared" si="1"/>
        <v>0.51282051282051277</v>
      </c>
      <c r="Y24" s="2">
        <f t="shared" si="2"/>
        <v>0.5</v>
      </c>
      <c r="Z24" s="2">
        <f t="shared" si="3"/>
        <v>1</v>
      </c>
      <c r="AA24" s="4">
        <f t="shared" si="4"/>
        <v>82.636799999999994</v>
      </c>
    </row>
    <row r="25" spans="1:27" x14ac:dyDescent="0.3">
      <c r="A25" s="1" t="str">
        <f>'Jrue Holiday'!A25</f>
        <v>@ 6TH</v>
      </c>
      <c r="B25">
        <v>102</v>
      </c>
      <c r="C25">
        <v>40</v>
      </c>
      <c r="D25">
        <v>79</v>
      </c>
      <c r="E25">
        <v>14</v>
      </c>
      <c r="F25">
        <v>31</v>
      </c>
      <c r="G25">
        <v>8</v>
      </c>
      <c r="H25">
        <v>10</v>
      </c>
      <c r="I25">
        <v>5</v>
      </c>
      <c r="J25">
        <v>0</v>
      </c>
      <c r="K25">
        <v>38</v>
      </c>
      <c r="L25">
        <v>11</v>
      </c>
      <c r="M25">
        <v>23</v>
      </c>
      <c r="N25">
        <v>23</v>
      </c>
      <c r="O25">
        <v>6</v>
      </c>
      <c r="P25">
        <v>26</v>
      </c>
      <c r="Q25">
        <f t="shared" si="0"/>
        <v>32</v>
      </c>
      <c r="R25">
        <v>3</v>
      </c>
      <c r="S25">
        <v>2</v>
      </c>
      <c r="T25">
        <v>12</v>
      </c>
      <c r="U25">
        <v>13</v>
      </c>
      <c r="V25">
        <v>9</v>
      </c>
      <c r="W25" s="5">
        <v>0.93358796296296298</v>
      </c>
      <c r="X25" s="2">
        <f t="shared" si="1"/>
        <v>0.50632911392405067</v>
      </c>
      <c r="Y25" s="2">
        <f t="shared" si="2"/>
        <v>0.45161290322580644</v>
      </c>
      <c r="Z25" s="2">
        <f t="shared" si="3"/>
        <v>0.8</v>
      </c>
      <c r="AA25" s="4">
        <f t="shared" si="4"/>
        <v>85.823999999999998</v>
      </c>
    </row>
    <row r="26" spans="1:27" x14ac:dyDescent="0.3">
      <c r="A26" s="1" t="str">
        <f>'Jrue Holiday'!A26</f>
        <v>vs CAN</v>
      </c>
      <c r="B26">
        <v>84</v>
      </c>
      <c r="C26">
        <v>32</v>
      </c>
      <c r="D26">
        <v>70</v>
      </c>
      <c r="E26">
        <v>8</v>
      </c>
      <c r="F26">
        <v>18</v>
      </c>
      <c r="G26">
        <v>12</v>
      </c>
      <c r="H26">
        <v>13</v>
      </c>
      <c r="I26">
        <v>1</v>
      </c>
      <c r="J26">
        <v>3</v>
      </c>
      <c r="K26">
        <v>32</v>
      </c>
      <c r="L26">
        <v>6</v>
      </c>
      <c r="M26">
        <v>37</v>
      </c>
      <c r="N26">
        <v>16</v>
      </c>
      <c r="O26">
        <v>4</v>
      </c>
      <c r="P26">
        <v>29</v>
      </c>
      <c r="Q26">
        <f t="shared" si="0"/>
        <v>33</v>
      </c>
      <c r="R26">
        <v>1</v>
      </c>
      <c r="S26">
        <v>3</v>
      </c>
      <c r="T26">
        <v>12</v>
      </c>
      <c r="U26">
        <v>4</v>
      </c>
      <c r="V26">
        <v>14</v>
      </c>
      <c r="W26" s="5">
        <v>0.93359953703703702</v>
      </c>
      <c r="X26" s="2">
        <f t="shared" si="1"/>
        <v>0.45714285714285713</v>
      </c>
      <c r="Y26" s="2">
        <f t="shared" si="2"/>
        <v>0.44444444444444442</v>
      </c>
      <c r="Z26" s="2">
        <f t="shared" si="3"/>
        <v>0.92307692307692313</v>
      </c>
      <c r="AA26" s="4">
        <f t="shared" si="4"/>
        <v>80.371200000000002</v>
      </c>
    </row>
    <row r="27" spans="1:27" x14ac:dyDescent="0.3">
      <c r="A27" s="1" t="str">
        <f>'Jrue Holiday'!A27</f>
        <v>@ DNK</v>
      </c>
      <c r="B27">
        <v>90</v>
      </c>
      <c r="C27">
        <v>36</v>
      </c>
      <c r="D27">
        <v>68</v>
      </c>
      <c r="E27">
        <v>12</v>
      </c>
      <c r="F27">
        <v>28</v>
      </c>
      <c r="G27">
        <v>6</v>
      </c>
      <c r="H27">
        <v>10</v>
      </c>
      <c r="I27">
        <v>7</v>
      </c>
      <c r="J27">
        <v>2</v>
      </c>
      <c r="K27">
        <v>44</v>
      </c>
      <c r="L27">
        <v>5</v>
      </c>
      <c r="M27">
        <v>22</v>
      </c>
      <c r="N27">
        <v>22</v>
      </c>
      <c r="O27">
        <v>3</v>
      </c>
      <c r="P27">
        <v>25</v>
      </c>
      <c r="Q27">
        <f t="shared" si="0"/>
        <v>28</v>
      </c>
      <c r="R27">
        <v>2</v>
      </c>
      <c r="S27">
        <v>3</v>
      </c>
      <c r="T27">
        <v>14</v>
      </c>
      <c r="U27">
        <v>6</v>
      </c>
      <c r="V27">
        <v>8</v>
      </c>
      <c r="W27" s="5">
        <v>0.93277777777777782</v>
      </c>
      <c r="X27" s="2">
        <f t="shared" si="1"/>
        <v>0.52941176470588236</v>
      </c>
      <c r="Y27" s="2">
        <f t="shared" si="2"/>
        <v>0.42857142857142855</v>
      </c>
      <c r="Z27" s="2">
        <f t="shared" si="3"/>
        <v>0.6</v>
      </c>
      <c r="AA27" s="4">
        <f t="shared" si="4"/>
        <v>80.064000000000007</v>
      </c>
    </row>
    <row r="28" spans="1:27" x14ac:dyDescent="0.3">
      <c r="A28" s="1" t="str">
        <f>'Jrue Holiday'!A28</f>
        <v>vs IMP</v>
      </c>
      <c r="B28">
        <v>118</v>
      </c>
      <c r="C28">
        <v>41</v>
      </c>
      <c r="D28">
        <v>77</v>
      </c>
      <c r="E28">
        <v>9</v>
      </c>
      <c r="F28">
        <v>23</v>
      </c>
      <c r="G28">
        <v>27</v>
      </c>
      <c r="H28">
        <v>32</v>
      </c>
      <c r="I28">
        <v>5</v>
      </c>
      <c r="J28">
        <v>9</v>
      </c>
      <c r="K28">
        <v>42</v>
      </c>
      <c r="L28">
        <v>6</v>
      </c>
      <c r="M28">
        <v>28</v>
      </c>
      <c r="N28">
        <v>25</v>
      </c>
      <c r="O28">
        <v>6</v>
      </c>
      <c r="P28">
        <v>35</v>
      </c>
      <c r="Q28">
        <f t="shared" si="0"/>
        <v>41</v>
      </c>
      <c r="R28">
        <v>7</v>
      </c>
      <c r="S28">
        <v>6</v>
      </c>
      <c r="T28">
        <v>15</v>
      </c>
      <c r="U28">
        <v>19</v>
      </c>
      <c r="V28">
        <v>13</v>
      </c>
      <c r="W28" s="5">
        <v>0.93276620370370367</v>
      </c>
      <c r="X28" s="2">
        <f t="shared" si="1"/>
        <v>0.53246753246753242</v>
      </c>
      <c r="Y28" s="2">
        <f t="shared" si="2"/>
        <v>0.39130434782608697</v>
      </c>
      <c r="Z28" s="2">
        <f t="shared" si="3"/>
        <v>0.84375</v>
      </c>
      <c r="AA28" s="4">
        <f t="shared" si="4"/>
        <v>96.076799999999992</v>
      </c>
    </row>
    <row r="29" spans="1:27" x14ac:dyDescent="0.3">
      <c r="A29" s="1">
        <f>'Jrue Holiday'!A29</f>
        <v>0</v>
      </c>
      <c r="Q29">
        <f t="shared" si="0"/>
        <v>0</v>
      </c>
      <c r="W29" s="5"/>
      <c r="X29" s="2" t="e">
        <f t="shared" si="1"/>
        <v>#DIV/0!</v>
      </c>
      <c r="Y29" s="2" t="e">
        <f t="shared" si="2"/>
        <v>#DIV/0!</v>
      </c>
      <c r="Z29" s="2" t="e">
        <f t="shared" si="3"/>
        <v>#DIV/0!</v>
      </c>
      <c r="AA29" s="4">
        <f t="shared" si="4"/>
        <v>0</v>
      </c>
    </row>
    <row r="30" spans="1:27" x14ac:dyDescent="0.3">
      <c r="A30" s="1">
        <f>'Jrue Holiday'!A30</f>
        <v>0</v>
      </c>
      <c r="Q30">
        <f t="shared" si="0"/>
        <v>0</v>
      </c>
      <c r="W30" s="5"/>
      <c r="X30" s="2" t="e">
        <f t="shared" si="1"/>
        <v>#DIV/0!</v>
      </c>
      <c r="Y30" s="2" t="e">
        <f t="shared" si="2"/>
        <v>#DIV/0!</v>
      </c>
      <c r="Z30" s="2" t="e">
        <f t="shared" si="3"/>
        <v>#DIV/0!</v>
      </c>
      <c r="AA30" s="4">
        <f t="shared" si="4"/>
        <v>0</v>
      </c>
    </row>
    <row r="31" spans="1:27" x14ac:dyDescent="0.3">
      <c r="A31" s="1">
        <f>'Jrue Holiday'!A31</f>
        <v>0</v>
      </c>
      <c r="Q31">
        <f t="shared" si="0"/>
        <v>0</v>
      </c>
      <c r="W31" s="5"/>
      <c r="X31" s="2" t="e">
        <f t="shared" si="1"/>
        <v>#DIV/0!</v>
      </c>
      <c r="Y31" s="2" t="e">
        <f t="shared" si="2"/>
        <v>#DIV/0!</v>
      </c>
      <c r="Z31" s="2" t="e">
        <f t="shared" si="3"/>
        <v>#DIV/0!</v>
      </c>
      <c r="AA31" s="4">
        <f t="shared" si="4"/>
        <v>0</v>
      </c>
    </row>
    <row r="32" spans="1:27" x14ac:dyDescent="0.3">
      <c r="A32" s="1">
        <f>'Jrue Holiday'!A32</f>
        <v>0</v>
      </c>
      <c r="Q32">
        <f t="shared" si="0"/>
        <v>0</v>
      </c>
      <c r="W32" s="5"/>
      <c r="X32" s="2" t="e">
        <f t="shared" si="1"/>
        <v>#DIV/0!</v>
      </c>
      <c r="Y32" s="2" t="e">
        <f t="shared" si="2"/>
        <v>#DIV/0!</v>
      </c>
      <c r="Z32" s="2" t="e">
        <f t="shared" si="3"/>
        <v>#DIV/0!</v>
      </c>
      <c r="AA32" s="4">
        <f t="shared" si="4"/>
        <v>0</v>
      </c>
    </row>
    <row r="33" spans="1:27" x14ac:dyDescent="0.3">
      <c r="A33" s="1">
        <f>'Jrue Holiday'!A33</f>
        <v>0</v>
      </c>
      <c r="Q33">
        <f t="shared" si="0"/>
        <v>0</v>
      </c>
      <c r="W33" s="5"/>
      <c r="X33" s="2" t="e">
        <f t="shared" si="1"/>
        <v>#DIV/0!</v>
      </c>
      <c r="Y33" s="2" t="e">
        <f t="shared" si="2"/>
        <v>#DIV/0!</v>
      </c>
      <c r="Z33" s="2" t="e">
        <f t="shared" si="3"/>
        <v>#DIV/0!</v>
      </c>
      <c r="AA33" s="4">
        <f t="shared" si="4"/>
        <v>0</v>
      </c>
    </row>
    <row r="34" spans="1:27" x14ac:dyDescent="0.3">
      <c r="A34" s="1">
        <f>'Jrue Holiday'!A34</f>
        <v>0</v>
      </c>
      <c r="Q34">
        <f t="shared" si="0"/>
        <v>0</v>
      </c>
      <c r="W34" s="5"/>
      <c r="X34" s="2" t="e">
        <f t="shared" si="1"/>
        <v>#DIV/0!</v>
      </c>
      <c r="Y34" s="2" t="e">
        <f t="shared" si="2"/>
        <v>#DIV/0!</v>
      </c>
      <c r="Z34" s="2" t="e">
        <f t="shared" si="3"/>
        <v>#DIV/0!</v>
      </c>
      <c r="AA34" s="4">
        <f t="shared" si="4"/>
        <v>0</v>
      </c>
    </row>
    <row r="35" spans="1:27" x14ac:dyDescent="0.3">
      <c r="A35" s="1">
        <f>'Jrue Holiday'!A35</f>
        <v>0</v>
      </c>
      <c r="Q35">
        <f t="shared" si="0"/>
        <v>0</v>
      </c>
      <c r="W35" s="5"/>
      <c r="X35" s="2" t="e">
        <f t="shared" si="1"/>
        <v>#DIV/0!</v>
      </c>
      <c r="Y35" s="2" t="e">
        <f t="shared" si="2"/>
        <v>#DIV/0!</v>
      </c>
      <c r="Z35" s="2" t="e">
        <f t="shared" si="3"/>
        <v>#DIV/0!</v>
      </c>
      <c r="AA35" s="4">
        <f t="shared" si="4"/>
        <v>0</v>
      </c>
    </row>
    <row r="36" spans="1:27" x14ac:dyDescent="0.3">
      <c r="A36" s="1">
        <f>'Jrue Holiday'!A36</f>
        <v>0</v>
      </c>
      <c r="Q36">
        <f t="shared" si="0"/>
        <v>0</v>
      </c>
      <c r="W36" s="5"/>
      <c r="X36" s="2" t="e">
        <f t="shared" si="1"/>
        <v>#DIV/0!</v>
      </c>
      <c r="Y36" s="2" t="e">
        <f t="shared" si="2"/>
        <v>#DIV/0!</v>
      </c>
      <c r="Z36" s="2" t="e">
        <f t="shared" si="3"/>
        <v>#DIV/0!</v>
      </c>
      <c r="AA36" s="4">
        <f t="shared" si="4"/>
        <v>0</v>
      </c>
    </row>
    <row r="37" spans="1:27" x14ac:dyDescent="0.3">
      <c r="A37" s="1">
        <f>'Jrue Holiday'!A37</f>
        <v>0</v>
      </c>
      <c r="Q37">
        <f t="shared" si="0"/>
        <v>0</v>
      </c>
      <c r="W37" s="5"/>
      <c r="X37" s="2" t="e">
        <f t="shared" si="1"/>
        <v>#DIV/0!</v>
      </c>
      <c r="Y37" s="2" t="e">
        <f t="shared" si="2"/>
        <v>#DIV/0!</v>
      </c>
      <c r="Z37" s="2" t="e">
        <f t="shared" si="3"/>
        <v>#DIV/0!</v>
      </c>
      <c r="AA37" s="4">
        <f t="shared" si="4"/>
        <v>0</v>
      </c>
    </row>
    <row r="38" spans="1:27" x14ac:dyDescent="0.3">
      <c r="A38" s="1">
        <f>'Jrue Holiday'!A38</f>
        <v>0</v>
      </c>
      <c r="Q38">
        <f t="shared" si="0"/>
        <v>0</v>
      </c>
      <c r="W38" s="5"/>
      <c r="X38" s="2" t="e">
        <f t="shared" si="1"/>
        <v>#DIV/0!</v>
      </c>
      <c r="Y38" s="2" t="e">
        <f t="shared" si="2"/>
        <v>#DIV/0!</v>
      </c>
      <c r="Z38" s="2" t="e">
        <f t="shared" si="3"/>
        <v>#DIV/0!</v>
      </c>
      <c r="AA38" s="4">
        <f t="shared" si="4"/>
        <v>0</v>
      </c>
    </row>
    <row r="39" spans="1:27" x14ac:dyDescent="0.3">
      <c r="A39" s="1">
        <f>'Jrue Holiday'!A39</f>
        <v>0</v>
      </c>
      <c r="Q39">
        <f t="shared" si="0"/>
        <v>0</v>
      </c>
      <c r="W39" s="5"/>
      <c r="X39" s="2" t="e">
        <f t="shared" si="1"/>
        <v>#DIV/0!</v>
      </c>
      <c r="Y39" s="2" t="e">
        <f t="shared" si="2"/>
        <v>#DIV/0!</v>
      </c>
      <c r="Z39" s="2" t="e">
        <f t="shared" si="3"/>
        <v>#DIV/0!</v>
      </c>
      <c r="AA39" s="4">
        <f t="shared" si="4"/>
        <v>0</v>
      </c>
    </row>
    <row r="40" spans="1:27" x14ac:dyDescent="0.3">
      <c r="A40" s="1">
        <f>'Jrue Holiday'!A40</f>
        <v>0</v>
      </c>
      <c r="Q40">
        <f t="shared" si="0"/>
        <v>0</v>
      </c>
      <c r="W40" s="5"/>
      <c r="X40" s="2" t="e">
        <f t="shared" si="1"/>
        <v>#DIV/0!</v>
      </c>
      <c r="Y40" s="2" t="e">
        <f t="shared" si="2"/>
        <v>#DIV/0!</v>
      </c>
      <c r="Z40" s="2" t="e">
        <f t="shared" si="3"/>
        <v>#DIV/0!</v>
      </c>
      <c r="AA40" s="4">
        <f t="shared" si="4"/>
        <v>0</v>
      </c>
    </row>
    <row r="41" spans="1:27" x14ac:dyDescent="0.3">
      <c r="A41" s="1">
        <f>'Jrue Holiday'!A41</f>
        <v>0</v>
      </c>
      <c r="Q41">
        <f t="shared" si="0"/>
        <v>0</v>
      </c>
      <c r="W41" s="5"/>
      <c r="X41" s="2" t="e">
        <f t="shared" si="1"/>
        <v>#DIV/0!</v>
      </c>
      <c r="Y41" s="2" t="e">
        <f t="shared" si="2"/>
        <v>#DIV/0!</v>
      </c>
      <c r="Z41" s="2" t="e">
        <f t="shared" si="3"/>
        <v>#DIV/0!</v>
      </c>
      <c r="AA41" s="4">
        <f t="shared" si="4"/>
        <v>0</v>
      </c>
    </row>
    <row r="42" spans="1:27" x14ac:dyDescent="0.3">
      <c r="A42" s="1">
        <f>'Jrue Holiday'!A42</f>
        <v>0</v>
      </c>
      <c r="Q42">
        <f t="shared" si="0"/>
        <v>0</v>
      </c>
      <c r="W42" s="5"/>
      <c r="X42" s="2" t="e">
        <f t="shared" si="1"/>
        <v>#DIV/0!</v>
      </c>
      <c r="Y42" s="2" t="e">
        <f t="shared" si="2"/>
        <v>#DIV/0!</v>
      </c>
      <c r="Z42" s="2" t="e">
        <f t="shared" si="3"/>
        <v>#DIV/0!</v>
      </c>
      <c r="AA42" s="4">
        <f t="shared" si="4"/>
        <v>0</v>
      </c>
    </row>
    <row r="43" spans="1:27" x14ac:dyDescent="0.3">
      <c r="A43" s="1">
        <f>'Jrue Holiday'!A43</f>
        <v>0</v>
      </c>
      <c r="Q43">
        <f t="shared" si="0"/>
        <v>0</v>
      </c>
      <c r="W43" s="5"/>
      <c r="X43" s="2" t="e">
        <f t="shared" si="1"/>
        <v>#DIV/0!</v>
      </c>
      <c r="Y43" s="2" t="e">
        <f t="shared" si="2"/>
        <v>#DIV/0!</v>
      </c>
      <c r="Z43" s="2" t="e">
        <f t="shared" si="3"/>
        <v>#DIV/0!</v>
      </c>
      <c r="AA43" s="4">
        <f t="shared" si="4"/>
        <v>0</v>
      </c>
    </row>
    <row r="44" spans="1:27" x14ac:dyDescent="0.3">
      <c r="A44" s="1">
        <f>'Jrue Holiday'!A44</f>
        <v>0</v>
      </c>
      <c r="Q44">
        <f t="shared" si="0"/>
        <v>0</v>
      </c>
      <c r="W44" s="5"/>
      <c r="X44" s="2" t="e">
        <f t="shared" si="1"/>
        <v>#DIV/0!</v>
      </c>
      <c r="Y44" s="2" t="e">
        <f t="shared" si="2"/>
        <v>#DIV/0!</v>
      </c>
      <c r="Z44" s="2" t="e">
        <f t="shared" si="3"/>
        <v>#DIV/0!</v>
      </c>
      <c r="AA44" s="4">
        <f t="shared" si="4"/>
        <v>0</v>
      </c>
    </row>
    <row r="45" spans="1:27" x14ac:dyDescent="0.3">
      <c r="A45" s="1">
        <f>'Jrue Holiday'!A45</f>
        <v>0</v>
      </c>
      <c r="Q45">
        <f t="shared" si="0"/>
        <v>0</v>
      </c>
      <c r="W45" s="5"/>
      <c r="X45" s="2" t="e">
        <f t="shared" si="1"/>
        <v>#DIV/0!</v>
      </c>
      <c r="Y45" s="2" t="e">
        <f t="shared" si="2"/>
        <v>#DIV/0!</v>
      </c>
      <c r="Z45" s="2" t="e">
        <f t="shared" si="3"/>
        <v>#DIV/0!</v>
      </c>
      <c r="AA45" s="4">
        <f t="shared" si="4"/>
        <v>0</v>
      </c>
    </row>
    <row r="46" spans="1:27" x14ac:dyDescent="0.3">
      <c r="A46" s="1">
        <f>'Jrue Holiday'!A46</f>
        <v>0</v>
      </c>
      <c r="Q46">
        <f t="shared" si="0"/>
        <v>0</v>
      </c>
      <c r="W46" s="5"/>
      <c r="X46" s="2" t="e">
        <f t="shared" si="1"/>
        <v>#DIV/0!</v>
      </c>
      <c r="Y46" s="2" t="e">
        <f t="shared" si="2"/>
        <v>#DIV/0!</v>
      </c>
      <c r="Z46" s="2" t="e">
        <f t="shared" si="3"/>
        <v>#DIV/0!</v>
      </c>
      <c r="AA46" s="4">
        <f t="shared" si="4"/>
        <v>0</v>
      </c>
    </row>
    <row r="47" spans="1:27" x14ac:dyDescent="0.3">
      <c r="A47" t="s">
        <v>22</v>
      </c>
      <c r="B47" s="4">
        <f>AVERAGE(B2:B46)</f>
        <v>106.37037037037037</v>
      </c>
      <c r="C47" s="4">
        <f t="shared" ref="C47:W47" si="5">AVERAGE(C2:C46)</f>
        <v>42.037037037037038</v>
      </c>
      <c r="D47" s="4">
        <f t="shared" si="5"/>
        <v>76.962962962962962</v>
      </c>
      <c r="E47" s="4">
        <f t="shared" si="5"/>
        <v>11.851851851851851</v>
      </c>
      <c r="F47" s="4">
        <f t="shared" si="5"/>
        <v>26.25925925925926</v>
      </c>
      <c r="G47" s="4">
        <f t="shared" si="5"/>
        <v>10.444444444444445</v>
      </c>
      <c r="H47" s="4">
        <f t="shared" si="5"/>
        <v>12.777777777777779</v>
      </c>
      <c r="I47" s="4">
        <f t="shared" si="5"/>
        <v>5</v>
      </c>
      <c r="J47" s="4">
        <f t="shared" si="5"/>
        <v>7.2222222222222223</v>
      </c>
      <c r="K47" s="4">
        <f t="shared" si="5"/>
        <v>42.814814814814817</v>
      </c>
      <c r="L47" s="4">
        <f t="shared" si="5"/>
        <v>7.1851851851851851</v>
      </c>
      <c r="M47" s="4">
        <f t="shared" si="5"/>
        <v>24.333333333333332</v>
      </c>
      <c r="N47" s="4">
        <f t="shared" si="5"/>
        <v>23.666666666666668</v>
      </c>
      <c r="O47" s="4">
        <f t="shared" si="5"/>
        <v>5.3703703703703702</v>
      </c>
      <c r="P47" s="4">
        <f t="shared" si="5"/>
        <v>27.222222222222221</v>
      </c>
      <c r="Q47" s="4">
        <f t="shared" si="5"/>
        <v>19.555555555555557</v>
      </c>
      <c r="R47" s="4">
        <f t="shared" si="5"/>
        <v>6.0740740740740744</v>
      </c>
      <c r="S47" s="4">
        <f t="shared" si="5"/>
        <v>5.8888888888888893</v>
      </c>
      <c r="T47" s="4">
        <f t="shared" si="5"/>
        <v>11.777777777777779</v>
      </c>
      <c r="U47" s="4">
        <f t="shared" si="5"/>
        <v>12.222222222222221</v>
      </c>
      <c r="V47" s="4">
        <f t="shared" si="5"/>
        <v>11.37037037037037</v>
      </c>
      <c r="W47" s="5">
        <f t="shared" si="5"/>
        <v>0.93329903978052109</v>
      </c>
      <c r="X47" s="2">
        <f>SUM(C2:C46)/SUM(D2:D46)</f>
        <v>0.54619826756496637</v>
      </c>
      <c r="Y47" s="2">
        <f>SUM(E2:E46)/SUM(F2:F46)</f>
        <v>0.45133991537376589</v>
      </c>
      <c r="Z47" s="2">
        <f>SUM(G2:G46)/SUM(H2:H46)</f>
        <v>0.81739130434782614</v>
      </c>
      <c r="AA47" s="4">
        <f>AVERAGE(AA2:AA46)</f>
        <v>51.259733333333322</v>
      </c>
    </row>
    <row r="48" spans="1:27" x14ac:dyDescent="0.3">
      <c r="B48" t="s">
        <v>1</v>
      </c>
      <c r="C48" t="s">
        <v>7</v>
      </c>
      <c r="D48" s="1" t="s">
        <v>8</v>
      </c>
      <c r="E48" s="1" t="s">
        <v>9</v>
      </c>
      <c r="F48" s="1" t="s">
        <v>10</v>
      </c>
      <c r="G48" t="s">
        <v>11</v>
      </c>
      <c r="H48" s="1" t="s">
        <v>12</v>
      </c>
      <c r="I48" t="s">
        <v>43</v>
      </c>
      <c r="J48" t="s">
        <v>25</v>
      </c>
      <c r="K48" t="s">
        <v>26</v>
      </c>
      <c r="L48" t="s">
        <v>27</v>
      </c>
      <c r="M48" t="s">
        <v>28</v>
      </c>
      <c r="N48" t="s">
        <v>3</v>
      </c>
      <c r="O48" t="s">
        <v>29</v>
      </c>
      <c r="P48" t="s">
        <v>30</v>
      </c>
      <c r="Q48" t="s">
        <v>31</v>
      </c>
      <c r="R48" t="s">
        <v>5</v>
      </c>
      <c r="S48" t="s">
        <v>4</v>
      </c>
      <c r="T48" t="s">
        <v>6</v>
      </c>
      <c r="U48" t="s">
        <v>32</v>
      </c>
      <c r="V48" t="s">
        <v>33</v>
      </c>
      <c r="W48" t="s">
        <v>34</v>
      </c>
      <c r="X48" t="s">
        <v>16</v>
      </c>
      <c r="Y48" t="s">
        <v>17</v>
      </c>
      <c r="Z48" t="s">
        <v>18</v>
      </c>
      <c r="AA48" t="s">
        <v>35</v>
      </c>
    </row>
    <row r="49" spans="1:27" x14ac:dyDescent="0.3">
      <c r="A49" t="s">
        <v>36</v>
      </c>
      <c r="B49">
        <f>SUM(B2:B46)</f>
        <v>2872</v>
      </c>
      <c r="C49">
        <f t="shared" ref="C49:V49" si="6">SUM(C2:C46)</f>
        <v>1135</v>
      </c>
      <c r="D49">
        <f t="shared" si="6"/>
        <v>2078</v>
      </c>
      <c r="E49">
        <f t="shared" si="6"/>
        <v>320</v>
      </c>
      <c r="F49">
        <f t="shared" si="6"/>
        <v>709</v>
      </c>
      <c r="G49">
        <f t="shared" si="6"/>
        <v>282</v>
      </c>
      <c r="H49">
        <f t="shared" si="6"/>
        <v>345</v>
      </c>
      <c r="I49">
        <f t="shared" si="6"/>
        <v>135</v>
      </c>
      <c r="J49">
        <f t="shared" si="6"/>
        <v>195</v>
      </c>
      <c r="K49">
        <f t="shared" si="6"/>
        <v>1156</v>
      </c>
      <c r="L49">
        <f t="shared" si="6"/>
        <v>194</v>
      </c>
      <c r="M49">
        <f t="shared" si="6"/>
        <v>657</v>
      </c>
      <c r="N49">
        <f t="shared" si="6"/>
        <v>639</v>
      </c>
      <c r="O49">
        <f t="shared" si="6"/>
        <v>145</v>
      </c>
      <c r="P49">
        <f t="shared" si="6"/>
        <v>735</v>
      </c>
      <c r="Q49">
        <f t="shared" si="6"/>
        <v>880</v>
      </c>
      <c r="R49">
        <f t="shared" si="6"/>
        <v>164</v>
      </c>
      <c r="S49">
        <f t="shared" si="6"/>
        <v>159</v>
      </c>
      <c r="T49">
        <f t="shared" si="6"/>
        <v>318</v>
      </c>
      <c r="U49">
        <f t="shared" si="6"/>
        <v>330</v>
      </c>
      <c r="V49">
        <f t="shared" si="6"/>
        <v>307</v>
      </c>
      <c r="AA49" s="4">
        <f>SUM(AA2:AA46)</f>
        <v>2306.6879999999996</v>
      </c>
    </row>
    <row r="50" spans="1:27" x14ac:dyDescent="0.3">
      <c r="V50" s="5"/>
      <c r="W50" s="2"/>
      <c r="X50" s="2"/>
      <c r="Y50" s="2"/>
    </row>
    <row r="51" spans="1:27" x14ac:dyDescent="0.3">
      <c r="V51" s="5"/>
      <c r="W51" s="2"/>
      <c r="X51" s="2"/>
      <c r="Y51" s="2"/>
    </row>
    <row r="52" spans="1:27" x14ac:dyDescent="0.3">
      <c r="V52" s="5"/>
      <c r="W52" s="2"/>
      <c r="X52" s="2"/>
      <c r="Y52" s="2"/>
    </row>
    <row r="53" spans="1:27" x14ac:dyDescent="0.3">
      <c r="V53" s="5"/>
      <c r="W53" s="2"/>
      <c r="X53" s="2"/>
      <c r="Y53" s="2"/>
    </row>
    <row r="54" spans="1:27" x14ac:dyDescent="0.3">
      <c r="V54" s="5"/>
      <c r="W54" s="2"/>
      <c r="X54" s="2"/>
      <c r="Y54" s="2"/>
    </row>
    <row r="55" spans="1:27" x14ac:dyDescent="0.3">
      <c r="V55" s="5"/>
      <c r="W55" s="2"/>
      <c r="X55" s="2"/>
      <c r="Y55" s="2"/>
    </row>
    <row r="56" spans="1:27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5"/>
      <c r="W56" s="2"/>
      <c r="X56" s="2"/>
      <c r="Y56" s="2"/>
      <c r="Z56" s="4"/>
    </row>
    <row r="57" spans="1:27" x14ac:dyDescent="0.3">
      <c r="D57" s="1"/>
      <c r="E57" s="1"/>
      <c r="F57" s="1"/>
      <c r="H57" s="1"/>
    </row>
    <row r="58" spans="1:27" x14ac:dyDescent="0.3">
      <c r="Z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Jrue Holiday</vt:lpstr>
      <vt:lpstr>Derrick White</vt:lpstr>
      <vt:lpstr>Kawhi Leonard</vt:lpstr>
      <vt:lpstr>Evan Mobley</vt:lpstr>
      <vt:lpstr>Bam Adebayo</vt:lpstr>
      <vt:lpstr>Robert Williams</vt:lpstr>
      <vt:lpstr>OG Anunoby</vt:lpstr>
      <vt:lpstr>Draymond Green</vt:lpstr>
      <vt:lpstr>Alex Caruso</vt:lpstr>
      <vt:lpstr>Brook Lopez</vt:lpstr>
      <vt:lpstr>Marcus Smart</vt:lpstr>
      <vt:lpstr>Mitchell Robinson</vt:lpstr>
      <vt:lpstr>Team Stats</vt:lpstr>
      <vt:lpstr>Opponent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Son</dc:creator>
  <cp:lastModifiedBy>Tim Son</cp:lastModifiedBy>
  <dcterms:created xsi:type="dcterms:W3CDTF">2023-05-23T07:10:51Z</dcterms:created>
  <dcterms:modified xsi:type="dcterms:W3CDTF">2024-04-29T05:21:49Z</dcterms:modified>
</cp:coreProperties>
</file>