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o\eclipse-workspace\NBATournamentProject\"/>
    </mc:Choice>
  </mc:AlternateContent>
  <xr:revisionPtr revIDLastSave="0" documentId="13_ncr:1_{593665D5-30F7-4A7D-9A11-CEE342DDD647}" xr6:coauthVersionLast="47" xr6:coauthVersionMax="47" xr10:uidLastSave="{00000000-0000-0000-0000-000000000000}"/>
  <bookViews>
    <workbookView xWindow="-108" yWindow="-108" windowWidth="23256" windowHeight="12456" firstSheet="9" activeTab="13" xr2:uid="{0D40A248-FF8F-46CA-B1D1-6E3AD099E80C}"/>
  </bookViews>
  <sheets>
    <sheet name="Luka Doncic" sheetId="4" r:id="rId1"/>
    <sheet name="Lauri Markkanen" sheetId="1" r:id="rId2"/>
    <sheet name="Domantas Sabonis" sheetId="3" r:id="rId3"/>
    <sheet name="Kristaps Porzingis" sheetId="12" r:id="rId4"/>
    <sheet name="Nikola Jokic" sheetId="5" r:id="rId5"/>
    <sheet name="Nikola Vucevic" sheetId="2" r:id="rId6"/>
    <sheet name="Jakob Poeltl" sheetId="10" r:id="rId7"/>
    <sheet name="Franz Wagner" sheetId="6" r:id="rId8"/>
    <sheet name="Danilo Gallinari" sheetId="8" r:id="rId9"/>
    <sheet name="Bojan Bogdanovic" sheetId="9" r:id="rId10"/>
    <sheet name="Thabo Sefolosha" sheetId="15" r:id="rId11"/>
    <sheet name="Sviatoslav Mykhailiuk" sheetId="11" r:id="rId12"/>
    <sheet name="Team Stats" sheetId="13" r:id="rId13"/>
    <sheet name="Opponent Sta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6" i="14" l="1"/>
  <c r="Z26" i="14"/>
  <c r="Y26" i="14"/>
  <c r="X26" i="14"/>
  <c r="Q26" i="14"/>
  <c r="AA26" i="13"/>
  <c r="Z26" i="13"/>
  <c r="Y26" i="13"/>
  <c r="X26" i="13"/>
  <c r="Q26" i="13"/>
  <c r="AA24" i="14"/>
  <c r="Z24" i="14"/>
  <c r="Y24" i="14"/>
  <c r="X24" i="14"/>
  <c r="Q24" i="14"/>
  <c r="AA24" i="13"/>
  <c r="Z24" i="13"/>
  <c r="Y24" i="13"/>
  <c r="X24" i="13"/>
  <c r="Q24" i="13"/>
  <c r="AA22" i="14"/>
  <c r="Z22" i="14"/>
  <c r="Y22" i="14"/>
  <c r="X22" i="14"/>
  <c r="Q22" i="14"/>
  <c r="AA22" i="13"/>
  <c r="Z22" i="13"/>
  <c r="Y22" i="13"/>
  <c r="X22" i="13"/>
  <c r="Q22" i="13"/>
  <c r="AA20" i="14"/>
  <c r="Z20" i="14"/>
  <c r="Y20" i="14"/>
  <c r="X20" i="14"/>
  <c r="Q20" i="14"/>
  <c r="AA20" i="13"/>
  <c r="Z20" i="13"/>
  <c r="Y20" i="13"/>
  <c r="X20" i="13"/>
  <c r="Q20" i="13"/>
  <c r="AA18" i="14"/>
  <c r="Z18" i="14"/>
  <c r="Y18" i="14"/>
  <c r="X18" i="14"/>
  <c r="Q18" i="14"/>
  <c r="AA18" i="13"/>
  <c r="Z18" i="13"/>
  <c r="Y18" i="13"/>
  <c r="X18" i="13"/>
  <c r="Q18" i="13"/>
  <c r="AA16" i="14"/>
  <c r="Z16" i="14"/>
  <c r="Y16" i="14"/>
  <c r="X16" i="14"/>
  <c r="Q16" i="14"/>
  <c r="AA16" i="13"/>
  <c r="Z16" i="13"/>
  <c r="Y16" i="13"/>
  <c r="X16" i="13"/>
  <c r="Q16" i="13"/>
  <c r="AA14" i="14"/>
  <c r="Z14" i="14"/>
  <c r="Y14" i="14"/>
  <c r="X14" i="14"/>
  <c r="Q14" i="14"/>
  <c r="AA14" i="13"/>
  <c r="Z14" i="13"/>
  <c r="Y14" i="13"/>
  <c r="X14" i="13"/>
  <c r="Q14" i="13"/>
  <c r="Q12" i="4"/>
  <c r="R12" i="4"/>
  <c r="W12" i="4"/>
  <c r="X12" i="4"/>
  <c r="Y12" i="4"/>
  <c r="Q2" i="4"/>
  <c r="R2" i="4"/>
  <c r="S2" i="4"/>
  <c r="W2" i="4"/>
  <c r="X2" i="4"/>
  <c r="Y2" i="4"/>
  <c r="Q3" i="4"/>
  <c r="R3" i="4"/>
  <c r="S3" i="4"/>
  <c r="W3" i="4"/>
  <c r="X3" i="4"/>
  <c r="Y3" i="4"/>
  <c r="Q4" i="4"/>
  <c r="R4" i="4"/>
  <c r="S4" i="4"/>
  <c r="W4" i="4"/>
  <c r="X4" i="4"/>
  <c r="Y4" i="4"/>
  <c r="Q5" i="4"/>
  <c r="R5" i="4"/>
  <c r="S5" i="4"/>
  <c r="W5" i="4"/>
  <c r="X5" i="4"/>
  <c r="Y5" i="4"/>
  <c r="Q6" i="4"/>
  <c r="R6" i="4"/>
  <c r="S6" i="4"/>
  <c r="W6" i="4"/>
  <c r="X6" i="4"/>
  <c r="Y6" i="4"/>
  <c r="AA12" i="14" l="1"/>
  <c r="Z12" i="14"/>
  <c r="Y12" i="14"/>
  <c r="X12" i="14"/>
  <c r="Q12" i="14"/>
  <c r="AA12" i="13"/>
  <c r="Z12" i="13"/>
  <c r="Y12" i="13"/>
  <c r="X12" i="13"/>
  <c r="Q12" i="13"/>
  <c r="AA10" i="14"/>
  <c r="Z10" i="14"/>
  <c r="Y10" i="14"/>
  <c r="X10" i="14"/>
  <c r="Q10" i="14"/>
  <c r="AA10" i="13"/>
  <c r="Z10" i="13"/>
  <c r="Y10" i="13"/>
  <c r="X10" i="13"/>
  <c r="Q10" i="13"/>
  <c r="S9" i="11"/>
  <c r="Y9" i="11"/>
  <c r="X9" i="11"/>
  <c r="W9" i="11"/>
  <c r="Q9" i="15"/>
  <c r="R9" i="15"/>
  <c r="W9" i="15"/>
  <c r="X9" i="15"/>
  <c r="Y9" i="15"/>
  <c r="Y9" i="9"/>
  <c r="X9" i="9"/>
  <c r="W9" i="9"/>
  <c r="R9" i="9"/>
  <c r="Q9" i="9"/>
  <c r="Q9" i="8"/>
  <c r="R9" i="8"/>
  <c r="W9" i="8"/>
  <c r="X9" i="8"/>
  <c r="Y9" i="8"/>
  <c r="Q9" i="6"/>
  <c r="R9" i="6"/>
  <c r="W9" i="6"/>
  <c r="X9" i="6"/>
  <c r="Y9" i="6"/>
  <c r="AA8" i="14" l="1"/>
  <c r="Z8" i="14"/>
  <c r="Y8" i="14"/>
  <c r="X8" i="14"/>
  <c r="Q8" i="14"/>
  <c r="AA8" i="13"/>
  <c r="Z8" i="13"/>
  <c r="Y8" i="13"/>
  <c r="X8" i="13"/>
  <c r="Q8" i="13"/>
  <c r="R7" i="6"/>
  <c r="AA6" i="14" l="1"/>
  <c r="Z6" i="14"/>
  <c r="Y6" i="14"/>
  <c r="X6" i="14"/>
  <c r="Q6" i="14"/>
  <c r="AA6" i="13"/>
  <c r="Z6" i="13"/>
  <c r="Y6" i="13"/>
  <c r="X6" i="13"/>
  <c r="Q6" i="13"/>
  <c r="AA4" i="14" l="1"/>
  <c r="Z4" i="14"/>
  <c r="Y4" i="14"/>
  <c r="X4" i="14"/>
  <c r="Q4" i="14"/>
  <c r="AA4" i="13"/>
  <c r="Z4" i="13"/>
  <c r="Y4" i="13"/>
  <c r="X4" i="13"/>
  <c r="Q4" i="13"/>
  <c r="AA2" i="14" l="1"/>
  <c r="Z2" i="14"/>
  <c r="Y2" i="14"/>
  <c r="X2" i="14"/>
  <c r="Q2" i="14"/>
  <c r="AA2" i="13"/>
  <c r="Z2" i="13"/>
  <c r="Y2" i="13"/>
  <c r="X2" i="13"/>
  <c r="Q2" i="13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" i="1"/>
  <c r="V49" i="14" l="1"/>
  <c r="U49" i="14"/>
  <c r="T49" i="14"/>
  <c r="S49" i="14"/>
  <c r="R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B49" i="14"/>
  <c r="Z47" i="14"/>
  <c r="Y47" i="14"/>
  <c r="X47" i="14"/>
  <c r="W47" i="14"/>
  <c r="V47" i="14"/>
  <c r="U47" i="14"/>
  <c r="T47" i="14"/>
  <c r="S47" i="14"/>
  <c r="R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B47" i="14"/>
  <c r="AA46" i="14"/>
  <c r="Z46" i="14"/>
  <c r="Y46" i="14"/>
  <c r="X46" i="14"/>
  <c r="Q46" i="14"/>
  <c r="AA45" i="14"/>
  <c r="Z45" i="14"/>
  <c r="Y45" i="14"/>
  <c r="X45" i="14"/>
  <c r="Q45" i="14"/>
  <c r="AA44" i="14"/>
  <c r="Z44" i="14"/>
  <c r="Y44" i="14"/>
  <c r="X44" i="14"/>
  <c r="Q44" i="14"/>
  <c r="AA43" i="14"/>
  <c r="Z43" i="14"/>
  <c r="Y43" i="14"/>
  <c r="X43" i="14"/>
  <c r="Q43" i="14"/>
  <c r="AA42" i="14"/>
  <c r="Z42" i="14"/>
  <c r="Y42" i="14"/>
  <c r="X42" i="14"/>
  <c r="Q42" i="14"/>
  <c r="AA41" i="14"/>
  <c r="Z41" i="14"/>
  <c r="Y41" i="14"/>
  <c r="X41" i="14"/>
  <c r="Q41" i="14"/>
  <c r="AA40" i="14"/>
  <c r="Z40" i="14"/>
  <c r="Y40" i="14"/>
  <c r="X40" i="14"/>
  <c r="Q40" i="14"/>
  <c r="AA39" i="14"/>
  <c r="Z39" i="14"/>
  <c r="Y39" i="14"/>
  <c r="X39" i="14"/>
  <c r="Q39" i="14"/>
  <c r="AA38" i="14"/>
  <c r="Z38" i="14"/>
  <c r="Y38" i="14"/>
  <c r="X38" i="14"/>
  <c r="Q38" i="14"/>
  <c r="AA37" i="14"/>
  <c r="Z37" i="14"/>
  <c r="Y37" i="14"/>
  <c r="X37" i="14"/>
  <c r="Q37" i="14"/>
  <c r="AA36" i="14"/>
  <c r="Z36" i="14"/>
  <c r="Y36" i="14"/>
  <c r="X36" i="14"/>
  <c r="Q36" i="14"/>
  <c r="AA35" i="14"/>
  <c r="Z35" i="14"/>
  <c r="Y35" i="14"/>
  <c r="X35" i="14"/>
  <c r="Q35" i="14"/>
  <c r="AA34" i="14"/>
  <c r="Z34" i="14"/>
  <c r="Y34" i="14"/>
  <c r="X34" i="14"/>
  <c r="Q34" i="14"/>
  <c r="AA33" i="14"/>
  <c r="Z33" i="14"/>
  <c r="Y33" i="14"/>
  <c r="X33" i="14"/>
  <c r="Q33" i="14"/>
  <c r="AA32" i="14"/>
  <c r="Z32" i="14"/>
  <c r="Y32" i="14"/>
  <c r="X32" i="14"/>
  <c r="Q32" i="14"/>
  <c r="AA31" i="14"/>
  <c r="Z31" i="14"/>
  <c r="Y31" i="14"/>
  <c r="X31" i="14"/>
  <c r="Q31" i="14"/>
  <c r="AA30" i="14"/>
  <c r="Z30" i="14"/>
  <c r="Y30" i="14"/>
  <c r="X30" i="14"/>
  <c r="Q30" i="14"/>
  <c r="AA29" i="14"/>
  <c r="Z29" i="14"/>
  <c r="Y29" i="14"/>
  <c r="X29" i="14"/>
  <c r="Q29" i="14"/>
  <c r="AA28" i="14"/>
  <c r="Z28" i="14"/>
  <c r="Y28" i="14"/>
  <c r="X28" i="14"/>
  <c r="Q28" i="14"/>
  <c r="AA27" i="14"/>
  <c r="Z27" i="14"/>
  <c r="Y27" i="14"/>
  <c r="X27" i="14"/>
  <c r="Q27" i="14"/>
  <c r="AA25" i="14"/>
  <c r="Z25" i="14"/>
  <c r="Y25" i="14"/>
  <c r="X25" i="14"/>
  <c r="Q25" i="14"/>
  <c r="AA23" i="14"/>
  <c r="Z23" i="14"/>
  <c r="Y23" i="14"/>
  <c r="X23" i="14"/>
  <c r="Q23" i="14"/>
  <c r="AA21" i="14"/>
  <c r="Z21" i="14"/>
  <c r="Y21" i="14"/>
  <c r="X21" i="14"/>
  <c r="Q21" i="14"/>
  <c r="AA19" i="14"/>
  <c r="Z19" i="14"/>
  <c r="Y19" i="14"/>
  <c r="X19" i="14"/>
  <c r="Q19" i="14"/>
  <c r="AA17" i="14"/>
  <c r="Z17" i="14"/>
  <c r="Y17" i="14"/>
  <c r="X17" i="14"/>
  <c r="Q17" i="14"/>
  <c r="AA15" i="14"/>
  <c r="Z15" i="14"/>
  <c r="Y15" i="14"/>
  <c r="X15" i="14"/>
  <c r="Q15" i="14"/>
  <c r="AA13" i="14"/>
  <c r="Z13" i="14"/>
  <c r="Y13" i="14"/>
  <c r="X13" i="14"/>
  <c r="Q13" i="14"/>
  <c r="AA11" i="14"/>
  <c r="Z11" i="14"/>
  <c r="Y11" i="14"/>
  <c r="X11" i="14"/>
  <c r="Q11" i="14"/>
  <c r="AA9" i="14"/>
  <c r="Z9" i="14"/>
  <c r="Y9" i="14"/>
  <c r="X9" i="14"/>
  <c r="Q9" i="14"/>
  <c r="AA7" i="14"/>
  <c r="Z7" i="14"/>
  <c r="Y7" i="14"/>
  <c r="X7" i="14"/>
  <c r="Q7" i="14"/>
  <c r="AA5" i="14"/>
  <c r="Z5" i="14"/>
  <c r="Y5" i="14"/>
  <c r="X5" i="14"/>
  <c r="Q5" i="14"/>
  <c r="AA3" i="14"/>
  <c r="Z3" i="14"/>
  <c r="Y3" i="14"/>
  <c r="X3" i="14"/>
  <c r="Q3" i="14"/>
  <c r="Z49" i="11"/>
  <c r="V49" i="11"/>
  <c r="U49" i="11"/>
  <c r="T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Y46" i="11"/>
  <c r="X46" i="11"/>
  <c r="W46" i="11"/>
  <c r="S46" i="11"/>
  <c r="R46" i="11"/>
  <c r="Q46" i="11"/>
  <c r="Y45" i="11"/>
  <c r="X45" i="11"/>
  <c r="W45" i="11"/>
  <c r="S45" i="11"/>
  <c r="R45" i="11"/>
  <c r="Q45" i="11"/>
  <c r="Y44" i="11"/>
  <c r="X44" i="11"/>
  <c r="W44" i="11"/>
  <c r="S44" i="11"/>
  <c r="R44" i="11"/>
  <c r="Q44" i="11"/>
  <c r="Y43" i="11"/>
  <c r="X43" i="11"/>
  <c r="W43" i="11"/>
  <c r="S43" i="11"/>
  <c r="R43" i="11"/>
  <c r="Q43" i="11"/>
  <c r="Y42" i="11"/>
  <c r="X42" i="11"/>
  <c r="W42" i="11"/>
  <c r="S42" i="11"/>
  <c r="R42" i="11"/>
  <c r="Q42" i="11"/>
  <c r="Y41" i="11"/>
  <c r="X41" i="11"/>
  <c r="W41" i="11"/>
  <c r="S41" i="11"/>
  <c r="R41" i="11"/>
  <c r="Q41" i="11"/>
  <c r="Y40" i="11"/>
  <c r="X40" i="11"/>
  <c r="W40" i="11"/>
  <c r="S40" i="11"/>
  <c r="R40" i="11"/>
  <c r="Q40" i="11"/>
  <c r="Y39" i="11"/>
  <c r="X39" i="11"/>
  <c r="W39" i="11"/>
  <c r="S39" i="11"/>
  <c r="R39" i="11"/>
  <c r="Q39" i="11"/>
  <c r="Y38" i="11"/>
  <c r="X38" i="11"/>
  <c r="W38" i="11"/>
  <c r="S38" i="11"/>
  <c r="R38" i="11"/>
  <c r="Q38" i="11"/>
  <c r="Y37" i="11"/>
  <c r="X37" i="11"/>
  <c r="W37" i="11"/>
  <c r="S37" i="11"/>
  <c r="R37" i="11"/>
  <c r="Q37" i="11"/>
  <c r="Y36" i="11"/>
  <c r="X36" i="11"/>
  <c r="W36" i="11"/>
  <c r="S36" i="11"/>
  <c r="R36" i="11"/>
  <c r="Q36" i="11"/>
  <c r="Y35" i="11"/>
  <c r="X35" i="11"/>
  <c r="W35" i="11"/>
  <c r="S35" i="11"/>
  <c r="R35" i="11"/>
  <c r="Q35" i="11"/>
  <c r="Y34" i="11"/>
  <c r="X34" i="11"/>
  <c r="W34" i="11"/>
  <c r="S34" i="11"/>
  <c r="R34" i="11"/>
  <c r="Q34" i="11"/>
  <c r="Y33" i="11"/>
  <c r="X33" i="11"/>
  <c r="W33" i="11"/>
  <c r="S33" i="11"/>
  <c r="R33" i="11"/>
  <c r="Q33" i="11"/>
  <c r="Y32" i="11"/>
  <c r="X32" i="11"/>
  <c r="W32" i="11"/>
  <c r="S32" i="11"/>
  <c r="R32" i="11"/>
  <c r="Q32" i="11"/>
  <c r="Y31" i="11"/>
  <c r="X31" i="11"/>
  <c r="W31" i="11"/>
  <c r="S31" i="11"/>
  <c r="R31" i="11"/>
  <c r="Q31" i="11"/>
  <c r="Y30" i="11"/>
  <c r="X30" i="11"/>
  <c r="W30" i="11"/>
  <c r="S30" i="11"/>
  <c r="R30" i="11"/>
  <c r="Q30" i="11"/>
  <c r="Y29" i="11"/>
  <c r="X29" i="11"/>
  <c r="W29" i="11"/>
  <c r="S29" i="11"/>
  <c r="R29" i="11"/>
  <c r="Q29" i="11"/>
  <c r="Y28" i="11"/>
  <c r="X28" i="11"/>
  <c r="W28" i="11"/>
  <c r="S28" i="11"/>
  <c r="R28" i="11"/>
  <c r="Q28" i="11"/>
  <c r="Y27" i="11"/>
  <c r="X27" i="11"/>
  <c r="W27" i="11"/>
  <c r="S27" i="11"/>
  <c r="R27" i="11"/>
  <c r="Q27" i="11"/>
  <c r="Y26" i="11"/>
  <c r="X26" i="11"/>
  <c r="W26" i="11"/>
  <c r="R26" i="11"/>
  <c r="Q26" i="11"/>
  <c r="Y25" i="11"/>
  <c r="X25" i="11"/>
  <c r="W25" i="11"/>
  <c r="Y24" i="11"/>
  <c r="X24" i="11"/>
  <c r="W24" i="11"/>
  <c r="R24" i="11"/>
  <c r="Q24" i="11"/>
  <c r="Y23" i="11"/>
  <c r="X23" i="11"/>
  <c r="W23" i="11"/>
  <c r="Y22" i="11"/>
  <c r="X22" i="11"/>
  <c r="W22" i="11"/>
  <c r="R22" i="11"/>
  <c r="Q22" i="11"/>
  <c r="Y21" i="11"/>
  <c r="X21" i="11"/>
  <c r="W21" i="11"/>
  <c r="R21" i="11"/>
  <c r="Q21" i="11"/>
  <c r="Y20" i="11"/>
  <c r="X20" i="11"/>
  <c r="W20" i="11"/>
  <c r="R20" i="11"/>
  <c r="Q20" i="11"/>
  <c r="Y19" i="11"/>
  <c r="X19" i="11"/>
  <c r="W19" i="11"/>
  <c r="Y18" i="11"/>
  <c r="X18" i="11"/>
  <c r="W18" i="11"/>
  <c r="R18" i="11"/>
  <c r="Q18" i="11"/>
  <c r="Y17" i="11"/>
  <c r="X17" i="11"/>
  <c r="W17" i="11"/>
  <c r="Q17" i="11"/>
  <c r="Y16" i="11"/>
  <c r="X16" i="11"/>
  <c r="W16" i="11"/>
  <c r="R16" i="11"/>
  <c r="Q16" i="11"/>
  <c r="Y15" i="11"/>
  <c r="X15" i="11"/>
  <c r="W15" i="11"/>
  <c r="Q15" i="11"/>
  <c r="Y14" i="11"/>
  <c r="X14" i="11"/>
  <c r="W14" i="11"/>
  <c r="R14" i="11"/>
  <c r="Q14" i="11"/>
  <c r="Y13" i="11"/>
  <c r="X13" i="11"/>
  <c r="W13" i="11"/>
  <c r="Y12" i="11"/>
  <c r="X12" i="11"/>
  <c r="W12" i="11"/>
  <c r="Y11" i="11"/>
  <c r="X11" i="11"/>
  <c r="W11" i="11"/>
  <c r="R11" i="11"/>
  <c r="Q11" i="11"/>
  <c r="Y10" i="11"/>
  <c r="X10" i="11"/>
  <c r="W10" i="11"/>
  <c r="R10" i="11"/>
  <c r="Q10" i="11"/>
  <c r="Y8" i="11"/>
  <c r="X8" i="11"/>
  <c r="W8" i="11"/>
  <c r="R8" i="11"/>
  <c r="Q8" i="11"/>
  <c r="Y7" i="11"/>
  <c r="X7" i="11"/>
  <c r="W7" i="11"/>
  <c r="Q7" i="11"/>
  <c r="Y6" i="11"/>
  <c r="X6" i="11"/>
  <c r="W6" i="11"/>
  <c r="S6" i="11"/>
  <c r="Q6" i="11"/>
  <c r="Y5" i="11"/>
  <c r="X5" i="11"/>
  <c r="W5" i="11"/>
  <c r="R5" i="11"/>
  <c r="Q5" i="11"/>
  <c r="Y4" i="11"/>
  <c r="X4" i="11"/>
  <c r="W4" i="11"/>
  <c r="R4" i="11"/>
  <c r="Q4" i="11"/>
  <c r="Y3" i="11"/>
  <c r="X3" i="11"/>
  <c r="W3" i="11"/>
  <c r="S3" i="11"/>
  <c r="R3" i="11"/>
  <c r="Q3" i="11"/>
  <c r="Y2" i="11"/>
  <c r="X2" i="11"/>
  <c r="W2" i="11"/>
  <c r="S2" i="11"/>
  <c r="R2" i="11"/>
  <c r="Q2" i="11"/>
  <c r="Z49" i="9"/>
  <c r="V49" i="9"/>
  <c r="U49" i="9"/>
  <c r="T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Y46" i="9"/>
  <c r="X46" i="9"/>
  <c r="W46" i="9"/>
  <c r="S46" i="9"/>
  <c r="R46" i="9"/>
  <c r="Q46" i="9"/>
  <c r="Y45" i="9"/>
  <c r="X45" i="9"/>
  <c r="W45" i="9"/>
  <c r="S45" i="9"/>
  <c r="R45" i="9"/>
  <c r="Q45" i="9"/>
  <c r="Y44" i="9"/>
  <c r="X44" i="9"/>
  <c r="W44" i="9"/>
  <c r="S44" i="9"/>
  <c r="R44" i="9"/>
  <c r="Q44" i="9"/>
  <c r="Y43" i="9"/>
  <c r="X43" i="9"/>
  <c r="W43" i="9"/>
  <c r="S43" i="9"/>
  <c r="R43" i="9"/>
  <c r="Q43" i="9"/>
  <c r="Y42" i="9"/>
  <c r="X42" i="9"/>
  <c r="W42" i="9"/>
  <c r="S42" i="9"/>
  <c r="R42" i="9"/>
  <c r="Q42" i="9"/>
  <c r="Y41" i="9"/>
  <c r="X41" i="9"/>
  <c r="W41" i="9"/>
  <c r="S41" i="9"/>
  <c r="R41" i="9"/>
  <c r="Q41" i="9"/>
  <c r="Y40" i="9"/>
  <c r="X40" i="9"/>
  <c r="W40" i="9"/>
  <c r="S40" i="9"/>
  <c r="R40" i="9"/>
  <c r="Q40" i="9"/>
  <c r="Y39" i="9"/>
  <c r="X39" i="9"/>
  <c r="W39" i="9"/>
  <c r="S39" i="9"/>
  <c r="R39" i="9"/>
  <c r="Q39" i="9"/>
  <c r="Y38" i="9"/>
  <c r="X38" i="9"/>
  <c r="W38" i="9"/>
  <c r="S38" i="9"/>
  <c r="R38" i="9"/>
  <c r="Q38" i="9"/>
  <c r="Y37" i="9"/>
  <c r="X37" i="9"/>
  <c r="W37" i="9"/>
  <c r="S37" i="9"/>
  <c r="R37" i="9"/>
  <c r="Q37" i="9"/>
  <c r="Y36" i="9"/>
  <c r="X36" i="9"/>
  <c r="W36" i="9"/>
  <c r="S36" i="9"/>
  <c r="R36" i="9"/>
  <c r="Q36" i="9"/>
  <c r="Y35" i="9"/>
  <c r="X35" i="9"/>
  <c r="W35" i="9"/>
  <c r="S35" i="9"/>
  <c r="R35" i="9"/>
  <c r="Q35" i="9"/>
  <c r="Y34" i="9"/>
  <c r="X34" i="9"/>
  <c r="W34" i="9"/>
  <c r="S34" i="9"/>
  <c r="R34" i="9"/>
  <c r="Q34" i="9"/>
  <c r="Y33" i="9"/>
  <c r="X33" i="9"/>
  <c r="W33" i="9"/>
  <c r="S33" i="9"/>
  <c r="R33" i="9"/>
  <c r="Q33" i="9"/>
  <c r="Y32" i="9"/>
  <c r="X32" i="9"/>
  <c r="W32" i="9"/>
  <c r="S32" i="9"/>
  <c r="R32" i="9"/>
  <c r="Q32" i="9"/>
  <c r="Y31" i="9"/>
  <c r="X31" i="9"/>
  <c r="W31" i="9"/>
  <c r="S31" i="9"/>
  <c r="R31" i="9"/>
  <c r="Q31" i="9"/>
  <c r="Y30" i="9"/>
  <c r="X30" i="9"/>
  <c r="W30" i="9"/>
  <c r="S30" i="9"/>
  <c r="R30" i="9"/>
  <c r="Q30" i="9"/>
  <c r="Y29" i="9"/>
  <c r="X29" i="9"/>
  <c r="W29" i="9"/>
  <c r="S29" i="9"/>
  <c r="R29" i="9"/>
  <c r="Q29" i="9"/>
  <c r="Y28" i="9"/>
  <c r="X28" i="9"/>
  <c r="W28" i="9"/>
  <c r="S28" i="9"/>
  <c r="R28" i="9"/>
  <c r="Q28" i="9"/>
  <c r="Y27" i="9"/>
  <c r="X27" i="9"/>
  <c r="W27" i="9"/>
  <c r="R27" i="9"/>
  <c r="Q27" i="9"/>
  <c r="Y26" i="9"/>
  <c r="X26" i="9"/>
  <c r="W26" i="9"/>
  <c r="R26" i="9"/>
  <c r="Q26" i="9"/>
  <c r="Y25" i="9"/>
  <c r="X25" i="9"/>
  <c r="W25" i="9"/>
  <c r="R25" i="9"/>
  <c r="Q25" i="9"/>
  <c r="Y24" i="9"/>
  <c r="X24" i="9"/>
  <c r="W24" i="9"/>
  <c r="Q24" i="9"/>
  <c r="Y23" i="9"/>
  <c r="X23" i="9"/>
  <c r="W23" i="9"/>
  <c r="R23" i="9"/>
  <c r="Q23" i="9"/>
  <c r="Y22" i="9"/>
  <c r="X22" i="9"/>
  <c r="W22" i="9"/>
  <c r="R22" i="9"/>
  <c r="Q22" i="9"/>
  <c r="Y21" i="9"/>
  <c r="X21" i="9"/>
  <c r="W21" i="9"/>
  <c r="R21" i="9"/>
  <c r="Q21" i="9"/>
  <c r="Y20" i="9"/>
  <c r="X20" i="9"/>
  <c r="W20" i="9"/>
  <c r="S20" i="9"/>
  <c r="R20" i="9"/>
  <c r="Q20" i="9"/>
  <c r="Y19" i="9"/>
  <c r="X19" i="9"/>
  <c r="W19" i="9"/>
  <c r="R19" i="9"/>
  <c r="Q19" i="9"/>
  <c r="Y18" i="9"/>
  <c r="X18" i="9"/>
  <c r="W18" i="9"/>
  <c r="R18" i="9"/>
  <c r="Q18" i="9"/>
  <c r="Y17" i="9"/>
  <c r="X17" i="9"/>
  <c r="W17" i="9"/>
  <c r="S17" i="9"/>
  <c r="R17" i="9"/>
  <c r="Q17" i="9"/>
  <c r="Y16" i="9"/>
  <c r="X16" i="9"/>
  <c r="W16" i="9"/>
  <c r="R16" i="9"/>
  <c r="Q16" i="9"/>
  <c r="Y15" i="9"/>
  <c r="X15" i="9"/>
  <c r="W15" i="9"/>
  <c r="R15" i="9"/>
  <c r="Q15" i="9"/>
  <c r="Y14" i="9"/>
  <c r="X14" i="9"/>
  <c r="W14" i="9"/>
  <c r="S14" i="9"/>
  <c r="R14" i="9"/>
  <c r="Q14" i="9"/>
  <c r="Y13" i="9"/>
  <c r="X13" i="9"/>
  <c r="W13" i="9"/>
  <c r="R13" i="9"/>
  <c r="Q13" i="9"/>
  <c r="Y12" i="9"/>
  <c r="X12" i="9"/>
  <c r="W12" i="9"/>
  <c r="Q12" i="9"/>
  <c r="Y11" i="9"/>
  <c r="X11" i="9"/>
  <c r="W11" i="9"/>
  <c r="R11" i="9"/>
  <c r="Q11" i="9"/>
  <c r="Y10" i="9"/>
  <c r="X10" i="9"/>
  <c r="W10" i="9"/>
  <c r="R10" i="9"/>
  <c r="Q10" i="9"/>
  <c r="Y8" i="9"/>
  <c r="X8" i="9"/>
  <c r="W8" i="9"/>
  <c r="R8" i="9"/>
  <c r="Q8" i="9"/>
  <c r="Y7" i="9"/>
  <c r="X7" i="9"/>
  <c r="W7" i="9"/>
  <c r="Q7" i="9"/>
  <c r="Y6" i="9"/>
  <c r="X6" i="9"/>
  <c r="W6" i="9"/>
  <c r="R6" i="9"/>
  <c r="Q6" i="9"/>
  <c r="Y5" i="9"/>
  <c r="X5" i="9"/>
  <c r="W5" i="9"/>
  <c r="R5" i="9"/>
  <c r="Q5" i="9"/>
  <c r="Y4" i="9"/>
  <c r="X4" i="9"/>
  <c r="W4" i="9"/>
  <c r="R4" i="9"/>
  <c r="Q4" i="9"/>
  <c r="Y3" i="9"/>
  <c r="X3" i="9"/>
  <c r="W3" i="9"/>
  <c r="Y2" i="9"/>
  <c r="X2" i="9"/>
  <c r="W2" i="9"/>
  <c r="R2" i="9"/>
  <c r="Q2" i="9"/>
  <c r="I49" i="13"/>
  <c r="I47" i="13"/>
  <c r="Z49" i="8"/>
  <c r="V49" i="8"/>
  <c r="U49" i="8"/>
  <c r="T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Y46" i="8"/>
  <c r="X46" i="8"/>
  <c r="W46" i="8"/>
  <c r="S46" i="8"/>
  <c r="R46" i="8"/>
  <c r="Q46" i="8"/>
  <c r="Y45" i="8"/>
  <c r="X45" i="8"/>
  <c r="W45" i="8"/>
  <c r="S45" i="8"/>
  <c r="R45" i="8"/>
  <c r="Q45" i="8"/>
  <c r="Y44" i="8"/>
  <c r="X44" i="8"/>
  <c r="W44" i="8"/>
  <c r="S44" i="8"/>
  <c r="R44" i="8"/>
  <c r="Q44" i="8"/>
  <c r="Y43" i="8"/>
  <c r="X43" i="8"/>
  <c r="W43" i="8"/>
  <c r="S43" i="8"/>
  <c r="R43" i="8"/>
  <c r="Q43" i="8"/>
  <c r="Y42" i="8"/>
  <c r="X42" i="8"/>
  <c r="W42" i="8"/>
  <c r="S42" i="8"/>
  <c r="R42" i="8"/>
  <c r="Q42" i="8"/>
  <c r="Y41" i="8"/>
  <c r="X41" i="8"/>
  <c r="W41" i="8"/>
  <c r="S41" i="8"/>
  <c r="R41" i="8"/>
  <c r="Q41" i="8"/>
  <c r="Y40" i="8"/>
  <c r="X40" i="8"/>
  <c r="W40" i="8"/>
  <c r="S40" i="8"/>
  <c r="R40" i="8"/>
  <c r="Q40" i="8"/>
  <c r="Y39" i="8"/>
  <c r="X39" i="8"/>
  <c r="W39" i="8"/>
  <c r="S39" i="8"/>
  <c r="R39" i="8"/>
  <c r="Q39" i="8"/>
  <c r="Y38" i="8"/>
  <c r="X38" i="8"/>
  <c r="W38" i="8"/>
  <c r="S38" i="8"/>
  <c r="R38" i="8"/>
  <c r="Q38" i="8"/>
  <c r="Y37" i="8"/>
  <c r="X37" i="8"/>
  <c r="W37" i="8"/>
  <c r="S37" i="8"/>
  <c r="R37" i="8"/>
  <c r="Q37" i="8"/>
  <c r="Y36" i="8"/>
  <c r="X36" i="8"/>
  <c r="W36" i="8"/>
  <c r="S36" i="8"/>
  <c r="R36" i="8"/>
  <c r="Q36" i="8"/>
  <c r="Y35" i="8"/>
  <c r="X35" i="8"/>
  <c r="W35" i="8"/>
  <c r="S35" i="8"/>
  <c r="R35" i="8"/>
  <c r="Q35" i="8"/>
  <c r="Y34" i="8"/>
  <c r="X34" i="8"/>
  <c r="W34" i="8"/>
  <c r="S34" i="8"/>
  <c r="R34" i="8"/>
  <c r="Q34" i="8"/>
  <c r="Y33" i="8"/>
  <c r="X33" i="8"/>
  <c r="W33" i="8"/>
  <c r="S33" i="8"/>
  <c r="R33" i="8"/>
  <c r="Q33" i="8"/>
  <c r="Y32" i="8"/>
  <c r="X32" i="8"/>
  <c r="W32" i="8"/>
  <c r="S32" i="8"/>
  <c r="R32" i="8"/>
  <c r="Q32" i="8"/>
  <c r="Y31" i="8"/>
  <c r="X31" i="8"/>
  <c r="W31" i="8"/>
  <c r="S31" i="8"/>
  <c r="R31" i="8"/>
  <c r="Q31" i="8"/>
  <c r="Y30" i="8"/>
  <c r="X30" i="8"/>
  <c r="W30" i="8"/>
  <c r="S30" i="8"/>
  <c r="R30" i="8"/>
  <c r="Q30" i="8"/>
  <c r="Y29" i="8"/>
  <c r="X29" i="8"/>
  <c r="W29" i="8"/>
  <c r="S29" i="8"/>
  <c r="R29" i="8"/>
  <c r="Q29" i="8"/>
  <c r="Y28" i="8"/>
  <c r="X28" i="8"/>
  <c r="W28" i="8"/>
  <c r="S28" i="8"/>
  <c r="R28" i="8"/>
  <c r="Q28" i="8"/>
  <c r="Y27" i="8"/>
  <c r="X27" i="8"/>
  <c r="W27" i="8"/>
  <c r="Q27" i="8"/>
  <c r="Y26" i="8"/>
  <c r="X26" i="8"/>
  <c r="W26" i="8"/>
  <c r="R26" i="8"/>
  <c r="Q26" i="8"/>
  <c r="Y25" i="8"/>
  <c r="X25" i="8"/>
  <c r="W25" i="8"/>
  <c r="Q25" i="8"/>
  <c r="Y24" i="8"/>
  <c r="X24" i="8"/>
  <c r="W24" i="8"/>
  <c r="R24" i="8"/>
  <c r="Q24" i="8"/>
  <c r="Y23" i="8"/>
  <c r="X23" i="8"/>
  <c r="W23" i="8"/>
  <c r="R23" i="8"/>
  <c r="Q23" i="8"/>
  <c r="Y22" i="8"/>
  <c r="X22" i="8"/>
  <c r="W22" i="8"/>
  <c r="S22" i="8"/>
  <c r="Q22" i="8"/>
  <c r="Y21" i="8"/>
  <c r="X21" i="8"/>
  <c r="W21" i="8"/>
  <c r="Q21" i="8"/>
  <c r="Y20" i="8"/>
  <c r="X20" i="8"/>
  <c r="W20" i="8"/>
  <c r="R20" i="8"/>
  <c r="Q20" i="8"/>
  <c r="Y19" i="8"/>
  <c r="X19" i="8"/>
  <c r="W19" i="8"/>
  <c r="R19" i="8"/>
  <c r="Q19" i="8"/>
  <c r="Y18" i="8"/>
  <c r="X18" i="8"/>
  <c r="W18" i="8"/>
  <c r="R18" i="8"/>
  <c r="Q18" i="8"/>
  <c r="Y17" i="8"/>
  <c r="X17" i="8"/>
  <c r="W17" i="8"/>
  <c r="R17" i="8"/>
  <c r="Q17" i="8"/>
  <c r="Y16" i="8"/>
  <c r="X16" i="8"/>
  <c r="W16" i="8"/>
  <c r="R16" i="8"/>
  <c r="Q16" i="8"/>
  <c r="Y15" i="8"/>
  <c r="X15" i="8"/>
  <c r="W15" i="8"/>
  <c r="R15" i="8"/>
  <c r="Q15" i="8"/>
  <c r="Y14" i="8"/>
  <c r="X14" i="8"/>
  <c r="W14" i="8"/>
  <c r="R14" i="8"/>
  <c r="Q14" i="8"/>
  <c r="Y13" i="8"/>
  <c r="X13" i="8"/>
  <c r="W13" i="8"/>
  <c r="R13" i="8"/>
  <c r="Q13" i="8"/>
  <c r="Y12" i="8"/>
  <c r="X12" i="8"/>
  <c r="W12" i="8"/>
  <c r="R12" i="8"/>
  <c r="Q12" i="8"/>
  <c r="Y11" i="8"/>
  <c r="X11" i="8"/>
  <c r="W11" i="8"/>
  <c r="R11" i="8"/>
  <c r="Q11" i="8"/>
  <c r="Y10" i="8"/>
  <c r="X10" i="8"/>
  <c r="W10" i="8"/>
  <c r="R10" i="8"/>
  <c r="Q10" i="8"/>
  <c r="Y8" i="8"/>
  <c r="X8" i="8"/>
  <c r="W8" i="8"/>
  <c r="S8" i="8"/>
  <c r="R8" i="8"/>
  <c r="Q8" i="8"/>
  <c r="Y7" i="8"/>
  <c r="X7" i="8"/>
  <c r="W7" i="8"/>
  <c r="R7" i="8"/>
  <c r="Q7" i="8"/>
  <c r="Y6" i="8"/>
  <c r="X6" i="8"/>
  <c r="W6" i="8"/>
  <c r="R6" i="8"/>
  <c r="Q6" i="8"/>
  <c r="Y5" i="8"/>
  <c r="X5" i="8"/>
  <c r="W5" i="8"/>
  <c r="R5" i="8"/>
  <c r="Q5" i="8"/>
  <c r="Y4" i="8"/>
  <c r="X4" i="8"/>
  <c r="W4" i="8"/>
  <c r="R4" i="8"/>
  <c r="Q4" i="8"/>
  <c r="Y3" i="8"/>
  <c r="X3" i="8"/>
  <c r="W3" i="8"/>
  <c r="R3" i="8"/>
  <c r="Q3" i="8"/>
  <c r="Y2" i="8"/>
  <c r="X2" i="8"/>
  <c r="W2" i="8"/>
  <c r="R2" i="8"/>
  <c r="Q2" i="8"/>
  <c r="Z49" i="12"/>
  <c r="V49" i="12"/>
  <c r="U49" i="12"/>
  <c r="T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B49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B47" i="12"/>
  <c r="Y46" i="12"/>
  <c r="X46" i="12"/>
  <c r="W46" i="12"/>
  <c r="S46" i="12"/>
  <c r="R46" i="12"/>
  <c r="Q46" i="12"/>
  <c r="Y45" i="12"/>
  <c r="X45" i="12"/>
  <c r="W45" i="12"/>
  <c r="S45" i="12"/>
  <c r="R45" i="12"/>
  <c r="Q45" i="12"/>
  <c r="Y44" i="12"/>
  <c r="X44" i="12"/>
  <c r="W44" i="12"/>
  <c r="S44" i="12"/>
  <c r="R44" i="12"/>
  <c r="Q44" i="12"/>
  <c r="Y43" i="12"/>
  <c r="X43" i="12"/>
  <c r="W43" i="12"/>
  <c r="S43" i="12"/>
  <c r="R43" i="12"/>
  <c r="Q43" i="12"/>
  <c r="Y42" i="12"/>
  <c r="X42" i="12"/>
  <c r="W42" i="12"/>
  <c r="S42" i="12"/>
  <c r="R42" i="12"/>
  <c r="Q42" i="12"/>
  <c r="Y41" i="12"/>
  <c r="X41" i="12"/>
  <c r="W41" i="12"/>
  <c r="S41" i="12"/>
  <c r="R41" i="12"/>
  <c r="Q41" i="12"/>
  <c r="Y40" i="12"/>
  <c r="X40" i="12"/>
  <c r="W40" i="12"/>
  <c r="S40" i="12"/>
  <c r="R40" i="12"/>
  <c r="Q40" i="12"/>
  <c r="Y39" i="12"/>
  <c r="X39" i="12"/>
  <c r="W39" i="12"/>
  <c r="S39" i="12"/>
  <c r="R39" i="12"/>
  <c r="Q39" i="12"/>
  <c r="Y38" i="12"/>
  <c r="X38" i="12"/>
  <c r="W38" i="12"/>
  <c r="S38" i="12"/>
  <c r="R38" i="12"/>
  <c r="Q38" i="12"/>
  <c r="Y37" i="12"/>
  <c r="X37" i="12"/>
  <c r="W37" i="12"/>
  <c r="S37" i="12"/>
  <c r="R37" i="12"/>
  <c r="Q37" i="12"/>
  <c r="Y36" i="12"/>
  <c r="X36" i="12"/>
  <c r="W36" i="12"/>
  <c r="S36" i="12"/>
  <c r="R36" i="12"/>
  <c r="Q36" i="12"/>
  <c r="Y35" i="12"/>
  <c r="X35" i="12"/>
  <c r="W35" i="12"/>
  <c r="S35" i="12"/>
  <c r="R35" i="12"/>
  <c r="Q35" i="12"/>
  <c r="Y34" i="12"/>
  <c r="X34" i="12"/>
  <c r="W34" i="12"/>
  <c r="S34" i="12"/>
  <c r="R34" i="12"/>
  <c r="Q34" i="12"/>
  <c r="Y33" i="12"/>
  <c r="X33" i="12"/>
  <c r="W33" i="12"/>
  <c r="S33" i="12"/>
  <c r="R33" i="12"/>
  <c r="Q33" i="12"/>
  <c r="Y32" i="12"/>
  <c r="X32" i="12"/>
  <c r="W32" i="12"/>
  <c r="S32" i="12"/>
  <c r="R32" i="12"/>
  <c r="Q32" i="12"/>
  <c r="Y31" i="12"/>
  <c r="X31" i="12"/>
  <c r="W31" i="12"/>
  <c r="S31" i="12"/>
  <c r="R31" i="12"/>
  <c r="Q31" i="12"/>
  <c r="Y30" i="12"/>
  <c r="X30" i="12"/>
  <c r="W30" i="12"/>
  <c r="S30" i="12"/>
  <c r="R30" i="12"/>
  <c r="Q30" i="12"/>
  <c r="Y29" i="12"/>
  <c r="X29" i="12"/>
  <c r="W29" i="12"/>
  <c r="S29" i="12"/>
  <c r="R29" i="12"/>
  <c r="Q29" i="12"/>
  <c r="Y28" i="12"/>
  <c r="X28" i="12"/>
  <c r="W28" i="12"/>
  <c r="S28" i="12"/>
  <c r="R28" i="12"/>
  <c r="Q28" i="12"/>
  <c r="Y27" i="12"/>
  <c r="X27" i="12"/>
  <c r="W27" i="12"/>
  <c r="R27" i="12"/>
  <c r="Q27" i="12"/>
  <c r="Y26" i="12"/>
  <c r="X26" i="12"/>
  <c r="W26" i="12"/>
  <c r="S26" i="12"/>
  <c r="R26" i="12"/>
  <c r="Q26" i="12"/>
  <c r="Y25" i="12"/>
  <c r="X25" i="12"/>
  <c r="W25" i="12"/>
  <c r="S25" i="12"/>
  <c r="R25" i="12"/>
  <c r="Q25" i="12"/>
  <c r="Y24" i="12"/>
  <c r="X24" i="12"/>
  <c r="W24" i="12"/>
  <c r="S24" i="12"/>
  <c r="R24" i="12"/>
  <c r="Q24" i="12"/>
  <c r="Y23" i="12"/>
  <c r="X23" i="12"/>
  <c r="W23" i="12"/>
  <c r="R23" i="12"/>
  <c r="Q23" i="12"/>
  <c r="Y22" i="12"/>
  <c r="X22" i="12"/>
  <c r="W22" i="12"/>
  <c r="R22" i="12"/>
  <c r="Q22" i="12"/>
  <c r="Y21" i="12"/>
  <c r="X21" i="12"/>
  <c r="W21" i="12"/>
  <c r="R21" i="12"/>
  <c r="Q21" i="12"/>
  <c r="Y20" i="12"/>
  <c r="X20" i="12"/>
  <c r="W20" i="12"/>
  <c r="R20" i="12"/>
  <c r="Q20" i="12"/>
  <c r="Y19" i="12"/>
  <c r="X19" i="12"/>
  <c r="W19" i="12"/>
  <c r="R19" i="12"/>
  <c r="Q19" i="12"/>
  <c r="Y18" i="12"/>
  <c r="X18" i="12"/>
  <c r="W18" i="12"/>
  <c r="R18" i="12"/>
  <c r="Q18" i="12"/>
  <c r="Y17" i="12"/>
  <c r="X17" i="12"/>
  <c r="W17" i="12"/>
  <c r="R17" i="12"/>
  <c r="Q17" i="12"/>
  <c r="Y16" i="12"/>
  <c r="X16" i="12"/>
  <c r="W16" i="12"/>
  <c r="S16" i="12"/>
  <c r="R16" i="12"/>
  <c r="Q16" i="12"/>
  <c r="Y15" i="12"/>
  <c r="X15" i="12"/>
  <c r="W15" i="12"/>
  <c r="S15" i="12"/>
  <c r="R15" i="12"/>
  <c r="Q15" i="12"/>
  <c r="Y14" i="12"/>
  <c r="X14" i="12"/>
  <c r="W14" i="12"/>
  <c r="S14" i="12"/>
  <c r="R14" i="12"/>
  <c r="Q14" i="12"/>
  <c r="Y13" i="12"/>
  <c r="X13" i="12"/>
  <c r="W13" i="12"/>
  <c r="R13" i="12"/>
  <c r="Q13" i="12"/>
  <c r="Y12" i="12"/>
  <c r="X12" i="12"/>
  <c r="W12" i="12"/>
  <c r="S12" i="12"/>
  <c r="R12" i="12"/>
  <c r="Q12" i="12"/>
  <c r="Y11" i="12"/>
  <c r="X11" i="12"/>
  <c r="W11" i="12"/>
  <c r="R11" i="12"/>
  <c r="Q11" i="12"/>
  <c r="Y10" i="12"/>
  <c r="X10" i="12"/>
  <c r="W10" i="12"/>
  <c r="S10" i="12"/>
  <c r="R10" i="12"/>
  <c r="Q10" i="12"/>
  <c r="Y9" i="12"/>
  <c r="X9" i="12"/>
  <c r="W9" i="12"/>
  <c r="R9" i="12"/>
  <c r="Q9" i="12"/>
  <c r="Y8" i="12"/>
  <c r="X8" i="12"/>
  <c r="W8" i="12"/>
  <c r="R8" i="12"/>
  <c r="Q8" i="12"/>
  <c r="Y7" i="12"/>
  <c r="X7" i="12"/>
  <c r="W7" i="12"/>
  <c r="R7" i="12"/>
  <c r="Q7" i="12"/>
  <c r="Y6" i="12"/>
  <c r="X6" i="12"/>
  <c r="W6" i="12"/>
  <c r="S6" i="12"/>
  <c r="R6" i="12"/>
  <c r="Q6" i="12"/>
  <c r="Y5" i="12"/>
  <c r="X5" i="12"/>
  <c r="W5" i="12"/>
  <c r="R5" i="12"/>
  <c r="Q5" i="12"/>
  <c r="Y4" i="12"/>
  <c r="X4" i="12"/>
  <c r="W4" i="12"/>
  <c r="R4" i="12"/>
  <c r="Q4" i="12"/>
  <c r="Y3" i="12"/>
  <c r="X3" i="12"/>
  <c r="W3" i="12"/>
  <c r="R3" i="12"/>
  <c r="Q3" i="12"/>
  <c r="Y2" i="12"/>
  <c r="X2" i="12"/>
  <c r="W2" i="12"/>
  <c r="R2" i="12"/>
  <c r="Q2" i="12"/>
  <c r="Z49" i="15"/>
  <c r="V49" i="15"/>
  <c r="U49" i="15"/>
  <c r="T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49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47" i="15"/>
  <c r="Y46" i="15"/>
  <c r="X46" i="15"/>
  <c r="W46" i="15"/>
  <c r="S46" i="15"/>
  <c r="R46" i="15"/>
  <c r="Q46" i="15"/>
  <c r="Y45" i="15"/>
  <c r="X45" i="15"/>
  <c r="W45" i="15"/>
  <c r="S45" i="15"/>
  <c r="R45" i="15"/>
  <c r="Q45" i="15"/>
  <c r="Y44" i="15"/>
  <c r="X44" i="15"/>
  <c r="W44" i="15"/>
  <c r="S44" i="15"/>
  <c r="R44" i="15"/>
  <c r="Q44" i="15"/>
  <c r="Y43" i="15"/>
  <c r="X43" i="15"/>
  <c r="W43" i="15"/>
  <c r="S43" i="15"/>
  <c r="R43" i="15"/>
  <c r="Q43" i="15"/>
  <c r="Y42" i="15"/>
  <c r="X42" i="15"/>
  <c r="W42" i="15"/>
  <c r="S42" i="15"/>
  <c r="R42" i="15"/>
  <c r="Q42" i="15"/>
  <c r="Y41" i="15"/>
  <c r="X41" i="15"/>
  <c r="W41" i="15"/>
  <c r="S41" i="15"/>
  <c r="R41" i="15"/>
  <c r="Q41" i="15"/>
  <c r="Y40" i="15"/>
  <c r="X40" i="15"/>
  <c r="W40" i="15"/>
  <c r="S40" i="15"/>
  <c r="R40" i="15"/>
  <c r="Q40" i="15"/>
  <c r="Y39" i="15"/>
  <c r="X39" i="15"/>
  <c r="W39" i="15"/>
  <c r="S39" i="15"/>
  <c r="R39" i="15"/>
  <c r="Q39" i="15"/>
  <c r="Y38" i="15"/>
  <c r="X38" i="15"/>
  <c r="W38" i="15"/>
  <c r="S38" i="15"/>
  <c r="R38" i="15"/>
  <c r="Q38" i="15"/>
  <c r="Y37" i="15"/>
  <c r="X37" i="15"/>
  <c r="W37" i="15"/>
  <c r="S37" i="15"/>
  <c r="R37" i="15"/>
  <c r="Q37" i="15"/>
  <c r="Y36" i="15"/>
  <c r="X36" i="15"/>
  <c r="W36" i="15"/>
  <c r="S36" i="15"/>
  <c r="R36" i="15"/>
  <c r="Q36" i="15"/>
  <c r="Y35" i="15"/>
  <c r="X35" i="15"/>
  <c r="W35" i="15"/>
  <c r="S35" i="15"/>
  <c r="R35" i="15"/>
  <c r="Q35" i="15"/>
  <c r="Y34" i="15"/>
  <c r="X34" i="15"/>
  <c r="W34" i="15"/>
  <c r="S34" i="15"/>
  <c r="R34" i="15"/>
  <c r="Q34" i="15"/>
  <c r="Y33" i="15"/>
  <c r="X33" i="15"/>
  <c r="W33" i="15"/>
  <c r="S33" i="15"/>
  <c r="R33" i="15"/>
  <c r="Q33" i="15"/>
  <c r="Y32" i="15"/>
  <c r="X32" i="15"/>
  <c r="W32" i="15"/>
  <c r="S32" i="15"/>
  <c r="R32" i="15"/>
  <c r="Q32" i="15"/>
  <c r="Y31" i="15"/>
  <c r="X31" i="15"/>
  <c r="W31" i="15"/>
  <c r="S31" i="15"/>
  <c r="R31" i="15"/>
  <c r="Q31" i="15"/>
  <c r="Y30" i="15"/>
  <c r="X30" i="15"/>
  <c r="W30" i="15"/>
  <c r="S30" i="15"/>
  <c r="R30" i="15"/>
  <c r="Q30" i="15"/>
  <c r="Y29" i="15"/>
  <c r="X29" i="15"/>
  <c r="W29" i="15"/>
  <c r="S29" i="15"/>
  <c r="R29" i="15"/>
  <c r="Q29" i="15"/>
  <c r="Y28" i="15"/>
  <c r="X28" i="15"/>
  <c r="W28" i="15"/>
  <c r="S28" i="15"/>
  <c r="R28" i="15"/>
  <c r="Q28" i="15"/>
  <c r="Y27" i="15"/>
  <c r="X27" i="15"/>
  <c r="W27" i="15"/>
  <c r="Y26" i="15"/>
  <c r="X26" i="15"/>
  <c r="W26" i="15"/>
  <c r="Y25" i="15"/>
  <c r="X25" i="15"/>
  <c r="W25" i="15"/>
  <c r="S25" i="15"/>
  <c r="Y24" i="15"/>
  <c r="X24" i="15"/>
  <c r="W24" i="15"/>
  <c r="R24" i="15"/>
  <c r="Q24" i="15"/>
  <c r="Y23" i="15"/>
  <c r="X23" i="15"/>
  <c r="W23" i="15"/>
  <c r="R23" i="15"/>
  <c r="Q23" i="15"/>
  <c r="Y22" i="15"/>
  <c r="X22" i="15"/>
  <c r="W22" i="15"/>
  <c r="R22" i="15"/>
  <c r="Q22" i="15"/>
  <c r="Y21" i="15"/>
  <c r="X21" i="15"/>
  <c r="W21" i="15"/>
  <c r="Y20" i="15"/>
  <c r="X20" i="15"/>
  <c r="W20" i="15"/>
  <c r="Y19" i="15"/>
  <c r="X19" i="15"/>
  <c r="W19" i="15"/>
  <c r="R19" i="15"/>
  <c r="Q19" i="15"/>
  <c r="Y18" i="15"/>
  <c r="X18" i="15"/>
  <c r="W18" i="15"/>
  <c r="R18" i="15"/>
  <c r="Q18" i="15"/>
  <c r="Y17" i="15"/>
  <c r="X17" i="15"/>
  <c r="W17" i="15"/>
  <c r="R17" i="15"/>
  <c r="Q17" i="15"/>
  <c r="Y16" i="15"/>
  <c r="X16" i="15"/>
  <c r="W16" i="15"/>
  <c r="R16" i="15"/>
  <c r="Q16" i="15"/>
  <c r="Y15" i="15"/>
  <c r="X15" i="15"/>
  <c r="W15" i="15"/>
  <c r="Y14" i="15"/>
  <c r="X14" i="15"/>
  <c r="W14" i="15"/>
  <c r="Q14" i="15"/>
  <c r="Y13" i="15"/>
  <c r="X13" i="15"/>
  <c r="W13" i="15"/>
  <c r="Y12" i="15"/>
  <c r="X12" i="15"/>
  <c r="W12" i="15"/>
  <c r="R12" i="15"/>
  <c r="Q12" i="15"/>
  <c r="Y11" i="15"/>
  <c r="X11" i="15"/>
  <c r="W11" i="15"/>
  <c r="Y10" i="15"/>
  <c r="X10" i="15"/>
  <c r="W10" i="15"/>
  <c r="Q10" i="15"/>
  <c r="Y8" i="15"/>
  <c r="X8" i="15"/>
  <c r="W8" i="15"/>
  <c r="R8" i="15"/>
  <c r="Q8" i="15"/>
  <c r="Y7" i="15"/>
  <c r="X7" i="15"/>
  <c r="W7" i="15"/>
  <c r="Q7" i="15"/>
  <c r="Y6" i="15"/>
  <c r="X6" i="15"/>
  <c r="W6" i="15"/>
  <c r="Q6" i="15"/>
  <c r="Y5" i="15"/>
  <c r="X5" i="15"/>
  <c r="W5" i="15"/>
  <c r="R5" i="15"/>
  <c r="Q5" i="15"/>
  <c r="Y4" i="15"/>
  <c r="X4" i="15"/>
  <c r="W4" i="15"/>
  <c r="R4" i="15"/>
  <c r="Q4" i="15"/>
  <c r="Y3" i="15"/>
  <c r="X3" i="15"/>
  <c r="W3" i="15"/>
  <c r="R3" i="15"/>
  <c r="Q3" i="15"/>
  <c r="Y2" i="15"/>
  <c r="X2" i="15"/>
  <c r="W2" i="15"/>
  <c r="R2" i="15"/>
  <c r="Q2" i="15"/>
  <c r="Z49" i="6"/>
  <c r="V49" i="6"/>
  <c r="U49" i="6"/>
  <c r="T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Y46" i="6"/>
  <c r="X46" i="6"/>
  <c r="W46" i="6"/>
  <c r="S46" i="6"/>
  <c r="R46" i="6"/>
  <c r="Q46" i="6"/>
  <c r="Y45" i="6"/>
  <c r="X45" i="6"/>
  <c r="W45" i="6"/>
  <c r="S45" i="6"/>
  <c r="R45" i="6"/>
  <c r="Q45" i="6"/>
  <c r="Y44" i="6"/>
  <c r="X44" i="6"/>
  <c r="W44" i="6"/>
  <c r="S44" i="6"/>
  <c r="R44" i="6"/>
  <c r="Q44" i="6"/>
  <c r="Y43" i="6"/>
  <c r="X43" i="6"/>
  <c r="W43" i="6"/>
  <c r="S43" i="6"/>
  <c r="R43" i="6"/>
  <c r="Q43" i="6"/>
  <c r="Y42" i="6"/>
  <c r="X42" i="6"/>
  <c r="W42" i="6"/>
  <c r="S42" i="6"/>
  <c r="R42" i="6"/>
  <c r="Q42" i="6"/>
  <c r="Y41" i="6"/>
  <c r="X41" i="6"/>
  <c r="W41" i="6"/>
  <c r="S41" i="6"/>
  <c r="R41" i="6"/>
  <c r="Q41" i="6"/>
  <c r="Y40" i="6"/>
  <c r="X40" i="6"/>
  <c r="W40" i="6"/>
  <c r="S40" i="6"/>
  <c r="R40" i="6"/>
  <c r="Q40" i="6"/>
  <c r="Y39" i="6"/>
  <c r="X39" i="6"/>
  <c r="W39" i="6"/>
  <c r="S39" i="6"/>
  <c r="R39" i="6"/>
  <c r="Q39" i="6"/>
  <c r="Y38" i="6"/>
  <c r="X38" i="6"/>
  <c r="W38" i="6"/>
  <c r="S38" i="6"/>
  <c r="R38" i="6"/>
  <c r="Q38" i="6"/>
  <c r="Y37" i="6"/>
  <c r="X37" i="6"/>
  <c r="W37" i="6"/>
  <c r="S37" i="6"/>
  <c r="R37" i="6"/>
  <c r="Q37" i="6"/>
  <c r="Y36" i="6"/>
  <c r="X36" i="6"/>
  <c r="W36" i="6"/>
  <c r="S36" i="6"/>
  <c r="R36" i="6"/>
  <c r="Q36" i="6"/>
  <c r="Y35" i="6"/>
  <c r="X35" i="6"/>
  <c r="W35" i="6"/>
  <c r="S35" i="6"/>
  <c r="R35" i="6"/>
  <c r="Q35" i="6"/>
  <c r="Y34" i="6"/>
  <c r="X34" i="6"/>
  <c r="W34" i="6"/>
  <c r="S34" i="6"/>
  <c r="R34" i="6"/>
  <c r="Q34" i="6"/>
  <c r="Y33" i="6"/>
  <c r="X33" i="6"/>
  <c r="W33" i="6"/>
  <c r="S33" i="6"/>
  <c r="R33" i="6"/>
  <c r="Q33" i="6"/>
  <c r="Y32" i="6"/>
  <c r="X32" i="6"/>
  <c r="W32" i="6"/>
  <c r="S32" i="6"/>
  <c r="R32" i="6"/>
  <c r="Q32" i="6"/>
  <c r="Y31" i="6"/>
  <c r="X31" i="6"/>
  <c r="W31" i="6"/>
  <c r="S31" i="6"/>
  <c r="R31" i="6"/>
  <c r="Q31" i="6"/>
  <c r="Y30" i="6"/>
  <c r="X30" i="6"/>
  <c r="W30" i="6"/>
  <c r="S30" i="6"/>
  <c r="R30" i="6"/>
  <c r="Q30" i="6"/>
  <c r="Y29" i="6"/>
  <c r="X29" i="6"/>
  <c r="W29" i="6"/>
  <c r="S29" i="6"/>
  <c r="R29" i="6"/>
  <c r="Q29" i="6"/>
  <c r="Y28" i="6"/>
  <c r="X28" i="6"/>
  <c r="W28" i="6"/>
  <c r="S28" i="6"/>
  <c r="R28" i="6"/>
  <c r="Q28" i="6"/>
  <c r="Y27" i="6"/>
  <c r="X27" i="6"/>
  <c r="W27" i="6"/>
  <c r="R27" i="6"/>
  <c r="Q27" i="6"/>
  <c r="Y26" i="6"/>
  <c r="X26" i="6"/>
  <c r="W26" i="6"/>
  <c r="R26" i="6"/>
  <c r="Q26" i="6"/>
  <c r="Y25" i="6"/>
  <c r="X25" i="6"/>
  <c r="W25" i="6"/>
  <c r="R25" i="6"/>
  <c r="Q25" i="6"/>
  <c r="Y24" i="6"/>
  <c r="X24" i="6"/>
  <c r="W24" i="6"/>
  <c r="R24" i="6"/>
  <c r="Q24" i="6"/>
  <c r="Y23" i="6"/>
  <c r="X23" i="6"/>
  <c r="W23" i="6"/>
  <c r="R23" i="6"/>
  <c r="Q23" i="6"/>
  <c r="Y22" i="6"/>
  <c r="X22" i="6"/>
  <c r="W22" i="6"/>
  <c r="R22" i="6"/>
  <c r="Q22" i="6"/>
  <c r="Y21" i="6"/>
  <c r="X21" i="6"/>
  <c r="W21" i="6"/>
  <c r="R21" i="6"/>
  <c r="Q21" i="6"/>
  <c r="Y20" i="6"/>
  <c r="X20" i="6"/>
  <c r="W20" i="6"/>
  <c r="R20" i="6"/>
  <c r="Q20" i="6"/>
  <c r="Y19" i="6"/>
  <c r="X19" i="6"/>
  <c r="W19" i="6"/>
  <c r="R19" i="6"/>
  <c r="Q19" i="6"/>
  <c r="Y18" i="6"/>
  <c r="X18" i="6"/>
  <c r="W18" i="6"/>
  <c r="R18" i="6"/>
  <c r="Q18" i="6"/>
  <c r="Y17" i="6"/>
  <c r="X17" i="6"/>
  <c r="W17" i="6"/>
  <c r="R17" i="6"/>
  <c r="Q17" i="6"/>
  <c r="Y16" i="6"/>
  <c r="X16" i="6"/>
  <c r="W16" i="6"/>
  <c r="R16" i="6"/>
  <c r="Q16" i="6"/>
  <c r="Y15" i="6"/>
  <c r="X15" i="6"/>
  <c r="W15" i="6"/>
  <c r="S15" i="6"/>
  <c r="R15" i="6"/>
  <c r="Q15" i="6"/>
  <c r="Y14" i="6"/>
  <c r="X14" i="6"/>
  <c r="W14" i="6"/>
  <c r="Q14" i="6"/>
  <c r="Y13" i="6"/>
  <c r="X13" i="6"/>
  <c r="W13" i="6"/>
  <c r="S13" i="6"/>
  <c r="R13" i="6"/>
  <c r="Q13" i="6"/>
  <c r="Y12" i="6"/>
  <c r="X12" i="6"/>
  <c r="W12" i="6"/>
  <c r="S12" i="6"/>
  <c r="Q12" i="6"/>
  <c r="Y11" i="6"/>
  <c r="X11" i="6"/>
  <c r="W11" i="6"/>
  <c r="R11" i="6"/>
  <c r="Q11" i="6"/>
  <c r="Y10" i="6"/>
  <c r="X10" i="6"/>
  <c r="W10" i="6"/>
  <c r="R10" i="6"/>
  <c r="Q10" i="6"/>
  <c r="Y8" i="6"/>
  <c r="X8" i="6"/>
  <c r="W8" i="6"/>
  <c r="Y7" i="6"/>
  <c r="X7" i="6"/>
  <c r="W7" i="6"/>
  <c r="Q7" i="6"/>
  <c r="Y6" i="6"/>
  <c r="X6" i="6"/>
  <c r="W6" i="6"/>
  <c r="R6" i="6"/>
  <c r="Q6" i="6"/>
  <c r="Y5" i="6"/>
  <c r="X5" i="6"/>
  <c r="W5" i="6"/>
  <c r="R5" i="6"/>
  <c r="Q5" i="6"/>
  <c r="Y4" i="6"/>
  <c r="X4" i="6"/>
  <c r="W4" i="6"/>
  <c r="Y3" i="6"/>
  <c r="X3" i="6"/>
  <c r="W3" i="6"/>
  <c r="R3" i="6"/>
  <c r="Q3" i="6"/>
  <c r="Y2" i="6"/>
  <c r="X2" i="6"/>
  <c r="W2" i="6"/>
  <c r="R2" i="6"/>
  <c r="Q2" i="6"/>
  <c r="Z49" i="2"/>
  <c r="V49" i="2"/>
  <c r="U49" i="2"/>
  <c r="T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Y46" i="2"/>
  <c r="X46" i="2"/>
  <c r="W46" i="2"/>
  <c r="S46" i="2"/>
  <c r="R46" i="2"/>
  <c r="Q46" i="2"/>
  <c r="Y45" i="2"/>
  <c r="X45" i="2"/>
  <c r="W45" i="2"/>
  <c r="S45" i="2"/>
  <c r="R45" i="2"/>
  <c r="Q45" i="2"/>
  <c r="Y44" i="2"/>
  <c r="X44" i="2"/>
  <c r="W44" i="2"/>
  <c r="S44" i="2"/>
  <c r="R44" i="2"/>
  <c r="Q44" i="2"/>
  <c r="Y43" i="2"/>
  <c r="X43" i="2"/>
  <c r="W43" i="2"/>
  <c r="S43" i="2"/>
  <c r="R43" i="2"/>
  <c r="Q43" i="2"/>
  <c r="Y42" i="2"/>
  <c r="X42" i="2"/>
  <c r="W42" i="2"/>
  <c r="S42" i="2"/>
  <c r="R42" i="2"/>
  <c r="Q42" i="2"/>
  <c r="Y41" i="2"/>
  <c r="X41" i="2"/>
  <c r="W41" i="2"/>
  <c r="S41" i="2"/>
  <c r="R41" i="2"/>
  <c r="Q41" i="2"/>
  <c r="Y40" i="2"/>
  <c r="X40" i="2"/>
  <c r="W40" i="2"/>
  <c r="S40" i="2"/>
  <c r="R40" i="2"/>
  <c r="Q40" i="2"/>
  <c r="Y39" i="2"/>
  <c r="X39" i="2"/>
  <c r="W39" i="2"/>
  <c r="S39" i="2"/>
  <c r="R39" i="2"/>
  <c r="Q39" i="2"/>
  <c r="Y38" i="2"/>
  <c r="X38" i="2"/>
  <c r="W38" i="2"/>
  <c r="S38" i="2"/>
  <c r="R38" i="2"/>
  <c r="Q38" i="2"/>
  <c r="Y37" i="2"/>
  <c r="X37" i="2"/>
  <c r="W37" i="2"/>
  <c r="S37" i="2"/>
  <c r="R37" i="2"/>
  <c r="Q37" i="2"/>
  <c r="Y36" i="2"/>
  <c r="X36" i="2"/>
  <c r="W36" i="2"/>
  <c r="S36" i="2"/>
  <c r="R36" i="2"/>
  <c r="Q36" i="2"/>
  <c r="Y35" i="2"/>
  <c r="X35" i="2"/>
  <c r="W35" i="2"/>
  <c r="S35" i="2"/>
  <c r="R35" i="2"/>
  <c r="Q35" i="2"/>
  <c r="Y34" i="2"/>
  <c r="X34" i="2"/>
  <c r="W34" i="2"/>
  <c r="S34" i="2"/>
  <c r="R34" i="2"/>
  <c r="Q34" i="2"/>
  <c r="Y33" i="2"/>
  <c r="X33" i="2"/>
  <c r="W33" i="2"/>
  <c r="S33" i="2"/>
  <c r="R33" i="2"/>
  <c r="Q33" i="2"/>
  <c r="Y32" i="2"/>
  <c r="X32" i="2"/>
  <c r="W32" i="2"/>
  <c r="S32" i="2"/>
  <c r="R32" i="2"/>
  <c r="Q32" i="2"/>
  <c r="Y31" i="2"/>
  <c r="X31" i="2"/>
  <c r="W31" i="2"/>
  <c r="S31" i="2"/>
  <c r="R31" i="2"/>
  <c r="Q31" i="2"/>
  <c r="Y30" i="2"/>
  <c r="X30" i="2"/>
  <c r="W30" i="2"/>
  <c r="S30" i="2"/>
  <c r="R30" i="2"/>
  <c r="Q30" i="2"/>
  <c r="Y29" i="2"/>
  <c r="X29" i="2"/>
  <c r="W29" i="2"/>
  <c r="S29" i="2"/>
  <c r="R29" i="2"/>
  <c r="Q29" i="2"/>
  <c r="Y28" i="2"/>
  <c r="X28" i="2"/>
  <c r="W28" i="2"/>
  <c r="S28" i="2"/>
  <c r="R28" i="2"/>
  <c r="Q28" i="2"/>
  <c r="Y27" i="2"/>
  <c r="X27" i="2"/>
  <c r="W27" i="2"/>
  <c r="R27" i="2"/>
  <c r="Q27" i="2"/>
  <c r="Y26" i="2"/>
  <c r="X26" i="2"/>
  <c r="W26" i="2"/>
  <c r="R26" i="2"/>
  <c r="Q26" i="2"/>
  <c r="Y25" i="2"/>
  <c r="X25" i="2"/>
  <c r="W25" i="2"/>
  <c r="R25" i="2"/>
  <c r="Q25" i="2"/>
  <c r="Y24" i="2"/>
  <c r="X24" i="2"/>
  <c r="W24" i="2"/>
  <c r="S24" i="2"/>
  <c r="R24" i="2"/>
  <c r="Q24" i="2"/>
  <c r="Y23" i="2"/>
  <c r="X23" i="2"/>
  <c r="W23" i="2"/>
  <c r="R23" i="2"/>
  <c r="Q23" i="2"/>
  <c r="Y22" i="2"/>
  <c r="X22" i="2"/>
  <c r="W22" i="2"/>
  <c r="S22" i="2"/>
  <c r="Q22" i="2"/>
  <c r="Y21" i="2"/>
  <c r="X21" i="2"/>
  <c r="W21" i="2"/>
  <c r="Q21" i="2"/>
  <c r="Y20" i="2"/>
  <c r="X20" i="2"/>
  <c r="W20" i="2"/>
  <c r="S20" i="2"/>
  <c r="R20" i="2"/>
  <c r="Q20" i="2"/>
  <c r="Y19" i="2"/>
  <c r="X19" i="2"/>
  <c r="W19" i="2"/>
  <c r="Q19" i="2"/>
  <c r="Y18" i="2"/>
  <c r="X18" i="2"/>
  <c r="W18" i="2"/>
  <c r="S18" i="2"/>
  <c r="Q18" i="2"/>
  <c r="Y17" i="2"/>
  <c r="X17" i="2"/>
  <c r="W17" i="2"/>
  <c r="S17" i="2"/>
  <c r="R17" i="2"/>
  <c r="Q17" i="2"/>
  <c r="Y16" i="2"/>
  <c r="X16" i="2"/>
  <c r="W16" i="2"/>
  <c r="S16" i="2"/>
  <c r="Q16" i="2"/>
  <c r="Y15" i="2"/>
  <c r="X15" i="2"/>
  <c r="W15" i="2"/>
  <c r="R15" i="2"/>
  <c r="Q15" i="2"/>
  <c r="Y14" i="2"/>
  <c r="X14" i="2"/>
  <c r="W14" i="2"/>
  <c r="S14" i="2"/>
  <c r="R14" i="2"/>
  <c r="Q14" i="2"/>
  <c r="Y13" i="2"/>
  <c r="X13" i="2"/>
  <c r="W13" i="2"/>
  <c r="R13" i="2"/>
  <c r="Q13" i="2"/>
  <c r="Y12" i="2"/>
  <c r="X12" i="2"/>
  <c r="W12" i="2"/>
  <c r="Q12" i="2"/>
  <c r="Y11" i="2"/>
  <c r="X11" i="2"/>
  <c r="W11" i="2"/>
  <c r="S11" i="2"/>
  <c r="Q11" i="2"/>
  <c r="Y10" i="2"/>
  <c r="X10" i="2"/>
  <c r="W10" i="2"/>
  <c r="R10" i="2"/>
  <c r="Q10" i="2"/>
  <c r="Y9" i="2"/>
  <c r="X9" i="2"/>
  <c r="W9" i="2"/>
  <c r="R9" i="2"/>
  <c r="Q9" i="2"/>
  <c r="Y8" i="2"/>
  <c r="X8" i="2"/>
  <c r="W8" i="2"/>
  <c r="R8" i="2"/>
  <c r="Q8" i="2"/>
  <c r="Y7" i="2"/>
  <c r="X7" i="2"/>
  <c r="W7" i="2"/>
  <c r="R7" i="2"/>
  <c r="Q7" i="2"/>
  <c r="Y6" i="2"/>
  <c r="X6" i="2"/>
  <c r="W6" i="2"/>
  <c r="Q6" i="2"/>
  <c r="Y5" i="2"/>
  <c r="X5" i="2"/>
  <c r="W5" i="2"/>
  <c r="Q5" i="2"/>
  <c r="Y4" i="2"/>
  <c r="X4" i="2"/>
  <c r="W4" i="2"/>
  <c r="R4" i="2"/>
  <c r="Q4" i="2"/>
  <c r="Y3" i="2"/>
  <c r="X3" i="2"/>
  <c r="W3" i="2"/>
  <c r="R3" i="2"/>
  <c r="Q3" i="2"/>
  <c r="Y2" i="2"/>
  <c r="X2" i="2"/>
  <c r="W2" i="2"/>
  <c r="Z49" i="5"/>
  <c r="V49" i="5"/>
  <c r="U49" i="5"/>
  <c r="T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Y46" i="5"/>
  <c r="X46" i="5"/>
  <c r="W46" i="5"/>
  <c r="S46" i="5"/>
  <c r="R46" i="5"/>
  <c r="Q46" i="5"/>
  <c r="Y45" i="5"/>
  <c r="X45" i="5"/>
  <c r="W45" i="5"/>
  <c r="S45" i="5"/>
  <c r="R45" i="5"/>
  <c r="Q45" i="5"/>
  <c r="Y44" i="5"/>
  <c r="X44" i="5"/>
  <c r="W44" i="5"/>
  <c r="S44" i="5"/>
  <c r="R44" i="5"/>
  <c r="Q44" i="5"/>
  <c r="Y43" i="5"/>
  <c r="X43" i="5"/>
  <c r="W43" i="5"/>
  <c r="S43" i="5"/>
  <c r="R43" i="5"/>
  <c r="Q43" i="5"/>
  <c r="Y42" i="5"/>
  <c r="X42" i="5"/>
  <c r="W42" i="5"/>
  <c r="S42" i="5"/>
  <c r="R42" i="5"/>
  <c r="Q42" i="5"/>
  <c r="Y41" i="5"/>
  <c r="X41" i="5"/>
  <c r="W41" i="5"/>
  <c r="S41" i="5"/>
  <c r="R41" i="5"/>
  <c r="Q41" i="5"/>
  <c r="Y40" i="5"/>
  <c r="X40" i="5"/>
  <c r="W40" i="5"/>
  <c r="S40" i="5"/>
  <c r="R40" i="5"/>
  <c r="Q40" i="5"/>
  <c r="Y39" i="5"/>
  <c r="X39" i="5"/>
  <c r="W39" i="5"/>
  <c r="S39" i="5"/>
  <c r="R39" i="5"/>
  <c r="Q39" i="5"/>
  <c r="Y38" i="5"/>
  <c r="X38" i="5"/>
  <c r="W38" i="5"/>
  <c r="S38" i="5"/>
  <c r="R38" i="5"/>
  <c r="Q38" i="5"/>
  <c r="Y37" i="5"/>
  <c r="X37" i="5"/>
  <c r="W37" i="5"/>
  <c r="S37" i="5"/>
  <c r="R37" i="5"/>
  <c r="Q37" i="5"/>
  <c r="Y36" i="5"/>
  <c r="X36" i="5"/>
  <c r="W36" i="5"/>
  <c r="S36" i="5"/>
  <c r="R36" i="5"/>
  <c r="Q36" i="5"/>
  <c r="Y35" i="5"/>
  <c r="X35" i="5"/>
  <c r="W35" i="5"/>
  <c r="S35" i="5"/>
  <c r="R35" i="5"/>
  <c r="Q35" i="5"/>
  <c r="Y34" i="5"/>
  <c r="X34" i="5"/>
  <c r="W34" i="5"/>
  <c r="S34" i="5"/>
  <c r="R34" i="5"/>
  <c r="Q34" i="5"/>
  <c r="Y33" i="5"/>
  <c r="X33" i="5"/>
  <c r="W33" i="5"/>
  <c r="S33" i="5"/>
  <c r="R33" i="5"/>
  <c r="Q33" i="5"/>
  <c r="Y32" i="5"/>
  <c r="X32" i="5"/>
  <c r="W32" i="5"/>
  <c r="S32" i="5"/>
  <c r="R32" i="5"/>
  <c r="Q32" i="5"/>
  <c r="Y31" i="5"/>
  <c r="X31" i="5"/>
  <c r="W31" i="5"/>
  <c r="S31" i="5"/>
  <c r="R31" i="5"/>
  <c r="Q31" i="5"/>
  <c r="Y30" i="5"/>
  <c r="X30" i="5"/>
  <c r="W30" i="5"/>
  <c r="S30" i="5"/>
  <c r="R30" i="5"/>
  <c r="Q30" i="5"/>
  <c r="Y29" i="5"/>
  <c r="X29" i="5"/>
  <c r="W29" i="5"/>
  <c r="S29" i="5"/>
  <c r="R29" i="5"/>
  <c r="Q29" i="5"/>
  <c r="Y28" i="5"/>
  <c r="X28" i="5"/>
  <c r="W28" i="5"/>
  <c r="S28" i="5"/>
  <c r="R28" i="5"/>
  <c r="Q28" i="5"/>
  <c r="Y27" i="5"/>
  <c r="X27" i="5"/>
  <c r="W27" i="5"/>
  <c r="S27" i="5"/>
  <c r="R27" i="5"/>
  <c r="Q27" i="5"/>
  <c r="Y26" i="5"/>
  <c r="X26" i="5"/>
  <c r="W26" i="5"/>
  <c r="S26" i="5"/>
  <c r="R26" i="5"/>
  <c r="Q26" i="5"/>
  <c r="Y25" i="5"/>
  <c r="X25" i="5"/>
  <c r="W25" i="5"/>
  <c r="S25" i="5"/>
  <c r="R25" i="5"/>
  <c r="Q25" i="5"/>
  <c r="Y24" i="5"/>
  <c r="X24" i="5"/>
  <c r="W24" i="5"/>
  <c r="S24" i="5"/>
  <c r="R24" i="5"/>
  <c r="Q24" i="5"/>
  <c r="Y23" i="5"/>
  <c r="X23" i="5"/>
  <c r="W23" i="5"/>
  <c r="S23" i="5"/>
  <c r="R23" i="5"/>
  <c r="Q23" i="5"/>
  <c r="Y22" i="5"/>
  <c r="X22" i="5"/>
  <c r="W22" i="5"/>
  <c r="S22" i="5"/>
  <c r="R22" i="5"/>
  <c r="Q22" i="5"/>
  <c r="Y21" i="5"/>
  <c r="X21" i="5"/>
  <c r="W21" i="5"/>
  <c r="S21" i="5"/>
  <c r="R21" i="5"/>
  <c r="Q21" i="5"/>
  <c r="Y20" i="5"/>
  <c r="X20" i="5"/>
  <c r="W20" i="5"/>
  <c r="S20" i="5"/>
  <c r="R20" i="5"/>
  <c r="Q20" i="5"/>
  <c r="Y19" i="5"/>
  <c r="X19" i="5"/>
  <c r="W19" i="5"/>
  <c r="S19" i="5"/>
  <c r="R19" i="5"/>
  <c r="Q19" i="5"/>
  <c r="Y18" i="5"/>
  <c r="X18" i="5"/>
  <c r="W18" i="5"/>
  <c r="R18" i="5"/>
  <c r="Q18" i="5"/>
  <c r="Y17" i="5"/>
  <c r="X17" i="5"/>
  <c r="W17" i="5"/>
  <c r="R17" i="5"/>
  <c r="Q17" i="5"/>
  <c r="Y16" i="5"/>
  <c r="X16" i="5"/>
  <c r="W16" i="5"/>
  <c r="S16" i="5"/>
  <c r="R16" i="5"/>
  <c r="Q16" i="5"/>
  <c r="Y15" i="5"/>
  <c r="X15" i="5"/>
  <c r="W15" i="5"/>
  <c r="S15" i="5"/>
  <c r="R15" i="5"/>
  <c r="Q15" i="5"/>
  <c r="Y14" i="5"/>
  <c r="X14" i="5"/>
  <c r="W14" i="5"/>
  <c r="S14" i="5"/>
  <c r="R14" i="5"/>
  <c r="Q14" i="5"/>
  <c r="Y13" i="5"/>
  <c r="X13" i="5"/>
  <c r="W13" i="5"/>
  <c r="S13" i="5"/>
  <c r="R13" i="5"/>
  <c r="Q13" i="5"/>
  <c r="Y12" i="5"/>
  <c r="X12" i="5"/>
  <c r="W12" i="5"/>
  <c r="S12" i="5"/>
  <c r="R12" i="5"/>
  <c r="Q12" i="5"/>
  <c r="Y11" i="5"/>
  <c r="X11" i="5"/>
  <c r="W11" i="5"/>
  <c r="S11" i="5"/>
  <c r="R11" i="5"/>
  <c r="Q11" i="5"/>
  <c r="Y10" i="5"/>
  <c r="X10" i="5"/>
  <c r="W10" i="5"/>
  <c r="R10" i="5"/>
  <c r="Q10" i="5"/>
  <c r="Y9" i="5"/>
  <c r="X9" i="5"/>
  <c r="W9" i="5"/>
  <c r="S9" i="5"/>
  <c r="R9" i="5"/>
  <c r="Q9" i="5"/>
  <c r="Y8" i="5"/>
  <c r="X8" i="5"/>
  <c r="W8" i="5"/>
  <c r="R8" i="5"/>
  <c r="Q8" i="5"/>
  <c r="Y7" i="5"/>
  <c r="X7" i="5"/>
  <c r="W7" i="5"/>
  <c r="S7" i="5"/>
  <c r="R7" i="5"/>
  <c r="Q7" i="5"/>
  <c r="Y6" i="5"/>
  <c r="X6" i="5"/>
  <c r="W6" i="5"/>
  <c r="S6" i="5"/>
  <c r="R6" i="5"/>
  <c r="Q6" i="5"/>
  <c r="Y5" i="5"/>
  <c r="X5" i="5"/>
  <c r="W5" i="5"/>
  <c r="S5" i="5"/>
  <c r="R5" i="5"/>
  <c r="Q5" i="5"/>
  <c r="Y4" i="5"/>
  <c r="X4" i="5"/>
  <c r="W4" i="5"/>
  <c r="R4" i="5"/>
  <c r="Q4" i="5"/>
  <c r="Y3" i="5"/>
  <c r="X3" i="5"/>
  <c r="W3" i="5"/>
  <c r="S3" i="5"/>
  <c r="R3" i="5"/>
  <c r="Q3" i="5"/>
  <c r="Y2" i="5"/>
  <c r="X2" i="5"/>
  <c r="W2" i="5"/>
  <c r="S2" i="5"/>
  <c r="R2" i="5"/>
  <c r="Q2" i="5"/>
  <c r="Z49" i="4"/>
  <c r="V49" i="4"/>
  <c r="U49" i="4"/>
  <c r="T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Y46" i="4"/>
  <c r="X46" i="4"/>
  <c r="W46" i="4"/>
  <c r="S46" i="4"/>
  <c r="R46" i="4"/>
  <c r="Q46" i="4"/>
  <c r="Y45" i="4"/>
  <c r="X45" i="4"/>
  <c r="W45" i="4"/>
  <c r="S45" i="4"/>
  <c r="R45" i="4"/>
  <c r="Q45" i="4"/>
  <c r="Y44" i="4"/>
  <c r="X44" i="4"/>
  <c r="W44" i="4"/>
  <c r="S44" i="4"/>
  <c r="R44" i="4"/>
  <c r="Q44" i="4"/>
  <c r="Y43" i="4"/>
  <c r="X43" i="4"/>
  <c r="W43" i="4"/>
  <c r="S43" i="4"/>
  <c r="R43" i="4"/>
  <c r="Q43" i="4"/>
  <c r="Y42" i="4"/>
  <c r="X42" i="4"/>
  <c r="W42" i="4"/>
  <c r="S42" i="4"/>
  <c r="R42" i="4"/>
  <c r="Q42" i="4"/>
  <c r="Y41" i="4"/>
  <c r="X41" i="4"/>
  <c r="W41" i="4"/>
  <c r="S41" i="4"/>
  <c r="R41" i="4"/>
  <c r="Q41" i="4"/>
  <c r="Y40" i="4"/>
  <c r="X40" i="4"/>
  <c r="W40" i="4"/>
  <c r="S40" i="4"/>
  <c r="R40" i="4"/>
  <c r="Q40" i="4"/>
  <c r="Y39" i="4"/>
  <c r="X39" i="4"/>
  <c r="W39" i="4"/>
  <c r="S39" i="4"/>
  <c r="R39" i="4"/>
  <c r="Q39" i="4"/>
  <c r="Y38" i="4"/>
  <c r="X38" i="4"/>
  <c r="W38" i="4"/>
  <c r="S38" i="4"/>
  <c r="R38" i="4"/>
  <c r="Q38" i="4"/>
  <c r="Y37" i="4"/>
  <c r="X37" i="4"/>
  <c r="W37" i="4"/>
  <c r="S37" i="4"/>
  <c r="R37" i="4"/>
  <c r="Q37" i="4"/>
  <c r="Y36" i="4"/>
  <c r="X36" i="4"/>
  <c r="W36" i="4"/>
  <c r="S36" i="4"/>
  <c r="R36" i="4"/>
  <c r="Q36" i="4"/>
  <c r="Y35" i="4"/>
  <c r="X35" i="4"/>
  <c r="W35" i="4"/>
  <c r="S35" i="4"/>
  <c r="R35" i="4"/>
  <c r="Q35" i="4"/>
  <c r="Y34" i="4"/>
  <c r="X34" i="4"/>
  <c r="W34" i="4"/>
  <c r="S34" i="4"/>
  <c r="R34" i="4"/>
  <c r="Q34" i="4"/>
  <c r="Y33" i="4"/>
  <c r="X33" i="4"/>
  <c r="W33" i="4"/>
  <c r="S33" i="4"/>
  <c r="R33" i="4"/>
  <c r="Q33" i="4"/>
  <c r="Y32" i="4"/>
  <c r="X32" i="4"/>
  <c r="W32" i="4"/>
  <c r="S32" i="4"/>
  <c r="R32" i="4"/>
  <c r="Q32" i="4"/>
  <c r="Y31" i="4"/>
  <c r="X31" i="4"/>
  <c r="W31" i="4"/>
  <c r="S31" i="4"/>
  <c r="R31" i="4"/>
  <c r="Q31" i="4"/>
  <c r="Y30" i="4"/>
  <c r="X30" i="4"/>
  <c r="W30" i="4"/>
  <c r="S30" i="4"/>
  <c r="R30" i="4"/>
  <c r="Q30" i="4"/>
  <c r="Y29" i="4"/>
  <c r="X29" i="4"/>
  <c r="W29" i="4"/>
  <c r="S29" i="4"/>
  <c r="R29" i="4"/>
  <c r="Q29" i="4"/>
  <c r="Y28" i="4"/>
  <c r="X28" i="4"/>
  <c r="W28" i="4"/>
  <c r="S28" i="4"/>
  <c r="R28" i="4"/>
  <c r="Q28" i="4"/>
  <c r="Y27" i="4"/>
  <c r="X27" i="4"/>
  <c r="W27" i="4"/>
  <c r="S27" i="4"/>
  <c r="R27" i="4"/>
  <c r="Q27" i="4"/>
  <c r="Y26" i="4"/>
  <c r="X26" i="4"/>
  <c r="W26" i="4"/>
  <c r="S26" i="4"/>
  <c r="R26" i="4"/>
  <c r="Q26" i="4"/>
  <c r="Y25" i="4"/>
  <c r="X25" i="4"/>
  <c r="W25" i="4"/>
  <c r="S25" i="4"/>
  <c r="R25" i="4"/>
  <c r="Q25" i="4"/>
  <c r="Y24" i="4"/>
  <c r="X24" i="4"/>
  <c r="W24" i="4"/>
  <c r="R24" i="4"/>
  <c r="Q24" i="4"/>
  <c r="Y23" i="4"/>
  <c r="X23" i="4"/>
  <c r="W23" i="4"/>
  <c r="R23" i="4"/>
  <c r="Q23" i="4"/>
  <c r="Y22" i="4"/>
  <c r="X22" i="4"/>
  <c r="W22" i="4"/>
  <c r="S22" i="4"/>
  <c r="R22" i="4"/>
  <c r="Q22" i="4"/>
  <c r="Y21" i="4"/>
  <c r="X21" i="4"/>
  <c r="W21" i="4"/>
  <c r="S21" i="4"/>
  <c r="R21" i="4"/>
  <c r="Q21" i="4"/>
  <c r="Y20" i="4"/>
  <c r="X20" i="4"/>
  <c r="W20" i="4"/>
  <c r="S20" i="4"/>
  <c r="R20" i="4"/>
  <c r="Q20" i="4"/>
  <c r="Y19" i="4"/>
  <c r="X19" i="4"/>
  <c r="W19" i="4"/>
  <c r="S19" i="4"/>
  <c r="R19" i="4"/>
  <c r="Q19" i="4"/>
  <c r="Y18" i="4"/>
  <c r="X18" i="4"/>
  <c r="W18" i="4"/>
  <c r="R18" i="4"/>
  <c r="Q18" i="4"/>
  <c r="Y17" i="4"/>
  <c r="X17" i="4"/>
  <c r="W17" i="4"/>
  <c r="S17" i="4"/>
  <c r="R17" i="4"/>
  <c r="Q17" i="4"/>
  <c r="Y16" i="4"/>
  <c r="X16" i="4"/>
  <c r="W16" i="4"/>
  <c r="S16" i="4"/>
  <c r="R16" i="4"/>
  <c r="Q16" i="4"/>
  <c r="Y15" i="4"/>
  <c r="X15" i="4"/>
  <c r="W15" i="4"/>
  <c r="S15" i="4"/>
  <c r="R15" i="4"/>
  <c r="Q15" i="4"/>
  <c r="Y14" i="4"/>
  <c r="X14" i="4"/>
  <c r="W14" i="4"/>
  <c r="R14" i="4"/>
  <c r="Q14" i="4"/>
  <c r="Y13" i="4"/>
  <c r="X13" i="4"/>
  <c r="W13" i="4"/>
  <c r="S13" i="4"/>
  <c r="R13" i="4"/>
  <c r="Q13" i="4"/>
  <c r="Y11" i="4"/>
  <c r="X11" i="4"/>
  <c r="W11" i="4"/>
  <c r="R11" i="4"/>
  <c r="Q11" i="4"/>
  <c r="Y10" i="4"/>
  <c r="X10" i="4"/>
  <c r="W10" i="4"/>
  <c r="S10" i="4"/>
  <c r="R10" i="4"/>
  <c r="Q10" i="4"/>
  <c r="Y9" i="4"/>
  <c r="X9" i="4"/>
  <c r="W9" i="4"/>
  <c r="S9" i="4"/>
  <c r="R9" i="4"/>
  <c r="Q9" i="4"/>
  <c r="Y8" i="4"/>
  <c r="X8" i="4"/>
  <c r="W8" i="4"/>
  <c r="S8" i="4"/>
  <c r="R8" i="4"/>
  <c r="Q8" i="4"/>
  <c r="Y7" i="4"/>
  <c r="X7" i="4"/>
  <c r="W7" i="4"/>
  <c r="S7" i="4"/>
  <c r="R7" i="4"/>
  <c r="Q7" i="4"/>
  <c r="Z49" i="3"/>
  <c r="V49" i="3"/>
  <c r="U49" i="3"/>
  <c r="T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Y46" i="3"/>
  <c r="X46" i="3"/>
  <c r="W46" i="3"/>
  <c r="S46" i="3"/>
  <c r="R46" i="3"/>
  <c r="Q46" i="3"/>
  <c r="Y45" i="3"/>
  <c r="X45" i="3"/>
  <c r="W45" i="3"/>
  <c r="S45" i="3"/>
  <c r="R45" i="3"/>
  <c r="Q45" i="3"/>
  <c r="Y44" i="3"/>
  <c r="X44" i="3"/>
  <c r="W44" i="3"/>
  <c r="S44" i="3"/>
  <c r="R44" i="3"/>
  <c r="Q44" i="3"/>
  <c r="Y43" i="3"/>
  <c r="X43" i="3"/>
  <c r="W43" i="3"/>
  <c r="S43" i="3"/>
  <c r="R43" i="3"/>
  <c r="Q43" i="3"/>
  <c r="Y42" i="3"/>
  <c r="X42" i="3"/>
  <c r="W42" i="3"/>
  <c r="S42" i="3"/>
  <c r="R42" i="3"/>
  <c r="Q42" i="3"/>
  <c r="Y41" i="3"/>
  <c r="X41" i="3"/>
  <c r="W41" i="3"/>
  <c r="S41" i="3"/>
  <c r="R41" i="3"/>
  <c r="Q41" i="3"/>
  <c r="Y40" i="3"/>
  <c r="X40" i="3"/>
  <c r="W40" i="3"/>
  <c r="S40" i="3"/>
  <c r="R40" i="3"/>
  <c r="Q40" i="3"/>
  <c r="Y39" i="3"/>
  <c r="X39" i="3"/>
  <c r="W39" i="3"/>
  <c r="S39" i="3"/>
  <c r="R39" i="3"/>
  <c r="Q39" i="3"/>
  <c r="Y38" i="3"/>
  <c r="X38" i="3"/>
  <c r="W38" i="3"/>
  <c r="S38" i="3"/>
  <c r="R38" i="3"/>
  <c r="Q38" i="3"/>
  <c r="Y37" i="3"/>
  <c r="X37" i="3"/>
  <c r="W37" i="3"/>
  <c r="S37" i="3"/>
  <c r="R37" i="3"/>
  <c r="Q37" i="3"/>
  <c r="Y36" i="3"/>
  <c r="X36" i="3"/>
  <c r="W36" i="3"/>
  <c r="S36" i="3"/>
  <c r="R36" i="3"/>
  <c r="Q36" i="3"/>
  <c r="Y35" i="3"/>
  <c r="X35" i="3"/>
  <c r="W35" i="3"/>
  <c r="S35" i="3"/>
  <c r="R35" i="3"/>
  <c r="Q35" i="3"/>
  <c r="Y34" i="3"/>
  <c r="X34" i="3"/>
  <c r="W34" i="3"/>
  <c r="S34" i="3"/>
  <c r="R34" i="3"/>
  <c r="Q34" i="3"/>
  <c r="Y33" i="3"/>
  <c r="X33" i="3"/>
  <c r="W33" i="3"/>
  <c r="S33" i="3"/>
  <c r="R33" i="3"/>
  <c r="Q33" i="3"/>
  <c r="Y32" i="3"/>
  <c r="X32" i="3"/>
  <c r="W32" i="3"/>
  <c r="S32" i="3"/>
  <c r="R32" i="3"/>
  <c r="Q32" i="3"/>
  <c r="Y31" i="3"/>
  <c r="X31" i="3"/>
  <c r="W31" i="3"/>
  <c r="S31" i="3"/>
  <c r="R31" i="3"/>
  <c r="Q31" i="3"/>
  <c r="Y30" i="3"/>
  <c r="X30" i="3"/>
  <c r="W30" i="3"/>
  <c r="S30" i="3"/>
  <c r="R30" i="3"/>
  <c r="Q30" i="3"/>
  <c r="Y29" i="3"/>
  <c r="X29" i="3"/>
  <c r="W29" i="3"/>
  <c r="S29" i="3"/>
  <c r="R29" i="3"/>
  <c r="Q29" i="3"/>
  <c r="Y28" i="3"/>
  <c r="X28" i="3"/>
  <c r="W28" i="3"/>
  <c r="S28" i="3"/>
  <c r="R28" i="3"/>
  <c r="Q28" i="3"/>
  <c r="Y27" i="3"/>
  <c r="X27" i="3"/>
  <c r="W27" i="3"/>
  <c r="R27" i="3"/>
  <c r="Q27" i="3"/>
  <c r="Y26" i="3"/>
  <c r="X26" i="3"/>
  <c r="W26" i="3"/>
  <c r="S26" i="3"/>
  <c r="R26" i="3"/>
  <c r="Q26" i="3"/>
  <c r="Y25" i="3"/>
  <c r="X25" i="3"/>
  <c r="W25" i="3"/>
  <c r="S25" i="3"/>
  <c r="R25" i="3"/>
  <c r="Q25" i="3"/>
  <c r="Y24" i="3"/>
  <c r="X24" i="3"/>
  <c r="W24" i="3"/>
  <c r="R24" i="3"/>
  <c r="Q24" i="3"/>
  <c r="Y23" i="3"/>
  <c r="X23" i="3"/>
  <c r="W23" i="3"/>
  <c r="R23" i="3"/>
  <c r="Q23" i="3"/>
  <c r="Y22" i="3"/>
  <c r="X22" i="3"/>
  <c r="W22" i="3"/>
  <c r="R22" i="3"/>
  <c r="Q22" i="3"/>
  <c r="Y21" i="3"/>
  <c r="X21" i="3"/>
  <c r="W21" i="3"/>
  <c r="S21" i="3"/>
  <c r="R21" i="3"/>
  <c r="Q21" i="3"/>
  <c r="Y20" i="3"/>
  <c r="X20" i="3"/>
  <c r="W20" i="3"/>
  <c r="R20" i="3"/>
  <c r="Q20" i="3"/>
  <c r="Y19" i="3"/>
  <c r="X19" i="3"/>
  <c r="W19" i="3"/>
  <c r="R19" i="3"/>
  <c r="Q19" i="3"/>
  <c r="Y18" i="3"/>
  <c r="X18" i="3"/>
  <c r="W18" i="3"/>
  <c r="R18" i="3"/>
  <c r="Q18" i="3"/>
  <c r="Y17" i="3"/>
  <c r="X17" i="3"/>
  <c r="W17" i="3"/>
  <c r="R17" i="3"/>
  <c r="Q17" i="3"/>
  <c r="Y16" i="3"/>
  <c r="X16" i="3"/>
  <c r="W16" i="3"/>
  <c r="R16" i="3"/>
  <c r="Q16" i="3"/>
  <c r="Y15" i="3"/>
  <c r="X15" i="3"/>
  <c r="W15" i="3"/>
  <c r="S15" i="3"/>
  <c r="R15" i="3"/>
  <c r="Q15" i="3"/>
  <c r="Y14" i="3"/>
  <c r="X14" i="3"/>
  <c r="W14" i="3"/>
  <c r="S14" i="3"/>
  <c r="R14" i="3"/>
  <c r="Q14" i="3"/>
  <c r="Y13" i="3"/>
  <c r="X13" i="3"/>
  <c r="W13" i="3"/>
  <c r="S13" i="3"/>
  <c r="R13" i="3"/>
  <c r="Q13" i="3"/>
  <c r="Y12" i="3"/>
  <c r="X12" i="3"/>
  <c r="W12" i="3"/>
  <c r="S12" i="3"/>
  <c r="R12" i="3"/>
  <c r="Q12" i="3"/>
  <c r="Y11" i="3"/>
  <c r="X11" i="3"/>
  <c r="W11" i="3"/>
  <c r="S11" i="3"/>
  <c r="R11" i="3"/>
  <c r="Q11" i="3"/>
  <c r="Y10" i="3"/>
  <c r="X10" i="3"/>
  <c r="W10" i="3"/>
  <c r="S10" i="3"/>
  <c r="R10" i="3"/>
  <c r="Q10" i="3"/>
  <c r="Y9" i="3"/>
  <c r="X9" i="3"/>
  <c r="W9" i="3"/>
  <c r="S9" i="3"/>
  <c r="R9" i="3"/>
  <c r="Q9" i="3"/>
  <c r="Y8" i="3"/>
  <c r="X8" i="3"/>
  <c r="W8" i="3"/>
  <c r="S8" i="3"/>
  <c r="R8" i="3"/>
  <c r="Q8" i="3"/>
  <c r="Y7" i="3"/>
  <c r="X7" i="3"/>
  <c r="W7" i="3"/>
  <c r="S7" i="3"/>
  <c r="R7" i="3"/>
  <c r="Q7" i="3"/>
  <c r="Y6" i="3"/>
  <c r="X6" i="3"/>
  <c r="W6" i="3"/>
  <c r="R6" i="3"/>
  <c r="Q6" i="3"/>
  <c r="Y5" i="3"/>
  <c r="X5" i="3"/>
  <c r="W5" i="3"/>
  <c r="R5" i="3"/>
  <c r="Q5" i="3"/>
  <c r="Y4" i="3"/>
  <c r="X4" i="3"/>
  <c r="W4" i="3"/>
  <c r="S4" i="3"/>
  <c r="R4" i="3"/>
  <c r="Q4" i="3"/>
  <c r="Y3" i="3"/>
  <c r="X3" i="3"/>
  <c r="W3" i="3"/>
  <c r="R3" i="3"/>
  <c r="Q3" i="3"/>
  <c r="Y2" i="3"/>
  <c r="X2" i="3"/>
  <c r="W2" i="3"/>
  <c r="S2" i="3"/>
  <c r="R2" i="3"/>
  <c r="Q2" i="3"/>
  <c r="Z49" i="10"/>
  <c r="V49" i="10"/>
  <c r="U49" i="10"/>
  <c r="T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Y46" i="10"/>
  <c r="X46" i="10"/>
  <c r="W46" i="10"/>
  <c r="S46" i="10"/>
  <c r="R46" i="10"/>
  <c r="Q46" i="10"/>
  <c r="Y45" i="10"/>
  <c r="X45" i="10"/>
  <c r="W45" i="10"/>
  <c r="S45" i="10"/>
  <c r="R45" i="10"/>
  <c r="Q45" i="10"/>
  <c r="Y44" i="10"/>
  <c r="X44" i="10"/>
  <c r="W44" i="10"/>
  <c r="S44" i="10"/>
  <c r="R44" i="10"/>
  <c r="Q44" i="10"/>
  <c r="Y43" i="10"/>
  <c r="X43" i="10"/>
  <c r="W43" i="10"/>
  <c r="S43" i="10"/>
  <c r="R43" i="10"/>
  <c r="Q43" i="10"/>
  <c r="Y42" i="10"/>
  <c r="X42" i="10"/>
  <c r="W42" i="10"/>
  <c r="S42" i="10"/>
  <c r="R42" i="10"/>
  <c r="Q42" i="10"/>
  <c r="Y41" i="10"/>
  <c r="X41" i="10"/>
  <c r="W41" i="10"/>
  <c r="S41" i="10"/>
  <c r="R41" i="10"/>
  <c r="Q41" i="10"/>
  <c r="Y40" i="10"/>
  <c r="X40" i="10"/>
  <c r="W40" i="10"/>
  <c r="S40" i="10"/>
  <c r="R40" i="10"/>
  <c r="Q40" i="10"/>
  <c r="Y39" i="10"/>
  <c r="X39" i="10"/>
  <c r="W39" i="10"/>
  <c r="S39" i="10"/>
  <c r="R39" i="10"/>
  <c r="Q39" i="10"/>
  <c r="Y38" i="10"/>
  <c r="X38" i="10"/>
  <c r="W38" i="10"/>
  <c r="S38" i="10"/>
  <c r="R38" i="10"/>
  <c r="Q38" i="10"/>
  <c r="Y37" i="10"/>
  <c r="X37" i="10"/>
  <c r="W37" i="10"/>
  <c r="S37" i="10"/>
  <c r="R37" i="10"/>
  <c r="Q37" i="10"/>
  <c r="Y36" i="10"/>
  <c r="X36" i="10"/>
  <c r="W36" i="10"/>
  <c r="S36" i="10"/>
  <c r="R36" i="10"/>
  <c r="Q36" i="10"/>
  <c r="Y35" i="10"/>
  <c r="X35" i="10"/>
  <c r="W35" i="10"/>
  <c r="S35" i="10"/>
  <c r="R35" i="10"/>
  <c r="Q35" i="10"/>
  <c r="Y34" i="10"/>
  <c r="X34" i="10"/>
  <c r="W34" i="10"/>
  <c r="S34" i="10"/>
  <c r="R34" i="10"/>
  <c r="Q34" i="10"/>
  <c r="Y33" i="10"/>
  <c r="X33" i="10"/>
  <c r="W33" i="10"/>
  <c r="S33" i="10"/>
  <c r="R33" i="10"/>
  <c r="Q33" i="10"/>
  <c r="Y32" i="10"/>
  <c r="X32" i="10"/>
  <c r="W32" i="10"/>
  <c r="S32" i="10"/>
  <c r="R32" i="10"/>
  <c r="Q32" i="10"/>
  <c r="Y31" i="10"/>
  <c r="X31" i="10"/>
  <c r="W31" i="10"/>
  <c r="S31" i="10"/>
  <c r="R31" i="10"/>
  <c r="Q31" i="10"/>
  <c r="Y30" i="10"/>
  <c r="X30" i="10"/>
  <c r="W30" i="10"/>
  <c r="S30" i="10"/>
  <c r="R30" i="10"/>
  <c r="Q30" i="10"/>
  <c r="Y29" i="10"/>
  <c r="X29" i="10"/>
  <c r="W29" i="10"/>
  <c r="S29" i="10"/>
  <c r="R29" i="10"/>
  <c r="Q29" i="10"/>
  <c r="Y28" i="10"/>
  <c r="X28" i="10"/>
  <c r="W28" i="10"/>
  <c r="S28" i="10"/>
  <c r="R28" i="10"/>
  <c r="Q28" i="10"/>
  <c r="Y27" i="10"/>
  <c r="X27" i="10"/>
  <c r="W27" i="10"/>
  <c r="S27" i="10"/>
  <c r="Q27" i="10"/>
  <c r="Y26" i="10"/>
  <c r="X26" i="10"/>
  <c r="W26" i="10"/>
  <c r="Y25" i="10"/>
  <c r="X25" i="10"/>
  <c r="W25" i="10"/>
  <c r="S25" i="10"/>
  <c r="Q25" i="10"/>
  <c r="Y24" i="10"/>
  <c r="X24" i="10"/>
  <c r="W24" i="10"/>
  <c r="Y23" i="10"/>
  <c r="X23" i="10"/>
  <c r="W23" i="10"/>
  <c r="S23" i="10"/>
  <c r="Q23" i="10"/>
  <c r="Y22" i="10"/>
  <c r="X22" i="10"/>
  <c r="W22" i="10"/>
  <c r="S22" i="10"/>
  <c r="Q22" i="10"/>
  <c r="Y21" i="10"/>
  <c r="X21" i="10"/>
  <c r="W21" i="10"/>
  <c r="S21" i="10"/>
  <c r="Q21" i="10"/>
  <c r="Y20" i="10"/>
  <c r="X20" i="10"/>
  <c r="W20" i="10"/>
  <c r="S20" i="10"/>
  <c r="Q20" i="10"/>
  <c r="Y19" i="10"/>
  <c r="X19" i="10"/>
  <c r="W19" i="10"/>
  <c r="Q19" i="10"/>
  <c r="Y18" i="10"/>
  <c r="X18" i="10"/>
  <c r="W18" i="10"/>
  <c r="S18" i="10"/>
  <c r="Y17" i="10"/>
  <c r="X17" i="10"/>
  <c r="W17" i="10"/>
  <c r="S17" i="10"/>
  <c r="Q17" i="10"/>
  <c r="Y16" i="10"/>
  <c r="X16" i="10"/>
  <c r="W16" i="10"/>
  <c r="Q16" i="10"/>
  <c r="Y15" i="10"/>
  <c r="X15" i="10"/>
  <c r="W15" i="10"/>
  <c r="S15" i="10"/>
  <c r="Q15" i="10"/>
  <c r="Y14" i="10"/>
  <c r="X14" i="10"/>
  <c r="W14" i="10"/>
  <c r="R14" i="10"/>
  <c r="Q14" i="10"/>
  <c r="Y13" i="10"/>
  <c r="X13" i="10"/>
  <c r="W13" i="10"/>
  <c r="Y12" i="10"/>
  <c r="X12" i="10"/>
  <c r="W12" i="10"/>
  <c r="S12" i="10"/>
  <c r="Y11" i="10"/>
  <c r="X11" i="10"/>
  <c r="W11" i="10"/>
  <c r="Q11" i="10"/>
  <c r="Y10" i="10"/>
  <c r="X10" i="10"/>
  <c r="W10" i="10"/>
  <c r="Q10" i="10"/>
  <c r="Y9" i="10"/>
  <c r="X9" i="10"/>
  <c r="W9" i="10"/>
  <c r="Q9" i="10"/>
  <c r="Y8" i="10"/>
  <c r="X8" i="10"/>
  <c r="W8" i="10"/>
  <c r="S8" i="10"/>
  <c r="Q8" i="10"/>
  <c r="Y7" i="10"/>
  <c r="X7" i="10"/>
  <c r="W7" i="10"/>
  <c r="Q7" i="10"/>
  <c r="Y6" i="10"/>
  <c r="X6" i="10"/>
  <c r="W6" i="10"/>
  <c r="S6" i="10"/>
  <c r="Q6" i="10"/>
  <c r="Y5" i="10"/>
  <c r="X5" i="10"/>
  <c r="W5" i="10"/>
  <c r="S5" i="10"/>
  <c r="Q5" i="10"/>
  <c r="Y4" i="10"/>
  <c r="X4" i="10"/>
  <c r="W4" i="10"/>
  <c r="Y3" i="10"/>
  <c r="X3" i="10"/>
  <c r="W3" i="10"/>
  <c r="Q3" i="10"/>
  <c r="Y2" i="10"/>
  <c r="X2" i="10"/>
  <c r="W2" i="10"/>
  <c r="Q2" i="10"/>
  <c r="V49" i="1"/>
  <c r="U49" i="1"/>
  <c r="V47" i="1"/>
  <c r="U47" i="1"/>
  <c r="R23" i="1"/>
  <c r="S41" i="1"/>
  <c r="S40" i="1"/>
  <c r="S39" i="1"/>
  <c r="S38" i="1"/>
  <c r="S37" i="1"/>
  <c r="S34" i="1"/>
  <c r="S33" i="1"/>
  <c r="S32" i="1"/>
  <c r="S28" i="1"/>
  <c r="S26" i="1"/>
  <c r="S23" i="1"/>
  <c r="S22" i="1"/>
  <c r="S44" i="1"/>
  <c r="S18" i="1"/>
  <c r="S13" i="1"/>
  <c r="Q2" i="1"/>
  <c r="R2" i="1"/>
  <c r="W2" i="1"/>
  <c r="X2" i="1"/>
  <c r="Y2" i="1"/>
  <c r="Q3" i="1"/>
  <c r="R3" i="1"/>
  <c r="S3" i="1"/>
  <c r="W3" i="1"/>
  <c r="X3" i="1"/>
  <c r="Y3" i="1"/>
  <c r="Q4" i="1"/>
  <c r="R4" i="1"/>
  <c r="W4" i="1"/>
  <c r="X4" i="1"/>
  <c r="Y4" i="1"/>
  <c r="Q5" i="1"/>
  <c r="R5" i="1"/>
  <c r="W5" i="1"/>
  <c r="X5" i="1"/>
  <c r="Y5" i="1"/>
  <c r="Q6" i="1"/>
  <c r="R6" i="1"/>
  <c r="S6" i="1"/>
  <c r="W6" i="1"/>
  <c r="X6" i="1"/>
  <c r="Y6" i="1"/>
  <c r="Q7" i="1"/>
  <c r="R7" i="1"/>
  <c r="S7" i="1"/>
  <c r="W7" i="1"/>
  <c r="X7" i="1"/>
  <c r="Y7" i="1"/>
  <c r="Q8" i="1"/>
  <c r="R8" i="1"/>
  <c r="W8" i="1"/>
  <c r="X8" i="1"/>
  <c r="Y8" i="1"/>
  <c r="Q9" i="1"/>
  <c r="R9" i="1"/>
  <c r="W9" i="1"/>
  <c r="X9" i="1"/>
  <c r="Y9" i="1"/>
  <c r="Q10" i="1"/>
  <c r="R10" i="1"/>
  <c r="S10" i="1"/>
  <c r="W10" i="1"/>
  <c r="X10" i="1"/>
  <c r="Y10" i="1"/>
  <c r="Q11" i="1"/>
  <c r="R11" i="1"/>
  <c r="W11" i="1"/>
  <c r="X11" i="1"/>
  <c r="Y11" i="1"/>
  <c r="Q12" i="1"/>
  <c r="R12" i="1"/>
  <c r="W12" i="1"/>
  <c r="X12" i="1"/>
  <c r="Y12" i="1"/>
  <c r="Q13" i="1"/>
  <c r="R13" i="1"/>
  <c r="W13" i="1"/>
  <c r="X13" i="1"/>
  <c r="Y13" i="1"/>
  <c r="Q14" i="1"/>
  <c r="R14" i="1"/>
  <c r="W14" i="1"/>
  <c r="X14" i="1"/>
  <c r="Y14" i="1"/>
  <c r="Q15" i="1"/>
  <c r="R15" i="1"/>
  <c r="S15" i="1"/>
  <c r="W15" i="1"/>
  <c r="X15" i="1"/>
  <c r="Y15" i="1"/>
  <c r="Q16" i="1"/>
  <c r="R16" i="1"/>
  <c r="W16" i="1"/>
  <c r="X16" i="1"/>
  <c r="Y16" i="1"/>
  <c r="Q17" i="1"/>
  <c r="R17" i="1"/>
  <c r="W17" i="1"/>
  <c r="X17" i="1"/>
  <c r="Y17" i="1"/>
  <c r="Q18" i="1"/>
  <c r="R18" i="1"/>
  <c r="W18" i="1"/>
  <c r="X18" i="1"/>
  <c r="Y18" i="1"/>
  <c r="Q19" i="1"/>
  <c r="R19" i="1"/>
  <c r="W19" i="1"/>
  <c r="X19" i="1"/>
  <c r="Y19" i="1"/>
  <c r="Q20" i="1"/>
  <c r="R20" i="1"/>
  <c r="W20" i="1"/>
  <c r="X20" i="1"/>
  <c r="Y20" i="1"/>
  <c r="Q21" i="1"/>
  <c r="R21" i="1"/>
  <c r="W21" i="1"/>
  <c r="X21" i="1"/>
  <c r="Y21" i="1"/>
  <c r="Q22" i="1"/>
  <c r="R22" i="1"/>
  <c r="W22" i="1"/>
  <c r="X22" i="1"/>
  <c r="Y22" i="1"/>
  <c r="Q23" i="1"/>
  <c r="W23" i="1"/>
  <c r="X23" i="1"/>
  <c r="Y23" i="1"/>
  <c r="Q24" i="1"/>
  <c r="R24" i="1"/>
  <c r="W24" i="1"/>
  <c r="X24" i="1"/>
  <c r="Y24" i="1"/>
  <c r="Q25" i="1"/>
  <c r="R25" i="1"/>
  <c r="S25" i="1"/>
  <c r="W25" i="1"/>
  <c r="X25" i="1"/>
  <c r="Y25" i="1"/>
  <c r="Q26" i="1"/>
  <c r="R26" i="1"/>
  <c r="W26" i="1"/>
  <c r="X26" i="1"/>
  <c r="Y26" i="1"/>
  <c r="Q27" i="1"/>
  <c r="R27" i="1"/>
  <c r="S27" i="1"/>
  <c r="W27" i="1"/>
  <c r="X27" i="1"/>
  <c r="Y27" i="1"/>
  <c r="Q28" i="1"/>
  <c r="R28" i="1"/>
  <c r="W28" i="1"/>
  <c r="X28" i="1"/>
  <c r="Y28" i="1"/>
  <c r="Q29" i="1"/>
  <c r="R29" i="1"/>
  <c r="S29" i="1"/>
  <c r="W29" i="1"/>
  <c r="X29" i="1"/>
  <c r="Y29" i="1"/>
  <c r="Q30" i="1"/>
  <c r="R30" i="1"/>
  <c r="S30" i="1"/>
  <c r="W30" i="1"/>
  <c r="X30" i="1"/>
  <c r="Y30" i="1"/>
  <c r="Q31" i="1"/>
  <c r="R31" i="1"/>
  <c r="S31" i="1"/>
  <c r="W31" i="1"/>
  <c r="X31" i="1"/>
  <c r="Y31" i="1"/>
  <c r="Q32" i="1"/>
  <c r="R32" i="1"/>
  <c r="W32" i="1"/>
  <c r="X32" i="1"/>
  <c r="Y32" i="1"/>
  <c r="Q33" i="1"/>
  <c r="R33" i="1"/>
  <c r="W33" i="1"/>
  <c r="X33" i="1"/>
  <c r="Y33" i="1"/>
  <c r="Q34" i="1"/>
  <c r="R34" i="1"/>
  <c r="W34" i="1"/>
  <c r="X34" i="1"/>
  <c r="Y34" i="1"/>
  <c r="Q35" i="1"/>
  <c r="R35" i="1"/>
  <c r="S35" i="1"/>
  <c r="W35" i="1"/>
  <c r="X35" i="1"/>
  <c r="Y35" i="1"/>
  <c r="Q36" i="1"/>
  <c r="R36" i="1"/>
  <c r="S36" i="1"/>
  <c r="W36" i="1"/>
  <c r="X36" i="1"/>
  <c r="Y36" i="1"/>
  <c r="Q37" i="1"/>
  <c r="R37" i="1"/>
  <c r="W37" i="1"/>
  <c r="X37" i="1"/>
  <c r="Y37" i="1"/>
  <c r="Q38" i="1"/>
  <c r="R38" i="1"/>
  <c r="W38" i="1"/>
  <c r="X38" i="1"/>
  <c r="Y38" i="1"/>
  <c r="Q39" i="1"/>
  <c r="R39" i="1"/>
  <c r="W39" i="1"/>
  <c r="X39" i="1"/>
  <c r="Y39" i="1"/>
  <c r="Q40" i="1"/>
  <c r="R40" i="1"/>
  <c r="W40" i="1"/>
  <c r="X40" i="1"/>
  <c r="Y40" i="1"/>
  <c r="Q41" i="1"/>
  <c r="R41" i="1"/>
  <c r="W41" i="1"/>
  <c r="X41" i="1"/>
  <c r="Y41" i="1"/>
  <c r="Q42" i="1"/>
  <c r="R42" i="1"/>
  <c r="S42" i="1"/>
  <c r="W42" i="1"/>
  <c r="X42" i="1"/>
  <c r="Y42" i="1"/>
  <c r="Q43" i="1"/>
  <c r="R43" i="1"/>
  <c r="S43" i="1"/>
  <c r="W43" i="1"/>
  <c r="X43" i="1"/>
  <c r="Y43" i="1"/>
  <c r="Q44" i="1"/>
  <c r="R44" i="1"/>
  <c r="W44" i="1"/>
  <c r="X44" i="1"/>
  <c r="Y44" i="1"/>
  <c r="Q45" i="1"/>
  <c r="R45" i="1"/>
  <c r="S45" i="1"/>
  <c r="W45" i="1"/>
  <c r="X45" i="1"/>
  <c r="Y45" i="1"/>
  <c r="Q46" i="1"/>
  <c r="R46" i="1"/>
  <c r="S46" i="1"/>
  <c r="W46" i="1"/>
  <c r="X46" i="1"/>
  <c r="Y46" i="1"/>
  <c r="X47" i="11" l="1"/>
  <c r="Y47" i="11"/>
  <c r="Y47" i="15"/>
  <c r="X47" i="15"/>
  <c r="X47" i="9"/>
  <c r="Y47" i="9"/>
  <c r="X47" i="8"/>
  <c r="Y47" i="8"/>
  <c r="Y47" i="6"/>
  <c r="X47" i="6"/>
  <c r="X47" i="10"/>
  <c r="Y47" i="10"/>
  <c r="X47" i="2"/>
  <c r="Y47" i="2"/>
  <c r="X47" i="5"/>
  <c r="Y47" i="5"/>
  <c r="X47" i="12"/>
  <c r="Y47" i="12"/>
  <c r="X47" i="3"/>
  <c r="Y47" i="3"/>
  <c r="X47" i="4"/>
  <c r="Y47" i="4"/>
  <c r="Q49" i="14"/>
  <c r="AA47" i="14"/>
  <c r="W47" i="11"/>
  <c r="W47" i="9"/>
  <c r="W47" i="15"/>
  <c r="W47" i="8"/>
  <c r="W47" i="6"/>
  <c r="W47" i="10"/>
  <c r="W47" i="2"/>
  <c r="W47" i="5"/>
  <c r="W47" i="12"/>
  <c r="W47" i="3"/>
  <c r="W47" i="4"/>
  <c r="AA49" i="14"/>
  <c r="B53" i="13" s="1"/>
  <c r="X49" i="11"/>
  <c r="X49" i="9"/>
  <c r="X49" i="15"/>
  <c r="X49" i="6"/>
  <c r="X49" i="10"/>
  <c r="X49" i="2"/>
  <c r="X49" i="5"/>
  <c r="X49" i="12"/>
  <c r="X49" i="3"/>
  <c r="X49" i="4"/>
  <c r="Q47" i="14"/>
  <c r="X49" i="8"/>
  <c r="AA46" i="13"/>
  <c r="Z46" i="13"/>
  <c r="Y46" i="13"/>
  <c r="X46" i="13"/>
  <c r="Q46" i="13"/>
  <c r="AA45" i="13"/>
  <c r="Z45" i="13"/>
  <c r="Y45" i="13"/>
  <c r="X45" i="13"/>
  <c r="Q45" i="13"/>
  <c r="AA44" i="13"/>
  <c r="Z44" i="13"/>
  <c r="Y44" i="13"/>
  <c r="X44" i="13"/>
  <c r="Q44" i="13"/>
  <c r="B54" i="13" l="1"/>
  <c r="Z47" i="13"/>
  <c r="Y47" i="13"/>
  <c r="X47" i="13"/>
  <c r="W47" i="13"/>
  <c r="C49" i="13"/>
  <c r="D49" i="13"/>
  <c r="E49" i="13"/>
  <c r="F49" i="13"/>
  <c r="G49" i="13"/>
  <c r="H49" i="13"/>
  <c r="J49" i="13"/>
  <c r="K49" i="13"/>
  <c r="L49" i="13"/>
  <c r="M49" i="13"/>
  <c r="N49" i="13"/>
  <c r="O49" i="13"/>
  <c r="P49" i="13"/>
  <c r="R49" i="13"/>
  <c r="S49" i="13"/>
  <c r="T49" i="13"/>
  <c r="U49" i="13"/>
  <c r="V49" i="13"/>
  <c r="B49" i="13"/>
  <c r="C47" i="13"/>
  <c r="D47" i="13"/>
  <c r="E47" i="13"/>
  <c r="F47" i="13"/>
  <c r="G47" i="13"/>
  <c r="H47" i="13"/>
  <c r="J47" i="13"/>
  <c r="K47" i="13"/>
  <c r="L47" i="13"/>
  <c r="M47" i="13"/>
  <c r="N47" i="13"/>
  <c r="O47" i="13"/>
  <c r="P47" i="13"/>
  <c r="R47" i="13"/>
  <c r="S47" i="13"/>
  <c r="T47" i="13"/>
  <c r="U47" i="13"/>
  <c r="V47" i="13"/>
  <c r="B47" i="13"/>
  <c r="Z49" i="1"/>
  <c r="X49" i="1"/>
  <c r="T49" i="1"/>
  <c r="T47" i="1"/>
  <c r="Q47" i="1"/>
  <c r="S47" i="1"/>
  <c r="R47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B49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B47" i="1"/>
  <c r="X47" i="1" l="1"/>
  <c r="Y47" i="1"/>
  <c r="W47" i="1"/>
  <c r="B55" i="13"/>
  <c r="AA43" i="13" l="1"/>
  <c r="Q43" i="13"/>
  <c r="Z43" i="13"/>
  <c r="Y43" i="13"/>
  <c r="X43" i="13"/>
  <c r="AA42" i="13"/>
  <c r="Q42" i="13"/>
  <c r="Z42" i="13"/>
  <c r="Y42" i="13"/>
  <c r="X42" i="13"/>
  <c r="AA41" i="13"/>
  <c r="Q41" i="13"/>
  <c r="Z41" i="13"/>
  <c r="Y41" i="13"/>
  <c r="X41" i="13"/>
  <c r="AA40" i="13" l="1"/>
  <c r="Z40" i="13"/>
  <c r="Y40" i="13"/>
  <c r="X40" i="13"/>
  <c r="Q40" i="13"/>
  <c r="AA39" i="13"/>
  <c r="Z39" i="13"/>
  <c r="Y39" i="13"/>
  <c r="X39" i="13"/>
  <c r="Q39" i="13"/>
  <c r="AA38" i="13"/>
  <c r="Z38" i="13"/>
  <c r="Y38" i="13"/>
  <c r="X38" i="13"/>
  <c r="Q38" i="13"/>
  <c r="Q23" i="13" l="1"/>
  <c r="X23" i="13"/>
  <c r="Y23" i="13"/>
  <c r="Z23" i="13"/>
  <c r="AA23" i="13"/>
  <c r="Q25" i="13"/>
  <c r="X25" i="13"/>
  <c r="Y25" i="13"/>
  <c r="Z25" i="13"/>
  <c r="AA25" i="13"/>
  <c r="Q27" i="13"/>
  <c r="X27" i="13"/>
  <c r="Y27" i="13"/>
  <c r="Z27" i="13"/>
  <c r="AA27" i="13"/>
  <c r="Q28" i="13"/>
  <c r="X28" i="13"/>
  <c r="Y28" i="13"/>
  <c r="Z28" i="13"/>
  <c r="AA28" i="13"/>
  <c r="Q29" i="13"/>
  <c r="X29" i="13"/>
  <c r="Y29" i="13"/>
  <c r="Z29" i="13"/>
  <c r="AA29" i="13"/>
  <c r="Q30" i="13"/>
  <c r="X30" i="13"/>
  <c r="Y30" i="13"/>
  <c r="Z30" i="13"/>
  <c r="AA30" i="13"/>
  <c r="Q31" i="13"/>
  <c r="X31" i="13"/>
  <c r="Y31" i="13"/>
  <c r="Z31" i="13"/>
  <c r="AA31" i="13"/>
  <c r="Q32" i="13"/>
  <c r="X32" i="13"/>
  <c r="Y32" i="13"/>
  <c r="Z32" i="13"/>
  <c r="AA32" i="13"/>
  <c r="Q33" i="13"/>
  <c r="X33" i="13"/>
  <c r="Y33" i="13"/>
  <c r="Z33" i="13"/>
  <c r="AA33" i="13"/>
  <c r="Q34" i="13"/>
  <c r="X34" i="13"/>
  <c r="Y34" i="13"/>
  <c r="Z34" i="13"/>
  <c r="AA34" i="13"/>
  <c r="Q35" i="13"/>
  <c r="X35" i="13"/>
  <c r="Y35" i="13"/>
  <c r="Z35" i="13"/>
  <c r="AA35" i="13"/>
  <c r="Q36" i="13"/>
  <c r="X36" i="13"/>
  <c r="Y36" i="13"/>
  <c r="Z36" i="13"/>
  <c r="AA36" i="13"/>
  <c r="Q37" i="13"/>
  <c r="X37" i="13"/>
  <c r="Y37" i="13"/>
  <c r="Z37" i="13"/>
  <c r="AA37" i="13"/>
  <c r="Q3" i="13"/>
  <c r="X3" i="13"/>
  <c r="Y3" i="13"/>
  <c r="Z3" i="13"/>
  <c r="AA3" i="13"/>
  <c r="Q5" i="13"/>
  <c r="X5" i="13"/>
  <c r="Y5" i="13"/>
  <c r="Z5" i="13"/>
  <c r="AA5" i="13"/>
  <c r="Q7" i="13"/>
  <c r="X7" i="13"/>
  <c r="Y7" i="13"/>
  <c r="Z7" i="13"/>
  <c r="AA7" i="13"/>
  <c r="Q9" i="13"/>
  <c r="X9" i="13"/>
  <c r="Y9" i="13"/>
  <c r="Z9" i="13"/>
  <c r="AA9" i="13"/>
  <c r="Q11" i="13"/>
  <c r="X11" i="13"/>
  <c r="Y11" i="13"/>
  <c r="Z11" i="13"/>
  <c r="AA11" i="13"/>
  <c r="Q13" i="13"/>
  <c r="X13" i="13"/>
  <c r="Y13" i="13"/>
  <c r="Z13" i="13"/>
  <c r="AA13" i="13"/>
  <c r="Q15" i="13"/>
  <c r="X15" i="13"/>
  <c r="Y15" i="13"/>
  <c r="Z15" i="13"/>
  <c r="AA15" i="13"/>
  <c r="Q17" i="13"/>
  <c r="X17" i="13"/>
  <c r="Y17" i="13"/>
  <c r="Z17" i="13"/>
  <c r="AA17" i="13"/>
  <c r="Q19" i="13"/>
  <c r="X19" i="13"/>
  <c r="Y19" i="13"/>
  <c r="Z19" i="13"/>
  <c r="AA19" i="13"/>
  <c r="Q21" i="13"/>
  <c r="X21" i="13"/>
  <c r="Y21" i="13"/>
  <c r="Z21" i="13"/>
  <c r="AA21" i="13"/>
  <c r="AA47" i="13" l="1"/>
  <c r="AA49" i="13"/>
  <c r="Q47" i="13"/>
  <c r="Q49" i="13"/>
  <c r="B51" i="13" l="1"/>
  <c r="B52" i="13"/>
</calcChain>
</file>

<file path=xl/sharedStrings.xml><?xml version="1.0" encoding="utf-8"?>
<sst xmlns="http://schemas.openxmlformats.org/spreadsheetml/2006/main" count="1071" uniqueCount="71">
  <si>
    <t>Games</t>
  </si>
  <si>
    <t>PTS</t>
  </si>
  <si>
    <t>REB</t>
  </si>
  <si>
    <t>AST</t>
  </si>
  <si>
    <t>BLK</t>
  </si>
  <si>
    <t>STL</t>
  </si>
  <si>
    <t>TO</t>
  </si>
  <si>
    <t>FGM</t>
  </si>
  <si>
    <t>FGA</t>
  </si>
  <si>
    <t>3PTM</t>
  </si>
  <si>
    <t>3PTA</t>
  </si>
  <si>
    <t>FTM</t>
  </si>
  <si>
    <t>FTA</t>
  </si>
  <si>
    <t>OR</t>
  </si>
  <si>
    <t>FLS</t>
  </si>
  <si>
    <t>+/-</t>
  </si>
  <si>
    <t>FG%</t>
  </si>
  <si>
    <t>3PT%</t>
  </si>
  <si>
    <t>FT%</t>
  </si>
  <si>
    <t>MIN</t>
  </si>
  <si>
    <t>PER</t>
  </si>
  <si>
    <t>FPTS</t>
  </si>
  <si>
    <t>AVG</t>
  </si>
  <si>
    <t>GS</t>
  </si>
  <si>
    <t>POG</t>
  </si>
  <si>
    <t>FBPTS</t>
  </si>
  <si>
    <t>PTSiP</t>
  </si>
  <si>
    <t>SCPTS</t>
  </si>
  <si>
    <t>BPTS</t>
  </si>
  <si>
    <t>OREB</t>
  </si>
  <si>
    <t>DREB</t>
  </si>
  <si>
    <t>TREB</t>
  </si>
  <si>
    <t>PTS Off</t>
  </si>
  <si>
    <t>TF</t>
  </si>
  <si>
    <t>TOP</t>
  </si>
  <si>
    <t>POS</t>
  </si>
  <si>
    <t>TOTAL</t>
  </si>
  <si>
    <t>PPP</t>
  </si>
  <si>
    <t>OER</t>
  </si>
  <si>
    <t>Opp PPP</t>
  </si>
  <si>
    <t>DER</t>
  </si>
  <si>
    <t>PD</t>
  </si>
  <si>
    <t>PRF</t>
  </si>
  <si>
    <t>DNK</t>
  </si>
  <si>
    <t>vs IMP</t>
  </si>
  <si>
    <t>-</t>
  </si>
  <si>
    <t>@ 3PT</t>
  </si>
  <si>
    <t>vs DEF</t>
  </si>
  <si>
    <t>@ OCE</t>
  </si>
  <si>
    <t>vs FRA</t>
  </si>
  <si>
    <t>@ INJ</t>
  </si>
  <si>
    <t>vs CHI</t>
  </si>
  <si>
    <t>@ RKS</t>
  </si>
  <si>
    <t>vs AFR</t>
  </si>
  <si>
    <t>@ OLD</t>
  </si>
  <si>
    <t>vs USA</t>
  </si>
  <si>
    <t>@ SPA</t>
  </si>
  <si>
    <t>vs 6TH</t>
  </si>
  <si>
    <t>@ CAN</t>
  </si>
  <si>
    <t>vs DNK</t>
  </si>
  <si>
    <t>@ IMP</t>
  </si>
  <si>
    <t>vs 3PT</t>
  </si>
  <si>
    <t>@ DEF</t>
  </si>
  <si>
    <t>vs OCE</t>
  </si>
  <si>
    <t>@ FRA</t>
  </si>
  <si>
    <t>vs INJ</t>
  </si>
  <si>
    <t>@ CHI</t>
  </si>
  <si>
    <t>vs RKS</t>
  </si>
  <si>
    <t>@ AFR</t>
  </si>
  <si>
    <t>vs OLD</t>
  </si>
  <si>
    <t>@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</si>
</sst>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45" fontId="0" fillId="0" borderId="0" xfId="0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0473-EEFD-4B91-B731-B72A90C06C8B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">
        <v>44</v>
      </c>
      <c r="B2">
        <v>17</v>
      </c>
      <c r="C2">
        <v>5</v>
      </c>
      <c r="D2">
        <v>6</v>
      </c>
      <c r="E2">
        <v>1</v>
      </c>
      <c r="F2">
        <v>0</v>
      </c>
      <c r="G2">
        <v>1</v>
      </c>
      <c r="H2">
        <v>7</v>
      </c>
      <c r="I2">
        <v>12</v>
      </c>
      <c r="J2">
        <v>1</v>
      </c>
      <c r="K2">
        <v>4</v>
      </c>
      <c r="L2">
        <v>2</v>
      </c>
      <c r="M2">
        <v>3</v>
      </c>
      <c r="N2">
        <v>2</v>
      </c>
      <c r="O2">
        <v>0</v>
      </c>
      <c r="P2">
        <v>27</v>
      </c>
      <c r="Q2" s="2">
        <f t="shared" ref="Q2:Q46" si="0">H2/I2</f>
        <v>0.58333333333333337</v>
      </c>
      <c r="R2" s="2">
        <f t="shared" ref="R2:R46" si="1">J2/K2</f>
        <v>0.25</v>
      </c>
      <c r="S2" s="2">
        <f>L2/M2</f>
        <v>0.66666666666666663</v>
      </c>
      <c r="T2">
        <v>40</v>
      </c>
      <c r="U2">
        <v>33</v>
      </c>
      <c r="V2">
        <v>2</v>
      </c>
      <c r="W2" s="3">
        <f t="shared" ref="W2:W46" si="2">((H2*85.91) +(F2*53.897)+(J2*51.757)+(L2*46.845)+(E2*39.19)+(N2*39.19)+(D2*34.677)+((C2-N2)*14.707)-(O2*17.174)-((M2-L2)*20.091)-((I2-H2)*39.19)-(G2*53.897))/T2</f>
        <v>21.165800000000004</v>
      </c>
      <c r="X2" s="4">
        <f t="shared" ref="X2:X46" si="3">B2+(C2*1.2)+(D2*1.5)+(E2*3)+(F2*3)-G2</f>
        <v>34</v>
      </c>
      <c r="Y2" s="4">
        <f t="shared" ref="Y2:Y46" si="4">B2+0.4*H2-0.7*I2-0.4*(M2-L2)+0.7*N2+0.3*(C2-N2)+F2+D2*0.7+0.7*E2-0.4*O2-G2</f>
        <v>17.2</v>
      </c>
      <c r="Z2">
        <v>0</v>
      </c>
    </row>
    <row r="3" spans="1:26" x14ac:dyDescent="0.3">
      <c r="A3" s="1" t="s">
        <v>46</v>
      </c>
      <c r="B3">
        <v>25</v>
      </c>
      <c r="C3">
        <v>9</v>
      </c>
      <c r="D3">
        <v>13</v>
      </c>
      <c r="E3">
        <v>1</v>
      </c>
      <c r="F3">
        <v>0</v>
      </c>
      <c r="G3">
        <v>2</v>
      </c>
      <c r="H3">
        <v>9</v>
      </c>
      <c r="I3">
        <v>18</v>
      </c>
      <c r="J3">
        <v>3</v>
      </c>
      <c r="K3">
        <v>6</v>
      </c>
      <c r="L3">
        <v>4</v>
      </c>
      <c r="M3">
        <v>4</v>
      </c>
      <c r="N3">
        <v>3</v>
      </c>
      <c r="O3">
        <v>0</v>
      </c>
      <c r="P3">
        <v>12</v>
      </c>
      <c r="Q3" s="2">
        <f t="shared" si="0"/>
        <v>0.5</v>
      </c>
      <c r="R3" s="2">
        <f t="shared" si="1"/>
        <v>0.5</v>
      </c>
      <c r="S3" s="2">
        <f>L3/M3</f>
        <v>1</v>
      </c>
      <c r="T3">
        <v>48</v>
      </c>
      <c r="U3">
        <v>58</v>
      </c>
      <c r="V3">
        <v>1</v>
      </c>
      <c r="W3" s="3">
        <f t="shared" si="2"/>
        <v>28.148749999999993</v>
      </c>
      <c r="X3" s="4">
        <f t="shared" si="3"/>
        <v>56.3</v>
      </c>
      <c r="Y3" s="4">
        <f t="shared" si="4"/>
        <v>27.7</v>
      </c>
      <c r="Z3">
        <v>0</v>
      </c>
    </row>
    <row r="4" spans="1:26" x14ac:dyDescent="0.3">
      <c r="A4" s="1" t="s">
        <v>47</v>
      </c>
      <c r="B4">
        <v>18</v>
      </c>
      <c r="C4">
        <v>8</v>
      </c>
      <c r="D4">
        <v>12</v>
      </c>
      <c r="E4">
        <v>0</v>
      </c>
      <c r="F4">
        <v>1</v>
      </c>
      <c r="G4">
        <v>5</v>
      </c>
      <c r="H4">
        <v>8</v>
      </c>
      <c r="I4">
        <v>16</v>
      </c>
      <c r="J4">
        <v>1</v>
      </c>
      <c r="K4">
        <v>5</v>
      </c>
      <c r="L4">
        <v>1</v>
      </c>
      <c r="M4">
        <v>1</v>
      </c>
      <c r="N4">
        <v>2</v>
      </c>
      <c r="O4">
        <v>6</v>
      </c>
      <c r="P4">
        <v>-11</v>
      </c>
      <c r="Q4" s="2">
        <f t="shared" si="0"/>
        <v>0.5</v>
      </c>
      <c r="R4" s="2">
        <f t="shared" si="1"/>
        <v>0.2</v>
      </c>
      <c r="S4" s="2">
        <f>L4/M4</f>
        <v>1</v>
      </c>
      <c r="T4">
        <v>42</v>
      </c>
      <c r="U4">
        <v>49</v>
      </c>
      <c r="V4">
        <v>4</v>
      </c>
      <c r="W4" s="3">
        <f t="shared" si="2"/>
        <v>17.535142857142851</v>
      </c>
      <c r="X4" s="4">
        <f t="shared" si="3"/>
        <v>43.6</v>
      </c>
      <c r="Y4" s="4">
        <f t="shared" si="4"/>
        <v>15.199999999999996</v>
      </c>
      <c r="Z4">
        <v>0</v>
      </c>
    </row>
    <row r="5" spans="1:26" x14ac:dyDescent="0.3">
      <c r="A5" s="1" t="s">
        <v>48</v>
      </c>
      <c r="B5">
        <v>34</v>
      </c>
      <c r="C5">
        <v>5</v>
      </c>
      <c r="D5">
        <v>4</v>
      </c>
      <c r="E5">
        <v>1</v>
      </c>
      <c r="F5">
        <v>0</v>
      </c>
      <c r="G5">
        <v>1</v>
      </c>
      <c r="H5">
        <v>12</v>
      </c>
      <c r="I5">
        <v>16</v>
      </c>
      <c r="J5">
        <v>5</v>
      </c>
      <c r="K5">
        <v>8</v>
      </c>
      <c r="L5">
        <v>5</v>
      </c>
      <c r="M5">
        <v>5</v>
      </c>
      <c r="N5">
        <v>0</v>
      </c>
      <c r="O5">
        <v>0</v>
      </c>
      <c r="P5">
        <v>10</v>
      </c>
      <c r="Q5" s="2">
        <f t="shared" si="0"/>
        <v>0.75</v>
      </c>
      <c r="R5" s="2">
        <f t="shared" si="1"/>
        <v>0.625</v>
      </c>
      <c r="S5" s="2">
        <f>L5/M5</f>
        <v>1</v>
      </c>
      <c r="T5">
        <v>42</v>
      </c>
      <c r="U5">
        <v>43</v>
      </c>
      <c r="V5">
        <v>1</v>
      </c>
      <c r="W5" s="3">
        <f t="shared" si="2"/>
        <v>37.254904761904768</v>
      </c>
      <c r="X5" s="4">
        <f t="shared" si="3"/>
        <v>48</v>
      </c>
      <c r="Y5" s="4">
        <f t="shared" si="4"/>
        <v>31.6</v>
      </c>
      <c r="Z5">
        <v>1</v>
      </c>
    </row>
    <row r="6" spans="1:26" x14ac:dyDescent="0.3">
      <c r="A6" s="1" t="s">
        <v>49</v>
      </c>
      <c r="B6">
        <v>15</v>
      </c>
      <c r="C6">
        <v>7</v>
      </c>
      <c r="D6">
        <v>6</v>
      </c>
      <c r="E6">
        <v>0</v>
      </c>
      <c r="F6">
        <v>1</v>
      </c>
      <c r="G6">
        <v>0</v>
      </c>
      <c r="H6">
        <v>6</v>
      </c>
      <c r="I6">
        <v>11</v>
      </c>
      <c r="J6">
        <v>1</v>
      </c>
      <c r="K6">
        <v>5</v>
      </c>
      <c r="L6">
        <v>2</v>
      </c>
      <c r="M6">
        <v>2</v>
      </c>
      <c r="N6">
        <v>1</v>
      </c>
      <c r="O6">
        <v>0</v>
      </c>
      <c r="P6">
        <v>2</v>
      </c>
      <c r="Q6" s="2">
        <f t="shared" si="0"/>
        <v>0.54545454545454541</v>
      </c>
      <c r="R6" s="2">
        <f t="shared" si="1"/>
        <v>0.2</v>
      </c>
      <c r="S6" s="2">
        <f t="shared" ref="S6:S46" si="5">L6/M6</f>
        <v>1</v>
      </c>
      <c r="T6">
        <v>43</v>
      </c>
      <c r="U6">
        <v>28</v>
      </c>
      <c r="V6">
        <v>2</v>
      </c>
      <c r="W6" s="3">
        <f t="shared" si="2"/>
        <v>19.868558139534887</v>
      </c>
      <c r="X6" s="4">
        <f t="shared" si="3"/>
        <v>35.4</v>
      </c>
      <c r="Y6" s="4">
        <f t="shared" si="4"/>
        <v>17.399999999999999</v>
      </c>
      <c r="Z6">
        <v>0</v>
      </c>
    </row>
    <row r="7" spans="1:26" x14ac:dyDescent="0.3">
      <c r="A7" s="1" t="s">
        <v>50</v>
      </c>
      <c r="B7">
        <v>39</v>
      </c>
      <c r="C7">
        <v>9</v>
      </c>
      <c r="D7">
        <v>8</v>
      </c>
      <c r="E7">
        <v>1</v>
      </c>
      <c r="F7">
        <v>1</v>
      </c>
      <c r="G7">
        <v>1</v>
      </c>
      <c r="H7">
        <v>13</v>
      </c>
      <c r="I7">
        <v>19</v>
      </c>
      <c r="J7">
        <v>5</v>
      </c>
      <c r="K7">
        <v>10</v>
      </c>
      <c r="L7">
        <v>8</v>
      </c>
      <c r="M7">
        <v>8</v>
      </c>
      <c r="N7">
        <v>1</v>
      </c>
      <c r="O7">
        <v>3</v>
      </c>
      <c r="P7">
        <v>14</v>
      </c>
      <c r="Q7" s="2">
        <f t="shared" si="0"/>
        <v>0.68421052631578949</v>
      </c>
      <c r="R7" s="2">
        <f t="shared" si="1"/>
        <v>0.5</v>
      </c>
      <c r="S7" s="2">
        <f t="shared" si="5"/>
        <v>1</v>
      </c>
      <c r="T7">
        <v>40</v>
      </c>
      <c r="U7">
        <v>59</v>
      </c>
      <c r="V7">
        <v>2</v>
      </c>
      <c r="W7" s="3">
        <f t="shared" si="2"/>
        <v>48.429124999999999</v>
      </c>
      <c r="X7" s="4">
        <f t="shared" si="3"/>
        <v>66.8</v>
      </c>
      <c r="Y7" s="4">
        <f t="shared" si="4"/>
        <v>39.100000000000009</v>
      </c>
      <c r="Z7">
        <v>1</v>
      </c>
    </row>
    <row r="8" spans="1:26" x14ac:dyDescent="0.3">
      <c r="A8" t="s">
        <v>51</v>
      </c>
      <c r="B8">
        <v>19</v>
      </c>
      <c r="C8">
        <v>11</v>
      </c>
      <c r="D8">
        <v>9</v>
      </c>
      <c r="E8">
        <v>0</v>
      </c>
      <c r="F8">
        <v>0</v>
      </c>
      <c r="G8">
        <v>1</v>
      </c>
      <c r="H8">
        <v>8</v>
      </c>
      <c r="I8">
        <v>13</v>
      </c>
      <c r="J8">
        <v>2</v>
      </c>
      <c r="K8">
        <v>5</v>
      </c>
      <c r="L8">
        <v>1</v>
      </c>
      <c r="M8">
        <v>2</v>
      </c>
      <c r="N8">
        <v>0</v>
      </c>
      <c r="O8">
        <v>0</v>
      </c>
      <c r="P8">
        <v>3</v>
      </c>
      <c r="Q8" s="2">
        <f t="shared" si="0"/>
        <v>0.61538461538461542</v>
      </c>
      <c r="R8" s="2">
        <f t="shared" si="1"/>
        <v>0.4</v>
      </c>
      <c r="S8" s="2">
        <f t="shared" si="5"/>
        <v>0.5</v>
      </c>
      <c r="T8">
        <v>42</v>
      </c>
      <c r="U8">
        <v>42</v>
      </c>
      <c r="V8">
        <v>0</v>
      </c>
      <c r="W8" s="3">
        <f t="shared" si="2"/>
        <v>24.799309523809526</v>
      </c>
      <c r="X8" s="4">
        <f t="shared" si="3"/>
        <v>44.7</v>
      </c>
      <c r="Y8" s="4">
        <f t="shared" si="4"/>
        <v>21.3</v>
      </c>
      <c r="Z8">
        <v>1</v>
      </c>
    </row>
    <row r="9" spans="1:26" x14ac:dyDescent="0.3">
      <c r="A9" s="1" t="s">
        <v>52</v>
      </c>
      <c r="B9">
        <v>28</v>
      </c>
      <c r="C9">
        <v>8</v>
      </c>
      <c r="D9">
        <v>13</v>
      </c>
      <c r="E9">
        <v>0</v>
      </c>
      <c r="F9">
        <v>1</v>
      </c>
      <c r="G9">
        <v>1</v>
      </c>
      <c r="H9">
        <v>10</v>
      </c>
      <c r="I9">
        <v>17</v>
      </c>
      <c r="J9">
        <v>4</v>
      </c>
      <c r="K9">
        <v>9</v>
      </c>
      <c r="L9">
        <v>4</v>
      </c>
      <c r="M9">
        <v>6</v>
      </c>
      <c r="N9">
        <v>2</v>
      </c>
      <c r="O9">
        <v>3</v>
      </c>
      <c r="P9">
        <v>-7</v>
      </c>
      <c r="Q9" s="2">
        <f t="shared" si="0"/>
        <v>0.58823529411764708</v>
      </c>
      <c r="R9" s="2">
        <f t="shared" si="1"/>
        <v>0.44444444444444442</v>
      </c>
      <c r="S9" s="2">
        <f t="shared" si="5"/>
        <v>0.66666666666666663</v>
      </c>
      <c r="T9">
        <v>40</v>
      </c>
      <c r="U9">
        <v>58</v>
      </c>
      <c r="V9">
        <v>5</v>
      </c>
      <c r="W9" s="3">
        <f t="shared" si="2"/>
        <v>37.622425</v>
      </c>
      <c r="X9" s="4">
        <f t="shared" si="3"/>
        <v>59.1</v>
      </c>
      <c r="Y9" s="4">
        <f t="shared" si="4"/>
        <v>30.400000000000002</v>
      </c>
      <c r="Z9">
        <v>0</v>
      </c>
    </row>
    <row r="10" spans="1:26" x14ac:dyDescent="0.3">
      <c r="A10" s="1" t="s">
        <v>53</v>
      </c>
      <c r="B10">
        <v>24</v>
      </c>
      <c r="C10">
        <v>5</v>
      </c>
      <c r="D10">
        <v>12</v>
      </c>
      <c r="E10">
        <v>0</v>
      </c>
      <c r="F10">
        <v>2</v>
      </c>
      <c r="G10">
        <v>3</v>
      </c>
      <c r="H10">
        <v>8</v>
      </c>
      <c r="I10">
        <v>15</v>
      </c>
      <c r="J10">
        <v>1</v>
      </c>
      <c r="K10">
        <v>6</v>
      </c>
      <c r="L10">
        <v>7</v>
      </c>
      <c r="M10">
        <v>9</v>
      </c>
      <c r="N10">
        <v>1</v>
      </c>
      <c r="O10">
        <v>2</v>
      </c>
      <c r="P10">
        <v>-16</v>
      </c>
      <c r="Q10" s="2">
        <f t="shared" si="0"/>
        <v>0.53333333333333333</v>
      </c>
      <c r="R10" s="2">
        <f t="shared" si="1"/>
        <v>0.16666666666666666</v>
      </c>
      <c r="S10" s="2">
        <f t="shared" si="5"/>
        <v>0.77777777777777779</v>
      </c>
      <c r="T10">
        <v>41</v>
      </c>
      <c r="U10">
        <v>58</v>
      </c>
      <c r="V10">
        <v>0</v>
      </c>
      <c r="W10" s="3">
        <f t="shared" si="2"/>
        <v>28.739926829268292</v>
      </c>
      <c r="X10" s="4">
        <f t="shared" si="3"/>
        <v>51</v>
      </c>
      <c r="Y10" s="4">
        <f t="shared" si="4"/>
        <v>24.399999999999995</v>
      </c>
      <c r="Z10">
        <v>0</v>
      </c>
    </row>
    <row r="11" spans="1:26" x14ac:dyDescent="0.3">
      <c r="A11" s="1" t="s">
        <v>54</v>
      </c>
      <c r="B11">
        <v>11</v>
      </c>
      <c r="C11">
        <v>2</v>
      </c>
      <c r="D11">
        <v>11</v>
      </c>
      <c r="E11">
        <v>1</v>
      </c>
      <c r="F11">
        <v>1</v>
      </c>
      <c r="G11">
        <v>3</v>
      </c>
      <c r="H11">
        <v>5</v>
      </c>
      <c r="I11">
        <v>12</v>
      </c>
      <c r="J11">
        <v>1</v>
      </c>
      <c r="K11">
        <v>4</v>
      </c>
      <c r="L11">
        <v>0</v>
      </c>
      <c r="M11">
        <v>0</v>
      </c>
      <c r="N11">
        <v>0</v>
      </c>
      <c r="O11">
        <v>2</v>
      </c>
      <c r="P11">
        <v>1</v>
      </c>
      <c r="Q11" s="2">
        <f t="shared" si="0"/>
        <v>0.41666666666666669</v>
      </c>
      <c r="R11" s="2">
        <f t="shared" si="1"/>
        <v>0.25</v>
      </c>
      <c r="S11" s="6" t="s">
        <v>45</v>
      </c>
      <c r="T11">
        <v>42</v>
      </c>
      <c r="U11">
        <v>38</v>
      </c>
      <c r="V11">
        <v>1</v>
      </c>
      <c r="W11" s="3">
        <f t="shared" si="2"/>
        <v>12.259190476190476</v>
      </c>
      <c r="X11" s="4">
        <f t="shared" si="3"/>
        <v>32.9</v>
      </c>
      <c r="Y11" s="4">
        <f t="shared" si="4"/>
        <v>10.799999999999999</v>
      </c>
      <c r="Z11">
        <v>0</v>
      </c>
    </row>
    <row r="12" spans="1:26" x14ac:dyDescent="0.3">
      <c r="A12" s="1" t="s">
        <v>55</v>
      </c>
      <c r="B12">
        <v>23</v>
      </c>
      <c r="C12">
        <v>6</v>
      </c>
      <c r="D12">
        <v>14</v>
      </c>
      <c r="E12">
        <v>1</v>
      </c>
      <c r="F12">
        <v>0</v>
      </c>
      <c r="G12">
        <v>1</v>
      </c>
      <c r="H12">
        <v>10</v>
      </c>
      <c r="I12">
        <v>19</v>
      </c>
      <c r="J12">
        <v>3</v>
      </c>
      <c r="K12">
        <v>8</v>
      </c>
      <c r="L12">
        <v>0</v>
      </c>
      <c r="M12">
        <v>0</v>
      </c>
      <c r="N12">
        <v>1</v>
      </c>
      <c r="O12">
        <v>2</v>
      </c>
      <c r="P12">
        <v>24</v>
      </c>
      <c r="Q12" s="2">
        <f t="shared" si="0"/>
        <v>0.52631578947368418</v>
      </c>
      <c r="R12" s="2">
        <f t="shared" si="1"/>
        <v>0.375</v>
      </c>
      <c r="S12" s="6" t="s">
        <v>45</v>
      </c>
      <c r="T12">
        <v>40</v>
      </c>
      <c r="U12">
        <v>58</v>
      </c>
      <c r="V12">
        <v>2</v>
      </c>
      <c r="W12" s="3">
        <f t="shared" si="2"/>
        <v>30.270225000000003</v>
      </c>
      <c r="X12" s="4">
        <f t="shared" si="3"/>
        <v>53.2</v>
      </c>
      <c r="Y12" s="4">
        <f t="shared" si="4"/>
        <v>24.599999999999998</v>
      </c>
      <c r="Z12">
        <v>1</v>
      </c>
    </row>
    <row r="13" spans="1:26" x14ac:dyDescent="0.3">
      <c r="A13" s="1" t="s">
        <v>56</v>
      </c>
      <c r="B13">
        <v>25</v>
      </c>
      <c r="C13">
        <v>10</v>
      </c>
      <c r="D13">
        <v>13</v>
      </c>
      <c r="E13">
        <v>1</v>
      </c>
      <c r="F13">
        <v>1</v>
      </c>
      <c r="G13">
        <v>1</v>
      </c>
      <c r="H13">
        <v>8</v>
      </c>
      <c r="I13">
        <v>16</v>
      </c>
      <c r="J13">
        <v>4</v>
      </c>
      <c r="K13">
        <v>7</v>
      </c>
      <c r="L13">
        <v>5</v>
      </c>
      <c r="M13">
        <v>6</v>
      </c>
      <c r="N13">
        <v>1</v>
      </c>
      <c r="O13">
        <v>2</v>
      </c>
      <c r="P13">
        <v>14</v>
      </c>
      <c r="Q13" s="2">
        <f t="shared" si="0"/>
        <v>0.5</v>
      </c>
      <c r="R13" s="2">
        <f t="shared" si="1"/>
        <v>0.5714285714285714</v>
      </c>
      <c r="S13" s="2">
        <f t="shared" si="5"/>
        <v>0.83333333333333337</v>
      </c>
      <c r="T13">
        <v>45</v>
      </c>
      <c r="U13">
        <v>57</v>
      </c>
      <c r="V13">
        <v>0</v>
      </c>
      <c r="W13" s="3">
        <f t="shared" si="2"/>
        <v>31.60262222222223</v>
      </c>
      <c r="X13" s="4">
        <f t="shared" si="3"/>
        <v>61.5</v>
      </c>
      <c r="Y13" s="4">
        <f t="shared" si="4"/>
        <v>29</v>
      </c>
      <c r="Z13">
        <v>1</v>
      </c>
    </row>
    <row r="14" spans="1:26" x14ac:dyDescent="0.3">
      <c r="A14" s="1" t="s">
        <v>57</v>
      </c>
      <c r="B14">
        <v>24</v>
      </c>
      <c r="C14">
        <v>2</v>
      </c>
      <c r="D14">
        <v>10</v>
      </c>
      <c r="E14">
        <v>0</v>
      </c>
      <c r="F14">
        <v>0</v>
      </c>
      <c r="G14">
        <v>4</v>
      </c>
      <c r="H14">
        <v>10</v>
      </c>
      <c r="I14">
        <v>16</v>
      </c>
      <c r="J14">
        <v>4</v>
      </c>
      <c r="K14">
        <v>8</v>
      </c>
      <c r="L14">
        <v>0</v>
      </c>
      <c r="M14">
        <v>0</v>
      </c>
      <c r="N14">
        <v>0</v>
      </c>
      <c r="O14">
        <v>2</v>
      </c>
      <c r="P14">
        <v>15</v>
      </c>
      <c r="Q14" s="2">
        <f t="shared" si="0"/>
        <v>0.625</v>
      </c>
      <c r="R14" s="2">
        <f t="shared" si="1"/>
        <v>0.5</v>
      </c>
      <c r="S14" s="6" t="s">
        <v>45</v>
      </c>
      <c r="T14">
        <v>42</v>
      </c>
      <c r="U14">
        <v>51</v>
      </c>
      <c r="V14">
        <v>2</v>
      </c>
      <c r="W14" s="3">
        <f t="shared" si="2"/>
        <v>22.791333333333334</v>
      </c>
      <c r="X14" s="4">
        <f t="shared" si="3"/>
        <v>37.4</v>
      </c>
      <c r="Y14" s="4">
        <f t="shared" si="4"/>
        <v>19.600000000000001</v>
      </c>
      <c r="Z14">
        <v>0</v>
      </c>
    </row>
    <row r="15" spans="1:26" x14ac:dyDescent="0.3">
      <c r="A15" s="1" t="s">
        <v>58</v>
      </c>
      <c r="B15">
        <v>20</v>
      </c>
      <c r="C15">
        <v>2</v>
      </c>
      <c r="D15">
        <v>11</v>
      </c>
      <c r="E15">
        <v>1</v>
      </c>
      <c r="F15">
        <v>0</v>
      </c>
      <c r="G15">
        <v>2</v>
      </c>
      <c r="H15">
        <v>8</v>
      </c>
      <c r="I15">
        <v>14</v>
      </c>
      <c r="J15">
        <v>2</v>
      </c>
      <c r="K15">
        <v>3</v>
      </c>
      <c r="L15">
        <v>2</v>
      </c>
      <c r="M15">
        <v>2</v>
      </c>
      <c r="N15">
        <v>1</v>
      </c>
      <c r="O15">
        <v>1</v>
      </c>
      <c r="P15">
        <v>2</v>
      </c>
      <c r="Q15" s="2">
        <f t="shared" si="0"/>
        <v>0.5714285714285714</v>
      </c>
      <c r="R15" s="2">
        <f t="shared" si="1"/>
        <v>0.66666666666666663</v>
      </c>
      <c r="S15" s="2">
        <f t="shared" si="5"/>
        <v>1</v>
      </c>
      <c r="T15">
        <v>43</v>
      </c>
      <c r="U15">
        <v>48</v>
      </c>
      <c r="V15">
        <v>0</v>
      </c>
      <c r="W15" s="3">
        <f t="shared" si="2"/>
        <v>23.230465116279074</v>
      </c>
      <c r="X15" s="4">
        <f t="shared" si="3"/>
        <v>39.9</v>
      </c>
      <c r="Y15" s="4">
        <f t="shared" si="4"/>
        <v>20.400000000000002</v>
      </c>
      <c r="Z15">
        <v>0</v>
      </c>
    </row>
    <row r="16" spans="1:26" x14ac:dyDescent="0.3">
      <c r="A16" t="s">
        <v>59</v>
      </c>
      <c r="B16">
        <v>25</v>
      </c>
      <c r="C16">
        <v>9</v>
      </c>
      <c r="D16">
        <v>11</v>
      </c>
      <c r="E16">
        <v>1</v>
      </c>
      <c r="F16">
        <v>3</v>
      </c>
      <c r="G16">
        <v>6</v>
      </c>
      <c r="H16">
        <v>10</v>
      </c>
      <c r="I16">
        <v>18</v>
      </c>
      <c r="J16">
        <v>3</v>
      </c>
      <c r="K16">
        <v>6</v>
      </c>
      <c r="L16">
        <v>2</v>
      </c>
      <c r="M16">
        <v>2</v>
      </c>
      <c r="N16">
        <v>3</v>
      </c>
      <c r="O16">
        <v>0</v>
      </c>
      <c r="P16">
        <v>15</v>
      </c>
      <c r="Q16" s="2">
        <f t="shared" si="0"/>
        <v>0.55555555555555558</v>
      </c>
      <c r="R16" s="2">
        <f t="shared" si="1"/>
        <v>0.5</v>
      </c>
      <c r="S16" s="2">
        <f t="shared" si="5"/>
        <v>1</v>
      </c>
      <c r="T16">
        <v>40</v>
      </c>
      <c r="U16">
        <v>51</v>
      </c>
      <c r="V16">
        <v>4</v>
      </c>
      <c r="W16" s="3">
        <f t="shared" si="2"/>
        <v>31.482474999999994</v>
      </c>
      <c r="X16" s="4">
        <f t="shared" si="3"/>
        <v>58.3</v>
      </c>
      <c r="Y16" s="4">
        <f t="shared" si="4"/>
        <v>25.7</v>
      </c>
      <c r="Z16">
        <v>1</v>
      </c>
    </row>
    <row r="17" spans="1:26" x14ac:dyDescent="0.3">
      <c r="A17" s="1" t="s">
        <v>60</v>
      </c>
      <c r="B17">
        <v>10</v>
      </c>
      <c r="C17">
        <v>5</v>
      </c>
      <c r="D17">
        <v>12</v>
      </c>
      <c r="E17">
        <v>1</v>
      </c>
      <c r="F17">
        <v>1</v>
      </c>
      <c r="G17">
        <v>1</v>
      </c>
      <c r="H17">
        <v>4</v>
      </c>
      <c r="I17">
        <v>15</v>
      </c>
      <c r="J17">
        <v>0</v>
      </c>
      <c r="K17">
        <v>7</v>
      </c>
      <c r="L17">
        <v>2</v>
      </c>
      <c r="M17">
        <v>2</v>
      </c>
      <c r="N17">
        <v>3</v>
      </c>
      <c r="O17">
        <v>1</v>
      </c>
      <c r="P17">
        <v>-2</v>
      </c>
      <c r="Q17" s="2">
        <f t="shared" si="0"/>
        <v>0.26666666666666666</v>
      </c>
      <c r="R17" s="2">
        <f t="shared" si="1"/>
        <v>0</v>
      </c>
      <c r="S17" s="2">
        <f t="shared" si="5"/>
        <v>1</v>
      </c>
      <c r="T17">
        <v>41</v>
      </c>
      <c r="U17">
        <v>40</v>
      </c>
      <c r="V17">
        <v>2</v>
      </c>
      <c r="W17" s="3">
        <f t="shared" si="2"/>
        <v>14.423512195121949</v>
      </c>
      <c r="X17" s="4">
        <f t="shared" si="3"/>
        <v>39</v>
      </c>
      <c r="Y17" s="4">
        <f t="shared" si="4"/>
        <v>12.499999999999996</v>
      </c>
      <c r="Z17">
        <v>0</v>
      </c>
    </row>
    <row r="18" spans="1:26" x14ac:dyDescent="0.3">
      <c r="A18" t="s">
        <v>61</v>
      </c>
      <c r="B18">
        <v>8</v>
      </c>
      <c r="C18">
        <v>9</v>
      </c>
      <c r="D18">
        <v>14</v>
      </c>
      <c r="E18">
        <v>0</v>
      </c>
      <c r="F18">
        <v>1</v>
      </c>
      <c r="G18">
        <v>2</v>
      </c>
      <c r="H18">
        <v>3</v>
      </c>
      <c r="I18">
        <v>11</v>
      </c>
      <c r="J18">
        <v>2</v>
      </c>
      <c r="K18">
        <v>7</v>
      </c>
      <c r="L18">
        <v>0</v>
      </c>
      <c r="M18">
        <v>0</v>
      </c>
      <c r="N18">
        <v>0</v>
      </c>
      <c r="O18">
        <v>2</v>
      </c>
      <c r="P18">
        <v>11</v>
      </c>
      <c r="Q18" s="2">
        <f t="shared" si="0"/>
        <v>0.27272727272727271</v>
      </c>
      <c r="R18" s="2">
        <f t="shared" si="1"/>
        <v>0.2857142857142857</v>
      </c>
      <c r="S18" s="6" t="s">
        <v>45</v>
      </c>
      <c r="T18">
        <v>39</v>
      </c>
      <c r="U18">
        <v>43</v>
      </c>
      <c r="V18">
        <v>0</v>
      </c>
      <c r="W18" s="3">
        <f t="shared" si="2"/>
        <v>14.803076923076924</v>
      </c>
      <c r="X18" s="4">
        <f t="shared" si="3"/>
        <v>40.799999999999997</v>
      </c>
      <c r="Y18" s="4">
        <f t="shared" si="4"/>
        <v>12.199999999999998</v>
      </c>
      <c r="Z18">
        <v>0</v>
      </c>
    </row>
    <row r="19" spans="1:26" x14ac:dyDescent="0.3">
      <c r="A19" s="1" t="s">
        <v>62</v>
      </c>
      <c r="B19">
        <v>9</v>
      </c>
      <c r="C19">
        <v>8</v>
      </c>
      <c r="D19">
        <v>8</v>
      </c>
      <c r="E19">
        <v>0</v>
      </c>
      <c r="F19">
        <v>0</v>
      </c>
      <c r="G19">
        <v>5</v>
      </c>
      <c r="H19">
        <v>3</v>
      </c>
      <c r="I19">
        <v>8</v>
      </c>
      <c r="J19">
        <v>1</v>
      </c>
      <c r="K19">
        <v>3</v>
      </c>
      <c r="L19">
        <v>2</v>
      </c>
      <c r="M19">
        <v>2</v>
      </c>
      <c r="N19">
        <v>1</v>
      </c>
      <c r="O19">
        <v>2</v>
      </c>
      <c r="P19">
        <v>10</v>
      </c>
      <c r="Q19" s="2">
        <f t="shared" si="0"/>
        <v>0.375</v>
      </c>
      <c r="R19" s="2">
        <f t="shared" si="1"/>
        <v>0.33333333333333331</v>
      </c>
      <c r="S19" s="2">
        <f t="shared" si="5"/>
        <v>1</v>
      </c>
      <c r="T19">
        <v>42</v>
      </c>
      <c r="U19">
        <v>30</v>
      </c>
      <c r="V19">
        <v>0</v>
      </c>
      <c r="W19" s="3">
        <f t="shared" si="2"/>
        <v>7.6892619047619037</v>
      </c>
      <c r="X19" s="4">
        <f t="shared" si="3"/>
        <v>25.6</v>
      </c>
      <c r="Y19" s="4">
        <f t="shared" si="4"/>
        <v>7.1999999999999993</v>
      </c>
      <c r="Z19">
        <v>0</v>
      </c>
    </row>
    <row r="20" spans="1:26" x14ac:dyDescent="0.3">
      <c r="A20" t="s">
        <v>63</v>
      </c>
      <c r="B20">
        <v>17</v>
      </c>
      <c r="C20">
        <v>2</v>
      </c>
      <c r="D20">
        <v>11</v>
      </c>
      <c r="E20">
        <v>2</v>
      </c>
      <c r="F20">
        <v>1</v>
      </c>
      <c r="G20">
        <v>1</v>
      </c>
      <c r="H20">
        <v>7</v>
      </c>
      <c r="I20">
        <v>14</v>
      </c>
      <c r="J20">
        <v>2</v>
      </c>
      <c r="K20">
        <v>6</v>
      </c>
      <c r="L20">
        <v>1</v>
      </c>
      <c r="M20">
        <v>2</v>
      </c>
      <c r="N20">
        <v>0</v>
      </c>
      <c r="O20">
        <v>1</v>
      </c>
      <c r="P20">
        <v>15</v>
      </c>
      <c r="Q20" s="2">
        <f t="shared" si="0"/>
        <v>0.5</v>
      </c>
      <c r="R20" s="2">
        <f t="shared" si="1"/>
        <v>0.33333333333333331</v>
      </c>
      <c r="S20" s="2">
        <f t="shared" si="5"/>
        <v>0.5</v>
      </c>
      <c r="T20">
        <v>42</v>
      </c>
      <c r="U20">
        <v>42</v>
      </c>
      <c r="V20">
        <v>0</v>
      </c>
      <c r="W20" s="3">
        <f t="shared" si="2"/>
        <v>22.127976190476193</v>
      </c>
      <c r="X20" s="4">
        <f t="shared" si="3"/>
        <v>43.9</v>
      </c>
      <c r="Y20" s="4">
        <f t="shared" si="4"/>
        <v>18.899999999999999</v>
      </c>
      <c r="Z20">
        <v>0</v>
      </c>
    </row>
    <row r="21" spans="1:26" x14ac:dyDescent="0.3">
      <c r="A21" s="1" t="s">
        <v>64</v>
      </c>
      <c r="B21">
        <v>35</v>
      </c>
      <c r="C21">
        <v>5</v>
      </c>
      <c r="D21">
        <v>6</v>
      </c>
      <c r="E21">
        <v>1</v>
      </c>
      <c r="F21">
        <v>0</v>
      </c>
      <c r="G21">
        <v>2</v>
      </c>
      <c r="H21">
        <v>13</v>
      </c>
      <c r="I21">
        <v>16</v>
      </c>
      <c r="J21">
        <v>4</v>
      </c>
      <c r="K21">
        <v>6</v>
      </c>
      <c r="L21">
        <v>5</v>
      </c>
      <c r="M21">
        <v>5</v>
      </c>
      <c r="N21">
        <v>0</v>
      </c>
      <c r="O21">
        <v>2</v>
      </c>
      <c r="P21">
        <v>20</v>
      </c>
      <c r="Q21" s="2">
        <f t="shared" si="0"/>
        <v>0.8125</v>
      </c>
      <c r="R21" s="2">
        <f t="shared" si="1"/>
        <v>0.66666666666666663</v>
      </c>
      <c r="S21" s="2">
        <f t="shared" si="5"/>
        <v>1</v>
      </c>
      <c r="T21">
        <v>40</v>
      </c>
      <c r="U21">
        <v>50</v>
      </c>
      <c r="V21">
        <v>0</v>
      </c>
      <c r="W21" s="3">
        <f t="shared" si="2"/>
        <v>40.478950000000005</v>
      </c>
      <c r="X21" s="4">
        <f t="shared" si="3"/>
        <v>51</v>
      </c>
      <c r="Y21" s="4">
        <f t="shared" si="4"/>
        <v>32.600000000000009</v>
      </c>
      <c r="Z21">
        <v>1</v>
      </c>
    </row>
    <row r="22" spans="1:26" x14ac:dyDescent="0.3">
      <c r="A22" s="1" t="s">
        <v>65</v>
      </c>
      <c r="B22">
        <v>22</v>
      </c>
      <c r="C22">
        <v>8</v>
      </c>
      <c r="D22">
        <v>12</v>
      </c>
      <c r="E22">
        <v>0</v>
      </c>
      <c r="F22">
        <v>1</v>
      </c>
      <c r="G22">
        <v>4</v>
      </c>
      <c r="H22">
        <v>8</v>
      </c>
      <c r="I22">
        <v>18</v>
      </c>
      <c r="J22">
        <v>5</v>
      </c>
      <c r="K22">
        <v>9</v>
      </c>
      <c r="L22">
        <v>1</v>
      </c>
      <c r="M22">
        <v>3</v>
      </c>
      <c r="N22">
        <v>1</v>
      </c>
      <c r="O22">
        <v>4</v>
      </c>
      <c r="P22">
        <v>-11</v>
      </c>
      <c r="Q22" s="2">
        <f t="shared" si="0"/>
        <v>0.44444444444444442</v>
      </c>
      <c r="R22" s="2">
        <f t="shared" si="1"/>
        <v>0.55555555555555558</v>
      </c>
      <c r="S22" s="2">
        <f t="shared" si="5"/>
        <v>0.33333333333333331</v>
      </c>
      <c r="T22">
        <v>49</v>
      </c>
      <c r="U22">
        <v>49</v>
      </c>
      <c r="V22">
        <v>2</v>
      </c>
      <c r="W22" s="3">
        <f t="shared" si="2"/>
        <v>18.136816326530621</v>
      </c>
      <c r="X22" s="4">
        <f t="shared" si="3"/>
        <v>48.6</v>
      </c>
      <c r="Y22" s="4">
        <f t="shared" si="4"/>
        <v>18.399999999999995</v>
      </c>
      <c r="Z22">
        <v>0</v>
      </c>
    </row>
    <row r="23" spans="1:26" x14ac:dyDescent="0.3">
      <c r="A23" s="1" t="s">
        <v>66</v>
      </c>
      <c r="B23">
        <v>14</v>
      </c>
      <c r="C23">
        <v>6</v>
      </c>
      <c r="D23">
        <v>10</v>
      </c>
      <c r="E23">
        <v>0</v>
      </c>
      <c r="F23">
        <v>1</v>
      </c>
      <c r="G23">
        <v>0</v>
      </c>
      <c r="H23">
        <v>6</v>
      </c>
      <c r="I23">
        <v>14</v>
      </c>
      <c r="J23">
        <v>2</v>
      </c>
      <c r="K23">
        <v>9</v>
      </c>
      <c r="L23">
        <v>0</v>
      </c>
      <c r="M23">
        <v>0</v>
      </c>
      <c r="N23">
        <v>2</v>
      </c>
      <c r="O23">
        <v>1</v>
      </c>
      <c r="P23">
        <v>-16</v>
      </c>
      <c r="Q23" s="2">
        <f t="shared" si="0"/>
        <v>0.42857142857142855</v>
      </c>
      <c r="R23" s="2">
        <f t="shared" si="1"/>
        <v>0.22222222222222221</v>
      </c>
      <c r="S23" s="6" t="s">
        <v>45</v>
      </c>
      <c r="T23">
        <v>42</v>
      </c>
      <c r="U23">
        <v>39</v>
      </c>
      <c r="V23">
        <v>1</v>
      </c>
      <c r="W23" s="3">
        <f t="shared" si="2"/>
        <v>19.670357142857149</v>
      </c>
      <c r="X23" s="4">
        <f t="shared" si="3"/>
        <v>39.200000000000003</v>
      </c>
      <c r="Y23" s="4">
        <f t="shared" si="4"/>
        <v>16.8</v>
      </c>
      <c r="Z23">
        <v>0</v>
      </c>
    </row>
    <row r="24" spans="1:26" x14ac:dyDescent="0.3">
      <c r="A24" s="1" t="s">
        <v>67</v>
      </c>
      <c r="B24">
        <v>16</v>
      </c>
      <c r="C24">
        <v>6</v>
      </c>
      <c r="D24">
        <v>10</v>
      </c>
      <c r="E24">
        <v>0</v>
      </c>
      <c r="F24">
        <v>3</v>
      </c>
      <c r="G24">
        <v>2</v>
      </c>
      <c r="H24">
        <v>7</v>
      </c>
      <c r="I24">
        <v>15</v>
      </c>
      <c r="J24">
        <v>2</v>
      </c>
      <c r="K24">
        <v>8</v>
      </c>
      <c r="L24">
        <v>0</v>
      </c>
      <c r="M24">
        <v>0</v>
      </c>
      <c r="N24">
        <v>3</v>
      </c>
      <c r="O24">
        <v>1</v>
      </c>
      <c r="P24">
        <v>-9</v>
      </c>
      <c r="Q24" s="2">
        <f t="shared" si="0"/>
        <v>0.46666666666666667</v>
      </c>
      <c r="R24" s="2">
        <f t="shared" si="1"/>
        <v>0.25</v>
      </c>
      <c r="S24" s="6" t="s">
        <v>45</v>
      </c>
      <c r="T24">
        <v>41</v>
      </c>
      <c r="U24">
        <v>40</v>
      </c>
      <c r="V24">
        <v>1</v>
      </c>
      <c r="W24" s="3">
        <f t="shared" si="2"/>
        <v>22.842634146341467</v>
      </c>
      <c r="X24" s="4">
        <f t="shared" si="3"/>
        <v>45.2</v>
      </c>
      <c r="Y24" s="4">
        <f t="shared" si="4"/>
        <v>18.900000000000002</v>
      </c>
      <c r="Z24">
        <v>0</v>
      </c>
    </row>
    <row r="25" spans="1:26" x14ac:dyDescent="0.3">
      <c r="A25" s="1" t="s">
        <v>68</v>
      </c>
      <c r="B25">
        <v>17</v>
      </c>
      <c r="C25">
        <v>4</v>
      </c>
      <c r="D25">
        <v>11</v>
      </c>
      <c r="E25">
        <v>0</v>
      </c>
      <c r="F25">
        <v>1</v>
      </c>
      <c r="G25">
        <v>2</v>
      </c>
      <c r="H25">
        <v>6</v>
      </c>
      <c r="I25">
        <v>15</v>
      </c>
      <c r="J25">
        <v>1</v>
      </c>
      <c r="K25">
        <v>6</v>
      </c>
      <c r="L25">
        <v>4</v>
      </c>
      <c r="M25">
        <v>4</v>
      </c>
      <c r="N25">
        <v>3</v>
      </c>
      <c r="O25">
        <v>1</v>
      </c>
      <c r="P25">
        <v>-2</v>
      </c>
      <c r="Q25" s="2">
        <f t="shared" si="0"/>
        <v>0.4</v>
      </c>
      <c r="R25" s="2">
        <f t="shared" si="1"/>
        <v>0.16666666666666666</v>
      </c>
      <c r="S25" s="2">
        <f t="shared" si="5"/>
        <v>1</v>
      </c>
      <c r="T25">
        <v>40</v>
      </c>
      <c r="U25">
        <v>41</v>
      </c>
      <c r="V25">
        <v>1</v>
      </c>
      <c r="W25" s="3">
        <f t="shared" si="2"/>
        <v>21.113500000000002</v>
      </c>
      <c r="X25" s="4">
        <f t="shared" si="3"/>
        <v>39.299999999999997</v>
      </c>
      <c r="Y25" s="4">
        <f t="shared" si="4"/>
        <v>17.600000000000001</v>
      </c>
      <c r="Z25">
        <v>0</v>
      </c>
    </row>
    <row r="26" spans="1:26" x14ac:dyDescent="0.3">
      <c r="A26" s="1" t="s">
        <v>69</v>
      </c>
      <c r="B26">
        <v>26</v>
      </c>
      <c r="C26">
        <v>5</v>
      </c>
      <c r="D26">
        <v>6</v>
      </c>
      <c r="E26">
        <v>0</v>
      </c>
      <c r="F26">
        <v>1</v>
      </c>
      <c r="G26">
        <v>0</v>
      </c>
      <c r="H26">
        <v>10</v>
      </c>
      <c r="I26">
        <v>14</v>
      </c>
      <c r="J26">
        <v>4</v>
      </c>
      <c r="K26">
        <v>6</v>
      </c>
      <c r="L26">
        <v>2</v>
      </c>
      <c r="M26">
        <v>4</v>
      </c>
      <c r="N26">
        <v>0</v>
      </c>
      <c r="O26">
        <v>1</v>
      </c>
      <c r="P26">
        <v>8</v>
      </c>
      <c r="Q26" s="2">
        <f t="shared" si="0"/>
        <v>0.7142857142857143</v>
      </c>
      <c r="R26" s="2">
        <f t="shared" si="1"/>
        <v>0.66666666666666663</v>
      </c>
      <c r="S26" s="2">
        <f t="shared" si="5"/>
        <v>0.5</v>
      </c>
      <c r="T26">
        <v>42</v>
      </c>
      <c r="U26">
        <v>41</v>
      </c>
      <c r="V26">
        <v>0</v>
      </c>
      <c r="W26" s="3">
        <f t="shared" si="2"/>
        <v>30.504666666666669</v>
      </c>
      <c r="X26" s="4">
        <f t="shared" si="3"/>
        <v>44</v>
      </c>
      <c r="Y26" s="4">
        <f t="shared" si="4"/>
        <v>25.700000000000003</v>
      </c>
      <c r="Z26">
        <v>0</v>
      </c>
    </row>
    <row r="27" spans="1:26" x14ac:dyDescent="0.3">
      <c r="A27" s="1" t="s">
        <v>70</v>
      </c>
      <c r="B27">
        <v>23</v>
      </c>
      <c r="C27">
        <v>2</v>
      </c>
      <c r="D27">
        <v>15</v>
      </c>
      <c r="E27">
        <v>0</v>
      </c>
      <c r="F27">
        <v>2</v>
      </c>
      <c r="G27">
        <v>6</v>
      </c>
      <c r="H27">
        <v>9</v>
      </c>
      <c r="I27">
        <v>16</v>
      </c>
      <c r="J27">
        <v>3</v>
      </c>
      <c r="K27">
        <v>7</v>
      </c>
      <c r="L27">
        <v>2</v>
      </c>
      <c r="M27">
        <v>2</v>
      </c>
      <c r="N27">
        <v>1</v>
      </c>
      <c r="O27">
        <v>4</v>
      </c>
      <c r="P27">
        <v>-3</v>
      </c>
      <c r="Q27" s="2">
        <f t="shared" si="0"/>
        <v>0.5625</v>
      </c>
      <c r="R27" s="2">
        <f t="shared" si="1"/>
        <v>0.42857142857142855</v>
      </c>
      <c r="S27" s="2">
        <f t="shared" si="5"/>
        <v>1</v>
      </c>
      <c r="T27">
        <v>42</v>
      </c>
      <c r="U27">
        <v>59</v>
      </c>
      <c r="V27">
        <v>2</v>
      </c>
      <c r="W27" s="3">
        <f t="shared" si="2"/>
        <v>24.704500000000003</v>
      </c>
      <c r="X27" s="4">
        <f t="shared" si="3"/>
        <v>47.9</v>
      </c>
      <c r="Y27" s="4">
        <f t="shared" si="4"/>
        <v>21.3</v>
      </c>
      <c r="Z27">
        <v>0</v>
      </c>
    </row>
    <row r="28" spans="1:26" x14ac:dyDescent="0.3">
      <c r="A28" s="1"/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/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/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/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/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/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/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/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/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/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/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20.923076923076923</v>
      </c>
      <c r="C47" s="4">
        <f t="shared" ref="C47:P47" si="6">AVERAGE(C2:C46)</f>
        <v>6.0769230769230766</v>
      </c>
      <c r="D47" s="4">
        <f t="shared" si="6"/>
        <v>10.307692307692308</v>
      </c>
      <c r="E47" s="4">
        <f t="shared" si="6"/>
        <v>0.5</v>
      </c>
      <c r="F47" s="4">
        <f t="shared" si="6"/>
        <v>0.88461538461538458</v>
      </c>
      <c r="G47" s="4">
        <f t="shared" si="6"/>
        <v>2.1923076923076925</v>
      </c>
      <c r="H47" s="4">
        <f t="shared" si="6"/>
        <v>8</v>
      </c>
      <c r="I47" s="4">
        <f t="shared" si="6"/>
        <v>14.923076923076923</v>
      </c>
      <c r="J47" s="4">
        <f t="shared" si="6"/>
        <v>2.5384615384615383</v>
      </c>
      <c r="K47" s="4">
        <f t="shared" si="6"/>
        <v>6.4615384615384617</v>
      </c>
      <c r="L47" s="4">
        <f t="shared" si="6"/>
        <v>2.3846153846153846</v>
      </c>
      <c r="M47" s="4">
        <f t="shared" si="6"/>
        <v>2.8461538461538463</v>
      </c>
      <c r="N47" s="4">
        <f t="shared" si="6"/>
        <v>1.2307692307692308</v>
      </c>
      <c r="O47" s="4">
        <f t="shared" si="6"/>
        <v>1.6538461538461537</v>
      </c>
      <c r="P47" s="4">
        <f t="shared" si="6"/>
        <v>4.8461538461538458</v>
      </c>
      <c r="Q47" s="2">
        <f>SUM(H2:H46)/SUM(I2:I46)</f>
        <v>0.53608247422680411</v>
      </c>
      <c r="R47" s="2">
        <f>SUM(J2:J46)/SUM(K2:K46)</f>
        <v>0.39285714285714285</v>
      </c>
      <c r="S47" s="2">
        <f>SUM(L2:L46)/SUM(M2:M46)</f>
        <v>0.83783783783783783</v>
      </c>
      <c r="T47" s="4">
        <f t="shared" ref="T47:V47" si="7">AVERAGE(T2:T46)</f>
        <v>41.92307692307692</v>
      </c>
      <c r="U47" s="4">
        <f t="shared" si="7"/>
        <v>46.346153846153847</v>
      </c>
      <c r="V47" s="4">
        <f t="shared" si="7"/>
        <v>1.3461538461538463</v>
      </c>
      <c r="W47" s="3">
        <f>((H49*85.91) +(F49*53.897)+(J49*51.757)+(L49*46.845)+(E49*39.19)+(N49*39.19)+(D49*34.677)+((C49-N49)*14.707)-(O49*17.174)-((M49-L49)*20.091)-((I49-H49)*39.19)-(G49*53.897))/T49</f>
        <v>24.984796330275234</v>
      </c>
      <c r="X47" s="4">
        <f t="shared" ref="X47" si="8">B47+(C47*1.2)+(D47*1.5)+(E47*3)+(F47*3)-G47</f>
        <v>45.638461538461534</v>
      </c>
      <c r="Y47" s="4">
        <f t="shared" ref="Y47" si="9">B47+0.4*H47-0.7*I47-0.4*(M47-L47)+0.7*N47+0.3*(C47-N47)+F47+D47*0.7+0.7*E47-0.4*O47-G47</f>
        <v>21.403846153846153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544</v>
      </c>
      <c r="C49">
        <f t="shared" ref="C49:P49" si="10">SUM(C2:C46)</f>
        <v>158</v>
      </c>
      <c r="D49">
        <f t="shared" si="10"/>
        <v>268</v>
      </c>
      <c r="E49">
        <f t="shared" si="10"/>
        <v>13</v>
      </c>
      <c r="F49">
        <f t="shared" si="10"/>
        <v>23</v>
      </c>
      <c r="G49">
        <f t="shared" si="10"/>
        <v>57</v>
      </c>
      <c r="H49">
        <f t="shared" si="10"/>
        <v>208</v>
      </c>
      <c r="I49">
        <f t="shared" si="10"/>
        <v>388</v>
      </c>
      <c r="J49">
        <f t="shared" si="10"/>
        <v>66</v>
      </c>
      <c r="K49">
        <f t="shared" si="10"/>
        <v>168</v>
      </c>
      <c r="L49">
        <f t="shared" si="10"/>
        <v>62</v>
      </c>
      <c r="M49">
        <f t="shared" si="10"/>
        <v>74</v>
      </c>
      <c r="N49">
        <f t="shared" si="10"/>
        <v>32</v>
      </c>
      <c r="O49">
        <f t="shared" si="10"/>
        <v>43</v>
      </c>
      <c r="P49">
        <f t="shared" si="10"/>
        <v>126</v>
      </c>
      <c r="T49">
        <f>SUM(T2:T46)</f>
        <v>1090</v>
      </c>
      <c r="U49">
        <f>SUM(U2:U46)</f>
        <v>1205</v>
      </c>
      <c r="V49">
        <f>SUM(V2:V46)</f>
        <v>35</v>
      </c>
      <c r="X49" s="4">
        <f>SUM(X2:X46)</f>
        <v>1186.5999999999999</v>
      </c>
      <c r="Z49">
        <f>SUM(Z2:Z46)</f>
        <v>7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8290-8848-4180-B830-6EBF0A5219F0}">
  <dimension ref="A1:Z54"/>
  <sheetViews>
    <sheetView topLeftCell="A22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7</v>
      </c>
      <c r="C2">
        <v>6</v>
      </c>
      <c r="D2">
        <v>6</v>
      </c>
      <c r="E2">
        <v>3</v>
      </c>
      <c r="F2">
        <v>1</v>
      </c>
      <c r="G2">
        <v>0</v>
      </c>
      <c r="H2">
        <v>3</v>
      </c>
      <c r="I2">
        <v>12</v>
      </c>
      <c r="J2">
        <v>1</v>
      </c>
      <c r="K2">
        <v>6</v>
      </c>
      <c r="L2">
        <v>0</v>
      </c>
      <c r="M2">
        <v>0</v>
      </c>
      <c r="N2">
        <v>2</v>
      </c>
      <c r="O2">
        <v>1</v>
      </c>
      <c r="P2">
        <v>19</v>
      </c>
      <c r="Q2" s="2">
        <f t="shared" ref="Q2:Q33" si="0">H2/I2</f>
        <v>0.25</v>
      </c>
      <c r="R2" s="2">
        <f t="shared" ref="R2:R33" si="1">J2/K2</f>
        <v>0.16666666666666666</v>
      </c>
      <c r="S2" s="6" t="s">
        <v>45</v>
      </c>
      <c r="T2">
        <v>32</v>
      </c>
      <c r="U2">
        <v>22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14.260625000000003</v>
      </c>
      <c r="X2" s="4">
        <f t="shared" ref="X2:X46" si="3">B2+(C2*1.2)+(D2*1.5)+(E2*3)+(F2*3)-G2</f>
        <v>35.200000000000003</v>
      </c>
      <c r="Y2" s="4">
        <f t="shared" ref="Y2:Y46" si="4">B2+0.4*H2-0.7*I2-0.4*(M2-L2)+0.7*N2+0.3*(C2-N2)+F2+D2*0.7+0.7*E2-0.4*O2-G2</f>
        <v>9.2999999999999989</v>
      </c>
      <c r="Z2">
        <v>0</v>
      </c>
    </row>
    <row r="3" spans="1:26" x14ac:dyDescent="0.3">
      <c r="A3" s="1" t="str">
        <f>'Luka Doncic'!A3</f>
        <v>@ 3PT</v>
      </c>
      <c r="B3">
        <v>28</v>
      </c>
      <c r="C3">
        <v>4</v>
      </c>
      <c r="D3">
        <v>5</v>
      </c>
      <c r="E3">
        <v>1</v>
      </c>
      <c r="F3">
        <v>0</v>
      </c>
      <c r="G3">
        <v>2</v>
      </c>
      <c r="H3">
        <v>10</v>
      </c>
      <c r="I3">
        <v>12</v>
      </c>
      <c r="J3">
        <v>6</v>
      </c>
      <c r="K3">
        <v>8</v>
      </c>
      <c r="L3">
        <v>2</v>
      </c>
      <c r="M3">
        <v>2</v>
      </c>
      <c r="N3">
        <v>1</v>
      </c>
      <c r="O3">
        <v>0</v>
      </c>
      <c r="P3">
        <v>11</v>
      </c>
      <c r="Q3" s="2">
        <f t="shared" si="0"/>
        <v>0.83333333333333337</v>
      </c>
      <c r="R3" s="2">
        <f t="shared" si="1"/>
        <v>0.75</v>
      </c>
      <c r="S3" s="2">
        <f>L3/M3</f>
        <v>1</v>
      </c>
      <c r="T3">
        <v>38</v>
      </c>
      <c r="U3">
        <v>40</v>
      </c>
      <c r="V3">
        <v>0</v>
      </c>
      <c r="W3" s="3">
        <f t="shared" si="2"/>
        <v>36.132736842105267</v>
      </c>
      <c r="X3" s="4">
        <f t="shared" si="3"/>
        <v>41.3</v>
      </c>
      <c r="Y3" s="4">
        <f t="shared" si="4"/>
        <v>27.4</v>
      </c>
      <c r="Z3">
        <v>0</v>
      </c>
    </row>
    <row r="4" spans="1:26" x14ac:dyDescent="0.3">
      <c r="A4" s="1" t="str">
        <f>'Luka Doncic'!A4</f>
        <v>vs DEF</v>
      </c>
      <c r="B4">
        <v>23</v>
      </c>
      <c r="C4">
        <v>6</v>
      </c>
      <c r="D4">
        <v>2</v>
      </c>
      <c r="E4">
        <v>1</v>
      </c>
      <c r="F4">
        <v>2</v>
      </c>
      <c r="G4">
        <v>1</v>
      </c>
      <c r="H4">
        <v>9</v>
      </c>
      <c r="I4">
        <v>17</v>
      </c>
      <c r="J4">
        <v>5</v>
      </c>
      <c r="K4">
        <v>11</v>
      </c>
      <c r="L4">
        <v>0</v>
      </c>
      <c r="M4">
        <v>0</v>
      </c>
      <c r="N4">
        <v>1</v>
      </c>
      <c r="O4">
        <v>3</v>
      </c>
      <c r="P4">
        <v>-8</v>
      </c>
      <c r="Q4" s="2">
        <f t="shared" si="0"/>
        <v>0.52941176470588236</v>
      </c>
      <c r="R4" s="2">
        <f t="shared" si="1"/>
        <v>0.45454545454545453</v>
      </c>
      <c r="S4" s="6" t="s">
        <v>45</v>
      </c>
      <c r="T4">
        <v>43</v>
      </c>
      <c r="U4">
        <v>29</v>
      </c>
      <c r="V4">
        <v>0</v>
      </c>
      <c r="W4" s="3">
        <f t="shared" si="2"/>
        <v>21.909279069767443</v>
      </c>
      <c r="X4" s="4">
        <f t="shared" si="3"/>
        <v>41.2</v>
      </c>
      <c r="Y4" s="4">
        <f t="shared" si="4"/>
        <v>18.8</v>
      </c>
      <c r="Z4">
        <v>0</v>
      </c>
    </row>
    <row r="5" spans="1:26" x14ac:dyDescent="0.3">
      <c r="A5" s="1" t="str">
        <f>'Luka Doncic'!A5</f>
        <v>@ OCE</v>
      </c>
      <c r="B5">
        <v>10</v>
      </c>
      <c r="C5">
        <v>2</v>
      </c>
      <c r="D5">
        <v>3</v>
      </c>
      <c r="E5">
        <v>3</v>
      </c>
      <c r="F5">
        <v>1</v>
      </c>
      <c r="G5">
        <v>2</v>
      </c>
      <c r="H5">
        <v>5</v>
      </c>
      <c r="I5">
        <v>7</v>
      </c>
      <c r="J5">
        <v>0</v>
      </c>
      <c r="K5">
        <v>2</v>
      </c>
      <c r="L5">
        <v>0</v>
      </c>
      <c r="M5">
        <v>0</v>
      </c>
      <c r="N5">
        <v>1</v>
      </c>
      <c r="O5">
        <v>1</v>
      </c>
      <c r="P5">
        <v>8</v>
      </c>
      <c r="Q5" s="2">
        <f t="shared" si="0"/>
        <v>0.7142857142857143</v>
      </c>
      <c r="R5" s="2">
        <f t="shared" si="1"/>
        <v>0</v>
      </c>
      <c r="S5" s="6" t="s">
        <v>45</v>
      </c>
      <c r="T5">
        <v>35</v>
      </c>
      <c r="U5">
        <v>18</v>
      </c>
      <c r="V5">
        <v>0</v>
      </c>
      <c r="W5" s="3">
        <f t="shared" si="2"/>
        <v>15.874199999999997</v>
      </c>
      <c r="X5" s="4">
        <f t="shared" si="3"/>
        <v>26.9</v>
      </c>
      <c r="Y5" s="4">
        <f t="shared" si="4"/>
        <v>10.9</v>
      </c>
      <c r="Z5">
        <v>0</v>
      </c>
    </row>
    <row r="6" spans="1:26" x14ac:dyDescent="0.3">
      <c r="A6" s="1" t="str">
        <f>'Luka Doncic'!A6</f>
        <v>vs FRA</v>
      </c>
      <c r="B6">
        <v>16</v>
      </c>
      <c r="C6">
        <v>3</v>
      </c>
      <c r="D6">
        <v>5</v>
      </c>
      <c r="E6">
        <v>2</v>
      </c>
      <c r="F6">
        <v>0</v>
      </c>
      <c r="G6">
        <v>3</v>
      </c>
      <c r="H6">
        <v>6</v>
      </c>
      <c r="I6">
        <v>14</v>
      </c>
      <c r="J6">
        <v>2</v>
      </c>
      <c r="K6">
        <v>7</v>
      </c>
      <c r="L6">
        <v>2</v>
      </c>
      <c r="M6">
        <v>2</v>
      </c>
      <c r="N6">
        <v>2</v>
      </c>
      <c r="O6">
        <v>1</v>
      </c>
      <c r="P6">
        <v>6</v>
      </c>
      <c r="Q6" s="2">
        <f t="shared" si="0"/>
        <v>0.42857142857142855</v>
      </c>
      <c r="R6" s="2">
        <f t="shared" si="1"/>
        <v>0.2857142857142857</v>
      </c>
      <c r="S6" s="2">
        <f t="shared" ref="S6:S41" si="5">L6/M6</f>
        <v>1</v>
      </c>
      <c r="T6">
        <v>36</v>
      </c>
      <c r="U6">
        <v>27</v>
      </c>
      <c r="V6">
        <v>1</v>
      </c>
      <c r="W6" s="3">
        <f t="shared" si="2"/>
        <v>15.698083333333336</v>
      </c>
      <c r="X6" s="4">
        <f t="shared" si="3"/>
        <v>30.1</v>
      </c>
      <c r="Y6" s="4">
        <f t="shared" si="4"/>
        <v>11.8</v>
      </c>
      <c r="Z6">
        <v>0</v>
      </c>
    </row>
    <row r="7" spans="1:26" x14ac:dyDescent="0.3">
      <c r="A7" s="1" t="str">
        <f>'Luka Doncic'!A7</f>
        <v>@ INJ</v>
      </c>
      <c r="B7">
        <v>26</v>
      </c>
      <c r="C7">
        <v>5</v>
      </c>
      <c r="D7">
        <v>4</v>
      </c>
      <c r="E7">
        <v>0</v>
      </c>
      <c r="F7">
        <v>1</v>
      </c>
      <c r="G7">
        <v>1</v>
      </c>
      <c r="H7">
        <v>10</v>
      </c>
      <c r="I7">
        <v>15</v>
      </c>
      <c r="J7">
        <v>4</v>
      </c>
      <c r="K7">
        <v>7</v>
      </c>
      <c r="L7">
        <v>2</v>
      </c>
      <c r="M7">
        <v>2</v>
      </c>
      <c r="N7">
        <v>2</v>
      </c>
      <c r="O7">
        <v>1</v>
      </c>
      <c r="P7">
        <v>12</v>
      </c>
      <c r="Q7" s="2">
        <f t="shared" si="0"/>
        <v>0.66666666666666663</v>
      </c>
      <c r="R7" s="2">
        <f t="shared" si="1"/>
        <v>0.5714285714285714</v>
      </c>
      <c r="S7" s="2">
        <f t="shared" si="5"/>
        <v>1</v>
      </c>
      <c r="T7">
        <v>38</v>
      </c>
      <c r="U7">
        <v>37</v>
      </c>
      <c r="V7">
        <v>0</v>
      </c>
      <c r="W7" s="3">
        <f t="shared" si="2"/>
        <v>31.78692105263158</v>
      </c>
      <c r="X7" s="4">
        <f t="shared" si="3"/>
        <v>40</v>
      </c>
      <c r="Y7" s="4">
        <f t="shared" si="4"/>
        <v>24.2</v>
      </c>
      <c r="Z7">
        <v>0</v>
      </c>
    </row>
    <row r="8" spans="1:26" x14ac:dyDescent="0.3">
      <c r="A8" s="1" t="str">
        <f>'Luka Doncic'!A8</f>
        <v>vs CHI</v>
      </c>
      <c r="B8">
        <v>9</v>
      </c>
      <c r="C8">
        <v>3</v>
      </c>
      <c r="D8">
        <v>5</v>
      </c>
      <c r="E8">
        <v>1</v>
      </c>
      <c r="F8">
        <v>0</v>
      </c>
      <c r="G8">
        <v>4</v>
      </c>
      <c r="H8">
        <v>4</v>
      </c>
      <c r="I8">
        <v>12</v>
      </c>
      <c r="J8">
        <v>1</v>
      </c>
      <c r="K8">
        <v>6</v>
      </c>
      <c r="L8">
        <v>0</v>
      </c>
      <c r="M8">
        <v>0</v>
      </c>
      <c r="N8">
        <v>1</v>
      </c>
      <c r="O8">
        <v>0</v>
      </c>
      <c r="P8">
        <v>-1</v>
      </c>
      <c r="Q8" s="2">
        <f t="shared" si="0"/>
        <v>0.33333333333333331</v>
      </c>
      <c r="R8" s="2">
        <f t="shared" si="1"/>
        <v>0.16666666666666666</v>
      </c>
      <c r="S8" s="6" t="s">
        <v>45</v>
      </c>
      <c r="T8">
        <v>39</v>
      </c>
      <c r="U8">
        <v>21</v>
      </c>
      <c r="V8">
        <v>0</v>
      </c>
      <c r="W8" s="3">
        <f t="shared" si="2"/>
        <v>3.7812307692307705</v>
      </c>
      <c r="X8" s="4">
        <f t="shared" si="3"/>
        <v>19.100000000000001</v>
      </c>
      <c r="Y8" s="4">
        <f t="shared" si="4"/>
        <v>3.700000000000002</v>
      </c>
      <c r="Z8">
        <v>0</v>
      </c>
    </row>
    <row r="9" spans="1:26" x14ac:dyDescent="0.3">
      <c r="A9" s="1" t="str">
        <f>'Luka Doncic'!A9</f>
        <v>@ RKS</v>
      </c>
      <c r="B9">
        <v>22</v>
      </c>
      <c r="C9">
        <v>1</v>
      </c>
      <c r="D9">
        <v>1</v>
      </c>
      <c r="E9">
        <v>2</v>
      </c>
      <c r="F9">
        <v>0</v>
      </c>
      <c r="G9">
        <v>1</v>
      </c>
      <c r="H9">
        <v>9</v>
      </c>
      <c r="I9">
        <v>12</v>
      </c>
      <c r="J9">
        <v>4</v>
      </c>
      <c r="K9">
        <v>7</v>
      </c>
      <c r="L9">
        <v>0</v>
      </c>
      <c r="M9">
        <v>0</v>
      </c>
      <c r="N9">
        <v>0</v>
      </c>
      <c r="O9">
        <v>0</v>
      </c>
      <c r="P9">
        <v>-2</v>
      </c>
      <c r="Q9" s="2">
        <f t="shared" si="0"/>
        <v>0.75</v>
      </c>
      <c r="R9" s="2">
        <f t="shared" si="1"/>
        <v>0.5714285714285714</v>
      </c>
      <c r="S9" s="6" t="s">
        <v>45</v>
      </c>
      <c r="T9">
        <v>36</v>
      </c>
      <c r="U9">
        <v>25</v>
      </c>
      <c r="V9">
        <v>0</v>
      </c>
      <c r="W9" s="3">
        <f t="shared" si="2"/>
        <v>26.014305555555556</v>
      </c>
      <c r="X9" s="4">
        <f t="shared" si="3"/>
        <v>29.7</v>
      </c>
      <c r="Y9" s="4">
        <f t="shared" si="4"/>
        <v>18.600000000000001</v>
      </c>
      <c r="Z9">
        <v>0</v>
      </c>
    </row>
    <row r="10" spans="1:26" x14ac:dyDescent="0.3">
      <c r="A10" s="1" t="str">
        <f>'Luka Doncic'!A10</f>
        <v>vs AFR</v>
      </c>
      <c r="B10">
        <v>19</v>
      </c>
      <c r="C10">
        <v>3</v>
      </c>
      <c r="D10">
        <v>2</v>
      </c>
      <c r="E10">
        <v>0</v>
      </c>
      <c r="F10">
        <v>1</v>
      </c>
      <c r="G10">
        <v>2</v>
      </c>
      <c r="H10">
        <v>7</v>
      </c>
      <c r="I10">
        <v>14</v>
      </c>
      <c r="J10">
        <v>5</v>
      </c>
      <c r="K10">
        <v>10</v>
      </c>
      <c r="L10">
        <v>0</v>
      </c>
      <c r="M10">
        <v>1</v>
      </c>
      <c r="N10">
        <v>0</v>
      </c>
      <c r="O10">
        <v>2</v>
      </c>
      <c r="P10">
        <v>-17</v>
      </c>
      <c r="Q10" s="2">
        <f t="shared" si="0"/>
        <v>0.5</v>
      </c>
      <c r="R10" s="2">
        <f t="shared" si="1"/>
        <v>0.5</v>
      </c>
      <c r="S10" s="2">
        <f t="shared" si="5"/>
        <v>0</v>
      </c>
      <c r="T10">
        <v>37</v>
      </c>
      <c r="U10">
        <v>23</v>
      </c>
      <c r="V10">
        <v>0</v>
      </c>
      <c r="W10" s="3">
        <f t="shared" si="2"/>
        <v>15.972000000000001</v>
      </c>
      <c r="X10" s="4">
        <f t="shared" si="3"/>
        <v>26.6</v>
      </c>
      <c r="Y10" s="4">
        <f t="shared" si="4"/>
        <v>12.100000000000001</v>
      </c>
      <c r="Z10">
        <v>0</v>
      </c>
    </row>
    <row r="11" spans="1:26" x14ac:dyDescent="0.3">
      <c r="A11" s="1" t="str">
        <f>'Luka Doncic'!A11</f>
        <v>@ OLD</v>
      </c>
      <c r="B11">
        <v>21</v>
      </c>
      <c r="C11">
        <v>2</v>
      </c>
      <c r="D11">
        <v>3</v>
      </c>
      <c r="E11">
        <v>0</v>
      </c>
      <c r="F11">
        <v>1</v>
      </c>
      <c r="G11">
        <v>0</v>
      </c>
      <c r="H11">
        <v>8</v>
      </c>
      <c r="I11">
        <v>14</v>
      </c>
      <c r="J11">
        <v>5</v>
      </c>
      <c r="K11">
        <v>11</v>
      </c>
      <c r="L11">
        <v>0</v>
      </c>
      <c r="M11">
        <v>0</v>
      </c>
      <c r="N11">
        <v>1</v>
      </c>
      <c r="O11">
        <v>1</v>
      </c>
      <c r="P11">
        <v>13</v>
      </c>
      <c r="Q11" s="2">
        <f t="shared" si="0"/>
        <v>0.5714285714285714</v>
      </c>
      <c r="R11" s="2">
        <f t="shared" si="1"/>
        <v>0.45454545454545453</v>
      </c>
      <c r="S11" s="6" t="s">
        <v>45</v>
      </c>
      <c r="T11">
        <v>35</v>
      </c>
      <c r="U11">
        <v>27</v>
      </c>
      <c r="V11">
        <v>0</v>
      </c>
      <c r="W11" s="3">
        <f t="shared" si="2"/>
        <v>25.873600000000003</v>
      </c>
      <c r="X11" s="4">
        <f t="shared" si="3"/>
        <v>30.9</v>
      </c>
      <c r="Y11" s="4">
        <f t="shared" si="4"/>
        <v>18.100000000000001</v>
      </c>
      <c r="Z11">
        <v>0</v>
      </c>
    </row>
    <row r="12" spans="1:26" x14ac:dyDescent="0.3">
      <c r="A12" s="1" t="str">
        <f>'Luka Doncic'!A12</f>
        <v>vs USA</v>
      </c>
      <c r="B12">
        <v>21</v>
      </c>
      <c r="C12">
        <v>6</v>
      </c>
      <c r="D12">
        <v>2</v>
      </c>
      <c r="E12">
        <v>2</v>
      </c>
      <c r="F12">
        <v>1</v>
      </c>
      <c r="G12">
        <v>0</v>
      </c>
      <c r="H12">
        <v>8</v>
      </c>
      <c r="I12">
        <v>10</v>
      </c>
      <c r="J12">
        <v>5</v>
      </c>
      <c r="K12">
        <v>6</v>
      </c>
      <c r="L12">
        <v>0</v>
      </c>
      <c r="M12">
        <v>0</v>
      </c>
      <c r="N12">
        <v>0</v>
      </c>
      <c r="O12">
        <v>2</v>
      </c>
      <c r="P12">
        <v>24</v>
      </c>
      <c r="Q12" s="2">
        <f t="shared" si="0"/>
        <v>0.8</v>
      </c>
      <c r="R12" s="2">
        <f t="shared" si="1"/>
        <v>0.83333333333333337</v>
      </c>
      <c r="S12" s="6" t="s">
        <v>45</v>
      </c>
      <c r="T12">
        <v>40</v>
      </c>
      <c r="U12">
        <v>27</v>
      </c>
      <c r="V12">
        <v>0</v>
      </c>
      <c r="W12" s="3">
        <f t="shared" si="2"/>
        <v>28.080249999999999</v>
      </c>
      <c r="X12" s="4">
        <f t="shared" si="3"/>
        <v>40.200000000000003</v>
      </c>
      <c r="Y12" s="4">
        <f t="shared" si="4"/>
        <v>21.999999999999996</v>
      </c>
      <c r="Z12">
        <v>0</v>
      </c>
    </row>
    <row r="13" spans="1:26" x14ac:dyDescent="0.3">
      <c r="A13" s="1" t="str">
        <f>'Luka Doncic'!A13</f>
        <v>@ SPA</v>
      </c>
      <c r="B13">
        <v>21</v>
      </c>
      <c r="C13">
        <v>5</v>
      </c>
      <c r="D13">
        <v>5</v>
      </c>
      <c r="E13">
        <v>2</v>
      </c>
      <c r="F13">
        <v>1</v>
      </c>
      <c r="G13">
        <v>0</v>
      </c>
      <c r="H13">
        <v>8</v>
      </c>
      <c r="I13">
        <v>15</v>
      </c>
      <c r="J13">
        <v>3</v>
      </c>
      <c r="K13">
        <v>9</v>
      </c>
      <c r="L13">
        <v>2</v>
      </c>
      <c r="M13">
        <v>2</v>
      </c>
      <c r="N13">
        <v>1</v>
      </c>
      <c r="O13">
        <v>1</v>
      </c>
      <c r="P13">
        <v>12</v>
      </c>
      <c r="Q13" s="2">
        <f t="shared" si="0"/>
        <v>0.53333333333333333</v>
      </c>
      <c r="R13" s="2">
        <f t="shared" si="1"/>
        <v>0.33333333333333331</v>
      </c>
      <c r="S13" s="2">
        <f t="shared" si="5"/>
        <v>1</v>
      </c>
      <c r="T13">
        <v>43</v>
      </c>
      <c r="U13">
        <v>34</v>
      </c>
      <c r="V13">
        <v>0</v>
      </c>
      <c r="W13" s="3">
        <f t="shared" si="2"/>
        <v>24.381790697674422</v>
      </c>
      <c r="X13" s="4">
        <f t="shared" si="3"/>
        <v>43.5</v>
      </c>
      <c r="Y13" s="4">
        <f t="shared" si="4"/>
        <v>21.099999999999998</v>
      </c>
      <c r="Z13">
        <v>0</v>
      </c>
    </row>
    <row r="14" spans="1:26" x14ac:dyDescent="0.3">
      <c r="A14" s="1" t="str">
        <f>'Luka Doncic'!A14</f>
        <v>vs 6TH</v>
      </c>
      <c r="B14">
        <v>18</v>
      </c>
      <c r="C14">
        <v>8</v>
      </c>
      <c r="D14">
        <v>4</v>
      </c>
      <c r="E14">
        <v>2</v>
      </c>
      <c r="F14">
        <v>1</v>
      </c>
      <c r="G14">
        <v>0</v>
      </c>
      <c r="H14">
        <v>6</v>
      </c>
      <c r="I14">
        <v>9</v>
      </c>
      <c r="J14">
        <v>6</v>
      </c>
      <c r="K14">
        <v>8</v>
      </c>
      <c r="L14">
        <v>0</v>
      </c>
      <c r="M14">
        <v>0</v>
      </c>
      <c r="N14">
        <v>2</v>
      </c>
      <c r="O14">
        <v>0</v>
      </c>
      <c r="P14">
        <v>14</v>
      </c>
      <c r="Q14" s="2">
        <f t="shared" si="0"/>
        <v>0.66666666666666663</v>
      </c>
      <c r="R14" s="2">
        <f t="shared" si="1"/>
        <v>0.75</v>
      </c>
      <c r="S14" s="6" t="s">
        <v>45</v>
      </c>
      <c r="T14">
        <v>41</v>
      </c>
      <c r="U14">
        <v>28</v>
      </c>
      <c r="V14">
        <v>0</v>
      </c>
      <c r="W14" s="3">
        <f t="shared" si="2"/>
        <v>27.952170731707323</v>
      </c>
      <c r="X14" s="4">
        <f t="shared" si="3"/>
        <v>42.6</v>
      </c>
      <c r="Y14" s="4">
        <f t="shared" si="4"/>
        <v>22.499999999999996</v>
      </c>
      <c r="Z14">
        <v>1</v>
      </c>
    </row>
    <row r="15" spans="1:26" x14ac:dyDescent="0.3">
      <c r="A15" s="1" t="str">
        <f>'Luka Doncic'!A15</f>
        <v>@ CAN</v>
      </c>
      <c r="B15">
        <v>19</v>
      </c>
      <c r="C15">
        <v>4</v>
      </c>
      <c r="D15">
        <v>4</v>
      </c>
      <c r="E15">
        <v>1</v>
      </c>
      <c r="F15">
        <v>1</v>
      </c>
      <c r="G15">
        <v>1</v>
      </c>
      <c r="H15">
        <v>8</v>
      </c>
      <c r="I15">
        <v>14</v>
      </c>
      <c r="J15">
        <v>2</v>
      </c>
      <c r="K15">
        <v>5</v>
      </c>
      <c r="L15">
        <v>1</v>
      </c>
      <c r="M15">
        <v>1</v>
      </c>
      <c r="N15">
        <v>1</v>
      </c>
      <c r="O15">
        <v>4</v>
      </c>
      <c r="P15">
        <v>-1</v>
      </c>
      <c r="Q15" s="2">
        <f t="shared" si="0"/>
        <v>0.5714285714285714</v>
      </c>
      <c r="R15" s="2">
        <f t="shared" si="1"/>
        <v>0.4</v>
      </c>
      <c r="S15" s="2">
        <f t="shared" si="5"/>
        <v>1</v>
      </c>
      <c r="T15">
        <v>36</v>
      </c>
      <c r="U15">
        <v>27</v>
      </c>
      <c r="V15">
        <v>0</v>
      </c>
      <c r="W15" s="3">
        <f t="shared" si="2"/>
        <v>22.083666666666677</v>
      </c>
      <c r="X15" s="4">
        <f t="shared" si="3"/>
        <v>34.799999999999997</v>
      </c>
      <c r="Y15" s="4">
        <f t="shared" si="4"/>
        <v>15.899999999999999</v>
      </c>
      <c r="Z15">
        <v>0</v>
      </c>
    </row>
    <row r="16" spans="1:26" x14ac:dyDescent="0.3">
      <c r="A16" s="1" t="str">
        <f>'Luka Doncic'!A16</f>
        <v>vs DNK</v>
      </c>
      <c r="B16">
        <v>12</v>
      </c>
      <c r="C16">
        <v>3</v>
      </c>
      <c r="D16">
        <v>6</v>
      </c>
      <c r="E16">
        <v>3</v>
      </c>
      <c r="F16">
        <v>2</v>
      </c>
      <c r="G16">
        <v>1</v>
      </c>
      <c r="H16">
        <v>4</v>
      </c>
      <c r="I16">
        <v>12</v>
      </c>
      <c r="J16">
        <v>4</v>
      </c>
      <c r="K16">
        <v>9</v>
      </c>
      <c r="L16">
        <v>0</v>
      </c>
      <c r="M16">
        <v>0</v>
      </c>
      <c r="N16">
        <v>0</v>
      </c>
      <c r="O16">
        <v>1</v>
      </c>
      <c r="P16">
        <v>10</v>
      </c>
      <c r="Q16" s="2">
        <f t="shared" si="0"/>
        <v>0.33333333333333331</v>
      </c>
      <c r="R16" s="2">
        <f t="shared" si="1"/>
        <v>0.44444444444444442</v>
      </c>
      <c r="S16" s="6" t="s">
        <v>45</v>
      </c>
      <c r="T16">
        <v>40</v>
      </c>
      <c r="U16">
        <v>27</v>
      </c>
      <c r="V16">
        <v>0</v>
      </c>
      <c r="W16" s="3">
        <f t="shared" si="2"/>
        <v>16.090599999999998</v>
      </c>
      <c r="X16" s="4">
        <f t="shared" si="3"/>
        <v>38.6</v>
      </c>
      <c r="Y16" s="4">
        <f t="shared" si="4"/>
        <v>13</v>
      </c>
      <c r="Z16">
        <v>0</v>
      </c>
    </row>
    <row r="17" spans="1:26" x14ac:dyDescent="0.3">
      <c r="A17" s="1" t="str">
        <f>'Luka Doncic'!A17</f>
        <v>@ IMP</v>
      </c>
      <c r="B17">
        <v>21</v>
      </c>
      <c r="C17">
        <v>4</v>
      </c>
      <c r="D17">
        <v>5</v>
      </c>
      <c r="E17">
        <v>1</v>
      </c>
      <c r="F17">
        <v>0</v>
      </c>
      <c r="G17">
        <v>1</v>
      </c>
      <c r="H17">
        <v>8</v>
      </c>
      <c r="I17">
        <v>14</v>
      </c>
      <c r="J17">
        <v>5</v>
      </c>
      <c r="K17">
        <v>9</v>
      </c>
      <c r="L17">
        <v>0</v>
      </c>
      <c r="M17">
        <v>0</v>
      </c>
      <c r="N17">
        <v>0</v>
      </c>
      <c r="O17">
        <v>2</v>
      </c>
      <c r="P17">
        <v>0</v>
      </c>
      <c r="Q17" s="2">
        <f t="shared" si="0"/>
        <v>0.5714285714285714</v>
      </c>
      <c r="R17" s="2">
        <f t="shared" si="1"/>
        <v>0.55555555555555558</v>
      </c>
      <c r="S17" s="6" t="s">
        <v>45</v>
      </c>
      <c r="T17">
        <v>38</v>
      </c>
      <c r="U17">
        <v>33</v>
      </c>
      <c r="V17">
        <v>0</v>
      </c>
      <c r="W17" s="3">
        <f t="shared" si="2"/>
        <v>23.528499999999998</v>
      </c>
      <c r="X17" s="4">
        <f t="shared" si="3"/>
        <v>35.299999999999997</v>
      </c>
      <c r="Y17" s="4">
        <f t="shared" si="4"/>
        <v>18</v>
      </c>
      <c r="Z17">
        <v>0</v>
      </c>
    </row>
    <row r="18" spans="1:26" x14ac:dyDescent="0.3">
      <c r="A18" s="1" t="str">
        <f>'Luka Doncic'!A18</f>
        <v>vs 3PT</v>
      </c>
      <c r="B18">
        <v>18</v>
      </c>
      <c r="C18">
        <v>2</v>
      </c>
      <c r="D18">
        <v>3</v>
      </c>
      <c r="E18">
        <v>0</v>
      </c>
      <c r="F18">
        <v>0</v>
      </c>
      <c r="G18">
        <v>0</v>
      </c>
      <c r="H18">
        <v>7</v>
      </c>
      <c r="I18">
        <v>15</v>
      </c>
      <c r="J18">
        <v>3</v>
      </c>
      <c r="K18">
        <v>8</v>
      </c>
      <c r="L18">
        <v>1</v>
      </c>
      <c r="M18">
        <v>1</v>
      </c>
      <c r="N18">
        <v>0</v>
      </c>
      <c r="O18">
        <v>1</v>
      </c>
      <c r="P18">
        <v>13</v>
      </c>
      <c r="Q18" s="2">
        <f t="shared" si="0"/>
        <v>0.46666666666666667</v>
      </c>
      <c r="R18" s="2">
        <f t="shared" si="1"/>
        <v>0.375</v>
      </c>
      <c r="S18" s="2">
        <f t="shared" si="5"/>
        <v>1</v>
      </c>
      <c r="T18">
        <v>37</v>
      </c>
      <c r="U18">
        <v>26</v>
      </c>
      <c r="V18">
        <v>0</v>
      </c>
      <c r="W18" s="3">
        <f t="shared" si="2"/>
        <v>16.384783783783785</v>
      </c>
      <c r="X18" s="4">
        <f t="shared" si="3"/>
        <v>24.9</v>
      </c>
      <c r="Y18" s="4">
        <f t="shared" si="4"/>
        <v>12.6</v>
      </c>
      <c r="Z18">
        <v>0</v>
      </c>
    </row>
    <row r="19" spans="1:26" x14ac:dyDescent="0.3">
      <c r="A19" s="1" t="str">
        <f>'Luka Doncic'!A19</f>
        <v>@ DEF</v>
      </c>
      <c r="B19">
        <v>9</v>
      </c>
      <c r="C19">
        <v>4</v>
      </c>
      <c r="D19">
        <v>4</v>
      </c>
      <c r="E19">
        <v>0</v>
      </c>
      <c r="F19">
        <v>1</v>
      </c>
      <c r="G19">
        <v>0</v>
      </c>
      <c r="H19">
        <v>3</v>
      </c>
      <c r="I19">
        <v>8</v>
      </c>
      <c r="J19">
        <v>3</v>
      </c>
      <c r="K19">
        <v>7</v>
      </c>
      <c r="L19">
        <v>0</v>
      </c>
      <c r="M19">
        <v>0</v>
      </c>
      <c r="N19">
        <v>0</v>
      </c>
      <c r="O19">
        <v>1</v>
      </c>
      <c r="P19">
        <v>11</v>
      </c>
      <c r="Q19" s="2">
        <f t="shared" si="0"/>
        <v>0.375</v>
      </c>
      <c r="R19" s="2">
        <f t="shared" si="1"/>
        <v>0.42857142857142855</v>
      </c>
      <c r="S19" s="6" t="s">
        <v>45</v>
      </c>
      <c r="T19">
        <v>35</v>
      </c>
      <c r="U19">
        <v>21</v>
      </c>
      <c r="V19">
        <v>0</v>
      </c>
      <c r="W19" s="3">
        <f t="shared" si="2"/>
        <v>12.894571428571428</v>
      </c>
      <c r="X19" s="4">
        <f t="shared" si="3"/>
        <v>22.8</v>
      </c>
      <c r="Y19" s="4">
        <f t="shared" si="4"/>
        <v>9.1999999999999993</v>
      </c>
      <c r="Z19">
        <v>0</v>
      </c>
    </row>
    <row r="20" spans="1:26" x14ac:dyDescent="0.3">
      <c r="A20" s="1" t="str">
        <f>'Luka Doncic'!A20</f>
        <v>vs OCE</v>
      </c>
      <c r="B20">
        <v>10</v>
      </c>
      <c r="C20">
        <v>5</v>
      </c>
      <c r="D20">
        <v>4</v>
      </c>
      <c r="E20">
        <v>4</v>
      </c>
      <c r="F20">
        <v>1</v>
      </c>
      <c r="G20">
        <v>0</v>
      </c>
      <c r="H20">
        <v>4</v>
      </c>
      <c r="I20">
        <v>6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21</v>
      </c>
      <c r="Q20" s="2">
        <f t="shared" si="0"/>
        <v>0.66666666666666663</v>
      </c>
      <c r="R20" s="2">
        <f t="shared" si="1"/>
        <v>0.66666666666666663</v>
      </c>
      <c r="S20" s="6" t="s">
        <v>45</v>
      </c>
      <c r="T20">
        <v>39</v>
      </c>
      <c r="U20">
        <v>19</v>
      </c>
      <c r="V20">
        <v>1</v>
      </c>
      <c r="W20" s="3">
        <f t="shared" si="2"/>
        <v>20.927102564102562</v>
      </c>
      <c r="X20" s="4">
        <f t="shared" si="3"/>
        <v>37</v>
      </c>
      <c r="Y20" s="4">
        <f t="shared" si="4"/>
        <v>15.899999999999999</v>
      </c>
      <c r="Z20">
        <v>0</v>
      </c>
    </row>
    <row r="21" spans="1:26" x14ac:dyDescent="0.3">
      <c r="A21" s="1" t="str">
        <f>'Luka Doncic'!A21</f>
        <v>@ FRA</v>
      </c>
      <c r="B21">
        <v>12</v>
      </c>
      <c r="C21">
        <v>2</v>
      </c>
      <c r="D21">
        <v>5</v>
      </c>
      <c r="E21">
        <v>0</v>
      </c>
      <c r="F21">
        <v>0</v>
      </c>
      <c r="G21">
        <v>2</v>
      </c>
      <c r="H21">
        <v>5</v>
      </c>
      <c r="I21">
        <v>8</v>
      </c>
      <c r="J21">
        <v>2</v>
      </c>
      <c r="K21">
        <v>4</v>
      </c>
      <c r="L21">
        <v>0</v>
      </c>
      <c r="M21">
        <v>0</v>
      </c>
      <c r="N21">
        <v>1</v>
      </c>
      <c r="O21">
        <v>1</v>
      </c>
      <c r="P21">
        <v>26</v>
      </c>
      <c r="Q21" s="2">
        <f t="shared" si="0"/>
        <v>0.625</v>
      </c>
      <c r="R21" s="2">
        <f t="shared" si="1"/>
        <v>0.5</v>
      </c>
      <c r="S21" s="6" t="s">
        <v>45</v>
      </c>
      <c r="T21">
        <v>36</v>
      </c>
      <c r="U21">
        <v>26</v>
      </c>
      <c r="V21">
        <v>0</v>
      </c>
      <c r="W21" s="3">
        <f t="shared" si="2"/>
        <v>14.383555555555553</v>
      </c>
      <c r="X21" s="4">
        <f t="shared" si="3"/>
        <v>19.899999999999999</v>
      </c>
      <c r="Y21" s="4">
        <f t="shared" si="4"/>
        <v>10.5</v>
      </c>
      <c r="Z21">
        <v>0</v>
      </c>
    </row>
    <row r="22" spans="1:26" x14ac:dyDescent="0.3">
      <c r="A22" s="1" t="str">
        <f>'Luka Doncic'!A22</f>
        <v>vs INJ</v>
      </c>
      <c r="B22">
        <v>27</v>
      </c>
      <c r="C22">
        <v>1</v>
      </c>
      <c r="D22">
        <v>8</v>
      </c>
      <c r="E22">
        <v>1</v>
      </c>
      <c r="F22">
        <v>2</v>
      </c>
      <c r="G22">
        <v>1</v>
      </c>
      <c r="H22">
        <v>9</v>
      </c>
      <c r="I22">
        <v>16</v>
      </c>
      <c r="J22">
        <v>5</v>
      </c>
      <c r="K22">
        <v>11</v>
      </c>
      <c r="L22">
        <v>4</v>
      </c>
      <c r="M22">
        <v>4</v>
      </c>
      <c r="N22">
        <v>1</v>
      </c>
      <c r="O22">
        <v>1</v>
      </c>
      <c r="P22">
        <v>-2</v>
      </c>
      <c r="Q22" s="2">
        <f t="shared" si="0"/>
        <v>0.5625</v>
      </c>
      <c r="R22" s="2">
        <f t="shared" si="1"/>
        <v>0.45454545454545453</v>
      </c>
      <c r="S22" s="2">
        <f t="shared" si="5"/>
        <v>1</v>
      </c>
      <c r="T22">
        <v>49</v>
      </c>
      <c r="U22">
        <v>47</v>
      </c>
      <c r="V22">
        <v>2</v>
      </c>
      <c r="W22" s="3">
        <f t="shared" si="2"/>
        <v>27.296816326530614</v>
      </c>
      <c r="X22" s="4">
        <f t="shared" si="3"/>
        <v>48.2</v>
      </c>
      <c r="Y22" s="4">
        <f t="shared" si="4"/>
        <v>27.000000000000004</v>
      </c>
      <c r="Z22">
        <v>0</v>
      </c>
    </row>
    <row r="23" spans="1:26" x14ac:dyDescent="0.3">
      <c r="A23" s="1" t="str">
        <f>'Luka Doncic'!A23</f>
        <v>@ CHI</v>
      </c>
      <c r="B23">
        <v>15</v>
      </c>
      <c r="C23">
        <v>8</v>
      </c>
      <c r="D23">
        <v>6</v>
      </c>
      <c r="E23">
        <v>0</v>
      </c>
      <c r="F23">
        <v>1</v>
      </c>
      <c r="G23">
        <v>0</v>
      </c>
      <c r="H23">
        <v>6</v>
      </c>
      <c r="I23">
        <v>14</v>
      </c>
      <c r="J23">
        <v>1</v>
      </c>
      <c r="K23">
        <v>7</v>
      </c>
      <c r="L23">
        <v>2</v>
      </c>
      <c r="M23">
        <v>2</v>
      </c>
      <c r="N23">
        <v>1</v>
      </c>
      <c r="O23">
        <v>3</v>
      </c>
      <c r="P23">
        <v>-8</v>
      </c>
      <c r="Q23" s="2">
        <f t="shared" si="0"/>
        <v>0.42857142857142855</v>
      </c>
      <c r="R23" s="2">
        <f t="shared" si="1"/>
        <v>0.14285714285714285</v>
      </c>
      <c r="S23" s="2">
        <f t="shared" si="5"/>
        <v>1</v>
      </c>
      <c r="T23">
        <v>37</v>
      </c>
      <c r="U23">
        <v>32</v>
      </c>
      <c r="V23">
        <v>0</v>
      </c>
      <c r="W23" s="3">
        <f t="shared" si="2"/>
        <v>18.917918918918922</v>
      </c>
      <c r="X23" s="4">
        <f t="shared" si="3"/>
        <v>36.6</v>
      </c>
      <c r="Y23" s="4">
        <f t="shared" si="4"/>
        <v>14.399999999999999</v>
      </c>
      <c r="Z23">
        <v>0</v>
      </c>
    </row>
    <row r="24" spans="1:26" x14ac:dyDescent="0.3">
      <c r="A24" s="1" t="str">
        <f>'Luka Doncic'!A24</f>
        <v>vs RKS</v>
      </c>
      <c r="B24">
        <v>26</v>
      </c>
      <c r="C24">
        <v>3</v>
      </c>
      <c r="D24">
        <v>4</v>
      </c>
      <c r="E24">
        <v>0</v>
      </c>
      <c r="F24">
        <v>1</v>
      </c>
      <c r="G24">
        <v>0</v>
      </c>
      <c r="H24">
        <v>10</v>
      </c>
      <c r="I24">
        <v>14</v>
      </c>
      <c r="J24">
        <v>6</v>
      </c>
      <c r="K24">
        <v>8</v>
      </c>
      <c r="L24">
        <v>0</v>
      </c>
      <c r="M24">
        <v>0</v>
      </c>
      <c r="N24">
        <v>2</v>
      </c>
      <c r="O24">
        <v>1</v>
      </c>
      <c r="P24">
        <v>-11</v>
      </c>
      <c r="Q24" s="2">
        <f t="shared" si="0"/>
        <v>0.7142857142857143</v>
      </c>
      <c r="R24" s="2">
        <f t="shared" si="1"/>
        <v>0.75</v>
      </c>
      <c r="S24" s="6" t="s">
        <v>45</v>
      </c>
      <c r="T24">
        <v>39</v>
      </c>
      <c r="U24">
        <v>35</v>
      </c>
      <c r="V24">
        <v>0</v>
      </c>
      <c r="W24" s="3">
        <f t="shared" si="2"/>
        <v>32.856410256410257</v>
      </c>
      <c r="X24" s="4">
        <f t="shared" si="3"/>
        <v>38.6</v>
      </c>
      <c r="Y24" s="4">
        <f t="shared" si="4"/>
        <v>25.300000000000004</v>
      </c>
      <c r="Z24">
        <v>0</v>
      </c>
    </row>
    <row r="25" spans="1:26" x14ac:dyDescent="0.3">
      <c r="A25" s="1" t="str">
        <f>'Luka Doncic'!A25</f>
        <v>@ AFR</v>
      </c>
      <c r="B25">
        <v>14</v>
      </c>
      <c r="C25">
        <v>3</v>
      </c>
      <c r="D25">
        <v>3</v>
      </c>
      <c r="E25">
        <v>1</v>
      </c>
      <c r="F25">
        <v>0</v>
      </c>
      <c r="G25">
        <v>0</v>
      </c>
      <c r="H25">
        <v>5</v>
      </c>
      <c r="I25">
        <v>12</v>
      </c>
      <c r="J25">
        <v>2</v>
      </c>
      <c r="K25">
        <v>6</v>
      </c>
      <c r="L25">
        <v>2</v>
      </c>
      <c r="M25">
        <v>2</v>
      </c>
      <c r="N25">
        <v>0</v>
      </c>
      <c r="O25">
        <v>0</v>
      </c>
      <c r="P25">
        <v>0</v>
      </c>
      <c r="Q25" s="2">
        <f t="shared" si="0"/>
        <v>0.41666666666666669</v>
      </c>
      <c r="R25" s="2">
        <f t="shared" si="1"/>
        <v>0.33333333333333331</v>
      </c>
      <c r="S25" s="2">
        <f t="shared" si="5"/>
        <v>1</v>
      </c>
      <c r="T25">
        <v>38</v>
      </c>
      <c r="U25">
        <v>22</v>
      </c>
      <c r="V25">
        <v>0</v>
      </c>
      <c r="W25" s="3">
        <f t="shared" si="2"/>
        <v>14.204368421052628</v>
      </c>
      <c r="X25" s="4">
        <f t="shared" si="3"/>
        <v>25.1</v>
      </c>
      <c r="Y25" s="4">
        <f t="shared" si="4"/>
        <v>11.3</v>
      </c>
      <c r="Z25">
        <v>0</v>
      </c>
    </row>
    <row r="26" spans="1:26" x14ac:dyDescent="0.3">
      <c r="A26" s="1" t="str">
        <f>'Luka Doncic'!A26</f>
        <v>vs OLD</v>
      </c>
      <c r="B26">
        <v>19</v>
      </c>
      <c r="C26">
        <v>3</v>
      </c>
      <c r="D26">
        <v>5</v>
      </c>
      <c r="E26">
        <v>3</v>
      </c>
      <c r="F26">
        <v>1</v>
      </c>
      <c r="G26">
        <v>0</v>
      </c>
      <c r="H26">
        <v>7</v>
      </c>
      <c r="I26">
        <v>8</v>
      </c>
      <c r="J26">
        <v>3</v>
      </c>
      <c r="K26">
        <v>4</v>
      </c>
      <c r="L26">
        <v>2</v>
      </c>
      <c r="M26">
        <v>2</v>
      </c>
      <c r="N26">
        <v>0</v>
      </c>
      <c r="O26">
        <v>3</v>
      </c>
      <c r="P26">
        <v>1</v>
      </c>
      <c r="Q26" s="2">
        <f t="shared" si="0"/>
        <v>0.875</v>
      </c>
      <c r="R26" s="2">
        <f t="shared" si="1"/>
        <v>0.75</v>
      </c>
      <c r="S26" s="2">
        <f t="shared" si="5"/>
        <v>1</v>
      </c>
      <c r="T26">
        <v>39</v>
      </c>
      <c r="U26">
        <v>30</v>
      </c>
      <c r="V26">
        <v>0</v>
      </c>
      <c r="W26" s="3">
        <f t="shared" si="2"/>
        <v>29.451076923076926</v>
      </c>
      <c r="X26" s="4">
        <f t="shared" si="3"/>
        <v>42.1</v>
      </c>
      <c r="Y26" s="4">
        <f t="shared" si="4"/>
        <v>22.500000000000004</v>
      </c>
      <c r="Z26">
        <v>0</v>
      </c>
    </row>
    <row r="27" spans="1:26" x14ac:dyDescent="0.3">
      <c r="A27" s="1" t="str">
        <f>'Luka Doncic'!A27</f>
        <v>@ USA</v>
      </c>
      <c r="B27">
        <v>17</v>
      </c>
      <c r="C27">
        <v>2</v>
      </c>
      <c r="D27">
        <v>3</v>
      </c>
      <c r="E27">
        <v>5</v>
      </c>
      <c r="F27">
        <v>0</v>
      </c>
      <c r="G27">
        <v>2</v>
      </c>
      <c r="H27">
        <v>6</v>
      </c>
      <c r="I27">
        <v>12</v>
      </c>
      <c r="J27">
        <v>3</v>
      </c>
      <c r="K27">
        <v>9</v>
      </c>
      <c r="L27">
        <v>2</v>
      </c>
      <c r="M27">
        <v>2</v>
      </c>
      <c r="N27">
        <v>0</v>
      </c>
      <c r="O27">
        <v>3</v>
      </c>
      <c r="P27">
        <v>0</v>
      </c>
      <c r="Q27" s="2">
        <f t="shared" si="0"/>
        <v>0.5</v>
      </c>
      <c r="R27" s="2">
        <f t="shared" si="1"/>
        <v>0.33333333333333331</v>
      </c>
      <c r="S27" s="2">
        <f t="shared" si="5"/>
        <v>1</v>
      </c>
      <c r="T27">
        <v>40</v>
      </c>
      <c r="U27">
        <v>25</v>
      </c>
      <c r="V27">
        <v>0</v>
      </c>
      <c r="W27" s="3">
        <f t="shared" si="2"/>
        <v>17.484000000000002</v>
      </c>
      <c r="X27" s="4">
        <f t="shared" si="3"/>
        <v>36.9</v>
      </c>
      <c r="Y27" s="4">
        <f t="shared" si="4"/>
        <v>14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'Luka Doncic'!A34</f>
        <v>0</v>
      </c>
      <c r="Q34" s="2" t="e">
        <f t="shared" ref="Q34:Q46" si="6">H34/I34</f>
        <v>#DIV/0!</v>
      </c>
      <c r="R34" s="2" t="e">
        <f t="shared" ref="R34:R46" si="7">J34/K34</f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6"/>
        <v>#DIV/0!</v>
      </c>
      <c r="R35" s="2" t="e">
        <f t="shared" si="7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6"/>
        <v>#DIV/0!</v>
      </c>
      <c r="R36" s="2" t="e">
        <f t="shared" si="7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6"/>
        <v>#DIV/0!</v>
      </c>
      <c r="R37" s="2" t="e">
        <f t="shared" si="7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6"/>
        <v>#DIV/0!</v>
      </c>
      <c r="R38" s="2" t="e">
        <f t="shared" si="7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6"/>
        <v>#DIV/0!</v>
      </c>
      <c r="R39" s="2" t="e">
        <f t="shared" si="7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6"/>
        <v>#DIV/0!</v>
      </c>
      <c r="R40" s="2" t="e">
        <f t="shared" si="7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6"/>
        <v>#DIV/0!</v>
      </c>
      <c r="R41" s="2" t="e">
        <f t="shared" si="7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6"/>
        <v>#DIV/0!</v>
      </c>
      <c r="R42" s="2" t="e">
        <f t="shared" si="7"/>
        <v>#DIV/0!</v>
      </c>
      <c r="S42" s="2" t="e">
        <f t="shared" ref="S42:S46" si="8">L42/M42</f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6"/>
        <v>#DIV/0!</v>
      </c>
      <c r="R43" s="2" t="e">
        <f t="shared" si="7"/>
        <v>#DIV/0!</v>
      </c>
      <c r="S43" s="2" t="e">
        <f t="shared" si="8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6"/>
        <v>#DIV/0!</v>
      </c>
      <c r="R44" s="2" t="e">
        <f t="shared" si="7"/>
        <v>#DIV/0!</v>
      </c>
      <c r="S44" s="2" t="e">
        <f t="shared" si="8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6"/>
        <v>#DIV/0!</v>
      </c>
      <c r="R45" s="2" t="e">
        <f t="shared" si="7"/>
        <v>#DIV/0!</v>
      </c>
      <c r="S45" s="2" t="e">
        <f t="shared" si="8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6"/>
        <v>#DIV/0!</v>
      </c>
      <c r="R46" s="2" t="e">
        <f t="shared" si="7"/>
        <v>#DIV/0!</v>
      </c>
      <c r="S46" s="2" t="e">
        <f t="shared" si="8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17.692307692307693</v>
      </c>
      <c r="C47" s="4">
        <f t="shared" ref="C47:P47" si="9">AVERAGE(C2:C46)</f>
        <v>3.7692307692307692</v>
      </c>
      <c r="D47" s="4">
        <f t="shared" si="9"/>
        <v>4.115384615384615</v>
      </c>
      <c r="E47" s="4">
        <f t="shared" si="9"/>
        <v>1.4615384615384615</v>
      </c>
      <c r="F47" s="4">
        <f t="shared" si="9"/>
        <v>0.76923076923076927</v>
      </c>
      <c r="G47" s="4">
        <f t="shared" si="9"/>
        <v>0.92307692307692313</v>
      </c>
      <c r="H47" s="4">
        <f t="shared" si="9"/>
        <v>6.7307692307692308</v>
      </c>
      <c r="I47" s="4">
        <f t="shared" si="9"/>
        <v>12.153846153846153</v>
      </c>
      <c r="J47" s="4">
        <f t="shared" si="9"/>
        <v>3.3846153846153846</v>
      </c>
      <c r="K47" s="4">
        <f t="shared" si="9"/>
        <v>7.2307692307692308</v>
      </c>
      <c r="L47" s="4">
        <f t="shared" si="9"/>
        <v>0.84615384615384615</v>
      </c>
      <c r="M47" s="4">
        <f t="shared" si="9"/>
        <v>0.88461538461538458</v>
      </c>
      <c r="N47" s="4">
        <f t="shared" si="9"/>
        <v>0.80769230769230771</v>
      </c>
      <c r="O47" s="4">
        <f t="shared" si="9"/>
        <v>1.3076923076923077</v>
      </c>
      <c r="P47" s="4">
        <f t="shared" si="9"/>
        <v>5.8076923076923075</v>
      </c>
      <c r="Q47" s="2">
        <f>SUM(H2:H46)/SUM(I2:I46)</f>
        <v>0.55379746835443033</v>
      </c>
      <c r="R47" s="2">
        <f>SUM(J2:J46)/SUM(K2:K46)</f>
        <v>0.46808510638297873</v>
      </c>
      <c r="S47" s="2">
        <f>SUM(L2:L46)/SUM(M2:M46)</f>
        <v>0.95652173913043481</v>
      </c>
      <c r="T47" s="4">
        <f t="shared" ref="T47:V47" si="10">AVERAGE(T2:T46)</f>
        <v>38.307692307692307</v>
      </c>
      <c r="U47" s="4">
        <f t="shared" si="10"/>
        <v>28</v>
      </c>
      <c r="V47" s="4">
        <f t="shared" si="10"/>
        <v>0.15384615384615385</v>
      </c>
      <c r="W47" s="3">
        <f>((H49*85.91) +(F49*53.897)+(J49*51.757)+(L49*46.845)+(E49*39.19)+(N49*39.19)+(D49*34.677)+((C49-N49)*14.707)-(O49*17.174)-((M49-L49)*20.091)-((I49-H49)*39.19)-(G49*53.897))/T49</f>
        <v>21.515219879518071</v>
      </c>
      <c r="X47" s="4">
        <f t="shared" ref="X47" si="11">B47+(C47*1.2)+(D47*1.5)+(E47*3)+(F47*3)-G47</f>
        <v>34.157692307692308</v>
      </c>
      <c r="Y47" s="4">
        <f t="shared" ref="Y47" si="12">B47+0.4*H47-0.7*I47-0.4*(M47-L47)+0.7*N47+0.3*(C47-N47)+F47+D47*0.7+0.7*E47-0.4*O47-G47</f>
        <v>16.542307692307695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460</v>
      </c>
      <c r="C49">
        <f t="shared" ref="C49:P49" si="13">SUM(C2:C46)</f>
        <v>98</v>
      </c>
      <c r="D49">
        <f t="shared" si="13"/>
        <v>107</v>
      </c>
      <c r="E49">
        <f t="shared" si="13"/>
        <v>38</v>
      </c>
      <c r="F49">
        <f t="shared" si="13"/>
        <v>20</v>
      </c>
      <c r="G49">
        <f t="shared" si="13"/>
        <v>24</v>
      </c>
      <c r="H49">
        <f t="shared" si="13"/>
        <v>175</v>
      </c>
      <c r="I49">
        <f t="shared" si="13"/>
        <v>316</v>
      </c>
      <c r="J49">
        <f t="shared" si="13"/>
        <v>88</v>
      </c>
      <c r="K49">
        <f t="shared" si="13"/>
        <v>188</v>
      </c>
      <c r="L49">
        <f t="shared" si="13"/>
        <v>22</v>
      </c>
      <c r="M49">
        <f t="shared" si="13"/>
        <v>23</v>
      </c>
      <c r="N49">
        <f t="shared" si="13"/>
        <v>21</v>
      </c>
      <c r="O49">
        <f t="shared" si="13"/>
        <v>34</v>
      </c>
      <c r="P49">
        <f t="shared" si="13"/>
        <v>151</v>
      </c>
      <c r="T49">
        <f>SUM(T2:T46)</f>
        <v>996</v>
      </c>
      <c r="U49">
        <f>SUM(U2:U46)</f>
        <v>728</v>
      </c>
      <c r="V49">
        <f>SUM(V2:V46)</f>
        <v>4</v>
      </c>
      <c r="X49" s="4">
        <f>SUM(X2:X46)</f>
        <v>888.1</v>
      </c>
      <c r="Z49">
        <f>SUM(Z2:Z46)</f>
        <v>1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B544-517E-469C-A783-C9D9608FD820}">
  <dimension ref="A1:Z56"/>
  <sheetViews>
    <sheetView topLeftCell="A19" workbookViewId="0">
      <selection activeCell="Q47" sqref="Q4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21</v>
      </c>
      <c r="C2">
        <v>8</v>
      </c>
      <c r="D2">
        <v>4</v>
      </c>
      <c r="E2">
        <v>0</v>
      </c>
      <c r="F2">
        <v>0</v>
      </c>
      <c r="G2">
        <v>0</v>
      </c>
      <c r="H2">
        <v>8</v>
      </c>
      <c r="I2">
        <v>12</v>
      </c>
      <c r="J2">
        <v>3</v>
      </c>
      <c r="K2">
        <v>5</v>
      </c>
      <c r="L2">
        <v>2</v>
      </c>
      <c r="M2">
        <v>2</v>
      </c>
      <c r="N2">
        <v>3</v>
      </c>
      <c r="O2">
        <v>1</v>
      </c>
      <c r="P2">
        <v>11</v>
      </c>
      <c r="Q2" s="2">
        <f t="shared" ref="Q2:Q46" si="0">H2/I2</f>
        <v>0.66666666666666663</v>
      </c>
      <c r="R2" s="2">
        <f t="shared" ref="R2:R46" si="1">J2/K2</f>
        <v>0.6</v>
      </c>
      <c r="S2" s="2">
        <f>L2/M2</f>
        <v>1</v>
      </c>
      <c r="T2">
        <v>30</v>
      </c>
      <c r="U2">
        <v>31</v>
      </c>
      <c r="V2">
        <v>2</v>
      </c>
      <c r="W2" s="3">
        <f t="shared" ref="W2:W46" si="2">((H2*85.91) +(F2*53.897)+(J2*51.757)+(L2*46.845)+(E2*39.19)+(N2*39.19)+(D2*34.677)+((C2-N2)*14.707)-(O2*17.174)-((M2-L2)*20.091)-((I2-H2)*39.19)-(G2*53.897))/T2</f>
        <v>36.404000000000003</v>
      </c>
      <c r="X2" s="4">
        <f t="shared" ref="X2:X46" si="3">B2+(C2*1.2)+(D2*1.5)+(E2*3)+(F2*3)-G2</f>
        <v>36.6</v>
      </c>
      <c r="Y2" s="4">
        <f t="shared" ref="Y2:Y46" si="4">B2+0.4*H2-0.7*I2-0.4*(M2-L2)+0.7*N2+0.3*(C2-N2)+F2+D2*0.7+0.7*E2-0.4*O2-G2</f>
        <v>21.8</v>
      </c>
      <c r="Z2">
        <v>0</v>
      </c>
    </row>
    <row r="3" spans="1:26" x14ac:dyDescent="0.3">
      <c r="A3" s="1" t="str">
        <f>'Luka Doncic'!A3</f>
        <v>@ 3PT</v>
      </c>
      <c r="B3">
        <v>11</v>
      </c>
      <c r="C3">
        <v>8</v>
      </c>
      <c r="D3">
        <v>3</v>
      </c>
      <c r="E3">
        <v>0</v>
      </c>
      <c r="F3">
        <v>0</v>
      </c>
      <c r="G3">
        <v>0</v>
      </c>
      <c r="H3">
        <v>4</v>
      </c>
      <c r="I3">
        <v>10</v>
      </c>
      <c r="J3">
        <v>3</v>
      </c>
      <c r="K3">
        <v>7</v>
      </c>
      <c r="L3">
        <v>0</v>
      </c>
      <c r="M3">
        <v>0</v>
      </c>
      <c r="N3">
        <v>1</v>
      </c>
      <c r="O3">
        <v>1</v>
      </c>
      <c r="P3">
        <v>14</v>
      </c>
      <c r="Q3" s="2">
        <f t="shared" si="0"/>
        <v>0.4</v>
      </c>
      <c r="R3" s="2">
        <f t="shared" si="1"/>
        <v>0.42857142857142855</v>
      </c>
      <c r="S3" s="6" t="s">
        <v>45</v>
      </c>
      <c r="T3">
        <v>38</v>
      </c>
      <c r="U3">
        <v>20</v>
      </c>
      <c r="V3">
        <v>0</v>
      </c>
      <c r="W3" s="3">
        <f t="shared" si="2"/>
        <v>12.967552631578945</v>
      </c>
      <c r="X3" s="4">
        <f t="shared" si="3"/>
        <v>25.1</v>
      </c>
      <c r="Y3" s="4">
        <f t="shared" si="4"/>
        <v>10.1</v>
      </c>
      <c r="Z3">
        <v>0</v>
      </c>
    </row>
    <row r="4" spans="1:26" x14ac:dyDescent="0.3">
      <c r="A4" s="1" t="str">
        <f>'Luka Doncic'!A4</f>
        <v>vs DEF</v>
      </c>
      <c r="B4">
        <v>10</v>
      </c>
      <c r="C4">
        <v>2</v>
      </c>
      <c r="D4">
        <v>2</v>
      </c>
      <c r="E4">
        <v>4</v>
      </c>
      <c r="F4">
        <v>0</v>
      </c>
      <c r="G4">
        <v>1</v>
      </c>
      <c r="H4">
        <v>3</v>
      </c>
      <c r="I4">
        <v>8</v>
      </c>
      <c r="J4">
        <v>2</v>
      </c>
      <c r="K4">
        <v>7</v>
      </c>
      <c r="L4">
        <v>2</v>
      </c>
      <c r="M4">
        <v>2</v>
      </c>
      <c r="N4">
        <v>0</v>
      </c>
      <c r="O4">
        <v>3</v>
      </c>
      <c r="P4">
        <v>-12</v>
      </c>
      <c r="Q4" s="2">
        <f t="shared" si="0"/>
        <v>0.375</v>
      </c>
      <c r="R4" s="2">
        <f t="shared" si="1"/>
        <v>0.2857142857142857</v>
      </c>
      <c r="S4" s="2">
        <f>L4/M4</f>
        <v>1</v>
      </c>
      <c r="T4">
        <v>46</v>
      </c>
      <c r="U4">
        <v>15</v>
      </c>
      <c r="V4">
        <v>0</v>
      </c>
      <c r="W4" s="3">
        <f t="shared" si="2"/>
        <v>8.8933260869565203</v>
      </c>
      <c r="X4" s="4">
        <f t="shared" si="3"/>
        <v>26.4</v>
      </c>
      <c r="Y4" s="4">
        <f t="shared" si="4"/>
        <v>8.1999999999999993</v>
      </c>
      <c r="Z4">
        <v>0</v>
      </c>
    </row>
    <row r="5" spans="1:26" x14ac:dyDescent="0.3">
      <c r="A5" s="1" t="str">
        <f>'Luka Doncic'!A5</f>
        <v>@ OCE</v>
      </c>
      <c r="B5">
        <v>10</v>
      </c>
      <c r="C5">
        <v>10</v>
      </c>
      <c r="D5">
        <v>2</v>
      </c>
      <c r="E5">
        <v>3</v>
      </c>
      <c r="F5">
        <v>0</v>
      </c>
      <c r="G5">
        <v>1</v>
      </c>
      <c r="H5">
        <v>4</v>
      </c>
      <c r="I5">
        <v>7</v>
      </c>
      <c r="J5">
        <v>2</v>
      </c>
      <c r="K5">
        <v>3</v>
      </c>
      <c r="L5">
        <v>0</v>
      </c>
      <c r="M5">
        <v>0</v>
      </c>
      <c r="N5">
        <v>3</v>
      </c>
      <c r="O5">
        <v>1</v>
      </c>
      <c r="P5">
        <v>9</v>
      </c>
      <c r="Q5" s="2">
        <f t="shared" si="0"/>
        <v>0.5714285714285714</v>
      </c>
      <c r="R5" s="2">
        <f t="shared" si="1"/>
        <v>0.66666666666666663</v>
      </c>
      <c r="S5" s="6" t="s">
        <v>45</v>
      </c>
      <c r="T5">
        <v>31</v>
      </c>
      <c r="U5">
        <v>14</v>
      </c>
      <c r="V5">
        <v>0</v>
      </c>
      <c r="W5" s="3">
        <f t="shared" si="2"/>
        <v>21.482451612903226</v>
      </c>
      <c r="X5" s="4">
        <f t="shared" si="3"/>
        <v>33</v>
      </c>
      <c r="Y5" s="4">
        <f t="shared" si="4"/>
        <v>13</v>
      </c>
      <c r="Z5">
        <v>0</v>
      </c>
    </row>
    <row r="6" spans="1:26" x14ac:dyDescent="0.3">
      <c r="A6" s="1" t="str">
        <f>'Luka Doncic'!A6</f>
        <v>vs FRA</v>
      </c>
      <c r="B6">
        <v>7</v>
      </c>
      <c r="C6">
        <v>6</v>
      </c>
      <c r="D6">
        <v>3</v>
      </c>
      <c r="E6">
        <v>0</v>
      </c>
      <c r="F6">
        <v>0</v>
      </c>
      <c r="G6">
        <v>0</v>
      </c>
      <c r="H6">
        <v>3</v>
      </c>
      <c r="I6">
        <v>8</v>
      </c>
      <c r="J6">
        <v>1</v>
      </c>
      <c r="K6">
        <v>4</v>
      </c>
      <c r="L6">
        <v>0</v>
      </c>
      <c r="M6">
        <v>0</v>
      </c>
      <c r="N6">
        <v>1</v>
      </c>
      <c r="O6">
        <v>1</v>
      </c>
      <c r="P6">
        <v>-3</v>
      </c>
      <c r="Q6" s="2">
        <f t="shared" si="0"/>
        <v>0.375</v>
      </c>
      <c r="R6" s="2">
        <f t="shared" si="1"/>
        <v>0.25</v>
      </c>
      <c r="S6" s="6" t="s">
        <v>45</v>
      </c>
      <c r="T6">
        <v>38</v>
      </c>
      <c r="U6">
        <v>14</v>
      </c>
      <c r="V6">
        <v>1</v>
      </c>
      <c r="W6" s="3">
        <f t="shared" si="2"/>
        <v>8.2399736842105291</v>
      </c>
      <c r="X6" s="4">
        <f t="shared" si="3"/>
        <v>18.7</v>
      </c>
      <c r="Y6" s="4">
        <f t="shared" si="4"/>
        <v>6.4999999999999991</v>
      </c>
      <c r="Z6">
        <v>0</v>
      </c>
    </row>
    <row r="7" spans="1:26" x14ac:dyDescent="0.3">
      <c r="A7" s="1" t="str">
        <f>'Luka Doncic'!A7</f>
        <v>@ INJ</v>
      </c>
      <c r="B7">
        <v>17</v>
      </c>
      <c r="C7">
        <v>5</v>
      </c>
      <c r="D7">
        <v>5</v>
      </c>
      <c r="E7">
        <v>1</v>
      </c>
      <c r="F7">
        <v>1</v>
      </c>
      <c r="G7">
        <v>2</v>
      </c>
      <c r="H7">
        <v>5</v>
      </c>
      <c r="I7">
        <v>13</v>
      </c>
      <c r="J7">
        <v>2</v>
      </c>
      <c r="K7">
        <v>8</v>
      </c>
      <c r="L7">
        <v>5</v>
      </c>
      <c r="M7">
        <v>6</v>
      </c>
      <c r="N7">
        <v>0</v>
      </c>
      <c r="O7">
        <v>0</v>
      </c>
      <c r="P7">
        <v>10</v>
      </c>
      <c r="Q7" s="2">
        <f t="shared" si="0"/>
        <v>0.38461538461538464</v>
      </c>
      <c r="R7" s="2">
        <f t="shared" si="1"/>
        <v>0.25</v>
      </c>
      <c r="S7" s="2">
        <f t="shared" ref="S7:S46" si="5">L7/M7</f>
        <v>0.83333333333333337</v>
      </c>
      <c r="T7">
        <v>40</v>
      </c>
      <c r="U7">
        <v>29</v>
      </c>
      <c r="V7">
        <v>0</v>
      </c>
      <c r="W7" s="3">
        <f t="shared" si="2"/>
        <v>16.647275000000004</v>
      </c>
      <c r="X7" s="4">
        <f t="shared" si="3"/>
        <v>34.5</v>
      </c>
      <c r="Y7" s="4">
        <f t="shared" si="4"/>
        <v>14.2</v>
      </c>
      <c r="Z7">
        <v>0</v>
      </c>
    </row>
    <row r="8" spans="1:26" x14ac:dyDescent="0.3">
      <c r="A8" s="1" t="str">
        <f>'Luka Doncic'!A8</f>
        <v>vs CHI</v>
      </c>
      <c r="B8">
        <v>14</v>
      </c>
      <c r="C8">
        <v>7</v>
      </c>
      <c r="D8">
        <v>4</v>
      </c>
      <c r="E8">
        <v>0</v>
      </c>
      <c r="F8">
        <v>0</v>
      </c>
      <c r="G8">
        <v>2</v>
      </c>
      <c r="H8">
        <v>6</v>
      </c>
      <c r="I8">
        <v>9</v>
      </c>
      <c r="J8">
        <v>0</v>
      </c>
      <c r="K8">
        <v>1</v>
      </c>
      <c r="L8">
        <v>2</v>
      </c>
      <c r="M8">
        <v>2</v>
      </c>
      <c r="N8">
        <v>1</v>
      </c>
      <c r="O8">
        <v>1</v>
      </c>
      <c r="P8">
        <v>-1</v>
      </c>
      <c r="Q8" s="2">
        <f t="shared" si="0"/>
        <v>0.66666666666666663</v>
      </c>
      <c r="R8" s="2">
        <f t="shared" si="1"/>
        <v>0</v>
      </c>
      <c r="S8" s="2">
        <f t="shared" si="5"/>
        <v>1</v>
      </c>
      <c r="T8">
        <v>40</v>
      </c>
      <c r="U8">
        <v>23</v>
      </c>
      <c r="V8">
        <v>1</v>
      </c>
      <c r="W8" s="3">
        <f t="shared" si="2"/>
        <v>15.818800000000001</v>
      </c>
      <c r="X8" s="4">
        <f t="shared" si="3"/>
        <v>26.4</v>
      </c>
      <c r="Y8" s="4">
        <f t="shared" si="4"/>
        <v>12.999999999999998</v>
      </c>
      <c r="Z8">
        <v>0</v>
      </c>
    </row>
    <row r="9" spans="1:26" x14ac:dyDescent="0.3">
      <c r="A9" s="1" t="str">
        <f>'Luka Doncic'!A9</f>
        <v>@ RKS</v>
      </c>
      <c r="B9">
        <v>26</v>
      </c>
      <c r="C9">
        <v>6</v>
      </c>
      <c r="D9">
        <v>2</v>
      </c>
      <c r="E9">
        <v>1</v>
      </c>
      <c r="F9">
        <v>0</v>
      </c>
      <c r="G9">
        <v>1</v>
      </c>
      <c r="H9">
        <v>9</v>
      </c>
      <c r="I9">
        <v>13</v>
      </c>
      <c r="J9">
        <v>6</v>
      </c>
      <c r="K9">
        <v>8</v>
      </c>
      <c r="L9">
        <v>2</v>
      </c>
      <c r="M9">
        <v>2</v>
      </c>
      <c r="N9">
        <v>1</v>
      </c>
      <c r="O9">
        <v>2</v>
      </c>
      <c r="P9">
        <v>-5</v>
      </c>
      <c r="Q9" s="2">
        <f t="shared" si="0"/>
        <v>0.69230769230769229</v>
      </c>
      <c r="R9" s="2">
        <f t="shared" si="1"/>
        <v>0.75</v>
      </c>
      <c r="S9" s="2">
        <f t="shared" si="5"/>
        <v>1</v>
      </c>
      <c r="T9">
        <v>38</v>
      </c>
      <c r="U9">
        <v>30</v>
      </c>
      <c r="V9">
        <v>1</v>
      </c>
      <c r="W9" s="3">
        <f t="shared" si="2"/>
        <v>30.360157894736851</v>
      </c>
      <c r="X9" s="4">
        <f t="shared" si="3"/>
        <v>38.200000000000003</v>
      </c>
      <c r="Y9" s="4">
        <f t="shared" si="4"/>
        <v>22.999999999999996</v>
      </c>
      <c r="Z9">
        <v>0</v>
      </c>
    </row>
    <row r="10" spans="1:26" x14ac:dyDescent="0.3">
      <c r="A10" s="1" t="str">
        <f>'Luka Doncic'!A10</f>
        <v>vs AFR</v>
      </c>
      <c r="B10">
        <v>16</v>
      </c>
      <c r="C10">
        <v>4</v>
      </c>
      <c r="D10">
        <v>5</v>
      </c>
      <c r="E10">
        <v>0</v>
      </c>
      <c r="F10">
        <v>1</v>
      </c>
      <c r="G10">
        <v>2</v>
      </c>
      <c r="H10">
        <v>6</v>
      </c>
      <c r="I10">
        <v>10</v>
      </c>
      <c r="J10">
        <v>3</v>
      </c>
      <c r="K10">
        <v>6</v>
      </c>
      <c r="L10">
        <v>1</v>
      </c>
      <c r="M10">
        <v>1</v>
      </c>
      <c r="N10">
        <v>1</v>
      </c>
      <c r="O10">
        <v>4</v>
      </c>
      <c r="P10">
        <v>-17</v>
      </c>
      <c r="Q10" s="2">
        <f t="shared" si="0"/>
        <v>0.6</v>
      </c>
      <c r="R10" s="2">
        <f t="shared" si="1"/>
        <v>0.5</v>
      </c>
      <c r="S10" s="2">
        <f t="shared" si="5"/>
        <v>1</v>
      </c>
      <c r="T10">
        <v>37</v>
      </c>
      <c r="U10">
        <v>28</v>
      </c>
      <c r="V10">
        <v>0</v>
      </c>
      <c r="W10" s="3">
        <f t="shared" si="2"/>
        <v>18.781594594594598</v>
      </c>
      <c r="X10" s="4">
        <f t="shared" si="3"/>
        <v>29.3</v>
      </c>
      <c r="Y10" s="4">
        <f t="shared" si="4"/>
        <v>13.9</v>
      </c>
      <c r="Z10">
        <v>0</v>
      </c>
    </row>
    <row r="11" spans="1:26" x14ac:dyDescent="0.3">
      <c r="A11" s="1" t="str">
        <f>'Luka Doncic'!A11</f>
        <v>@ OLD</v>
      </c>
      <c r="B11">
        <v>19</v>
      </c>
      <c r="C11">
        <v>7</v>
      </c>
      <c r="D11">
        <v>8</v>
      </c>
      <c r="E11">
        <v>1</v>
      </c>
      <c r="F11">
        <v>2</v>
      </c>
      <c r="G11">
        <v>2</v>
      </c>
      <c r="H11">
        <v>7</v>
      </c>
      <c r="I11">
        <v>11</v>
      </c>
      <c r="J11">
        <v>4</v>
      </c>
      <c r="K11">
        <v>6</v>
      </c>
      <c r="L11">
        <v>1</v>
      </c>
      <c r="M11">
        <v>2</v>
      </c>
      <c r="N11">
        <v>0</v>
      </c>
      <c r="O11">
        <v>2</v>
      </c>
      <c r="P11">
        <v>13</v>
      </c>
      <c r="Q11" s="2">
        <f t="shared" si="0"/>
        <v>0.63636363636363635</v>
      </c>
      <c r="R11" s="2">
        <f t="shared" si="1"/>
        <v>0.66666666666666663</v>
      </c>
      <c r="S11" s="2">
        <f t="shared" si="5"/>
        <v>0.5</v>
      </c>
      <c r="T11">
        <v>38</v>
      </c>
      <c r="U11">
        <v>42</v>
      </c>
      <c r="V11">
        <v>0</v>
      </c>
      <c r="W11" s="3">
        <f t="shared" si="2"/>
        <v>27.989447368421057</v>
      </c>
      <c r="X11" s="4">
        <f t="shared" si="3"/>
        <v>46.4</v>
      </c>
      <c r="Y11" s="4">
        <f t="shared" si="4"/>
        <v>21.299999999999997</v>
      </c>
      <c r="Z11">
        <v>0</v>
      </c>
    </row>
    <row r="12" spans="1:26" x14ac:dyDescent="0.3">
      <c r="A12" s="1" t="str">
        <f>'Luka Doncic'!A12</f>
        <v>vs USA</v>
      </c>
      <c r="B12">
        <v>16</v>
      </c>
      <c r="C12">
        <v>5</v>
      </c>
      <c r="D12">
        <v>3</v>
      </c>
      <c r="E12">
        <v>1</v>
      </c>
      <c r="F12">
        <v>2</v>
      </c>
      <c r="G12">
        <v>2</v>
      </c>
      <c r="H12">
        <v>6</v>
      </c>
      <c r="I12">
        <v>15</v>
      </c>
      <c r="J12">
        <v>3</v>
      </c>
      <c r="K12">
        <v>6</v>
      </c>
      <c r="L12">
        <v>1</v>
      </c>
      <c r="M12">
        <v>2</v>
      </c>
      <c r="N12">
        <v>1</v>
      </c>
      <c r="O12">
        <v>1</v>
      </c>
      <c r="P12">
        <v>26</v>
      </c>
      <c r="Q12" s="2">
        <f t="shared" si="0"/>
        <v>0.4</v>
      </c>
      <c r="R12" s="2">
        <f t="shared" si="1"/>
        <v>0.5</v>
      </c>
      <c r="S12" s="2">
        <f t="shared" si="5"/>
        <v>0.5</v>
      </c>
      <c r="T12">
        <v>35</v>
      </c>
      <c r="U12">
        <v>22</v>
      </c>
      <c r="V12">
        <v>0</v>
      </c>
      <c r="W12" s="3">
        <f t="shared" si="2"/>
        <v>16.252571428571429</v>
      </c>
      <c r="X12" s="4">
        <f t="shared" si="3"/>
        <v>33.5</v>
      </c>
      <c r="Y12" s="4">
        <f t="shared" si="4"/>
        <v>11.799999999999995</v>
      </c>
      <c r="Z12">
        <v>0</v>
      </c>
    </row>
    <row r="13" spans="1:26" x14ac:dyDescent="0.3">
      <c r="A13" s="1" t="str">
        <f>'Luka Doncic'!A13</f>
        <v>@ SPA</v>
      </c>
      <c r="B13">
        <v>17</v>
      </c>
      <c r="C13">
        <v>7</v>
      </c>
      <c r="D13">
        <v>4</v>
      </c>
      <c r="E13">
        <v>2</v>
      </c>
      <c r="F13">
        <v>0</v>
      </c>
      <c r="G13">
        <v>0</v>
      </c>
      <c r="H13">
        <v>6</v>
      </c>
      <c r="I13">
        <v>10</v>
      </c>
      <c r="J13">
        <v>2</v>
      </c>
      <c r="K13">
        <v>4</v>
      </c>
      <c r="L13">
        <v>3</v>
      </c>
      <c r="M13">
        <v>5</v>
      </c>
      <c r="N13">
        <v>1</v>
      </c>
      <c r="O13">
        <v>1</v>
      </c>
      <c r="P13">
        <v>11</v>
      </c>
      <c r="Q13" s="2">
        <f t="shared" si="0"/>
        <v>0.6</v>
      </c>
      <c r="R13" s="2">
        <f t="shared" si="1"/>
        <v>0.5</v>
      </c>
      <c r="S13" s="2">
        <f t="shared" si="5"/>
        <v>0.6</v>
      </c>
      <c r="T13">
        <v>43</v>
      </c>
      <c r="U13">
        <v>26</v>
      </c>
      <c r="V13">
        <v>1</v>
      </c>
      <c r="W13" s="3">
        <f t="shared" si="2"/>
        <v>20.695651162790696</v>
      </c>
      <c r="X13" s="4">
        <f t="shared" si="3"/>
        <v>37.4</v>
      </c>
      <c r="Y13" s="4">
        <f t="shared" si="4"/>
        <v>17.899999999999999</v>
      </c>
      <c r="Z13">
        <v>0</v>
      </c>
    </row>
    <row r="14" spans="1:26" x14ac:dyDescent="0.3">
      <c r="A14" s="1" t="str">
        <f>'Luka Doncic'!A14</f>
        <v>vs 6TH</v>
      </c>
      <c r="B14">
        <v>23</v>
      </c>
      <c r="C14">
        <v>7</v>
      </c>
      <c r="D14">
        <v>6</v>
      </c>
      <c r="E14">
        <v>1</v>
      </c>
      <c r="F14">
        <v>1</v>
      </c>
      <c r="G14">
        <v>1</v>
      </c>
      <c r="H14">
        <v>8</v>
      </c>
      <c r="I14">
        <v>12</v>
      </c>
      <c r="J14">
        <v>4</v>
      </c>
      <c r="K14">
        <v>8</v>
      </c>
      <c r="L14">
        <v>3</v>
      </c>
      <c r="M14">
        <v>4</v>
      </c>
      <c r="N14">
        <v>2</v>
      </c>
      <c r="O14">
        <v>2</v>
      </c>
      <c r="P14">
        <v>7</v>
      </c>
      <c r="Q14" s="2">
        <f t="shared" si="0"/>
        <v>0.66666666666666663</v>
      </c>
      <c r="R14" s="2">
        <f t="shared" si="1"/>
        <v>0.5</v>
      </c>
      <c r="S14" s="2">
        <f t="shared" si="5"/>
        <v>0.75</v>
      </c>
      <c r="T14">
        <v>39</v>
      </c>
      <c r="U14">
        <v>37</v>
      </c>
      <c r="V14">
        <v>1</v>
      </c>
      <c r="W14" s="3">
        <f t="shared" si="2"/>
        <v>31.354128205128209</v>
      </c>
      <c r="X14" s="4">
        <f t="shared" si="3"/>
        <v>45.4</v>
      </c>
      <c r="Y14" s="4">
        <f t="shared" si="4"/>
        <v>24.4</v>
      </c>
      <c r="Z14">
        <v>0</v>
      </c>
    </row>
    <row r="15" spans="1:26" x14ac:dyDescent="0.3">
      <c r="A15" s="1" t="str">
        <f>'Luka Doncic'!A15</f>
        <v>@ CAN</v>
      </c>
      <c r="B15">
        <v>16</v>
      </c>
      <c r="C15">
        <v>7</v>
      </c>
      <c r="D15">
        <v>1</v>
      </c>
      <c r="E15">
        <v>1</v>
      </c>
      <c r="F15">
        <v>1</v>
      </c>
      <c r="G15">
        <v>1</v>
      </c>
      <c r="H15">
        <v>7</v>
      </c>
      <c r="I15">
        <v>16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-7</v>
      </c>
      <c r="Q15" s="2">
        <f t="shared" si="0"/>
        <v>0.4375</v>
      </c>
      <c r="R15" s="2">
        <f t="shared" si="1"/>
        <v>0.2</v>
      </c>
      <c r="S15" s="2">
        <f t="shared" si="5"/>
        <v>1</v>
      </c>
      <c r="T15">
        <v>39</v>
      </c>
      <c r="U15">
        <v>18</v>
      </c>
      <c r="V15">
        <v>1</v>
      </c>
      <c r="W15" s="3">
        <f t="shared" si="2"/>
        <v>13.625307692307693</v>
      </c>
      <c r="X15" s="4">
        <f t="shared" si="3"/>
        <v>30.9</v>
      </c>
      <c r="Y15" s="4">
        <f t="shared" si="4"/>
        <v>11.1</v>
      </c>
      <c r="Z15">
        <v>0</v>
      </c>
    </row>
    <row r="16" spans="1:26" x14ac:dyDescent="0.3">
      <c r="A16" s="1" t="str">
        <f>'Luka Doncic'!A16</f>
        <v>vs DNK</v>
      </c>
      <c r="B16">
        <v>15</v>
      </c>
      <c r="C16">
        <v>9</v>
      </c>
      <c r="D16">
        <v>5</v>
      </c>
      <c r="E16">
        <v>0</v>
      </c>
      <c r="F16">
        <v>0</v>
      </c>
      <c r="G16">
        <v>2</v>
      </c>
      <c r="H16">
        <v>6</v>
      </c>
      <c r="I16">
        <v>11</v>
      </c>
      <c r="J16">
        <v>3</v>
      </c>
      <c r="K16">
        <v>7</v>
      </c>
      <c r="L16">
        <v>0</v>
      </c>
      <c r="M16">
        <v>0</v>
      </c>
      <c r="N16">
        <v>1</v>
      </c>
      <c r="O16">
        <v>0</v>
      </c>
      <c r="P16">
        <v>9</v>
      </c>
      <c r="Q16" s="2">
        <f t="shared" si="0"/>
        <v>0.54545454545454541</v>
      </c>
      <c r="R16" s="2">
        <f t="shared" si="1"/>
        <v>0.42857142857142855</v>
      </c>
      <c r="S16" s="6" t="s">
        <v>45</v>
      </c>
      <c r="T16">
        <v>34</v>
      </c>
      <c r="U16">
        <v>29</v>
      </c>
      <c r="V16">
        <v>1</v>
      </c>
      <c r="W16" s="3">
        <f t="shared" si="2"/>
        <v>20.506411764705881</v>
      </c>
      <c r="X16" s="4">
        <f t="shared" si="3"/>
        <v>31.299999999999997</v>
      </c>
      <c r="Y16" s="4">
        <f t="shared" si="4"/>
        <v>14.299999999999997</v>
      </c>
      <c r="Z16">
        <v>0</v>
      </c>
    </row>
    <row r="17" spans="1:26" x14ac:dyDescent="0.3">
      <c r="A17" s="1" t="str">
        <f>'Luka Doncic'!A17</f>
        <v>@ IMP</v>
      </c>
      <c r="B17">
        <v>7</v>
      </c>
      <c r="C17">
        <v>5</v>
      </c>
      <c r="D17">
        <v>1</v>
      </c>
      <c r="E17">
        <v>1</v>
      </c>
      <c r="F17">
        <v>1</v>
      </c>
      <c r="G17">
        <v>0</v>
      </c>
      <c r="H17">
        <v>3</v>
      </c>
      <c r="I17">
        <v>10</v>
      </c>
      <c r="J17">
        <v>1</v>
      </c>
      <c r="K17">
        <v>3</v>
      </c>
      <c r="L17">
        <v>0</v>
      </c>
      <c r="M17">
        <v>0</v>
      </c>
      <c r="N17">
        <v>2</v>
      </c>
      <c r="O17">
        <v>1</v>
      </c>
      <c r="P17">
        <v>-1</v>
      </c>
      <c r="Q17" s="2">
        <f t="shared" si="0"/>
        <v>0.3</v>
      </c>
      <c r="R17" s="2">
        <f t="shared" si="1"/>
        <v>0.33333333333333331</v>
      </c>
      <c r="S17" s="6" t="s">
        <v>45</v>
      </c>
      <c r="T17">
        <v>35</v>
      </c>
      <c r="U17">
        <v>9</v>
      </c>
      <c r="V17">
        <v>0</v>
      </c>
      <c r="W17" s="3">
        <f t="shared" si="2"/>
        <v>7.6642285714285707</v>
      </c>
      <c r="X17" s="4">
        <f t="shared" si="3"/>
        <v>20.5</v>
      </c>
      <c r="Y17" s="4">
        <f t="shared" si="4"/>
        <v>5.4999999999999991</v>
      </c>
      <c r="Z17">
        <v>0</v>
      </c>
    </row>
    <row r="18" spans="1:26" x14ac:dyDescent="0.3">
      <c r="A18" s="1" t="str">
        <f>'Luka Doncic'!A18</f>
        <v>vs 3PT</v>
      </c>
      <c r="B18">
        <v>18</v>
      </c>
      <c r="C18">
        <v>10</v>
      </c>
      <c r="D18">
        <v>3</v>
      </c>
      <c r="E18">
        <v>0</v>
      </c>
      <c r="F18">
        <v>0</v>
      </c>
      <c r="G18">
        <v>3</v>
      </c>
      <c r="H18">
        <v>7</v>
      </c>
      <c r="I18">
        <v>10</v>
      </c>
      <c r="J18">
        <v>4</v>
      </c>
      <c r="K18">
        <v>5</v>
      </c>
      <c r="L18">
        <v>0</v>
      </c>
      <c r="M18">
        <v>0</v>
      </c>
      <c r="N18">
        <v>2</v>
      </c>
      <c r="O18">
        <v>1</v>
      </c>
      <c r="P18">
        <v>10</v>
      </c>
      <c r="Q18" s="2">
        <f t="shared" si="0"/>
        <v>0.7</v>
      </c>
      <c r="R18" s="2">
        <f t="shared" si="1"/>
        <v>0.8</v>
      </c>
      <c r="S18" s="6" t="s">
        <v>45</v>
      </c>
      <c r="T18">
        <v>37</v>
      </c>
      <c r="U18">
        <v>25</v>
      </c>
      <c r="V18">
        <v>0</v>
      </c>
      <c r="W18" s="3">
        <f t="shared" si="2"/>
        <v>21.946756756756756</v>
      </c>
      <c r="X18" s="4">
        <f t="shared" si="3"/>
        <v>31.5</v>
      </c>
      <c r="Y18" s="4">
        <f t="shared" si="4"/>
        <v>16.300000000000004</v>
      </c>
      <c r="Z18">
        <v>0</v>
      </c>
    </row>
    <row r="19" spans="1:26" x14ac:dyDescent="0.3">
      <c r="A19" s="1" t="str">
        <f>'Luka Doncic'!A19</f>
        <v>@ DEF</v>
      </c>
      <c r="B19">
        <v>13</v>
      </c>
      <c r="C19">
        <v>1</v>
      </c>
      <c r="D19">
        <v>2</v>
      </c>
      <c r="E19">
        <v>1</v>
      </c>
      <c r="F19">
        <v>0</v>
      </c>
      <c r="G19">
        <v>1</v>
      </c>
      <c r="H19">
        <v>5</v>
      </c>
      <c r="I19">
        <v>8</v>
      </c>
      <c r="J19">
        <v>3</v>
      </c>
      <c r="K19">
        <v>4</v>
      </c>
      <c r="L19">
        <v>0</v>
      </c>
      <c r="M19">
        <v>0</v>
      </c>
      <c r="N19">
        <v>0</v>
      </c>
      <c r="O19">
        <v>1</v>
      </c>
      <c r="P19">
        <v>5</v>
      </c>
      <c r="Q19" s="2">
        <f t="shared" si="0"/>
        <v>0.625</v>
      </c>
      <c r="R19" s="2">
        <f t="shared" si="1"/>
        <v>0.75</v>
      </c>
      <c r="S19" s="6" t="s">
        <v>45</v>
      </c>
      <c r="T19">
        <v>35</v>
      </c>
      <c r="U19">
        <v>18</v>
      </c>
      <c r="V19">
        <v>0</v>
      </c>
      <c r="W19" s="3">
        <f t="shared" si="2"/>
        <v>14.840885714285712</v>
      </c>
      <c r="X19" s="4">
        <f t="shared" si="3"/>
        <v>19.2</v>
      </c>
      <c r="Y19" s="4">
        <f t="shared" si="4"/>
        <v>10.4</v>
      </c>
      <c r="Z19">
        <v>0</v>
      </c>
    </row>
    <row r="20" spans="1:26" x14ac:dyDescent="0.3">
      <c r="A20" s="1" t="str">
        <f>'Luka Doncic'!A20</f>
        <v>vs OCE</v>
      </c>
      <c r="B20">
        <v>15</v>
      </c>
      <c r="C20">
        <v>8</v>
      </c>
      <c r="D20">
        <v>6</v>
      </c>
      <c r="E20">
        <v>0</v>
      </c>
      <c r="F20">
        <v>0</v>
      </c>
      <c r="G20">
        <v>2</v>
      </c>
      <c r="H20">
        <v>7</v>
      </c>
      <c r="I20">
        <v>9</v>
      </c>
      <c r="J20">
        <v>1</v>
      </c>
      <c r="K20">
        <v>3</v>
      </c>
      <c r="L20">
        <v>0</v>
      </c>
      <c r="M20">
        <v>0</v>
      </c>
      <c r="N20">
        <v>1</v>
      </c>
      <c r="O20">
        <v>1</v>
      </c>
      <c r="P20">
        <v>21</v>
      </c>
      <c r="Q20" s="2">
        <f t="shared" si="0"/>
        <v>0.77777777777777779</v>
      </c>
      <c r="R20" s="2">
        <f t="shared" si="1"/>
        <v>0.33333333333333331</v>
      </c>
      <c r="S20" s="6" t="s">
        <v>45</v>
      </c>
      <c r="T20">
        <v>33</v>
      </c>
      <c r="U20">
        <v>31</v>
      </c>
      <c r="V20">
        <v>2</v>
      </c>
      <c r="W20" s="3">
        <f t="shared" si="2"/>
        <v>24.241818181818182</v>
      </c>
      <c r="X20" s="4">
        <f t="shared" si="3"/>
        <v>31.6</v>
      </c>
      <c r="Y20" s="4">
        <f t="shared" si="4"/>
        <v>16.100000000000001</v>
      </c>
      <c r="Z20">
        <v>0</v>
      </c>
    </row>
    <row r="21" spans="1:26" x14ac:dyDescent="0.3">
      <c r="A21" s="1" t="str">
        <f>'Luka Doncic'!A21</f>
        <v>@ FRA</v>
      </c>
      <c r="B21">
        <v>18</v>
      </c>
      <c r="C21">
        <v>9</v>
      </c>
      <c r="D21">
        <v>1</v>
      </c>
      <c r="E21">
        <v>0</v>
      </c>
      <c r="F21">
        <v>2</v>
      </c>
      <c r="G21">
        <v>0</v>
      </c>
      <c r="H21">
        <v>7</v>
      </c>
      <c r="I21">
        <v>14</v>
      </c>
      <c r="J21">
        <v>2</v>
      </c>
      <c r="K21">
        <v>8</v>
      </c>
      <c r="L21">
        <v>2</v>
      </c>
      <c r="M21">
        <v>3</v>
      </c>
      <c r="N21">
        <v>3</v>
      </c>
      <c r="O21">
        <v>0</v>
      </c>
      <c r="P21">
        <v>17</v>
      </c>
      <c r="Q21" s="2">
        <f t="shared" si="0"/>
        <v>0.5</v>
      </c>
      <c r="R21" s="2">
        <f t="shared" si="1"/>
        <v>0.25</v>
      </c>
      <c r="S21" s="2">
        <f t="shared" si="5"/>
        <v>0.66666666666666663</v>
      </c>
      <c r="T21">
        <v>35</v>
      </c>
      <c r="U21">
        <v>21</v>
      </c>
      <c r="V21">
        <v>1</v>
      </c>
      <c r="W21" s="3">
        <f t="shared" si="2"/>
        <v>24.355314285714282</v>
      </c>
      <c r="X21" s="4">
        <f t="shared" si="3"/>
        <v>36.299999999999997</v>
      </c>
      <c r="Y21" s="4">
        <f t="shared" si="4"/>
        <v>17.2</v>
      </c>
      <c r="Z21">
        <v>0</v>
      </c>
    </row>
    <row r="22" spans="1:26" x14ac:dyDescent="0.3">
      <c r="A22" s="1" t="str">
        <f>'Luka Doncic'!A22</f>
        <v>vs INJ</v>
      </c>
      <c r="B22">
        <v>12</v>
      </c>
      <c r="C22">
        <v>16</v>
      </c>
      <c r="D22">
        <v>7</v>
      </c>
      <c r="E22">
        <v>2</v>
      </c>
      <c r="F22">
        <v>0</v>
      </c>
      <c r="G22">
        <v>1</v>
      </c>
      <c r="H22">
        <v>5</v>
      </c>
      <c r="I22">
        <v>17</v>
      </c>
      <c r="J22">
        <v>2</v>
      </c>
      <c r="K22">
        <v>7</v>
      </c>
      <c r="L22">
        <v>0</v>
      </c>
      <c r="M22">
        <v>0</v>
      </c>
      <c r="N22">
        <v>6</v>
      </c>
      <c r="O22">
        <v>3</v>
      </c>
      <c r="P22">
        <v>-3</v>
      </c>
      <c r="Q22" s="2">
        <f t="shared" si="0"/>
        <v>0.29411764705882354</v>
      </c>
      <c r="R22" s="2">
        <f t="shared" si="1"/>
        <v>0.2857142857142857</v>
      </c>
      <c r="S22" s="6" t="s">
        <v>45</v>
      </c>
      <c r="T22">
        <v>48</v>
      </c>
      <c r="U22">
        <v>31</v>
      </c>
      <c r="V22">
        <v>2</v>
      </c>
      <c r="W22" s="3">
        <f t="shared" si="2"/>
        <v>13.76445833333333</v>
      </c>
      <c r="X22" s="4">
        <f t="shared" si="3"/>
        <v>46.7</v>
      </c>
      <c r="Y22" s="4">
        <f t="shared" si="4"/>
        <v>13.399999999999999</v>
      </c>
      <c r="Z22">
        <v>0</v>
      </c>
    </row>
    <row r="23" spans="1:26" x14ac:dyDescent="0.3">
      <c r="A23" s="1" t="str">
        <f>'Luka Doncic'!A23</f>
        <v>@ CHI</v>
      </c>
      <c r="B23">
        <v>19</v>
      </c>
      <c r="C23">
        <v>5</v>
      </c>
      <c r="D23">
        <v>5</v>
      </c>
      <c r="E23">
        <v>0</v>
      </c>
      <c r="F23">
        <v>1</v>
      </c>
      <c r="G23">
        <v>0</v>
      </c>
      <c r="H23">
        <v>8</v>
      </c>
      <c r="I23">
        <v>15</v>
      </c>
      <c r="J23">
        <v>3</v>
      </c>
      <c r="K23">
        <v>9</v>
      </c>
      <c r="L23">
        <v>0</v>
      </c>
      <c r="M23">
        <v>0</v>
      </c>
      <c r="N23">
        <v>3</v>
      </c>
      <c r="O23">
        <v>2</v>
      </c>
      <c r="P23">
        <v>-11</v>
      </c>
      <c r="Q23" s="2">
        <f t="shared" si="0"/>
        <v>0.53333333333333333</v>
      </c>
      <c r="R23" s="2">
        <f t="shared" si="1"/>
        <v>0.33333333333333331</v>
      </c>
      <c r="S23" s="6" t="s">
        <v>45</v>
      </c>
      <c r="T23">
        <v>40</v>
      </c>
      <c r="U23">
        <v>31</v>
      </c>
      <c r="V23">
        <v>1</v>
      </c>
      <c r="W23" s="3">
        <f t="shared" si="2"/>
        <v>22.703475000000005</v>
      </c>
      <c r="X23" s="4">
        <f t="shared" si="3"/>
        <v>35.5</v>
      </c>
      <c r="Y23" s="4">
        <f t="shared" si="4"/>
        <v>18.099999999999998</v>
      </c>
      <c r="Z23">
        <v>0</v>
      </c>
    </row>
    <row r="24" spans="1:26" x14ac:dyDescent="0.3">
      <c r="A24" s="1" t="str">
        <f>'Luka Doncic'!A24</f>
        <v>vs RKS</v>
      </c>
      <c r="B24">
        <v>13</v>
      </c>
      <c r="C24">
        <v>5</v>
      </c>
      <c r="D24">
        <v>2</v>
      </c>
      <c r="E24">
        <v>0</v>
      </c>
      <c r="F24">
        <v>1</v>
      </c>
      <c r="G24">
        <v>3</v>
      </c>
      <c r="H24">
        <v>6</v>
      </c>
      <c r="I24">
        <v>19</v>
      </c>
      <c r="J24">
        <v>1</v>
      </c>
      <c r="K24">
        <v>11</v>
      </c>
      <c r="L24">
        <v>0</v>
      </c>
      <c r="M24">
        <v>0</v>
      </c>
      <c r="N24">
        <v>1</v>
      </c>
      <c r="O24">
        <v>0</v>
      </c>
      <c r="P24">
        <v>-7</v>
      </c>
      <c r="Q24" s="2">
        <f t="shared" si="0"/>
        <v>0.31578947368421051</v>
      </c>
      <c r="R24" s="2">
        <f t="shared" si="1"/>
        <v>9.0909090909090912E-2</v>
      </c>
      <c r="S24" s="6" t="s">
        <v>45</v>
      </c>
      <c r="T24">
        <v>40</v>
      </c>
      <c r="U24">
        <v>19</v>
      </c>
      <c r="V24">
        <v>0</v>
      </c>
      <c r="W24" s="3">
        <f t="shared" si="2"/>
        <v>2.9331250000000031</v>
      </c>
      <c r="X24" s="4">
        <f t="shared" si="3"/>
        <v>22</v>
      </c>
      <c r="Y24" s="4">
        <f t="shared" si="4"/>
        <v>3.4000000000000021</v>
      </c>
      <c r="Z24">
        <v>0</v>
      </c>
    </row>
    <row r="25" spans="1:26" x14ac:dyDescent="0.3">
      <c r="A25" s="1" t="str">
        <f>'Luka Doncic'!A25</f>
        <v>@ AFR</v>
      </c>
      <c r="B25">
        <v>28</v>
      </c>
      <c r="C25">
        <v>6</v>
      </c>
      <c r="D25">
        <v>3</v>
      </c>
      <c r="E25">
        <v>1</v>
      </c>
      <c r="F25">
        <v>0</v>
      </c>
      <c r="G25">
        <v>2</v>
      </c>
      <c r="H25">
        <v>11</v>
      </c>
      <c r="I25">
        <v>12</v>
      </c>
      <c r="J25">
        <v>3</v>
      </c>
      <c r="K25">
        <v>4</v>
      </c>
      <c r="L25">
        <v>3</v>
      </c>
      <c r="M25">
        <v>3</v>
      </c>
      <c r="N25">
        <v>1</v>
      </c>
      <c r="O25">
        <v>0</v>
      </c>
      <c r="P25">
        <v>-2</v>
      </c>
      <c r="Q25" s="2">
        <f t="shared" si="0"/>
        <v>0.91666666666666663</v>
      </c>
      <c r="R25" s="2">
        <f t="shared" si="1"/>
        <v>0.75</v>
      </c>
      <c r="S25" s="2">
        <f t="shared" si="5"/>
        <v>1</v>
      </c>
      <c r="T25">
        <v>39</v>
      </c>
      <c r="U25">
        <v>35</v>
      </c>
      <c r="V25">
        <v>1</v>
      </c>
      <c r="W25" s="3">
        <f t="shared" si="2"/>
        <v>34.609692307692306</v>
      </c>
      <c r="X25" s="4">
        <f t="shared" si="3"/>
        <v>40.700000000000003</v>
      </c>
      <c r="Y25" s="4">
        <f t="shared" si="4"/>
        <v>26.999999999999996</v>
      </c>
      <c r="Z25">
        <v>1</v>
      </c>
    </row>
    <row r="26" spans="1:26" x14ac:dyDescent="0.3">
      <c r="A26" s="1" t="str">
        <f>'Luka Doncic'!A26</f>
        <v>vs OLD</v>
      </c>
      <c r="B26">
        <v>16</v>
      </c>
      <c r="C26">
        <v>2</v>
      </c>
      <c r="D26">
        <v>3</v>
      </c>
      <c r="E26">
        <v>4</v>
      </c>
      <c r="F26">
        <v>0</v>
      </c>
      <c r="G26">
        <v>0</v>
      </c>
      <c r="H26">
        <v>6</v>
      </c>
      <c r="I26">
        <v>12</v>
      </c>
      <c r="J26">
        <v>3</v>
      </c>
      <c r="K26">
        <v>5</v>
      </c>
      <c r="L26">
        <v>1</v>
      </c>
      <c r="M26">
        <v>1</v>
      </c>
      <c r="N26">
        <v>0</v>
      </c>
      <c r="O26">
        <v>2</v>
      </c>
      <c r="P26">
        <v>8</v>
      </c>
      <c r="Q26" s="2">
        <f t="shared" si="0"/>
        <v>0.5</v>
      </c>
      <c r="R26" s="2">
        <f t="shared" si="1"/>
        <v>0.6</v>
      </c>
      <c r="S26" s="2">
        <f t="shared" si="5"/>
        <v>1</v>
      </c>
      <c r="T26">
        <v>36</v>
      </c>
      <c r="U26">
        <v>24</v>
      </c>
      <c r="V26">
        <v>1</v>
      </c>
      <c r="W26" s="3">
        <f t="shared" si="2"/>
        <v>20.50813888888889</v>
      </c>
      <c r="X26" s="4">
        <f t="shared" si="3"/>
        <v>34.9</v>
      </c>
      <c r="Y26" s="4">
        <f t="shared" si="4"/>
        <v>14.7</v>
      </c>
      <c r="Z26">
        <v>0</v>
      </c>
    </row>
    <row r="27" spans="1:26" x14ac:dyDescent="0.3">
      <c r="A27" s="1" t="str">
        <f>'Luka Doncic'!A27</f>
        <v>@ USA</v>
      </c>
      <c r="B27">
        <v>15</v>
      </c>
      <c r="C27">
        <v>2</v>
      </c>
      <c r="D27">
        <v>4</v>
      </c>
      <c r="E27">
        <v>3</v>
      </c>
      <c r="F27">
        <v>0</v>
      </c>
      <c r="G27">
        <v>0</v>
      </c>
      <c r="H27">
        <v>6</v>
      </c>
      <c r="I27">
        <v>12</v>
      </c>
      <c r="J27">
        <v>3</v>
      </c>
      <c r="K27">
        <v>8</v>
      </c>
      <c r="L27">
        <v>0</v>
      </c>
      <c r="M27">
        <v>0</v>
      </c>
      <c r="N27">
        <v>0</v>
      </c>
      <c r="O27">
        <v>0</v>
      </c>
      <c r="P27">
        <v>-3</v>
      </c>
      <c r="Q27" s="2">
        <f t="shared" si="0"/>
        <v>0.5</v>
      </c>
      <c r="R27" s="2">
        <f t="shared" si="1"/>
        <v>0.375</v>
      </c>
      <c r="S27" s="6" t="s">
        <v>45</v>
      </c>
      <c r="T27">
        <v>37</v>
      </c>
      <c r="U27">
        <v>25</v>
      </c>
      <c r="V27">
        <v>1</v>
      </c>
      <c r="W27" s="3">
        <f t="shared" si="2"/>
        <v>19.494135135135132</v>
      </c>
      <c r="X27" s="4">
        <f t="shared" si="3"/>
        <v>32.4</v>
      </c>
      <c r="Y27" s="4">
        <f t="shared" si="4"/>
        <v>14.499999999999998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15.846153846153847</v>
      </c>
      <c r="C47" s="4">
        <f t="shared" ref="C47:P47" si="6">AVERAGE(C2:C46)</f>
        <v>6.4230769230769234</v>
      </c>
      <c r="D47" s="4">
        <f t="shared" si="6"/>
        <v>3.6153846153846154</v>
      </c>
      <c r="E47" s="4">
        <f t="shared" si="6"/>
        <v>1.0384615384615385</v>
      </c>
      <c r="F47" s="4">
        <f t="shared" si="6"/>
        <v>0.5</v>
      </c>
      <c r="G47" s="4">
        <f t="shared" si="6"/>
        <v>1.1153846153846154</v>
      </c>
      <c r="H47" s="4">
        <f t="shared" si="6"/>
        <v>6.115384615384615</v>
      </c>
      <c r="I47" s="4">
        <f t="shared" si="6"/>
        <v>11.653846153846153</v>
      </c>
      <c r="J47" s="4">
        <f t="shared" si="6"/>
        <v>2.5</v>
      </c>
      <c r="K47" s="4">
        <f t="shared" si="6"/>
        <v>5.8461538461538458</v>
      </c>
      <c r="L47" s="4">
        <f t="shared" si="6"/>
        <v>1.1153846153846154</v>
      </c>
      <c r="M47" s="4">
        <f t="shared" si="6"/>
        <v>1.3846153846153846</v>
      </c>
      <c r="N47" s="4">
        <f t="shared" si="6"/>
        <v>1.3846153846153846</v>
      </c>
      <c r="O47" s="4">
        <f t="shared" si="6"/>
        <v>1.2307692307692308</v>
      </c>
      <c r="P47" s="4">
        <f t="shared" si="6"/>
        <v>3.8076923076923075</v>
      </c>
      <c r="Q47" s="2">
        <f>SUM(H2:H46)/SUM(I2:I46)</f>
        <v>0.52475247524752477</v>
      </c>
      <c r="R47" s="2">
        <f>SUM(J2:J46)/SUM(K2:K46)</f>
        <v>0.42763157894736842</v>
      </c>
      <c r="S47" s="2">
        <f>SUM(L2:L46)/SUM(M2:M46)</f>
        <v>0.80555555555555558</v>
      </c>
      <c r="T47" s="4">
        <f t="shared" ref="T47:V47" si="7">AVERAGE(T2:T46)</f>
        <v>37.730769230769234</v>
      </c>
      <c r="U47" s="4">
        <f t="shared" si="7"/>
        <v>24.884615384615383</v>
      </c>
      <c r="V47" s="4">
        <f t="shared" si="7"/>
        <v>0.69230769230769229</v>
      </c>
      <c r="W47" s="3">
        <f>((H49*85.91) +(F49*53.897)+(J49*51.757)+(L49*46.845)+(E49*39.19)+(N49*39.19)+(D49*34.677)+((C49-N49)*14.707)-(O49*17.174)-((M49-L49)*20.091)-((I49-H49)*39.19)-(G49*53.897))/T49</f>
        <v>19.20663404689093</v>
      </c>
      <c r="X47" s="4">
        <f t="shared" ref="X47" si="8">B47+(C47*1.2)+(D47*1.5)+(E47*3)+(F47*3)-G47</f>
        <v>32.476923076923079</v>
      </c>
      <c r="Y47" s="4">
        <f t="shared" ref="Y47" si="9">B47+0.4*H47-0.7*I47-0.4*(M47-L47)+0.7*N47+0.3*(C47-N47)+F47+D47*0.7+0.7*E47-0.4*O47-G47</f>
        <v>14.657692307692312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412</v>
      </c>
      <c r="C49">
        <f t="shared" ref="C49:P49" si="10">SUM(C2:C46)</f>
        <v>167</v>
      </c>
      <c r="D49">
        <f t="shared" si="10"/>
        <v>94</v>
      </c>
      <c r="E49">
        <f t="shared" si="10"/>
        <v>27</v>
      </c>
      <c r="F49">
        <f t="shared" si="10"/>
        <v>13</v>
      </c>
      <c r="G49">
        <f t="shared" si="10"/>
        <v>29</v>
      </c>
      <c r="H49">
        <f t="shared" si="10"/>
        <v>159</v>
      </c>
      <c r="I49">
        <f t="shared" si="10"/>
        <v>303</v>
      </c>
      <c r="J49">
        <f t="shared" si="10"/>
        <v>65</v>
      </c>
      <c r="K49">
        <f t="shared" si="10"/>
        <v>152</v>
      </c>
      <c r="L49">
        <f t="shared" si="10"/>
        <v>29</v>
      </c>
      <c r="M49">
        <f t="shared" si="10"/>
        <v>36</v>
      </c>
      <c r="N49">
        <f t="shared" si="10"/>
        <v>36</v>
      </c>
      <c r="O49">
        <f t="shared" si="10"/>
        <v>32</v>
      </c>
      <c r="P49">
        <f t="shared" si="10"/>
        <v>99</v>
      </c>
      <c r="T49">
        <f>SUM(T2:T46)</f>
        <v>981</v>
      </c>
      <c r="U49">
        <f>SUM(U2:U46)</f>
        <v>647</v>
      </c>
      <c r="V49">
        <f>SUM(V2:V46)</f>
        <v>18</v>
      </c>
      <c r="X49" s="4">
        <f>SUM(X2:X46)</f>
        <v>844.4</v>
      </c>
      <c r="Z49">
        <f>SUM(Z2:Z46)</f>
        <v>1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D2F3-062D-4516-A234-355E5E7467CF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22</v>
      </c>
      <c r="C2">
        <v>7</v>
      </c>
      <c r="D2">
        <v>0</v>
      </c>
      <c r="E2">
        <v>1</v>
      </c>
      <c r="F2">
        <v>0</v>
      </c>
      <c r="G2">
        <v>0</v>
      </c>
      <c r="H2">
        <v>10</v>
      </c>
      <c r="I2">
        <v>12</v>
      </c>
      <c r="J2">
        <v>2</v>
      </c>
      <c r="K2">
        <v>3</v>
      </c>
      <c r="L2">
        <v>0</v>
      </c>
      <c r="M2">
        <v>0</v>
      </c>
      <c r="N2">
        <v>2</v>
      </c>
      <c r="O2">
        <v>1</v>
      </c>
      <c r="P2">
        <v>18</v>
      </c>
      <c r="Q2" s="2">
        <f t="shared" ref="Q2:Q46" si="0">H2/I2</f>
        <v>0.83333333333333337</v>
      </c>
      <c r="R2" s="2">
        <f t="shared" ref="R2:R46" si="1">J2/K2</f>
        <v>0.66666666666666663</v>
      </c>
      <c r="S2" s="6" t="s">
        <v>45</v>
      </c>
      <c r="T2">
        <v>31</v>
      </c>
      <c r="U2">
        <v>22</v>
      </c>
      <c r="V2">
        <v>2</v>
      </c>
      <c r="W2" s="3">
        <f t="shared" ref="W2:W46" si="2">((H2*85.91) +(F2*53.897)+(J2*51.757)+(L2*46.845)+(E2*39.19)+(N2*39.19)+(D2*34.677)+((C2-N2)*14.707)-(O2*17.174)-((M2-L2)*20.091)-((I2-H2)*39.19)-(G2*53.897))/T2</f>
        <v>34.134354838709676</v>
      </c>
      <c r="X2" s="4">
        <f t="shared" ref="X2:X46" si="3">B2+(C2*1.2)+(D2*1.5)+(E2*3)+(F2*3)-G2</f>
        <v>33.4</v>
      </c>
      <c r="Y2" s="4">
        <f t="shared" ref="Y2:Y46" si="4">B2+0.4*H2-0.7*I2-0.4*(M2-L2)+0.7*N2+0.3*(C2-N2)+F2+D2*0.7+0.7*E2-0.4*O2-G2</f>
        <v>20.8</v>
      </c>
      <c r="Z2">
        <v>1</v>
      </c>
    </row>
    <row r="3" spans="1:26" x14ac:dyDescent="0.3">
      <c r="A3" s="1" t="str">
        <f>'Luka Doncic'!A3</f>
        <v>@ 3PT</v>
      </c>
      <c r="B3">
        <v>11</v>
      </c>
      <c r="C3">
        <v>4</v>
      </c>
      <c r="D3">
        <v>1</v>
      </c>
      <c r="E3">
        <v>0</v>
      </c>
      <c r="F3">
        <v>0</v>
      </c>
      <c r="G3">
        <v>3</v>
      </c>
      <c r="H3">
        <v>4</v>
      </c>
      <c r="I3">
        <v>8</v>
      </c>
      <c r="J3">
        <v>3</v>
      </c>
      <c r="K3">
        <v>5</v>
      </c>
      <c r="L3">
        <v>0</v>
      </c>
      <c r="M3">
        <v>0</v>
      </c>
      <c r="N3">
        <v>0</v>
      </c>
      <c r="O3">
        <v>2</v>
      </c>
      <c r="P3">
        <v>13</v>
      </c>
      <c r="Q3" s="2">
        <f t="shared" si="0"/>
        <v>0.5</v>
      </c>
      <c r="R3" s="2">
        <f t="shared" si="1"/>
        <v>0.6</v>
      </c>
      <c r="S3" s="6" t="s">
        <v>45</v>
      </c>
      <c r="T3">
        <v>36</v>
      </c>
      <c r="U3">
        <v>14</v>
      </c>
      <c r="V3">
        <v>0</v>
      </c>
      <c r="W3" s="3">
        <f t="shared" si="2"/>
        <v>6.6560277777777772</v>
      </c>
      <c r="X3" s="4">
        <f t="shared" si="3"/>
        <v>14.3</v>
      </c>
      <c r="Y3" s="4">
        <f t="shared" si="4"/>
        <v>5.0999999999999979</v>
      </c>
      <c r="Z3">
        <v>0</v>
      </c>
    </row>
    <row r="4" spans="1:26" x14ac:dyDescent="0.3">
      <c r="A4" s="1" t="str">
        <f>'Luka Doncic'!A4</f>
        <v>vs DEF</v>
      </c>
      <c r="B4">
        <v>12</v>
      </c>
      <c r="C4">
        <v>5</v>
      </c>
      <c r="D4">
        <v>5</v>
      </c>
      <c r="E4">
        <v>4</v>
      </c>
      <c r="F4">
        <v>1</v>
      </c>
      <c r="G4">
        <v>4</v>
      </c>
      <c r="H4">
        <v>5</v>
      </c>
      <c r="I4">
        <v>9</v>
      </c>
      <c r="J4">
        <v>2</v>
      </c>
      <c r="K4">
        <v>4</v>
      </c>
      <c r="L4">
        <v>0</v>
      </c>
      <c r="M4">
        <v>0</v>
      </c>
      <c r="N4">
        <v>1</v>
      </c>
      <c r="O4">
        <v>2</v>
      </c>
      <c r="P4">
        <v>-8</v>
      </c>
      <c r="Q4" s="2">
        <f t="shared" si="0"/>
        <v>0.55555555555555558</v>
      </c>
      <c r="R4" s="2">
        <f t="shared" si="1"/>
        <v>0.5</v>
      </c>
      <c r="S4" s="6" t="s">
        <v>45</v>
      </c>
      <c r="T4">
        <v>40</v>
      </c>
      <c r="U4">
        <v>24</v>
      </c>
      <c r="V4">
        <v>1</v>
      </c>
      <c r="W4" s="3">
        <f t="shared" si="2"/>
        <v>15.210699999999997</v>
      </c>
      <c r="X4" s="4">
        <f t="shared" si="3"/>
        <v>36.5</v>
      </c>
      <c r="Y4" s="4">
        <f t="shared" si="4"/>
        <v>12.099999999999998</v>
      </c>
      <c r="Z4">
        <v>0</v>
      </c>
    </row>
    <row r="5" spans="1:26" x14ac:dyDescent="0.3">
      <c r="A5" s="1" t="str">
        <f>'Luka Doncic'!A5</f>
        <v>@ OCE</v>
      </c>
      <c r="B5">
        <v>7</v>
      </c>
      <c r="C5">
        <v>4</v>
      </c>
      <c r="D5">
        <v>2</v>
      </c>
      <c r="E5">
        <v>2</v>
      </c>
      <c r="F5">
        <v>2</v>
      </c>
      <c r="G5">
        <v>1</v>
      </c>
      <c r="H5">
        <v>3</v>
      </c>
      <c r="I5">
        <v>8</v>
      </c>
      <c r="J5">
        <v>1</v>
      </c>
      <c r="K5">
        <v>5</v>
      </c>
      <c r="L5">
        <v>0</v>
      </c>
      <c r="M5">
        <v>0</v>
      </c>
      <c r="N5">
        <v>0</v>
      </c>
      <c r="O5">
        <v>2</v>
      </c>
      <c r="P5">
        <v>8</v>
      </c>
      <c r="Q5" s="2">
        <f t="shared" si="0"/>
        <v>0.375</v>
      </c>
      <c r="R5" s="2">
        <f t="shared" si="1"/>
        <v>0.2</v>
      </c>
      <c r="S5" s="6" t="s">
        <v>45</v>
      </c>
      <c r="T5">
        <v>35</v>
      </c>
      <c r="U5">
        <v>12</v>
      </c>
      <c r="V5">
        <v>0</v>
      </c>
      <c r="W5" s="3">
        <f t="shared" si="2"/>
        <v>9.7042285714285725</v>
      </c>
      <c r="X5" s="4">
        <f t="shared" si="3"/>
        <v>25.8</v>
      </c>
      <c r="Y5" s="4">
        <f t="shared" si="4"/>
        <v>6.8</v>
      </c>
      <c r="Z5">
        <v>0</v>
      </c>
    </row>
    <row r="6" spans="1:26" x14ac:dyDescent="0.3">
      <c r="A6" s="1" t="str">
        <f>'Luka Doncic'!A6</f>
        <v>vs FRA</v>
      </c>
      <c r="B6">
        <v>13</v>
      </c>
      <c r="C6">
        <v>5</v>
      </c>
      <c r="D6">
        <v>2</v>
      </c>
      <c r="E6">
        <v>0</v>
      </c>
      <c r="F6">
        <v>0</v>
      </c>
      <c r="G6">
        <v>1</v>
      </c>
      <c r="H6">
        <v>6</v>
      </c>
      <c r="I6">
        <v>8</v>
      </c>
      <c r="J6">
        <v>0</v>
      </c>
      <c r="K6">
        <v>1</v>
      </c>
      <c r="L6">
        <v>1</v>
      </c>
      <c r="M6">
        <v>2</v>
      </c>
      <c r="N6">
        <v>0</v>
      </c>
      <c r="O6">
        <v>1</v>
      </c>
      <c r="P6">
        <v>3</v>
      </c>
      <c r="Q6" s="2">
        <f t="shared" si="0"/>
        <v>0.75</v>
      </c>
      <c r="R6" s="2">
        <f t="shared" si="1"/>
        <v>0</v>
      </c>
      <c r="S6" s="2">
        <f t="shared" ref="S6:S46" si="5">L6/M6</f>
        <v>0.5</v>
      </c>
      <c r="T6">
        <v>35</v>
      </c>
      <c r="U6">
        <v>18</v>
      </c>
      <c r="V6">
        <v>2</v>
      </c>
      <c r="W6" s="3">
        <f t="shared" si="2"/>
        <v>15.304342857142858</v>
      </c>
      <c r="X6" s="4">
        <f t="shared" si="3"/>
        <v>21</v>
      </c>
      <c r="Y6" s="4">
        <f t="shared" si="4"/>
        <v>10.9</v>
      </c>
      <c r="Z6">
        <v>0</v>
      </c>
    </row>
    <row r="7" spans="1:26" x14ac:dyDescent="0.3">
      <c r="A7" s="1" t="str">
        <f>'Luka Doncic'!A7</f>
        <v>@ INJ</v>
      </c>
      <c r="B7">
        <v>5</v>
      </c>
      <c r="C7">
        <v>5</v>
      </c>
      <c r="D7">
        <v>2</v>
      </c>
      <c r="E7">
        <v>1</v>
      </c>
      <c r="F7">
        <v>0</v>
      </c>
      <c r="G7">
        <v>1</v>
      </c>
      <c r="H7">
        <v>2</v>
      </c>
      <c r="I7">
        <v>4</v>
      </c>
      <c r="J7">
        <v>1</v>
      </c>
      <c r="K7">
        <v>2</v>
      </c>
      <c r="L7">
        <v>0</v>
      </c>
      <c r="M7">
        <v>0</v>
      </c>
      <c r="N7">
        <v>1</v>
      </c>
      <c r="O7">
        <v>3</v>
      </c>
      <c r="P7">
        <v>6</v>
      </c>
      <c r="Q7" s="2">
        <f t="shared" si="0"/>
        <v>0.5</v>
      </c>
      <c r="R7" s="2">
        <f t="shared" si="1"/>
        <v>0.5</v>
      </c>
      <c r="S7" s="6" t="s">
        <v>45</v>
      </c>
      <c r="T7">
        <v>37</v>
      </c>
      <c r="U7">
        <v>11</v>
      </c>
      <c r="V7">
        <v>0</v>
      </c>
      <c r="W7" s="3">
        <f t="shared" si="2"/>
        <v>6.6578378378378389</v>
      </c>
      <c r="X7" s="4">
        <f t="shared" si="3"/>
        <v>16</v>
      </c>
      <c r="Y7" s="4">
        <f t="shared" si="4"/>
        <v>4.8000000000000007</v>
      </c>
      <c r="Z7">
        <v>0</v>
      </c>
    </row>
    <row r="8" spans="1:26" x14ac:dyDescent="0.3">
      <c r="A8" s="1" t="str">
        <f>'Luka Doncic'!A8</f>
        <v>vs CHI</v>
      </c>
      <c r="B8">
        <v>12</v>
      </c>
      <c r="C8">
        <v>4</v>
      </c>
      <c r="D8">
        <v>6</v>
      </c>
      <c r="E8">
        <v>1</v>
      </c>
      <c r="F8">
        <v>3</v>
      </c>
      <c r="G8">
        <v>0</v>
      </c>
      <c r="H8">
        <v>4</v>
      </c>
      <c r="I8">
        <v>6</v>
      </c>
      <c r="J8">
        <v>4</v>
      </c>
      <c r="K8">
        <v>5</v>
      </c>
      <c r="L8">
        <v>0</v>
      </c>
      <c r="M8">
        <v>0</v>
      </c>
      <c r="N8">
        <v>1</v>
      </c>
      <c r="O8">
        <v>0</v>
      </c>
      <c r="P8">
        <v>0</v>
      </c>
      <c r="Q8" s="2">
        <f t="shared" si="0"/>
        <v>0.66666666666666663</v>
      </c>
      <c r="R8" s="2">
        <f t="shared" si="1"/>
        <v>0.8</v>
      </c>
      <c r="S8" s="6" t="s">
        <v>45</v>
      </c>
      <c r="T8">
        <v>38</v>
      </c>
      <c r="U8">
        <v>26</v>
      </c>
      <c r="V8">
        <v>0</v>
      </c>
      <c r="W8" s="3">
        <f t="shared" si="2"/>
        <v>25.382684210526318</v>
      </c>
      <c r="X8" s="4">
        <f t="shared" si="3"/>
        <v>37.799999999999997</v>
      </c>
      <c r="Y8" s="4">
        <f t="shared" si="4"/>
        <v>18.899999999999999</v>
      </c>
      <c r="Z8">
        <v>0</v>
      </c>
    </row>
    <row r="9" spans="1:26" x14ac:dyDescent="0.3">
      <c r="A9" s="1" t="str">
        <f>'Luka Doncic'!A9</f>
        <v>@ RKS</v>
      </c>
      <c r="B9">
        <v>6</v>
      </c>
      <c r="C9">
        <v>5</v>
      </c>
      <c r="D9">
        <v>6</v>
      </c>
      <c r="E9">
        <v>0</v>
      </c>
      <c r="F9">
        <v>2</v>
      </c>
      <c r="G9">
        <v>1</v>
      </c>
      <c r="H9">
        <v>3</v>
      </c>
      <c r="I9">
        <v>6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-2</v>
      </c>
      <c r="Q9" s="2">
        <f t="shared" si="0"/>
        <v>0.5</v>
      </c>
      <c r="R9" s="2">
        <f t="shared" si="1"/>
        <v>0</v>
      </c>
      <c r="S9" s="6" t="s">
        <v>45</v>
      </c>
      <c r="T9">
        <v>36</v>
      </c>
      <c r="U9">
        <v>23</v>
      </c>
      <c r="V9">
        <v>1</v>
      </c>
      <c r="W9" s="3">
        <f t="shared" si="2"/>
        <v>12.735555555555555</v>
      </c>
      <c r="X9" s="4">
        <f t="shared" si="3"/>
        <v>26</v>
      </c>
      <c r="Y9" s="4">
        <f t="shared" si="4"/>
        <v>9.2999999999999989</v>
      </c>
      <c r="Z9">
        <v>0</v>
      </c>
    </row>
    <row r="10" spans="1:26" x14ac:dyDescent="0.3">
      <c r="A10" s="1" t="str">
        <f>'Luka Doncic'!A10</f>
        <v>vs AFR</v>
      </c>
      <c r="B10">
        <v>14</v>
      </c>
      <c r="C10">
        <v>6</v>
      </c>
      <c r="D10">
        <v>2</v>
      </c>
      <c r="E10">
        <v>0</v>
      </c>
      <c r="F10">
        <v>1</v>
      </c>
      <c r="G10">
        <v>0</v>
      </c>
      <c r="H10">
        <v>5</v>
      </c>
      <c r="I10">
        <v>8</v>
      </c>
      <c r="J10">
        <v>2</v>
      </c>
      <c r="K10">
        <v>3</v>
      </c>
      <c r="L10">
        <v>2</v>
      </c>
      <c r="M10">
        <v>2</v>
      </c>
      <c r="N10">
        <v>1</v>
      </c>
      <c r="O10">
        <v>4</v>
      </c>
      <c r="P10">
        <v>-11</v>
      </c>
      <c r="Q10" s="2">
        <f t="shared" si="0"/>
        <v>0.625</v>
      </c>
      <c r="R10" s="2">
        <f t="shared" si="1"/>
        <v>0.66666666666666663</v>
      </c>
      <c r="S10" s="2">
        <f t="shared" si="5"/>
        <v>1</v>
      </c>
      <c r="T10">
        <v>35</v>
      </c>
      <c r="U10">
        <v>19</v>
      </c>
      <c r="V10">
        <v>1</v>
      </c>
      <c r="W10" s="3">
        <f t="shared" si="2"/>
        <v>19.327542857142856</v>
      </c>
      <c r="X10" s="4">
        <f t="shared" si="3"/>
        <v>27.2</v>
      </c>
      <c r="Y10" s="4">
        <f t="shared" si="4"/>
        <v>13.4</v>
      </c>
      <c r="Z10">
        <v>0</v>
      </c>
    </row>
    <row r="11" spans="1:26" x14ac:dyDescent="0.3">
      <c r="A11" s="1" t="str">
        <f>'Luka Doncic'!A11</f>
        <v>@ OLD</v>
      </c>
      <c r="B11">
        <v>20</v>
      </c>
      <c r="C11">
        <v>6</v>
      </c>
      <c r="D11">
        <v>2</v>
      </c>
      <c r="E11">
        <v>1</v>
      </c>
      <c r="F11">
        <v>0</v>
      </c>
      <c r="G11">
        <v>0</v>
      </c>
      <c r="H11">
        <v>8</v>
      </c>
      <c r="I11">
        <v>12</v>
      </c>
      <c r="J11">
        <v>4</v>
      </c>
      <c r="K11">
        <v>6</v>
      </c>
      <c r="L11">
        <v>0</v>
      </c>
      <c r="M11">
        <v>0</v>
      </c>
      <c r="N11">
        <v>2</v>
      </c>
      <c r="O11">
        <v>4</v>
      </c>
      <c r="P11">
        <v>12</v>
      </c>
      <c r="Q11" s="2">
        <f t="shared" si="0"/>
        <v>0.66666666666666663</v>
      </c>
      <c r="R11" s="2">
        <f t="shared" si="1"/>
        <v>0.66666666666666663</v>
      </c>
      <c r="S11" s="6" t="s">
        <v>45</v>
      </c>
      <c r="T11">
        <v>37</v>
      </c>
      <c r="U11">
        <v>25</v>
      </c>
      <c r="V11">
        <v>1</v>
      </c>
      <c r="W11" s="3">
        <f t="shared" si="2"/>
        <v>24.719027027027028</v>
      </c>
      <c r="X11" s="4">
        <f t="shared" si="3"/>
        <v>33.200000000000003</v>
      </c>
      <c r="Y11" s="4">
        <f t="shared" si="4"/>
        <v>17.899999999999995</v>
      </c>
      <c r="Z11">
        <v>0</v>
      </c>
    </row>
    <row r="12" spans="1:26" x14ac:dyDescent="0.3">
      <c r="A12" s="1" t="str">
        <f>'Luka Doncic'!A12</f>
        <v>vs USA</v>
      </c>
      <c r="B12">
        <v>16</v>
      </c>
      <c r="C12">
        <v>5</v>
      </c>
      <c r="D12">
        <v>1</v>
      </c>
      <c r="E12">
        <v>2</v>
      </c>
      <c r="F12">
        <v>1</v>
      </c>
      <c r="G12">
        <v>1</v>
      </c>
      <c r="H12">
        <v>6</v>
      </c>
      <c r="I12">
        <v>8</v>
      </c>
      <c r="J12">
        <v>2</v>
      </c>
      <c r="K12">
        <v>3</v>
      </c>
      <c r="L12">
        <v>2</v>
      </c>
      <c r="M12">
        <v>2</v>
      </c>
      <c r="N12">
        <v>2</v>
      </c>
      <c r="O12">
        <v>3</v>
      </c>
      <c r="P12">
        <v>19</v>
      </c>
      <c r="Q12" s="2">
        <f t="shared" si="0"/>
        <v>0.75</v>
      </c>
      <c r="R12" s="2">
        <f t="shared" si="1"/>
        <v>0.66666666666666663</v>
      </c>
      <c r="S12" s="2">
        <f t="shared" si="5"/>
        <v>1</v>
      </c>
      <c r="T12">
        <v>40</v>
      </c>
      <c r="U12">
        <v>18</v>
      </c>
      <c r="V12">
        <v>2</v>
      </c>
      <c r="W12" s="3">
        <f t="shared" si="2"/>
        <v>20.458000000000002</v>
      </c>
      <c r="X12" s="4">
        <f t="shared" si="3"/>
        <v>31.5</v>
      </c>
      <c r="Y12" s="4">
        <f t="shared" si="4"/>
        <v>16</v>
      </c>
      <c r="Z12">
        <v>0</v>
      </c>
    </row>
    <row r="13" spans="1:26" x14ac:dyDescent="0.3">
      <c r="A13" s="1" t="str">
        <f>'Luka Doncic'!A13</f>
        <v>@ SPA</v>
      </c>
      <c r="B13">
        <v>17</v>
      </c>
      <c r="C13">
        <v>6</v>
      </c>
      <c r="D13">
        <v>1</v>
      </c>
      <c r="E13">
        <v>0</v>
      </c>
      <c r="F13">
        <v>0</v>
      </c>
      <c r="G13">
        <v>2</v>
      </c>
      <c r="H13">
        <v>8</v>
      </c>
      <c r="I13">
        <v>9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14</v>
      </c>
      <c r="Q13" s="2">
        <f t="shared" si="0"/>
        <v>0.88888888888888884</v>
      </c>
      <c r="R13" s="2">
        <f t="shared" si="1"/>
        <v>0.5</v>
      </c>
      <c r="S13" s="6" t="s">
        <v>45</v>
      </c>
      <c r="T13">
        <v>42</v>
      </c>
      <c r="U13">
        <v>20</v>
      </c>
      <c r="V13">
        <v>2</v>
      </c>
      <c r="W13" s="3">
        <f t="shared" si="2"/>
        <v>16.614238095238093</v>
      </c>
      <c r="X13" s="4">
        <f t="shared" si="3"/>
        <v>23.7</v>
      </c>
      <c r="Y13" s="4">
        <f t="shared" si="4"/>
        <v>13.999999999999998</v>
      </c>
      <c r="Z13">
        <v>0</v>
      </c>
    </row>
    <row r="14" spans="1:26" x14ac:dyDescent="0.3">
      <c r="A14" s="1" t="str">
        <f>'Luka Doncic'!A14</f>
        <v>vs 6TH</v>
      </c>
      <c r="B14">
        <v>9</v>
      </c>
      <c r="C14">
        <v>6</v>
      </c>
      <c r="D14">
        <v>2</v>
      </c>
      <c r="E14">
        <v>1</v>
      </c>
      <c r="F14">
        <v>0</v>
      </c>
      <c r="G14">
        <v>3</v>
      </c>
      <c r="H14">
        <v>3</v>
      </c>
      <c r="I14">
        <v>5</v>
      </c>
      <c r="J14">
        <v>1</v>
      </c>
      <c r="K14">
        <v>2</v>
      </c>
      <c r="L14">
        <v>2</v>
      </c>
      <c r="M14">
        <v>2</v>
      </c>
      <c r="N14">
        <v>0</v>
      </c>
      <c r="O14">
        <v>2</v>
      </c>
      <c r="P14">
        <v>5</v>
      </c>
      <c r="Q14" s="2">
        <f t="shared" si="0"/>
        <v>0.6</v>
      </c>
      <c r="R14" s="2">
        <f t="shared" si="1"/>
        <v>0.5</v>
      </c>
      <c r="S14" s="2">
        <f t="shared" si="5"/>
        <v>1</v>
      </c>
      <c r="T14">
        <v>31</v>
      </c>
      <c r="U14">
        <v>15</v>
      </c>
      <c r="V14">
        <v>0</v>
      </c>
      <c r="W14" s="3">
        <f t="shared" si="2"/>
        <v>10.50141935483871</v>
      </c>
      <c r="X14" s="4">
        <f t="shared" si="3"/>
        <v>19.2</v>
      </c>
      <c r="Y14" s="4">
        <f t="shared" si="4"/>
        <v>6.7999999999999989</v>
      </c>
      <c r="Z14">
        <v>0</v>
      </c>
    </row>
    <row r="15" spans="1:26" x14ac:dyDescent="0.3">
      <c r="A15" s="1" t="str">
        <f>'Luka Doncic'!A15</f>
        <v>@ CAN</v>
      </c>
      <c r="B15">
        <v>15</v>
      </c>
      <c r="C15">
        <v>6</v>
      </c>
      <c r="D15">
        <v>1</v>
      </c>
      <c r="E15">
        <v>0</v>
      </c>
      <c r="F15">
        <v>1</v>
      </c>
      <c r="G15">
        <v>0</v>
      </c>
      <c r="H15">
        <v>5</v>
      </c>
      <c r="I15">
        <v>9</v>
      </c>
      <c r="J15">
        <v>1</v>
      </c>
      <c r="K15">
        <v>4</v>
      </c>
      <c r="L15">
        <v>4</v>
      </c>
      <c r="M15">
        <v>4</v>
      </c>
      <c r="N15">
        <v>3</v>
      </c>
      <c r="O15">
        <v>2</v>
      </c>
      <c r="P15">
        <v>-13</v>
      </c>
      <c r="Q15" s="2">
        <f t="shared" si="0"/>
        <v>0.55555555555555558</v>
      </c>
      <c r="R15" s="2">
        <f t="shared" si="1"/>
        <v>0.25</v>
      </c>
      <c r="S15" s="2">
        <f t="shared" si="5"/>
        <v>1</v>
      </c>
      <c r="T15">
        <v>28</v>
      </c>
      <c r="U15">
        <v>17</v>
      </c>
      <c r="V15">
        <v>2</v>
      </c>
      <c r="W15" s="3">
        <f t="shared" si="2"/>
        <v>25.994428571428575</v>
      </c>
      <c r="X15" s="4">
        <f t="shared" si="3"/>
        <v>26.7</v>
      </c>
      <c r="Y15" s="4">
        <f t="shared" si="4"/>
        <v>14.599999999999998</v>
      </c>
      <c r="Z15">
        <v>0</v>
      </c>
    </row>
    <row r="16" spans="1:26" x14ac:dyDescent="0.3">
      <c r="A16" s="1" t="str">
        <f>'Luka Doncic'!A16</f>
        <v>vs DNK</v>
      </c>
      <c r="B16">
        <v>23</v>
      </c>
      <c r="C16">
        <v>3</v>
      </c>
      <c r="D16">
        <v>3</v>
      </c>
      <c r="E16">
        <v>1</v>
      </c>
      <c r="F16">
        <v>1</v>
      </c>
      <c r="G16">
        <v>2</v>
      </c>
      <c r="H16">
        <v>9</v>
      </c>
      <c r="I16">
        <v>14</v>
      </c>
      <c r="J16">
        <v>4</v>
      </c>
      <c r="K16">
        <v>7</v>
      </c>
      <c r="L16">
        <v>1</v>
      </c>
      <c r="M16">
        <v>1</v>
      </c>
      <c r="N16">
        <v>0</v>
      </c>
      <c r="O16">
        <v>3</v>
      </c>
      <c r="P16">
        <v>8</v>
      </c>
      <c r="Q16" s="2">
        <f t="shared" si="0"/>
        <v>0.6428571428571429</v>
      </c>
      <c r="R16" s="2">
        <f t="shared" si="1"/>
        <v>0.5714285714285714</v>
      </c>
      <c r="S16" s="2">
        <f t="shared" si="5"/>
        <v>1</v>
      </c>
      <c r="T16">
        <v>37</v>
      </c>
      <c r="U16">
        <v>31</v>
      </c>
      <c r="V16">
        <v>2</v>
      </c>
      <c r="W16" s="3">
        <f t="shared" si="2"/>
        <v>24.676648648648655</v>
      </c>
      <c r="X16" s="4">
        <f t="shared" si="3"/>
        <v>35.1</v>
      </c>
      <c r="Y16" s="4">
        <f t="shared" si="4"/>
        <v>18.300000000000004</v>
      </c>
      <c r="Z16">
        <v>0</v>
      </c>
    </row>
    <row r="17" spans="1:26" x14ac:dyDescent="0.3">
      <c r="A17" s="1" t="str">
        <f>'Luka Doncic'!A17</f>
        <v>@ IMP</v>
      </c>
      <c r="B17">
        <v>16</v>
      </c>
      <c r="C17">
        <v>6</v>
      </c>
      <c r="D17">
        <v>0</v>
      </c>
      <c r="E17">
        <v>1</v>
      </c>
      <c r="F17">
        <v>0</v>
      </c>
      <c r="G17">
        <v>0</v>
      </c>
      <c r="H17">
        <v>7</v>
      </c>
      <c r="I17">
        <v>11</v>
      </c>
      <c r="J17">
        <v>2</v>
      </c>
      <c r="K17">
        <v>4</v>
      </c>
      <c r="L17">
        <v>0</v>
      </c>
      <c r="M17">
        <v>0</v>
      </c>
      <c r="N17">
        <v>0</v>
      </c>
      <c r="O17">
        <v>3</v>
      </c>
      <c r="P17">
        <v>-1</v>
      </c>
      <c r="Q17" s="2">
        <f t="shared" si="0"/>
        <v>0.63636363636363635</v>
      </c>
      <c r="R17" s="2">
        <f t="shared" si="1"/>
        <v>0.5</v>
      </c>
      <c r="S17" s="6" t="s">
        <v>45</v>
      </c>
      <c r="T17">
        <v>36</v>
      </c>
      <c r="U17">
        <v>16</v>
      </c>
      <c r="V17">
        <v>1</v>
      </c>
      <c r="W17" s="3">
        <f t="shared" si="2"/>
        <v>17.334277777777778</v>
      </c>
      <c r="X17" s="4">
        <f t="shared" si="3"/>
        <v>26.2</v>
      </c>
      <c r="Y17" s="4">
        <f t="shared" si="4"/>
        <v>12.400000000000002</v>
      </c>
      <c r="Z17">
        <v>0</v>
      </c>
    </row>
    <row r="18" spans="1:26" x14ac:dyDescent="0.3">
      <c r="A18" s="1" t="str">
        <f>'Luka Doncic'!A18</f>
        <v>vs 3PT</v>
      </c>
      <c r="B18">
        <v>13</v>
      </c>
      <c r="C18">
        <v>8</v>
      </c>
      <c r="D18">
        <v>2</v>
      </c>
      <c r="E18">
        <v>2</v>
      </c>
      <c r="F18">
        <v>0</v>
      </c>
      <c r="G18">
        <v>2</v>
      </c>
      <c r="H18">
        <v>6</v>
      </c>
      <c r="I18">
        <v>10</v>
      </c>
      <c r="J18">
        <v>1</v>
      </c>
      <c r="K18">
        <v>4</v>
      </c>
      <c r="L18">
        <v>0</v>
      </c>
      <c r="M18">
        <v>0</v>
      </c>
      <c r="N18">
        <v>1</v>
      </c>
      <c r="O18">
        <v>0</v>
      </c>
      <c r="P18">
        <v>10</v>
      </c>
      <c r="Q18" s="2">
        <f t="shared" si="0"/>
        <v>0.6</v>
      </c>
      <c r="R18" s="2">
        <f t="shared" si="1"/>
        <v>0.25</v>
      </c>
      <c r="S18" s="6" t="s">
        <v>45</v>
      </c>
      <c r="T18">
        <v>34</v>
      </c>
      <c r="U18">
        <v>18</v>
      </c>
      <c r="V18">
        <v>0</v>
      </c>
      <c r="W18" s="3">
        <f t="shared" si="2"/>
        <v>17.427529411764709</v>
      </c>
      <c r="X18" s="4">
        <f t="shared" si="3"/>
        <v>29.6</v>
      </c>
      <c r="Y18" s="4">
        <f t="shared" si="4"/>
        <v>12</v>
      </c>
      <c r="Z18">
        <v>0</v>
      </c>
    </row>
    <row r="19" spans="1:26" x14ac:dyDescent="0.3">
      <c r="A19" s="1" t="str">
        <f>'Luka Doncic'!A19</f>
        <v>@ DEF</v>
      </c>
      <c r="B19">
        <v>15</v>
      </c>
      <c r="C19">
        <v>6</v>
      </c>
      <c r="D19">
        <v>8</v>
      </c>
      <c r="E19">
        <v>4</v>
      </c>
      <c r="F19">
        <v>0</v>
      </c>
      <c r="G19">
        <v>3</v>
      </c>
      <c r="H19">
        <v>7</v>
      </c>
      <c r="I19">
        <v>14</v>
      </c>
      <c r="J19">
        <v>1</v>
      </c>
      <c r="K19">
        <v>5</v>
      </c>
      <c r="L19">
        <v>0</v>
      </c>
      <c r="M19">
        <v>0</v>
      </c>
      <c r="N19">
        <v>1</v>
      </c>
      <c r="O19">
        <v>2</v>
      </c>
      <c r="P19">
        <v>13</v>
      </c>
      <c r="Q19" s="2">
        <f t="shared" si="0"/>
        <v>0.5</v>
      </c>
      <c r="R19" s="2">
        <f t="shared" si="1"/>
        <v>0.2</v>
      </c>
      <c r="S19" s="6" t="s">
        <v>45</v>
      </c>
      <c r="T19">
        <v>35</v>
      </c>
      <c r="U19">
        <v>35</v>
      </c>
      <c r="V19">
        <v>3</v>
      </c>
      <c r="W19" s="3">
        <f t="shared" si="2"/>
        <v>20.847400000000004</v>
      </c>
      <c r="X19" s="4">
        <f t="shared" si="3"/>
        <v>43.2</v>
      </c>
      <c r="Y19" s="4">
        <f t="shared" si="4"/>
        <v>14.8</v>
      </c>
      <c r="Z19">
        <v>0</v>
      </c>
    </row>
    <row r="20" spans="1:26" x14ac:dyDescent="0.3">
      <c r="A20" s="1" t="str">
        <f>'Luka Doncic'!A20</f>
        <v>vs OCE</v>
      </c>
      <c r="B20">
        <v>14</v>
      </c>
      <c r="C20">
        <v>4</v>
      </c>
      <c r="D20">
        <v>2</v>
      </c>
      <c r="E20">
        <v>2</v>
      </c>
      <c r="F20">
        <v>1</v>
      </c>
      <c r="G20">
        <v>0</v>
      </c>
      <c r="H20">
        <v>6</v>
      </c>
      <c r="I20">
        <v>8</v>
      </c>
      <c r="J20">
        <v>2</v>
      </c>
      <c r="K20">
        <v>2</v>
      </c>
      <c r="L20">
        <v>0</v>
      </c>
      <c r="M20">
        <v>0</v>
      </c>
      <c r="N20">
        <v>0</v>
      </c>
      <c r="O20">
        <v>2</v>
      </c>
      <c r="P20">
        <v>13</v>
      </c>
      <c r="Q20" s="2">
        <f t="shared" si="0"/>
        <v>0.75</v>
      </c>
      <c r="R20" s="2">
        <f t="shared" si="1"/>
        <v>1</v>
      </c>
      <c r="S20" s="6" t="s">
        <v>45</v>
      </c>
      <c r="T20">
        <v>35</v>
      </c>
      <c r="U20">
        <v>20</v>
      </c>
      <c r="V20">
        <v>3</v>
      </c>
      <c r="W20" s="3">
        <f t="shared" si="2"/>
        <v>21.905857142857148</v>
      </c>
      <c r="X20" s="4">
        <f t="shared" si="3"/>
        <v>30.8</v>
      </c>
      <c r="Y20" s="4">
        <f t="shared" si="4"/>
        <v>14.999999999999998</v>
      </c>
      <c r="Z20">
        <v>0</v>
      </c>
    </row>
    <row r="21" spans="1:26" x14ac:dyDescent="0.3">
      <c r="A21" s="1" t="str">
        <f>'Luka Doncic'!A21</f>
        <v>@ FRA</v>
      </c>
      <c r="B21">
        <v>15</v>
      </c>
      <c r="C21">
        <v>7</v>
      </c>
      <c r="D21">
        <v>2</v>
      </c>
      <c r="E21">
        <v>0</v>
      </c>
      <c r="F21">
        <v>2</v>
      </c>
      <c r="G21">
        <v>0</v>
      </c>
      <c r="H21">
        <v>6</v>
      </c>
      <c r="I21">
        <v>10</v>
      </c>
      <c r="J21">
        <v>3</v>
      </c>
      <c r="K21">
        <v>6</v>
      </c>
      <c r="L21">
        <v>0</v>
      </c>
      <c r="M21">
        <v>0</v>
      </c>
      <c r="N21">
        <v>1</v>
      </c>
      <c r="O21">
        <v>1</v>
      </c>
      <c r="P21">
        <v>19</v>
      </c>
      <c r="Q21" s="2">
        <f t="shared" si="0"/>
        <v>0.6</v>
      </c>
      <c r="R21" s="2">
        <f t="shared" si="1"/>
        <v>0.5</v>
      </c>
      <c r="S21" s="6" t="s">
        <v>45</v>
      </c>
      <c r="T21">
        <v>34</v>
      </c>
      <c r="U21">
        <v>19</v>
      </c>
      <c r="V21">
        <v>1</v>
      </c>
      <c r="W21" s="3">
        <f t="shared" si="2"/>
        <v>23.569911764705882</v>
      </c>
      <c r="X21" s="4">
        <f t="shared" si="3"/>
        <v>32.4</v>
      </c>
      <c r="Y21" s="4">
        <f t="shared" si="4"/>
        <v>15.899999999999997</v>
      </c>
      <c r="Z21">
        <v>0</v>
      </c>
    </row>
    <row r="22" spans="1:26" x14ac:dyDescent="0.3">
      <c r="A22" s="1" t="str">
        <f>'Luka Doncic'!A22</f>
        <v>vs INJ</v>
      </c>
      <c r="B22">
        <v>29</v>
      </c>
      <c r="C22">
        <v>10</v>
      </c>
      <c r="D22">
        <v>0</v>
      </c>
      <c r="E22">
        <v>2</v>
      </c>
      <c r="F22">
        <v>1</v>
      </c>
      <c r="G22">
        <v>1</v>
      </c>
      <c r="H22">
        <v>12</v>
      </c>
      <c r="I22">
        <v>17</v>
      </c>
      <c r="J22">
        <v>5</v>
      </c>
      <c r="K22">
        <v>8</v>
      </c>
      <c r="L22">
        <v>0</v>
      </c>
      <c r="M22">
        <v>0</v>
      </c>
      <c r="N22">
        <v>0</v>
      </c>
      <c r="O22">
        <v>4</v>
      </c>
      <c r="P22">
        <v>-7</v>
      </c>
      <c r="Q22" s="2">
        <f t="shared" si="0"/>
        <v>0.70588235294117652</v>
      </c>
      <c r="R22" s="2">
        <f t="shared" si="1"/>
        <v>0.625</v>
      </c>
      <c r="S22" s="6" t="s">
        <v>45</v>
      </c>
      <c r="T22">
        <v>44</v>
      </c>
      <c r="U22">
        <v>29</v>
      </c>
      <c r="V22">
        <v>1</v>
      </c>
      <c r="W22" s="3">
        <f t="shared" si="2"/>
        <v>28.420659090909091</v>
      </c>
      <c r="X22" s="4">
        <f t="shared" si="3"/>
        <v>49</v>
      </c>
      <c r="Y22" s="4">
        <f t="shared" si="4"/>
        <v>24.699999999999996</v>
      </c>
      <c r="Z22">
        <v>0</v>
      </c>
    </row>
    <row r="23" spans="1:26" x14ac:dyDescent="0.3">
      <c r="A23" s="1" t="str">
        <f>'Luka Doncic'!A23</f>
        <v>@ CHI</v>
      </c>
      <c r="B23">
        <v>9</v>
      </c>
      <c r="C23">
        <v>5</v>
      </c>
      <c r="D23">
        <v>4</v>
      </c>
      <c r="E23">
        <v>0</v>
      </c>
      <c r="F23">
        <v>1</v>
      </c>
      <c r="G23">
        <v>1</v>
      </c>
      <c r="H23">
        <v>3</v>
      </c>
      <c r="I23">
        <v>10</v>
      </c>
      <c r="J23">
        <v>3</v>
      </c>
      <c r="K23">
        <v>5</v>
      </c>
      <c r="L23">
        <v>0</v>
      </c>
      <c r="M23">
        <v>0</v>
      </c>
      <c r="N23">
        <v>1</v>
      </c>
      <c r="O23">
        <v>3</v>
      </c>
      <c r="P23">
        <v>-5</v>
      </c>
      <c r="Q23" s="2">
        <f t="shared" si="0"/>
        <v>0.3</v>
      </c>
      <c r="R23" s="2">
        <f t="shared" si="1"/>
        <v>0.6</v>
      </c>
      <c r="S23" s="6" t="s">
        <v>45</v>
      </c>
      <c r="T23">
        <v>27</v>
      </c>
      <c r="U23">
        <v>18</v>
      </c>
      <c r="V23">
        <v>0</v>
      </c>
      <c r="W23" s="3">
        <f t="shared" si="2"/>
        <v>11.99537037037037</v>
      </c>
      <c r="X23" s="4">
        <f t="shared" si="3"/>
        <v>23</v>
      </c>
      <c r="Y23" s="4">
        <f t="shared" si="4"/>
        <v>6.6999999999999984</v>
      </c>
      <c r="Z23">
        <v>0</v>
      </c>
    </row>
    <row r="24" spans="1:26" x14ac:dyDescent="0.3">
      <c r="A24" s="1" t="str">
        <f>'Luka Doncic'!A24</f>
        <v>vs RKS</v>
      </c>
      <c r="B24">
        <v>15</v>
      </c>
      <c r="C24">
        <v>7</v>
      </c>
      <c r="D24">
        <v>6</v>
      </c>
      <c r="E24">
        <v>0</v>
      </c>
      <c r="F24">
        <v>2</v>
      </c>
      <c r="G24">
        <v>1</v>
      </c>
      <c r="H24">
        <v>6</v>
      </c>
      <c r="I24">
        <v>16</v>
      </c>
      <c r="J24">
        <v>1</v>
      </c>
      <c r="K24">
        <v>5</v>
      </c>
      <c r="L24">
        <v>2</v>
      </c>
      <c r="M24">
        <v>3</v>
      </c>
      <c r="N24">
        <v>2</v>
      </c>
      <c r="O24">
        <v>3</v>
      </c>
      <c r="P24">
        <v>-16</v>
      </c>
      <c r="Q24" s="2">
        <f t="shared" si="0"/>
        <v>0.375</v>
      </c>
      <c r="R24" s="2">
        <f t="shared" si="1"/>
        <v>0.2</v>
      </c>
      <c r="S24" s="2">
        <f t="shared" si="5"/>
        <v>0.66666666666666663</v>
      </c>
      <c r="T24">
        <v>37</v>
      </c>
      <c r="U24">
        <v>32</v>
      </c>
      <c r="V24">
        <v>2</v>
      </c>
      <c r="W24" s="3">
        <f t="shared" si="2"/>
        <v>16.520756756756764</v>
      </c>
      <c r="X24" s="4">
        <f t="shared" si="3"/>
        <v>37.4</v>
      </c>
      <c r="Y24" s="4">
        <f t="shared" si="4"/>
        <v>12.7</v>
      </c>
      <c r="Z24">
        <v>0</v>
      </c>
    </row>
    <row r="25" spans="1:26" x14ac:dyDescent="0.3">
      <c r="A25" s="1" t="str">
        <f>'Luka Doncic'!A25</f>
        <v>@ AFR</v>
      </c>
      <c r="B25">
        <v>17</v>
      </c>
      <c r="C25">
        <v>8</v>
      </c>
      <c r="D25">
        <v>3</v>
      </c>
      <c r="E25">
        <v>0</v>
      </c>
      <c r="F25">
        <v>2</v>
      </c>
      <c r="G25">
        <v>1</v>
      </c>
      <c r="H25">
        <v>6</v>
      </c>
      <c r="I25">
        <v>10</v>
      </c>
      <c r="J25">
        <v>3</v>
      </c>
      <c r="K25">
        <v>4</v>
      </c>
      <c r="L25">
        <v>2</v>
      </c>
      <c r="M25">
        <v>2</v>
      </c>
      <c r="N25">
        <v>1</v>
      </c>
      <c r="O25">
        <v>3</v>
      </c>
      <c r="P25">
        <v>-2</v>
      </c>
      <c r="Q25" s="2">
        <f t="shared" si="0"/>
        <v>0.6</v>
      </c>
      <c r="R25" s="2">
        <f t="shared" si="1"/>
        <v>0.75</v>
      </c>
      <c r="S25" s="2">
        <f t="shared" si="5"/>
        <v>1</v>
      </c>
      <c r="T25">
        <v>35</v>
      </c>
      <c r="U25">
        <v>24</v>
      </c>
      <c r="V25">
        <v>2</v>
      </c>
      <c r="W25" s="3">
        <f t="shared" si="2"/>
        <v>24.463028571428573</v>
      </c>
      <c r="X25" s="4">
        <f t="shared" si="3"/>
        <v>36.1</v>
      </c>
      <c r="Y25" s="4">
        <f t="shared" si="4"/>
        <v>17.099999999999998</v>
      </c>
      <c r="Z25">
        <v>0</v>
      </c>
    </row>
    <row r="26" spans="1:26" x14ac:dyDescent="0.3">
      <c r="A26" s="1" t="str">
        <f>'Luka Doncic'!A26</f>
        <v>vs OLD</v>
      </c>
      <c r="B26">
        <v>15</v>
      </c>
      <c r="C26">
        <v>5</v>
      </c>
      <c r="D26">
        <v>5</v>
      </c>
      <c r="E26">
        <v>1</v>
      </c>
      <c r="F26">
        <v>0</v>
      </c>
      <c r="G26">
        <v>1</v>
      </c>
      <c r="H26">
        <v>6</v>
      </c>
      <c r="I26">
        <v>13</v>
      </c>
      <c r="J26">
        <v>1</v>
      </c>
      <c r="K26">
        <v>3</v>
      </c>
      <c r="L26">
        <v>2</v>
      </c>
      <c r="M26">
        <v>2</v>
      </c>
      <c r="N26">
        <v>2</v>
      </c>
      <c r="O26">
        <v>0</v>
      </c>
      <c r="P26">
        <v>4</v>
      </c>
      <c r="Q26" s="2">
        <f t="shared" si="0"/>
        <v>0.46153846153846156</v>
      </c>
      <c r="R26" s="2">
        <f t="shared" si="1"/>
        <v>0.33333333333333331</v>
      </c>
      <c r="S26" s="2">
        <f t="shared" si="5"/>
        <v>1</v>
      </c>
      <c r="T26">
        <v>38</v>
      </c>
      <c r="U26">
        <v>28</v>
      </c>
      <c r="V26">
        <v>3</v>
      </c>
      <c r="W26" s="3">
        <f t="shared" si="2"/>
        <v>17.572526315789474</v>
      </c>
      <c r="X26" s="4">
        <f t="shared" si="3"/>
        <v>30.5</v>
      </c>
      <c r="Y26" s="4">
        <f t="shared" si="4"/>
        <v>13.799999999999999</v>
      </c>
      <c r="Z26">
        <v>0</v>
      </c>
    </row>
    <row r="27" spans="1:26" x14ac:dyDescent="0.3">
      <c r="A27" s="1" t="str">
        <f>'Luka Doncic'!A27</f>
        <v>@ USA</v>
      </c>
      <c r="B27">
        <v>16</v>
      </c>
      <c r="C27">
        <v>12</v>
      </c>
      <c r="D27">
        <v>2</v>
      </c>
      <c r="E27">
        <v>1</v>
      </c>
      <c r="F27">
        <v>3</v>
      </c>
      <c r="G27">
        <v>1</v>
      </c>
      <c r="H27">
        <v>7</v>
      </c>
      <c r="I27">
        <v>11</v>
      </c>
      <c r="J27">
        <v>2</v>
      </c>
      <c r="K27">
        <v>3</v>
      </c>
      <c r="L27">
        <v>0</v>
      </c>
      <c r="M27">
        <v>0</v>
      </c>
      <c r="N27">
        <v>2</v>
      </c>
      <c r="O27">
        <v>1</v>
      </c>
      <c r="P27">
        <v>-1</v>
      </c>
      <c r="Q27" s="2">
        <f t="shared" si="0"/>
        <v>0.63636363636363635</v>
      </c>
      <c r="R27" s="2">
        <f t="shared" si="1"/>
        <v>0.66666666666666663</v>
      </c>
      <c r="S27" s="6" t="s">
        <v>45</v>
      </c>
      <c r="T27">
        <v>34</v>
      </c>
      <c r="U27">
        <v>20</v>
      </c>
      <c r="V27">
        <v>1</v>
      </c>
      <c r="W27" s="3">
        <f t="shared" si="2"/>
        <v>28.609941176470585</v>
      </c>
      <c r="X27" s="4">
        <f t="shared" si="3"/>
        <v>44.4</v>
      </c>
      <c r="Y27" s="4">
        <f t="shared" si="4"/>
        <v>19.2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14.461538461538462</v>
      </c>
      <c r="C47" s="4">
        <f t="shared" ref="C47:P47" si="6">AVERAGE(C2:C46)</f>
        <v>5.9615384615384617</v>
      </c>
      <c r="D47" s="4">
        <f t="shared" si="6"/>
        <v>2.6923076923076925</v>
      </c>
      <c r="E47" s="4">
        <f t="shared" si="6"/>
        <v>1.0384615384615385</v>
      </c>
      <c r="F47" s="4">
        <f t="shared" si="6"/>
        <v>0.92307692307692313</v>
      </c>
      <c r="G47" s="4">
        <f t="shared" si="6"/>
        <v>1.1538461538461537</v>
      </c>
      <c r="H47" s="4">
        <f t="shared" si="6"/>
        <v>5.884615384615385</v>
      </c>
      <c r="I47" s="4">
        <f t="shared" si="6"/>
        <v>9.8461538461538467</v>
      </c>
      <c r="J47" s="4">
        <f t="shared" si="6"/>
        <v>2</v>
      </c>
      <c r="K47" s="4">
        <f t="shared" si="6"/>
        <v>3.9230769230769229</v>
      </c>
      <c r="L47" s="4">
        <f t="shared" si="6"/>
        <v>0.69230769230769229</v>
      </c>
      <c r="M47" s="4">
        <f t="shared" si="6"/>
        <v>0.76923076923076927</v>
      </c>
      <c r="N47" s="4">
        <f t="shared" si="6"/>
        <v>0.92307692307692313</v>
      </c>
      <c r="O47" s="4">
        <f t="shared" si="6"/>
        <v>2.0384615384615383</v>
      </c>
      <c r="P47" s="4">
        <f t="shared" si="6"/>
        <v>3.8076923076923075</v>
      </c>
      <c r="Q47" s="2">
        <f>SUM(H2:H46)/SUM(I2:I46)</f>
        <v>0.59765625</v>
      </c>
      <c r="R47" s="2">
        <f>SUM(J2:J46)/SUM(K2:K46)</f>
        <v>0.50980392156862742</v>
      </c>
      <c r="S47" s="2">
        <f>SUM(L2:L46)/SUM(M2:M46)</f>
        <v>0.9</v>
      </c>
      <c r="T47" s="4">
        <f t="shared" ref="T47:V47" si="7">AVERAGE(T2:T46)</f>
        <v>35.653846153846153</v>
      </c>
      <c r="U47" s="4">
        <f t="shared" si="7"/>
        <v>21.307692307692307</v>
      </c>
      <c r="V47" s="4">
        <f t="shared" si="7"/>
        <v>1.2692307692307692</v>
      </c>
      <c r="W47" s="3">
        <f>((H49*85.91) +(F49*53.897)+(J49*51.757)+(L49*46.845)+(E49*39.19)+(N49*39.19)+(D49*34.677)+((C49-N49)*14.707)-(O49*17.174)-((M49-L49)*20.091)-((I49-H49)*39.19)-(G49*53.897))/T49</f>
        <v>19.116661272923409</v>
      </c>
      <c r="X47" s="4">
        <f t="shared" ref="X47" si="8">B47+(C47*1.2)+(D47*1.5)+(E47*3)+(F47*3)-G47</f>
        <v>30.384615384615387</v>
      </c>
      <c r="Y47" s="4">
        <f t="shared" ref="Y47" si="9">B47+0.4*H47-0.7*I47-0.4*(M47-L47)+0.7*N47+0.3*(C47-N47)+F47+D47*0.7+0.7*E47-0.4*O47-G47</f>
        <v>13.615384615384617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376</v>
      </c>
      <c r="C49">
        <f t="shared" ref="C49:P49" si="10">SUM(C2:C46)</f>
        <v>155</v>
      </c>
      <c r="D49">
        <f t="shared" si="10"/>
        <v>70</v>
      </c>
      <c r="E49">
        <f t="shared" si="10"/>
        <v>27</v>
      </c>
      <c r="F49">
        <f t="shared" si="10"/>
        <v>24</v>
      </c>
      <c r="G49">
        <f t="shared" si="10"/>
        <v>30</v>
      </c>
      <c r="H49">
        <f t="shared" si="10"/>
        <v>153</v>
      </c>
      <c r="I49">
        <f t="shared" si="10"/>
        <v>256</v>
      </c>
      <c r="J49">
        <f t="shared" si="10"/>
        <v>52</v>
      </c>
      <c r="K49">
        <f t="shared" si="10"/>
        <v>102</v>
      </c>
      <c r="L49">
        <f t="shared" si="10"/>
        <v>18</v>
      </c>
      <c r="M49">
        <f t="shared" si="10"/>
        <v>20</v>
      </c>
      <c r="N49">
        <f t="shared" si="10"/>
        <v>24</v>
      </c>
      <c r="O49">
        <f t="shared" si="10"/>
        <v>53</v>
      </c>
      <c r="P49">
        <f t="shared" si="10"/>
        <v>99</v>
      </c>
      <c r="T49">
        <f>SUM(T2:T46)</f>
        <v>927</v>
      </c>
      <c r="U49">
        <f>SUM(U2:U46)</f>
        <v>554</v>
      </c>
      <c r="V49">
        <f>SUM(V2:V46)</f>
        <v>33</v>
      </c>
      <c r="X49" s="4">
        <f>SUM(X2:X46)</f>
        <v>789.99999999999989</v>
      </c>
      <c r="Z49">
        <f>SUM(Z2:Z46)</f>
        <v>1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4F6B-0742-498E-9E1B-6BD81C14DC5A}">
  <dimension ref="A1:Z56"/>
  <sheetViews>
    <sheetView topLeftCell="A25" workbookViewId="0">
      <selection activeCell="E30" sqref="E3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21</v>
      </c>
      <c r="C2">
        <v>9</v>
      </c>
      <c r="D2">
        <v>4</v>
      </c>
      <c r="E2">
        <v>1</v>
      </c>
      <c r="F2">
        <v>1</v>
      </c>
      <c r="G2">
        <v>2</v>
      </c>
      <c r="H2">
        <v>10</v>
      </c>
      <c r="I2">
        <v>19</v>
      </c>
      <c r="J2">
        <v>0</v>
      </c>
      <c r="K2">
        <v>3</v>
      </c>
      <c r="L2">
        <v>1</v>
      </c>
      <c r="M2">
        <v>1</v>
      </c>
      <c r="N2">
        <v>4</v>
      </c>
      <c r="O2">
        <v>2</v>
      </c>
      <c r="P2">
        <v>17</v>
      </c>
      <c r="Q2" s="2">
        <f t="shared" ref="Q2:Q46" si="0">H2/I2</f>
        <v>0.52631578947368418</v>
      </c>
      <c r="R2" s="2">
        <f t="shared" ref="R2:R46" si="1">J2/K2</f>
        <v>0</v>
      </c>
      <c r="S2" s="2">
        <f>L2/M2</f>
        <v>1</v>
      </c>
      <c r="T2">
        <v>32</v>
      </c>
      <c r="U2">
        <v>30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27.286968750000003</v>
      </c>
      <c r="X2" s="4">
        <f t="shared" ref="X2:X46" si="3">B2+(C2*1.2)+(D2*1.5)+(E2*3)+(F2*3)-G2</f>
        <v>41.8</v>
      </c>
      <c r="Y2" s="4">
        <f t="shared" ref="Y2:Y46" si="4">B2+0.4*H2-0.7*I2-0.4*(M2-L2)+0.7*N2+0.3*(C2-N2)+F2+D2*0.7+0.7*E2-0.4*O2-G2</f>
        <v>17.7</v>
      </c>
      <c r="Z2">
        <v>0</v>
      </c>
    </row>
    <row r="3" spans="1:26" x14ac:dyDescent="0.3">
      <c r="A3" s="1" t="str">
        <f>'Luka Doncic'!A3</f>
        <v>@ 3PT</v>
      </c>
      <c r="B3">
        <v>34</v>
      </c>
      <c r="C3">
        <v>13</v>
      </c>
      <c r="D3">
        <v>5</v>
      </c>
      <c r="E3">
        <v>0</v>
      </c>
      <c r="F3">
        <v>0</v>
      </c>
      <c r="G3">
        <v>0</v>
      </c>
      <c r="H3">
        <v>14</v>
      </c>
      <c r="I3">
        <v>23</v>
      </c>
      <c r="J3">
        <v>2</v>
      </c>
      <c r="K3">
        <v>7</v>
      </c>
      <c r="L3">
        <v>4</v>
      </c>
      <c r="M3">
        <v>5</v>
      </c>
      <c r="N3">
        <v>5</v>
      </c>
      <c r="O3">
        <v>0</v>
      </c>
      <c r="P3">
        <v>7</v>
      </c>
      <c r="Q3" s="2">
        <f t="shared" si="0"/>
        <v>0.60869565217391308</v>
      </c>
      <c r="R3" s="2">
        <f t="shared" si="1"/>
        <v>0.2857142857142857</v>
      </c>
      <c r="S3" s="2">
        <f>L3/M3</f>
        <v>0.8</v>
      </c>
      <c r="T3">
        <v>37</v>
      </c>
      <c r="U3">
        <v>46</v>
      </c>
      <c r="V3">
        <v>3</v>
      </c>
      <c r="W3" s="3">
        <f t="shared" si="2"/>
        <v>43.454702702702704</v>
      </c>
      <c r="X3" s="4">
        <f t="shared" si="3"/>
        <v>57.1</v>
      </c>
      <c r="Y3" s="4">
        <f t="shared" si="4"/>
        <v>32.5</v>
      </c>
      <c r="Z3">
        <v>1</v>
      </c>
    </row>
    <row r="4" spans="1:26" x14ac:dyDescent="0.3">
      <c r="A4" s="1" t="str">
        <f>'Luka Doncic'!A4</f>
        <v>vs DEF</v>
      </c>
      <c r="B4">
        <v>35</v>
      </c>
      <c r="C4">
        <v>13</v>
      </c>
      <c r="D4">
        <v>5</v>
      </c>
      <c r="E4">
        <v>2</v>
      </c>
      <c r="F4">
        <v>1</v>
      </c>
      <c r="G4">
        <v>3</v>
      </c>
      <c r="H4">
        <v>15</v>
      </c>
      <c r="I4">
        <v>28</v>
      </c>
      <c r="J4">
        <v>5</v>
      </c>
      <c r="K4">
        <v>11</v>
      </c>
      <c r="L4">
        <v>0</v>
      </c>
      <c r="M4">
        <v>0</v>
      </c>
      <c r="N4">
        <v>2</v>
      </c>
      <c r="O4">
        <v>2</v>
      </c>
      <c r="P4">
        <v>-11</v>
      </c>
      <c r="Q4" s="2">
        <f t="shared" si="0"/>
        <v>0.5357142857142857</v>
      </c>
      <c r="R4" s="2">
        <f t="shared" si="1"/>
        <v>0.45454545454545453</v>
      </c>
      <c r="S4" s="6" t="s">
        <v>45</v>
      </c>
      <c r="T4">
        <v>44</v>
      </c>
      <c r="U4">
        <v>47</v>
      </c>
      <c r="V4">
        <v>1</v>
      </c>
      <c r="W4" s="3">
        <f t="shared" si="2"/>
        <v>31.539659090909087</v>
      </c>
      <c r="X4" s="4">
        <f t="shared" si="3"/>
        <v>64.099999999999994</v>
      </c>
      <c r="Y4" s="4">
        <f t="shared" si="4"/>
        <v>28.2</v>
      </c>
      <c r="Z4">
        <v>0</v>
      </c>
    </row>
    <row r="5" spans="1:26" x14ac:dyDescent="0.3">
      <c r="A5" s="1" t="str">
        <f>'Luka Doncic'!A5</f>
        <v>@ OCE</v>
      </c>
      <c r="B5">
        <v>24</v>
      </c>
      <c r="C5">
        <v>9</v>
      </c>
      <c r="D5">
        <v>5</v>
      </c>
      <c r="E5">
        <v>0</v>
      </c>
      <c r="F5">
        <v>0</v>
      </c>
      <c r="G5">
        <v>0</v>
      </c>
      <c r="H5">
        <v>9</v>
      </c>
      <c r="I5">
        <v>19</v>
      </c>
      <c r="J5">
        <v>2</v>
      </c>
      <c r="K5">
        <v>3</v>
      </c>
      <c r="L5">
        <v>4</v>
      </c>
      <c r="M5">
        <v>5</v>
      </c>
      <c r="N5">
        <v>1</v>
      </c>
      <c r="O5">
        <v>1</v>
      </c>
      <c r="P5">
        <v>8</v>
      </c>
      <c r="Q5" s="2">
        <f t="shared" si="0"/>
        <v>0.47368421052631576</v>
      </c>
      <c r="R5" s="2">
        <f t="shared" si="1"/>
        <v>0.66666666666666663</v>
      </c>
      <c r="S5" s="2">
        <f>L5/M5</f>
        <v>0.8</v>
      </c>
      <c r="T5">
        <v>35</v>
      </c>
      <c r="U5">
        <v>36</v>
      </c>
      <c r="V5">
        <v>1</v>
      </c>
      <c r="W5" s="3">
        <f t="shared" si="2"/>
        <v>27.575714285714284</v>
      </c>
      <c r="X5" s="4">
        <f t="shared" si="3"/>
        <v>42.3</v>
      </c>
      <c r="Y5" s="4">
        <f t="shared" si="4"/>
        <v>20.100000000000001</v>
      </c>
      <c r="Z5">
        <v>0</v>
      </c>
    </row>
    <row r="6" spans="1:26" x14ac:dyDescent="0.3">
      <c r="A6" s="1" t="str">
        <f>'Luka Doncic'!A6</f>
        <v>vs FRA</v>
      </c>
      <c r="B6">
        <v>21</v>
      </c>
      <c r="C6">
        <v>8</v>
      </c>
      <c r="D6">
        <v>4</v>
      </c>
      <c r="E6">
        <v>1</v>
      </c>
      <c r="F6">
        <v>0</v>
      </c>
      <c r="G6">
        <v>0</v>
      </c>
      <c r="H6">
        <v>9</v>
      </c>
      <c r="I6">
        <v>19</v>
      </c>
      <c r="J6">
        <v>1</v>
      </c>
      <c r="K6">
        <v>4</v>
      </c>
      <c r="L6">
        <v>2</v>
      </c>
      <c r="M6">
        <v>2</v>
      </c>
      <c r="N6">
        <v>2</v>
      </c>
      <c r="O6">
        <v>0</v>
      </c>
      <c r="P6">
        <v>5</v>
      </c>
      <c r="Q6" s="2">
        <f t="shared" si="0"/>
        <v>0.47368421052631576</v>
      </c>
      <c r="R6" s="2">
        <f t="shared" si="1"/>
        <v>0.25</v>
      </c>
      <c r="S6" s="2">
        <f t="shared" ref="S6:S46" si="5">L6/M6</f>
        <v>1</v>
      </c>
      <c r="T6">
        <v>34</v>
      </c>
      <c r="U6">
        <v>29</v>
      </c>
      <c r="V6">
        <v>0</v>
      </c>
      <c r="W6" s="3">
        <f t="shared" si="2"/>
        <v>25.62520588235294</v>
      </c>
      <c r="X6" s="4">
        <f t="shared" si="3"/>
        <v>39.6</v>
      </c>
      <c r="Y6" s="4">
        <f t="shared" si="4"/>
        <v>18.000000000000004</v>
      </c>
      <c r="Z6">
        <v>1</v>
      </c>
    </row>
    <row r="7" spans="1:26" x14ac:dyDescent="0.3">
      <c r="A7" s="1" t="str">
        <f>'Luka Doncic'!A7</f>
        <v>@ INJ</v>
      </c>
      <c r="B7">
        <v>20</v>
      </c>
      <c r="C7">
        <v>5</v>
      </c>
      <c r="D7">
        <v>1</v>
      </c>
      <c r="E7">
        <v>3</v>
      </c>
      <c r="F7">
        <v>2</v>
      </c>
      <c r="G7">
        <v>2</v>
      </c>
      <c r="H7">
        <v>7</v>
      </c>
      <c r="I7">
        <v>13</v>
      </c>
      <c r="J7">
        <v>2</v>
      </c>
      <c r="K7">
        <v>3</v>
      </c>
      <c r="L7">
        <v>4</v>
      </c>
      <c r="M7">
        <v>4</v>
      </c>
      <c r="N7">
        <v>0</v>
      </c>
      <c r="O7">
        <v>1</v>
      </c>
      <c r="P7">
        <v>15</v>
      </c>
      <c r="Q7" s="2">
        <f t="shared" si="0"/>
        <v>0.53846153846153844</v>
      </c>
      <c r="R7" s="2">
        <f t="shared" si="1"/>
        <v>0.66666666666666663</v>
      </c>
      <c r="S7" s="2">
        <f t="shared" si="5"/>
        <v>1</v>
      </c>
      <c r="T7">
        <v>31</v>
      </c>
      <c r="U7">
        <v>22</v>
      </c>
      <c r="V7">
        <v>0</v>
      </c>
      <c r="W7" s="3">
        <f t="shared" si="2"/>
        <v>27.926838709677419</v>
      </c>
      <c r="X7" s="4">
        <f t="shared" si="3"/>
        <v>40.5</v>
      </c>
      <c r="Y7" s="4">
        <f t="shared" si="4"/>
        <v>17.600000000000001</v>
      </c>
      <c r="Z7">
        <v>0</v>
      </c>
    </row>
    <row r="8" spans="1:26" x14ac:dyDescent="0.3">
      <c r="A8" s="1" t="str">
        <f>'Luka Doncic'!A8</f>
        <v>vs CHI</v>
      </c>
      <c r="B8">
        <v>26</v>
      </c>
      <c r="C8">
        <v>6</v>
      </c>
      <c r="D8">
        <v>2</v>
      </c>
      <c r="E8">
        <v>0</v>
      </c>
      <c r="F8">
        <v>1</v>
      </c>
      <c r="G8">
        <v>1</v>
      </c>
      <c r="H8">
        <v>12</v>
      </c>
      <c r="I8">
        <v>18</v>
      </c>
      <c r="J8">
        <v>2</v>
      </c>
      <c r="K8">
        <v>2</v>
      </c>
      <c r="L8">
        <v>0</v>
      </c>
      <c r="M8">
        <v>0</v>
      </c>
      <c r="N8">
        <v>0</v>
      </c>
      <c r="O8">
        <v>2</v>
      </c>
      <c r="P8">
        <v>-3</v>
      </c>
      <c r="Q8" s="2">
        <f t="shared" si="0"/>
        <v>0.66666666666666663</v>
      </c>
      <c r="R8" s="2">
        <f t="shared" si="1"/>
        <v>1</v>
      </c>
      <c r="S8" s="6" t="s">
        <v>45</v>
      </c>
      <c r="T8">
        <v>34</v>
      </c>
      <c r="U8">
        <v>31</v>
      </c>
      <c r="V8">
        <v>0</v>
      </c>
      <c r="W8" s="3">
        <f t="shared" si="2"/>
        <v>30.074764705882348</v>
      </c>
      <c r="X8" s="4">
        <f t="shared" si="3"/>
        <v>38.200000000000003</v>
      </c>
      <c r="Y8" s="4">
        <f t="shared" si="4"/>
        <v>20.6</v>
      </c>
      <c r="Z8">
        <v>0</v>
      </c>
    </row>
    <row r="9" spans="1:26" x14ac:dyDescent="0.3">
      <c r="A9" s="1" t="str">
        <f>'Luka Doncic'!A9</f>
        <v>@ RKS</v>
      </c>
      <c r="B9">
        <v>20</v>
      </c>
      <c r="C9">
        <v>7</v>
      </c>
      <c r="D9">
        <v>6</v>
      </c>
      <c r="E9">
        <v>0</v>
      </c>
      <c r="F9">
        <v>0</v>
      </c>
      <c r="G9">
        <v>2</v>
      </c>
      <c r="H9">
        <v>9</v>
      </c>
      <c r="I9">
        <v>22</v>
      </c>
      <c r="J9">
        <v>1</v>
      </c>
      <c r="K9">
        <v>4</v>
      </c>
      <c r="L9">
        <v>1</v>
      </c>
      <c r="M9">
        <v>3</v>
      </c>
      <c r="N9">
        <v>2</v>
      </c>
      <c r="O9">
        <v>2</v>
      </c>
      <c r="P9">
        <v>-2</v>
      </c>
      <c r="Q9" s="2">
        <f t="shared" si="0"/>
        <v>0.40909090909090912</v>
      </c>
      <c r="R9" s="2">
        <f t="shared" si="1"/>
        <v>0.25</v>
      </c>
      <c r="S9" s="2">
        <f t="shared" si="5"/>
        <v>0.33333333333333331</v>
      </c>
      <c r="T9">
        <v>36</v>
      </c>
      <c r="U9">
        <v>35</v>
      </c>
      <c r="V9">
        <v>2</v>
      </c>
      <c r="W9" s="3">
        <f t="shared" si="2"/>
        <v>14.999305555555557</v>
      </c>
      <c r="X9" s="4">
        <f t="shared" si="3"/>
        <v>35.4</v>
      </c>
      <c r="Y9" s="4">
        <f t="shared" si="4"/>
        <v>11.700000000000001</v>
      </c>
      <c r="Z9">
        <v>0</v>
      </c>
    </row>
    <row r="10" spans="1:26" x14ac:dyDescent="0.3">
      <c r="A10" s="1" t="str">
        <f>'Luka Doncic'!A10</f>
        <v>vs AFR</v>
      </c>
      <c r="B10">
        <v>12</v>
      </c>
      <c r="C10">
        <v>5</v>
      </c>
      <c r="D10">
        <v>3</v>
      </c>
      <c r="E10">
        <v>1</v>
      </c>
      <c r="F10">
        <v>1</v>
      </c>
      <c r="G10">
        <v>2</v>
      </c>
      <c r="H10">
        <v>5</v>
      </c>
      <c r="I10">
        <v>11</v>
      </c>
      <c r="J10">
        <v>2</v>
      </c>
      <c r="K10">
        <v>4</v>
      </c>
      <c r="L10">
        <v>0</v>
      </c>
      <c r="M10">
        <v>0</v>
      </c>
      <c r="N10">
        <v>1</v>
      </c>
      <c r="O10">
        <v>2</v>
      </c>
      <c r="P10">
        <v>-19</v>
      </c>
      <c r="Q10" s="2">
        <f t="shared" si="0"/>
        <v>0.45454545454545453</v>
      </c>
      <c r="R10" s="2">
        <f t="shared" si="1"/>
        <v>0.5</v>
      </c>
      <c r="S10" s="6" t="s">
        <v>45</v>
      </c>
      <c r="T10">
        <v>34</v>
      </c>
      <c r="U10">
        <v>19</v>
      </c>
      <c r="V10">
        <v>1</v>
      </c>
      <c r="W10" s="3">
        <f t="shared" si="2"/>
        <v>13.262294117647055</v>
      </c>
      <c r="X10" s="4">
        <f t="shared" si="3"/>
        <v>26.5</v>
      </c>
      <c r="Y10" s="4">
        <f t="shared" si="4"/>
        <v>9.1999999999999993</v>
      </c>
      <c r="Z10">
        <v>0</v>
      </c>
    </row>
    <row r="11" spans="1:26" x14ac:dyDescent="0.3">
      <c r="A11" s="1" t="str">
        <f>'Luka Doncic'!A11</f>
        <v>@ OLD</v>
      </c>
      <c r="B11">
        <v>28</v>
      </c>
      <c r="C11">
        <v>12</v>
      </c>
      <c r="D11">
        <v>5</v>
      </c>
      <c r="E11">
        <v>2</v>
      </c>
      <c r="F11">
        <v>1</v>
      </c>
      <c r="G11">
        <v>0</v>
      </c>
      <c r="H11">
        <v>12</v>
      </c>
      <c r="I11">
        <v>21</v>
      </c>
      <c r="J11">
        <v>2</v>
      </c>
      <c r="K11">
        <v>6</v>
      </c>
      <c r="L11">
        <v>2</v>
      </c>
      <c r="M11">
        <v>2</v>
      </c>
      <c r="N11">
        <v>2</v>
      </c>
      <c r="O11">
        <v>1</v>
      </c>
      <c r="P11">
        <v>13</v>
      </c>
      <c r="Q11" s="2">
        <f t="shared" si="0"/>
        <v>0.5714285714285714</v>
      </c>
      <c r="R11" s="2">
        <f t="shared" si="1"/>
        <v>0.33333333333333331</v>
      </c>
      <c r="S11" s="2">
        <f t="shared" si="5"/>
        <v>1</v>
      </c>
      <c r="T11">
        <v>35</v>
      </c>
      <c r="U11">
        <v>41</v>
      </c>
      <c r="V11">
        <v>2</v>
      </c>
      <c r="W11" s="3">
        <f t="shared" si="2"/>
        <v>39.695771428571426</v>
      </c>
      <c r="X11" s="4">
        <f t="shared" si="3"/>
        <v>58.9</v>
      </c>
      <c r="Y11" s="4">
        <f t="shared" si="4"/>
        <v>27.999999999999996</v>
      </c>
      <c r="Z11">
        <v>0</v>
      </c>
    </row>
    <row r="12" spans="1:26" x14ac:dyDescent="0.3">
      <c r="A12" s="1" t="str">
        <f>'Luka Doncic'!A12</f>
        <v>vs USA</v>
      </c>
      <c r="B12">
        <v>28</v>
      </c>
      <c r="C12">
        <v>6</v>
      </c>
      <c r="D12">
        <v>4</v>
      </c>
      <c r="E12">
        <v>1</v>
      </c>
      <c r="F12">
        <v>0</v>
      </c>
      <c r="G12">
        <v>0</v>
      </c>
      <c r="H12">
        <v>11</v>
      </c>
      <c r="I12">
        <v>18</v>
      </c>
      <c r="J12">
        <v>3</v>
      </c>
      <c r="K12">
        <v>5</v>
      </c>
      <c r="L12">
        <v>3</v>
      </c>
      <c r="M12">
        <v>3</v>
      </c>
      <c r="N12">
        <v>3</v>
      </c>
      <c r="O12">
        <v>2</v>
      </c>
      <c r="P12">
        <v>15</v>
      </c>
      <c r="Q12" s="2">
        <f t="shared" si="0"/>
        <v>0.61111111111111116</v>
      </c>
      <c r="R12" s="2">
        <f t="shared" si="1"/>
        <v>0.6</v>
      </c>
      <c r="S12" s="2">
        <f t="shared" si="5"/>
        <v>1</v>
      </c>
      <c r="T12">
        <v>30</v>
      </c>
      <c r="U12">
        <v>38</v>
      </c>
      <c r="V12">
        <v>2</v>
      </c>
      <c r="W12" s="3">
        <f t="shared" si="2"/>
        <v>42.390900000000009</v>
      </c>
      <c r="X12" s="4">
        <f t="shared" si="3"/>
        <v>44.2</v>
      </c>
      <c r="Y12" s="4">
        <f t="shared" si="4"/>
        <v>25.499999999999996</v>
      </c>
      <c r="Z12">
        <v>0</v>
      </c>
    </row>
    <row r="13" spans="1:26" x14ac:dyDescent="0.3">
      <c r="A13" s="1" t="str">
        <f>'Luka Doncic'!A13</f>
        <v>@ SPA</v>
      </c>
      <c r="B13">
        <v>20</v>
      </c>
      <c r="C13">
        <v>5</v>
      </c>
      <c r="D13">
        <v>5</v>
      </c>
      <c r="E13">
        <v>1</v>
      </c>
      <c r="F13">
        <v>0</v>
      </c>
      <c r="G13">
        <v>1</v>
      </c>
      <c r="H13">
        <v>8</v>
      </c>
      <c r="I13">
        <v>17</v>
      </c>
      <c r="J13">
        <v>1</v>
      </c>
      <c r="K13">
        <v>4</v>
      </c>
      <c r="L13">
        <v>3</v>
      </c>
      <c r="M13">
        <v>4</v>
      </c>
      <c r="N13">
        <v>0</v>
      </c>
      <c r="O13">
        <v>1</v>
      </c>
      <c r="P13">
        <v>12</v>
      </c>
      <c r="Q13" s="2">
        <f t="shared" si="0"/>
        <v>0.47058823529411764</v>
      </c>
      <c r="R13" s="2">
        <f t="shared" si="1"/>
        <v>0.25</v>
      </c>
      <c r="S13" s="2">
        <f t="shared" si="5"/>
        <v>0.75</v>
      </c>
      <c r="T13">
        <v>39</v>
      </c>
      <c r="U13">
        <v>30</v>
      </c>
      <c r="V13">
        <v>1</v>
      </c>
      <c r="W13" s="3">
        <f t="shared" si="2"/>
        <v>18.507948717948718</v>
      </c>
      <c r="X13" s="4">
        <f t="shared" si="3"/>
        <v>35.5</v>
      </c>
      <c r="Y13" s="4">
        <f t="shared" si="4"/>
        <v>15.200000000000003</v>
      </c>
      <c r="Z13">
        <v>0</v>
      </c>
    </row>
    <row r="14" spans="1:26" x14ac:dyDescent="0.3">
      <c r="A14" s="1" t="str">
        <f>'Luka Doncic'!A14</f>
        <v>vs 6TH</v>
      </c>
      <c r="B14">
        <v>23</v>
      </c>
      <c r="C14">
        <v>6</v>
      </c>
      <c r="D14">
        <v>6</v>
      </c>
      <c r="E14">
        <v>1</v>
      </c>
      <c r="F14">
        <v>1</v>
      </c>
      <c r="G14">
        <v>1</v>
      </c>
      <c r="H14">
        <v>8</v>
      </c>
      <c r="I14">
        <v>15</v>
      </c>
      <c r="J14">
        <v>1</v>
      </c>
      <c r="K14">
        <v>4</v>
      </c>
      <c r="L14">
        <v>6</v>
      </c>
      <c r="M14">
        <v>6</v>
      </c>
      <c r="N14">
        <v>2</v>
      </c>
      <c r="O14">
        <v>2</v>
      </c>
      <c r="P14">
        <v>15</v>
      </c>
      <c r="Q14" s="2">
        <f t="shared" si="0"/>
        <v>0.53333333333333333</v>
      </c>
      <c r="R14" s="2">
        <f t="shared" si="1"/>
        <v>0.25</v>
      </c>
      <c r="S14" s="2">
        <f t="shared" si="5"/>
        <v>1</v>
      </c>
      <c r="T14">
        <v>33</v>
      </c>
      <c r="U14">
        <v>39</v>
      </c>
      <c r="V14">
        <v>0</v>
      </c>
      <c r="W14" s="3">
        <f t="shared" si="2"/>
        <v>33.208757575757581</v>
      </c>
      <c r="X14" s="4">
        <f t="shared" si="3"/>
        <v>44.2</v>
      </c>
      <c r="Y14" s="4">
        <f t="shared" si="4"/>
        <v>22.399999999999995</v>
      </c>
      <c r="Z14">
        <v>0</v>
      </c>
    </row>
    <row r="15" spans="1:26" x14ac:dyDescent="0.3">
      <c r="A15" s="1" t="str">
        <f>'Luka Doncic'!A15</f>
        <v>@ CAN</v>
      </c>
      <c r="B15">
        <v>33</v>
      </c>
      <c r="C15">
        <v>11</v>
      </c>
      <c r="D15">
        <v>10</v>
      </c>
      <c r="E15">
        <v>0</v>
      </c>
      <c r="F15">
        <v>0</v>
      </c>
      <c r="G15">
        <v>1</v>
      </c>
      <c r="H15">
        <v>12</v>
      </c>
      <c r="I15">
        <v>18</v>
      </c>
      <c r="J15">
        <v>3</v>
      </c>
      <c r="K15">
        <v>5</v>
      </c>
      <c r="L15">
        <v>6</v>
      </c>
      <c r="M15">
        <v>6</v>
      </c>
      <c r="N15">
        <v>4</v>
      </c>
      <c r="O15">
        <v>3</v>
      </c>
      <c r="P15">
        <v>-8</v>
      </c>
      <c r="Q15" s="2">
        <f t="shared" si="0"/>
        <v>0.66666666666666663</v>
      </c>
      <c r="R15" s="2">
        <f t="shared" si="1"/>
        <v>0.6</v>
      </c>
      <c r="S15" s="2">
        <f t="shared" si="5"/>
        <v>1</v>
      </c>
      <c r="T15">
        <v>38</v>
      </c>
      <c r="U15">
        <v>55</v>
      </c>
      <c r="V15">
        <v>4</v>
      </c>
      <c r="W15" s="3">
        <f t="shared" si="2"/>
        <v>45.610026315789476</v>
      </c>
      <c r="X15" s="4">
        <f t="shared" si="3"/>
        <v>60.2</v>
      </c>
      <c r="Y15" s="4">
        <f t="shared" si="4"/>
        <v>34.899999999999991</v>
      </c>
      <c r="Z15">
        <v>1</v>
      </c>
    </row>
    <row r="16" spans="1:26" x14ac:dyDescent="0.3">
      <c r="A16" s="1" t="str">
        <f>'Luka Doncic'!A16</f>
        <v>vs DNK</v>
      </c>
      <c r="B16">
        <v>23</v>
      </c>
      <c r="C16">
        <v>7</v>
      </c>
      <c r="D16">
        <v>7</v>
      </c>
      <c r="E16">
        <v>1</v>
      </c>
      <c r="F16">
        <v>3</v>
      </c>
      <c r="G16">
        <v>1</v>
      </c>
      <c r="H16">
        <v>10</v>
      </c>
      <c r="I16">
        <v>18</v>
      </c>
      <c r="J16">
        <v>1</v>
      </c>
      <c r="K16">
        <v>4</v>
      </c>
      <c r="L16">
        <v>2</v>
      </c>
      <c r="M16">
        <v>2</v>
      </c>
      <c r="N16">
        <v>3</v>
      </c>
      <c r="O16">
        <v>2</v>
      </c>
      <c r="P16">
        <v>17</v>
      </c>
      <c r="Q16" s="2">
        <f t="shared" si="0"/>
        <v>0.55555555555555558</v>
      </c>
      <c r="R16" s="2">
        <f t="shared" si="1"/>
        <v>0.25</v>
      </c>
      <c r="S16" s="2">
        <f t="shared" si="5"/>
        <v>1</v>
      </c>
      <c r="T16">
        <v>35</v>
      </c>
      <c r="U16">
        <v>41</v>
      </c>
      <c r="V16">
        <v>0</v>
      </c>
      <c r="W16" s="3">
        <f t="shared" si="2"/>
        <v>34.937142857142859</v>
      </c>
      <c r="X16" s="4">
        <f t="shared" si="3"/>
        <v>52.9</v>
      </c>
      <c r="Y16" s="4">
        <f t="shared" si="4"/>
        <v>24.499999999999996</v>
      </c>
      <c r="Z16">
        <v>0</v>
      </c>
    </row>
    <row r="17" spans="1:26" x14ac:dyDescent="0.3">
      <c r="A17" s="1" t="str">
        <f>'Luka Doncic'!A17</f>
        <v>@ IMP</v>
      </c>
      <c r="B17">
        <v>26</v>
      </c>
      <c r="C17">
        <v>10</v>
      </c>
      <c r="D17">
        <v>5</v>
      </c>
      <c r="E17">
        <v>1</v>
      </c>
      <c r="F17">
        <v>0</v>
      </c>
      <c r="G17">
        <v>2</v>
      </c>
      <c r="H17">
        <v>12</v>
      </c>
      <c r="I17">
        <v>23</v>
      </c>
      <c r="J17">
        <v>2</v>
      </c>
      <c r="K17">
        <v>3</v>
      </c>
      <c r="L17">
        <v>0</v>
      </c>
      <c r="M17">
        <v>0</v>
      </c>
      <c r="N17">
        <v>4</v>
      </c>
      <c r="O17">
        <v>1</v>
      </c>
      <c r="P17">
        <v>0</v>
      </c>
      <c r="Q17" s="2">
        <f t="shared" si="0"/>
        <v>0.52173913043478259</v>
      </c>
      <c r="R17" s="2">
        <f t="shared" si="1"/>
        <v>0.66666666666666663</v>
      </c>
      <c r="S17" s="6" t="s">
        <v>45</v>
      </c>
      <c r="T17">
        <v>35</v>
      </c>
      <c r="U17">
        <v>40</v>
      </c>
      <c r="V17">
        <v>2</v>
      </c>
      <c r="W17" s="3">
        <f t="shared" si="2"/>
        <v>29.598657142857142</v>
      </c>
      <c r="X17" s="4">
        <f t="shared" si="3"/>
        <v>46.5</v>
      </c>
      <c r="Y17" s="4">
        <f t="shared" si="4"/>
        <v>21.100000000000005</v>
      </c>
      <c r="Z17">
        <v>0</v>
      </c>
    </row>
    <row r="18" spans="1:26" x14ac:dyDescent="0.3">
      <c r="A18" s="1" t="str">
        <f>'Luka Doncic'!A18</f>
        <v>vs 3PT</v>
      </c>
      <c r="B18">
        <v>30</v>
      </c>
      <c r="C18">
        <v>9</v>
      </c>
      <c r="D18">
        <v>4</v>
      </c>
      <c r="E18">
        <v>2</v>
      </c>
      <c r="F18">
        <v>0</v>
      </c>
      <c r="G18">
        <v>1</v>
      </c>
      <c r="H18">
        <v>14</v>
      </c>
      <c r="I18">
        <v>21</v>
      </c>
      <c r="J18">
        <v>2</v>
      </c>
      <c r="K18">
        <v>5</v>
      </c>
      <c r="L18">
        <v>0</v>
      </c>
      <c r="M18">
        <v>0</v>
      </c>
      <c r="N18">
        <v>3</v>
      </c>
      <c r="O18">
        <v>3</v>
      </c>
      <c r="P18">
        <v>7</v>
      </c>
      <c r="Q18" s="2">
        <f t="shared" si="0"/>
        <v>0.66666666666666663</v>
      </c>
      <c r="R18" s="2">
        <f t="shared" si="1"/>
        <v>0.4</v>
      </c>
      <c r="S18" s="6" t="s">
        <v>45</v>
      </c>
      <c r="T18">
        <v>31</v>
      </c>
      <c r="U18">
        <v>40</v>
      </c>
      <c r="V18">
        <v>1</v>
      </c>
      <c r="W18" s="3">
        <f t="shared" si="2"/>
        <v>43.529193548387106</v>
      </c>
      <c r="X18" s="4">
        <f t="shared" si="3"/>
        <v>51.8</v>
      </c>
      <c r="Y18" s="4">
        <f t="shared" si="4"/>
        <v>26.8</v>
      </c>
      <c r="Z18">
        <v>1</v>
      </c>
    </row>
    <row r="19" spans="1:26" x14ac:dyDescent="0.3">
      <c r="A19" s="1" t="str">
        <f>'Luka Doncic'!A19</f>
        <v>@ DEF</v>
      </c>
      <c r="B19">
        <v>26</v>
      </c>
      <c r="C19">
        <v>14</v>
      </c>
      <c r="D19">
        <v>5</v>
      </c>
      <c r="E19">
        <v>3</v>
      </c>
      <c r="F19">
        <v>1</v>
      </c>
      <c r="G19">
        <v>4</v>
      </c>
      <c r="H19">
        <v>10</v>
      </c>
      <c r="I19">
        <v>19</v>
      </c>
      <c r="J19">
        <v>3</v>
      </c>
      <c r="K19">
        <v>7</v>
      </c>
      <c r="L19">
        <v>3</v>
      </c>
      <c r="M19">
        <v>4</v>
      </c>
      <c r="N19">
        <v>6</v>
      </c>
      <c r="O19">
        <v>3</v>
      </c>
      <c r="P19">
        <v>9</v>
      </c>
      <c r="Q19" s="2">
        <f t="shared" si="0"/>
        <v>0.52631578947368418</v>
      </c>
      <c r="R19" s="2">
        <f t="shared" si="1"/>
        <v>0.42857142857142855</v>
      </c>
      <c r="S19" s="2">
        <f t="shared" si="5"/>
        <v>0.75</v>
      </c>
      <c r="T19">
        <v>35</v>
      </c>
      <c r="U19">
        <v>38</v>
      </c>
      <c r="V19">
        <v>1</v>
      </c>
      <c r="W19" s="3">
        <f t="shared" si="2"/>
        <v>34.646942857142861</v>
      </c>
      <c r="X19" s="4">
        <f t="shared" si="3"/>
        <v>58.3</v>
      </c>
      <c r="Y19" s="4">
        <f t="shared" si="4"/>
        <v>24.3</v>
      </c>
      <c r="Z19">
        <v>1</v>
      </c>
    </row>
    <row r="20" spans="1:26" x14ac:dyDescent="0.3">
      <c r="A20" s="1" t="str">
        <f>'Luka Doncic'!A20</f>
        <v>vs OCE</v>
      </c>
      <c r="B20">
        <v>31</v>
      </c>
      <c r="C20">
        <v>11</v>
      </c>
      <c r="D20">
        <v>6</v>
      </c>
      <c r="E20">
        <v>1</v>
      </c>
      <c r="F20">
        <v>0</v>
      </c>
      <c r="G20">
        <v>1</v>
      </c>
      <c r="H20">
        <v>13</v>
      </c>
      <c r="I20">
        <v>25</v>
      </c>
      <c r="J20">
        <v>2</v>
      </c>
      <c r="K20">
        <v>7</v>
      </c>
      <c r="L20">
        <v>3</v>
      </c>
      <c r="M20">
        <v>3</v>
      </c>
      <c r="N20">
        <v>3</v>
      </c>
      <c r="O20">
        <v>0</v>
      </c>
      <c r="P20">
        <v>12</v>
      </c>
      <c r="Q20" s="2">
        <f t="shared" si="0"/>
        <v>0.52</v>
      </c>
      <c r="R20" s="2">
        <f t="shared" si="1"/>
        <v>0.2857142857142857</v>
      </c>
      <c r="S20" s="2">
        <f t="shared" si="5"/>
        <v>1</v>
      </c>
      <c r="T20">
        <v>30</v>
      </c>
      <c r="U20">
        <v>43</v>
      </c>
      <c r="V20">
        <v>3</v>
      </c>
      <c r="W20" s="3">
        <f t="shared" si="2"/>
        <v>43.972666666666669</v>
      </c>
      <c r="X20" s="4">
        <f t="shared" si="3"/>
        <v>55.2</v>
      </c>
      <c r="Y20" s="4">
        <f t="shared" si="4"/>
        <v>27.1</v>
      </c>
      <c r="Z20">
        <v>1</v>
      </c>
    </row>
    <row r="21" spans="1:26" x14ac:dyDescent="0.3">
      <c r="A21" s="1" t="str">
        <f>'Luka Doncic'!A21</f>
        <v>@ FRA</v>
      </c>
      <c r="B21">
        <v>17</v>
      </c>
      <c r="C21">
        <v>4</v>
      </c>
      <c r="D21">
        <v>7</v>
      </c>
      <c r="E21">
        <v>2</v>
      </c>
      <c r="F21">
        <v>3</v>
      </c>
      <c r="G21">
        <v>1</v>
      </c>
      <c r="H21">
        <v>7</v>
      </c>
      <c r="I21">
        <v>17</v>
      </c>
      <c r="J21">
        <v>0</v>
      </c>
      <c r="K21">
        <v>1</v>
      </c>
      <c r="L21">
        <v>3</v>
      </c>
      <c r="M21">
        <v>3</v>
      </c>
      <c r="N21">
        <v>2</v>
      </c>
      <c r="O21">
        <v>2</v>
      </c>
      <c r="P21">
        <v>6</v>
      </c>
      <c r="Q21" s="2">
        <f t="shared" si="0"/>
        <v>0.41176470588235292</v>
      </c>
      <c r="R21" s="2">
        <f t="shared" si="1"/>
        <v>0</v>
      </c>
      <c r="S21" s="2">
        <f t="shared" si="5"/>
        <v>1</v>
      </c>
      <c r="T21">
        <v>33</v>
      </c>
      <c r="U21">
        <v>33</v>
      </c>
      <c r="V21">
        <v>2</v>
      </c>
      <c r="W21" s="3">
        <f t="shared" si="2"/>
        <v>25.829212121212123</v>
      </c>
      <c r="X21" s="4">
        <f t="shared" si="3"/>
        <v>46.3</v>
      </c>
      <c r="Y21" s="4">
        <f t="shared" si="4"/>
        <v>17.399999999999999</v>
      </c>
      <c r="Z21">
        <v>0</v>
      </c>
    </row>
    <row r="22" spans="1:26" x14ac:dyDescent="0.3">
      <c r="A22" s="1" t="str">
        <f>'Luka Doncic'!A22</f>
        <v>vs INJ</v>
      </c>
      <c r="B22">
        <v>37</v>
      </c>
      <c r="C22">
        <v>10</v>
      </c>
      <c r="D22">
        <v>6</v>
      </c>
      <c r="E22">
        <v>3</v>
      </c>
      <c r="F22">
        <v>4</v>
      </c>
      <c r="G22">
        <v>4</v>
      </c>
      <c r="H22">
        <v>15</v>
      </c>
      <c r="I22">
        <v>29</v>
      </c>
      <c r="J22">
        <v>2</v>
      </c>
      <c r="K22">
        <v>6</v>
      </c>
      <c r="L22">
        <v>5</v>
      </c>
      <c r="M22">
        <v>5</v>
      </c>
      <c r="N22">
        <v>4</v>
      </c>
      <c r="O22">
        <v>0</v>
      </c>
      <c r="P22">
        <v>-7</v>
      </c>
      <c r="Q22" s="2">
        <f t="shared" si="0"/>
        <v>0.51724137931034486</v>
      </c>
      <c r="R22" s="2">
        <f t="shared" si="1"/>
        <v>0.33333333333333331</v>
      </c>
      <c r="S22" s="2">
        <f t="shared" si="5"/>
        <v>1</v>
      </c>
      <c r="T22">
        <v>45</v>
      </c>
      <c r="U22">
        <v>54</v>
      </c>
      <c r="V22">
        <v>1</v>
      </c>
      <c r="W22" s="3">
        <f t="shared" si="2"/>
        <v>36.630288888888892</v>
      </c>
      <c r="X22" s="4">
        <f t="shared" si="3"/>
        <v>75</v>
      </c>
      <c r="Y22" s="4">
        <f t="shared" si="4"/>
        <v>33.6</v>
      </c>
      <c r="Z22">
        <v>0</v>
      </c>
    </row>
    <row r="23" spans="1:26" x14ac:dyDescent="0.3">
      <c r="A23" s="1" t="str">
        <f>'Luka Doncic'!A23</f>
        <v>@ CHI</v>
      </c>
      <c r="B23">
        <v>16</v>
      </c>
      <c r="C23">
        <v>5</v>
      </c>
      <c r="D23">
        <v>1</v>
      </c>
      <c r="E23">
        <v>0</v>
      </c>
      <c r="F23">
        <v>1</v>
      </c>
      <c r="G23">
        <v>2</v>
      </c>
      <c r="H23">
        <v>6</v>
      </c>
      <c r="I23">
        <v>16</v>
      </c>
      <c r="J23">
        <v>1</v>
      </c>
      <c r="K23">
        <v>5</v>
      </c>
      <c r="L23">
        <v>3</v>
      </c>
      <c r="M23">
        <v>3</v>
      </c>
      <c r="N23">
        <v>1</v>
      </c>
      <c r="O23">
        <v>4</v>
      </c>
      <c r="P23">
        <v>-16</v>
      </c>
      <c r="Q23" s="2">
        <f t="shared" si="0"/>
        <v>0.375</v>
      </c>
      <c r="R23" s="2">
        <f t="shared" si="1"/>
        <v>0.2</v>
      </c>
      <c r="S23" s="2">
        <f t="shared" si="5"/>
        <v>1</v>
      </c>
      <c r="T23">
        <v>37</v>
      </c>
      <c r="U23">
        <v>18</v>
      </c>
      <c r="V23">
        <v>0</v>
      </c>
      <c r="W23" s="3">
        <f t="shared" si="2"/>
        <v>8.8095675675675658</v>
      </c>
      <c r="X23" s="4">
        <f t="shared" si="3"/>
        <v>24.5</v>
      </c>
      <c r="Y23" s="4">
        <f t="shared" si="4"/>
        <v>7.1999999999999993</v>
      </c>
      <c r="Z23">
        <v>0</v>
      </c>
    </row>
    <row r="24" spans="1:26" x14ac:dyDescent="0.3">
      <c r="A24" s="1" t="str">
        <f>'Luka Doncic'!A24</f>
        <v>vs RKS</v>
      </c>
      <c r="B24">
        <v>19</v>
      </c>
      <c r="C24">
        <v>5</v>
      </c>
      <c r="D24">
        <v>3</v>
      </c>
      <c r="E24">
        <v>0</v>
      </c>
      <c r="F24">
        <v>1</v>
      </c>
      <c r="G24">
        <v>0</v>
      </c>
      <c r="H24">
        <v>8</v>
      </c>
      <c r="I24">
        <v>16</v>
      </c>
      <c r="J24">
        <v>2</v>
      </c>
      <c r="K24">
        <v>3</v>
      </c>
      <c r="L24">
        <v>1</v>
      </c>
      <c r="M24">
        <v>1</v>
      </c>
      <c r="N24">
        <v>3</v>
      </c>
      <c r="O24">
        <v>2</v>
      </c>
      <c r="P24">
        <v>-2</v>
      </c>
      <c r="Q24" s="2">
        <f t="shared" si="0"/>
        <v>0.5</v>
      </c>
      <c r="R24" s="2">
        <f t="shared" si="1"/>
        <v>0.66666666666666663</v>
      </c>
      <c r="S24" s="2">
        <f t="shared" si="5"/>
        <v>1</v>
      </c>
      <c r="T24">
        <v>35</v>
      </c>
      <c r="U24">
        <v>26</v>
      </c>
      <c r="V24">
        <v>1</v>
      </c>
      <c r="W24" s="3">
        <f t="shared" si="2"/>
        <v>22.70522857142857</v>
      </c>
      <c r="X24" s="4">
        <f t="shared" si="3"/>
        <v>32.5</v>
      </c>
      <c r="Y24" s="4">
        <f t="shared" si="4"/>
        <v>15.999999999999996</v>
      </c>
      <c r="Z24">
        <v>0</v>
      </c>
    </row>
    <row r="25" spans="1:26" x14ac:dyDescent="0.3">
      <c r="A25" s="1" t="str">
        <f>'Luka Doncic'!A25</f>
        <v>@ AFR</v>
      </c>
      <c r="B25">
        <v>19</v>
      </c>
      <c r="C25">
        <v>3</v>
      </c>
      <c r="D25">
        <v>5</v>
      </c>
      <c r="E25">
        <v>0</v>
      </c>
      <c r="F25">
        <v>0</v>
      </c>
      <c r="G25">
        <v>0</v>
      </c>
      <c r="H25">
        <v>8</v>
      </c>
      <c r="I25">
        <v>15</v>
      </c>
      <c r="J25">
        <v>0</v>
      </c>
      <c r="K25">
        <v>1</v>
      </c>
      <c r="L25">
        <v>3</v>
      </c>
      <c r="M25">
        <v>4</v>
      </c>
      <c r="N25">
        <v>1</v>
      </c>
      <c r="O25">
        <v>0</v>
      </c>
      <c r="P25">
        <v>1</v>
      </c>
      <c r="Q25" s="2">
        <f t="shared" si="0"/>
        <v>0.53333333333333333</v>
      </c>
      <c r="R25" s="2">
        <f t="shared" si="1"/>
        <v>0</v>
      </c>
      <c r="S25" s="2">
        <f t="shared" si="5"/>
        <v>0.75</v>
      </c>
      <c r="T25">
        <v>33</v>
      </c>
      <c r="U25">
        <v>32</v>
      </c>
      <c r="V25">
        <v>1</v>
      </c>
      <c r="W25" s="3">
        <f t="shared" si="2"/>
        <v>23.496454545454547</v>
      </c>
      <c r="X25" s="4">
        <f t="shared" si="3"/>
        <v>30.1</v>
      </c>
      <c r="Y25" s="4">
        <f t="shared" si="4"/>
        <v>16.099999999999998</v>
      </c>
      <c r="Z25">
        <v>0</v>
      </c>
    </row>
    <row r="26" spans="1:26" x14ac:dyDescent="0.3">
      <c r="A26" s="1" t="str">
        <f>'Luka Doncic'!A26</f>
        <v>vs OLD</v>
      </c>
      <c r="B26">
        <v>24</v>
      </c>
      <c r="C26">
        <v>12</v>
      </c>
      <c r="D26">
        <v>5</v>
      </c>
      <c r="E26">
        <v>2</v>
      </c>
      <c r="F26">
        <v>0</v>
      </c>
      <c r="G26">
        <v>1</v>
      </c>
      <c r="H26">
        <v>10</v>
      </c>
      <c r="I26">
        <v>22</v>
      </c>
      <c r="J26">
        <v>1</v>
      </c>
      <c r="K26">
        <v>4</v>
      </c>
      <c r="L26">
        <v>3</v>
      </c>
      <c r="M26">
        <v>3</v>
      </c>
      <c r="N26">
        <v>4</v>
      </c>
      <c r="O26">
        <v>2</v>
      </c>
      <c r="P26">
        <v>-6</v>
      </c>
      <c r="Q26" s="2">
        <f t="shared" si="0"/>
        <v>0.45454545454545453</v>
      </c>
      <c r="R26" s="2">
        <f t="shared" si="1"/>
        <v>0.25</v>
      </c>
      <c r="S26" s="2">
        <f t="shared" si="5"/>
        <v>1</v>
      </c>
      <c r="T26">
        <v>33</v>
      </c>
      <c r="U26">
        <v>35</v>
      </c>
      <c r="V26">
        <v>1</v>
      </c>
      <c r="W26" s="3">
        <f t="shared" si="2"/>
        <v>30.880242424242422</v>
      </c>
      <c r="X26" s="4">
        <f t="shared" si="3"/>
        <v>50.9</v>
      </c>
      <c r="Y26" s="4">
        <f t="shared" si="4"/>
        <v>20.9</v>
      </c>
      <c r="Z26">
        <v>0</v>
      </c>
    </row>
    <row r="27" spans="1:26" x14ac:dyDescent="0.3">
      <c r="A27" s="1" t="str">
        <f>'Luka Doncic'!A27</f>
        <v>@ USA</v>
      </c>
      <c r="B27">
        <v>26</v>
      </c>
      <c r="C27">
        <v>11</v>
      </c>
      <c r="D27">
        <v>4</v>
      </c>
      <c r="E27">
        <v>1</v>
      </c>
      <c r="F27">
        <v>1</v>
      </c>
      <c r="G27">
        <v>2</v>
      </c>
      <c r="H27">
        <v>11</v>
      </c>
      <c r="I27">
        <v>18</v>
      </c>
      <c r="J27">
        <v>1</v>
      </c>
      <c r="K27">
        <v>3</v>
      </c>
      <c r="L27">
        <v>3</v>
      </c>
      <c r="M27">
        <v>3</v>
      </c>
      <c r="N27">
        <v>2</v>
      </c>
      <c r="O27">
        <v>2</v>
      </c>
      <c r="P27">
        <v>-5</v>
      </c>
      <c r="Q27" s="2">
        <f t="shared" si="0"/>
        <v>0.61111111111111116</v>
      </c>
      <c r="R27" s="2">
        <f t="shared" si="1"/>
        <v>0.33333333333333331</v>
      </c>
      <c r="S27" s="2">
        <f t="shared" si="5"/>
        <v>1</v>
      </c>
      <c r="T27">
        <v>34</v>
      </c>
      <c r="U27">
        <v>34</v>
      </c>
      <c r="V27">
        <v>1</v>
      </c>
      <c r="W27" s="3">
        <f t="shared" si="2"/>
        <v>34.216705882352954</v>
      </c>
      <c r="X27" s="4">
        <f t="shared" si="3"/>
        <v>49.2</v>
      </c>
      <c r="Y27" s="4">
        <f t="shared" si="4"/>
        <v>23.599999999999994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24.576923076923077</v>
      </c>
      <c r="C47" s="4">
        <f t="shared" ref="C47:P47" si="6">AVERAGE(C2:C46)</f>
        <v>8.3076923076923084</v>
      </c>
      <c r="D47" s="4">
        <f t="shared" si="6"/>
        <v>4.7307692307692308</v>
      </c>
      <c r="E47" s="4">
        <f t="shared" si="6"/>
        <v>1.1153846153846154</v>
      </c>
      <c r="F47" s="4">
        <f t="shared" si="6"/>
        <v>0.84615384615384615</v>
      </c>
      <c r="G47" s="4">
        <f t="shared" si="6"/>
        <v>1.3076923076923077</v>
      </c>
      <c r="H47" s="4">
        <f t="shared" si="6"/>
        <v>10.192307692307692</v>
      </c>
      <c r="I47" s="4">
        <f t="shared" si="6"/>
        <v>19.23076923076923</v>
      </c>
      <c r="J47" s="4">
        <f t="shared" si="6"/>
        <v>1.6923076923076923</v>
      </c>
      <c r="K47" s="4">
        <f t="shared" si="6"/>
        <v>4.384615384615385</v>
      </c>
      <c r="L47" s="4">
        <f t="shared" si="6"/>
        <v>2.5</v>
      </c>
      <c r="M47" s="4">
        <f t="shared" si="6"/>
        <v>2.7692307692307692</v>
      </c>
      <c r="N47" s="4">
        <f t="shared" si="6"/>
        <v>2.4615384615384617</v>
      </c>
      <c r="O47" s="4">
        <f t="shared" si="6"/>
        <v>1.6153846153846154</v>
      </c>
      <c r="P47" s="4">
        <f t="shared" si="6"/>
        <v>3.0769230769230771</v>
      </c>
      <c r="Q47" s="2">
        <f>SUM(H2:H46)/SUM(I2:I46)</f>
        <v>0.53</v>
      </c>
      <c r="R47" s="2">
        <f>SUM(J2:J46)/SUM(K2:K46)</f>
        <v>0.38596491228070173</v>
      </c>
      <c r="S47" s="2">
        <f>SUM(L2:L46)/SUM(M2:M46)</f>
        <v>0.90277777777777779</v>
      </c>
      <c r="T47" s="4">
        <f t="shared" ref="T47:V47" si="7">AVERAGE(T2:T46)</f>
        <v>34.92307692307692</v>
      </c>
      <c r="U47" s="4">
        <f t="shared" si="7"/>
        <v>35.846153846153847</v>
      </c>
      <c r="V47" s="4">
        <f t="shared" si="7"/>
        <v>1.1923076923076923</v>
      </c>
      <c r="W47" s="3">
        <f>((H49*85.91) +(F49*53.897)+(J49*51.757)+(L49*46.845)+(E49*39.19)+(N49*39.19)+(D49*34.677)+((C49-N49)*14.707)-(O49*17.174)-((M49-L49)*20.091)-((I49-H49)*39.19)-(G49*53.897))/T49</f>
        <v>30.303335903083696</v>
      </c>
      <c r="X47" s="4">
        <f t="shared" ref="X47" si="8">B47+(C47*1.2)+(D47*1.5)+(E47*3)+(F47*3)-G47</f>
        <v>46.219230769230769</v>
      </c>
      <c r="Y47" s="4">
        <f t="shared" ref="Y47" si="9">B47+0.4*H47-0.7*I47-0.4*(M47-L47)+0.7*N47+0.3*(C47-N47)+F47+D47*0.7+0.7*E47-0.4*O47-G47</f>
        <v>21.54615384615385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639</v>
      </c>
      <c r="C49">
        <f t="shared" ref="C49:P49" si="10">SUM(C2:C46)</f>
        <v>216</v>
      </c>
      <c r="D49">
        <f t="shared" si="10"/>
        <v>123</v>
      </c>
      <c r="E49">
        <f t="shared" si="10"/>
        <v>29</v>
      </c>
      <c r="F49">
        <f t="shared" si="10"/>
        <v>22</v>
      </c>
      <c r="G49">
        <f t="shared" si="10"/>
        <v>34</v>
      </c>
      <c r="H49">
        <f t="shared" si="10"/>
        <v>265</v>
      </c>
      <c r="I49">
        <f t="shared" si="10"/>
        <v>500</v>
      </c>
      <c r="J49">
        <f t="shared" si="10"/>
        <v>44</v>
      </c>
      <c r="K49">
        <f t="shared" si="10"/>
        <v>114</v>
      </c>
      <c r="L49">
        <f t="shared" si="10"/>
        <v>65</v>
      </c>
      <c r="M49">
        <f t="shared" si="10"/>
        <v>72</v>
      </c>
      <c r="N49">
        <f t="shared" si="10"/>
        <v>64</v>
      </c>
      <c r="O49">
        <f t="shared" si="10"/>
        <v>42</v>
      </c>
      <c r="P49">
        <f t="shared" si="10"/>
        <v>80</v>
      </c>
      <c r="T49">
        <f>SUM(T2:T46)</f>
        <v>908</v>
      </c>
      <c r="U49">
        <f>SUM(U2:U46)</f>
        <v>932</v>
      </c>
      <c r="V49">
        <f>SUM(V2:V46)</f>
        <v>31</v>
      </c>
      <c r="X49" s="4">
        <f>SUM(X2:X46)</f>
        <v>1201.7</v>
      </c>
      <c r="Z49">
        <f>SUM(Z2:Z46)</f>
        <v>6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F820-8CAE-4BC0-9EA5-C4E2B3D5D1E0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0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9</v>
      </c>
      <c r="Q2" s="6" t="s">
        <v>45</v>
      </c>
      <c r="R2" s="6" t="s">
        <v>45</v>
      </c>
      <c r="S2" s="6" t="s">
        <v>45</v>
      </c>
      <c r="T2">
        <v>6</v>
      </c>
      <c r="U2">
        <v>2</v>
      </c>
      <c r="V2">
        <v>0</v>
      </c>
      <c r="W2" s="3">
        <f t="shared" ref="W2:W46" si="0">((H2*85.91) +(F2*53.897)+(J2*51.757)+(L2*46.845)+(E2*39.19)+(N2*39.19)+(D2*34.677)+((C2-N2)*14.707)-(O2*17.174)-((M2-L2)*20.091)-((I2-H2)*39.19)-(G2*53.897))/T2</f>
        <v>12.721833333333331</v>
      </c>
      <c r="X2" s="4">
        <f t="shared" ref="X2:X46" si="1">B2+(C2*1.2)+(D2*1.5)+(E2*3)+(F2*3)-G2</f>
        <v>6.3</v>
      </c>
      <c r="Y2" s="4">
        <f t="shared" ref="Y2:Y46" si="2">B2+0.4*H2-0.7*I2-0.4*(M2-L2)+0.7*N2+0.3*(C2-N2)+F2+D2*0.7+0.7*E2-0.4*O2-G2</f>
        <v>1.5</v>
      </c>
      <c r="Z2">
        <v>0</v>
      </c>
    </row>
    <row r="3" spans="1:26" x14ac:dyDescent="0.3">
      <c r="A3" s="1" t="str">
        <f>'Luka Doncic'!A3</f>
        <v>@ 3PT</v>
      </c>
      <c r="B3">
        <v>13</v>
      </c>
      <c r="C3">
        <v>4</v>
      </c>
      <c r="D3">
        <v>0</v>
      </c>
      <c r="E3">
        <v>0</v>
      </c>
      <c r="F3">
        <v>0</v>
      </c>
      <c r="G3">
        <v>0</v>
      </c>
      <c r="H3">
        <v>6</v>
      </c>
      <c r="I3">
        <v>6</v>
      </c>
      <c r="J3">
        <v>1</v>
      </c>
      <c r="K3">
        <v>1</v>
      </c>
      <c r="L3">
        <v>0</v>
      </c>
      <c r="M3">
        <v>0</v>
      </c>
      <c r="N3">
        <v>3</v>
      </c>
      <c r="O3">
        <v>0</v>
      </c>
      <c r="P3">
        <v>5</v>
      </c>
      <c r="Q3" s="2">
        <f t="shared" ref="Q3:Q46" si="3">H3/I3</f>
        <v>1</v>
      </c>
      <c r="R3" s="2">
        <f t="shared" ref="R3:R46" si="4">J3/K3</f>
        <v>1</v>
      </c>
      <c r="S3" s="6" t="s">
        <v>45</v>
      </c>
      <c r="T3">
        <v>8</v>
      </c>
      <c r="U3">
        <v>13</v>
      </c>
      <c r="V3">
        <v>3</v>
      </c>
      <c r="W3" s="3">
        <f t="shared" si="0"/>
        <v>87.436750000000004</v>
      </c>
      <c r="X3" s="4">
        <f t="shared" si="1"/>
        <v>17.8</v>
      </c>
      <c r="Y3" s="4">
        <f t="shared" si="2"/>
        <v>13.600000000000001</v>
      </c>
      <c r="Z3">
        <v>0</v>
      </c>
    </row>
    <row r="4" spans="1:26" x14ac:dyDescent="0.3">
      <c r="A4" s="1" t="str">
        <f>'Luka Doncic'!A4</f>
        <v>vs DEF</v>
      </c>
      <c r="B4">
        <v>11</v>
      </c>
      <c r="C4">
        <v>4</v>
      </c>
      <c r="D4">
        <v>0</v>
      </c>
      <c r="E4">
        <v>1</v>
      </c>
      <c r="F4">
        <v>0</v>
      </c>
      <c r="G4">
        <v>0</v>
      </c>
      <c r="H4">
        <v>4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-2</v>
      </c>
      <c r="Q4" s="2">
        <f t="shared" si="3"/>
        <v>0.8</v>
      </c>
      <c r="R4" s="2">
        <f t="shared" si="4"/>
        <v>1</v>
      </c>
      <c r="S4" s="6" t="s">
        <v>45</v>
      </c>
      <c r="T4">
        <v>11</v>
      </c>
      <c r="U4">
        <v>11</v>
      </c>
      <c r="V4">
        <v>0</v>
      </c>
      <c r="W4" s="3">
        <f t="shared" si="0"/>
        <v>50.703545454545434</v>
      </c>
      <c r="X4" s="4">
        <f t="shared" si="1"/>
        <v>18.8</v>
      </c>
      <c r="Y4" s="4">
        <f t="shared" si="2"/>
        <v>10.999999999999998</v>
      </c>
      <c r="Z4">
        <v>0</v>
      </c>
    </row>
    <row r="5" spans="1:26" x14ac:dyDescent="0.3">
      <c r="A5" s="1" t="str">
        <f>'Luka Doncic'!A5</f>
        <v>@ OCE</v>
      </c>
      <c r="B5">
        <v>6</v>
      </c>
      <c r="C5">
        <v>3</v>
      </c>
      <c r="D5">
        <v>1</v>
      </c>
      <c r="E5">
        <v>0</v>
      </c>
      <c r="F5">
        <v>0</v>
      </c>
      <c r="G5">
        <v>1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 s="2">
        <f t="shared" si="3"/>
        <v>1</v>
      </c>
      <c r="R5" s="6" t="s">
        <v>45</v>
      </c>
      <c r="S5" s="6" t="s">
        <v>45</v>
      </c>
      <c r="T5">
        <v>11</v>
      </c>
      <c r="U5">
        <v>9</v>
      </c>
      <c r="V5">
        <v>0</v>
      </c>
      <c r="W5" s="3">
        <f t="shared" si="0"/>
        <v>26.358181818181823</v>
      </c>
      <c r="X5" s="4">
        <f t="shared" si="1"/>
        <v>10.1</v>
      </c>
      <c r="Y5" s="4">
        <f t="shared" si="2"/>
        <v>5.7</v>
      </c>
      <c r="Z5">
        <v>0</v>
      </c>
    </row>
    <row r="6" spans="1:26" x14ac:dyDescent="0.3">
      <c r="A6" s="1" t="str">
        <f>'Luka Doncic'!A6</f>
        <v>vs FRA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-5</v>
      </c>
      <c r="Q6" s="2">
        <f t="shared" si="3"/>
        <v>0</v>
      </c>
      <c r="R6" s="6" t="s">
        <v>45</v>
      </c>
      <c r="S6" s="6" t="s">
        <v>45</v>
      </c>
      <c r="T6">
        <v>10</v>
      </c>
      <c r="U6">
        <v>3</v>
      </c>
      <c r="V6">
        <v>0</v>
      </c>
      <c r="W6" s="3">
        <f t="shared" si="0"/>
        <v>1.5035999999999987</v>
      </c>
      <c r="X6" s="4">
        <f t="shared" si="1"/>
        <v>5.7</v>
      </c>
      <c r="Y6" s="4">
        <f t="shared" si="2"/>
        <v>0.19999999999999996</v>
      </c>
      <c r="Z6">
        <v>0</v>
      </c>
    </row>
    <row r="7" spans="1:26" x14ac:dyDescent="0.3">
      <c r="A7" s="1" t="str">
        <f>'Luka Doncic'!A7</f>
        <v>@ INJ</v>
      </c>
      <c r="B7">
        <v>5</v>
      </c>
      <c r="C7">
        <v>7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8</v>
      </c>
      <c r="Q7" s="2">
        <f t="shared" si="3"/>
        <v>1</v>
      </c>
      <c r="R7" s="2">
        <f t="shared" si="4"/>
        <v>1</v>
      </c>
      <c r="S7" s="6" t="s">
        <v>45</v>
      </c>
      <c r="T7">
        <v>13</v>
      </c>
      <c r="U7">
        <v>8</v>
      </c>
      <c r="V7">
        <v>0</v>
      </c>
      <c r="W7" s="3">
        <f t="shared" si="0"/>
        <v>29.47838461538462</v>
      </c>
      <c r="X7" s="4">
        <f t="shared" si="1"/>
        <v>19.899999999999999</v>
      </c>
      <c r="Y7" s="4">
        <f t="shared" si="2"/>
        <v>7.4999999999999982</v>
      </c>
      <c r="Z7">
        <v>0</v>
      </c>
    </row>
    <row r="8" spans="1:26" x14ac:dyDescent="0.3">
      <c r="A8" s="1" t="str">
        <f>'Luka Doncic'!A8</f>
        <v>vs CHI</v>
      </c>
      <c r="B8">
        <v>2</v>
      </c>
      <c r="C8">
        <v>2</v>
      </c>
      <c r="D8">
        <v>0</v>
      </c>
      <c r="E8">
        <v>0</v>
      </c>
      <c r="F8">
        <v>1</v>
      </c>
      <c r="G8">
        <v>0</v>
      </c>
      <c r="H8">
        <v>1</v>
      </c>
      <c r="I8">
        <v>5</v>
      </c>
      <c r="J8">
        <v>0</v>
      </c>
      <c r="K8">
        <v>4</v>
      </c>
      <c r="L8">
        <v>0</v>
      </c>
      <c r="M8">
        <v>0</v>
      </c>
      <c r="N8">
        <v>0</v>
      </c>
      <c r="O8">
        <v>1</v>
      </c>
      <c r="P8">
        <v>10</v>
      </c>
      <c r="Q8" s="2">
        <f t="shared" si="3"/>
        <v>0.2</v>
      </c>
      <c r="R8" s="2">
        <f t="shared" si="4"/>
        <v>0</v>
      </c>
      <c r="S8" s="6" t="s">
        <v>45</v>
      </c>
      <c r="T8">
        <v>11</v>
      </c>
      <c r="U8">
        <v>2</v>
      </c>
      <c r="V8">
        <v>0</v>
      </c>
      <c r="W8" s="3">
        <f t="shared" si="0"/>
        <v>-0.42845454545454492</v>
      </c>
      <c r="X8" s="4">
        <f t="shared" si="1"/>
        <v>7.4</v>
      </c>
      <c r="Y8" s="4">
        <f t="shared" si="2"/>
        <v>9.9999999999999867E-2</v>
      </c>
      <c r="Z8">
        <v>0</v>
      </c>
    </row>
    <row r="9" spans="1:26" x14ac:dyDescent="0.3">
      <c r="A9" s="1" t="str">
        <f>'Luka Doncic'!A9</f>
        <v>@ RKS</v>
      </c>
      <c r="B9">
        <v>0</v>
      </c>
      <c r="C9">
        <v>4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-4</v>
      </c>
      <c r="Q9" s="2">
        <f t="shared" si="3"/>
        <v>0</v>
      </c>
      <c r="R9" s="2">
        <f t="shared" si="4"/>
        <v>0</v>
      </c>
      <c r="S9" s="6" t="s">
        <v>45</v>
      </c>
      <c r="T9">
        <v>10</v>
      </c>
      <c r="U9">
        <v>0</v>
      </c>
      <c r="V9">
        <v>0</v>
      </c>
      <c r="W9" s="3">
        <f t="shared" si="0"/>
        <v>-1.2242999999999995</v>
      </c>
      <c r="X9" s="4">
        <f t="shared" si="1"/>
        <v>7.8</v>
      </c>
      <c r="Y9" s="4">
        <f t="shared" si="2"/>
        <v>-0.19999999999999984</v>
      </c>
      <c r="Z9">
        <v>0</v>
      </c>
    </row>
    <row r="10" spans="1:26" x14ac:dyDescent="0.3">
      <c r="A10" s="1" t="str">
        <f>'Luka Doncic'!A10</f>
        <v>vs AFR</v>
      </c>
      <c r="B10">
        <v>8</v>
      </c>
      <c r="C10">
        <v>3</v>
      </c>
      <c r="D10">
        <v>1</v>
      </c>
      <c r="E10">
        <v>0</v>
      </c>
      <c r="F10">
        <v>0</v>
      </c>
      <c r="G10">
        <v>0</v>
      </c>
      <c r="H10">
        <v>3</v>
      </c>
      <c r="I10">
        <v>7</v>
      </c>
      <c r="J10">
        <v>2</v>
      </c>
      <c r="K10">
        <v>3</v>
      </c>
      <c r="L10">
        <v>0</v>
      </c>
      <c r="M10">
        <v>0</v>
      </c>
      <c r="N10">
        <v>1</v>
      </c>
      <c r="O10">
        <v>1</v>
      </c>
      <c r="P10">
        <v>-1</v>
      </c>
      <c r="Q10" s="2">
        <f t="shared" si="3"/>
        <v>0.42857142857142855</v>
      </c>
      <c r="R10" s="2">
        <f t="shared" si="4"/>
        <v>0.66666666666666663</v>
      </c>
      <c r="S10" s="6" t="s">
        <v>45</v>
      </c>
      <c r="T10">
        <v>12</v>
      </c>
      <c r="U10">
        <v>11</v>
      </c>
      <c r="V10">
        <v>1</v>
      </c>
      <c r="W10" s="3">
        <f t="shared" si="0"/>
        <v>24.215916666666672</v>
      </c>
      <c r="X10" s="4">
        <f t="shared" si="1"/>
        <v>13.1</v>
      </c>
      <c r="Y10" s="4">
        <f t="shared" si="2"/>
        <v>5.8999999999999995</v>
      </c>
      <c r="Z10">
        <v>0</v>
      </c>
    </row>
    <row r="11" spans="1:26" x14ac:dyDescent="0.3">
      <c r="A11" s="1" t="str">
        <f>'Luka Doncic'!A11</f>
        <v>@ OLD</v>
      </c>
      <c r="B11">
        <v>3</v>
      </c>
      <c r="C11">
        <v>3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-15</v>
      </c>
      <c r="Q11" s="2">
        <f t="shared" si="3"/>
        <v>1</v>
      </c>
      <c r="R11" s="6" t="s">
        <v>45</v>
      </c>
      <c r="S11" s="2">
        <f t="shared" ref="S11:S46" si="5">L11/M11</f>
        <v>0.5</v>
      </c>
      <c r="T11">
        <v>11</v>
      </c>
      <c r="U11">
        <v>6</v>
      </c>
      <c r="V11">
        <v>1</v>
      </c>
      <c r="W11" s="3">
        <f t="shared" si="0"/>
        <v>17.405636363636361</v>
      </c>
      <c r="X11" s="4">
        <f t="shared" si="1"/>
        <v>8.1</v>
      </c>
      <c r="Y11" s="4">
        <f t="shared" si="2"/>
        <v>3.9000000000000004</v>
      </c>
      <c r="Z11">
        <v>0</v>
      </c>
    </row>
    <row r="12" spans="1:26" x14ac:dyDescent="0.3">
      <c r="A12" s="1" t="str">
        <f>'Luka Doncic'!A12</f>
        <v>vs USA</v>
      </c>
      <c r="B12">
        <v>6</v>
      </c>
      <c r="C12">
        <v>9</v>
      </c>
      <c r="D12">
        <v>1</v>
      </c>
      <c r="E12">
        <v>2</v>
      </c>
      <c r="F12">
        <v>0</v>
      </c>
      <c r="G12">
        <v>0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10</v>
      </c>
      <c r="Q12" s="2">
        <f t="shared" si="3"/>
        <v>1</v>
      </c>
      <c r="R12" s="6" t="s">
        <v>45</v>
      </c>
      <c r="S12" s="6" t="s">
        <v>45</v>
      </c>
      <c r="T12">
        <v>14</v>
      </c>
      <c r="U12">
        <v>9</v>
      </c>
      <c r="V12">
        <v>1</v>
      </c>
      <c r="W12" s="3">
        <f t="shared" si="0"/>
        <v>41.185642857142859</v>
      </c>
      <c r="X12" s="4">
        <f t="shared" si="1"/>
        <v>24.299999999999997</v>
      </c>
      <c r="Y12" s="4">
        <f t="shared" si="2"/>
        <v>11.1</v>
      </c>
      <c r="Z12">
        <v>0</v>
      </c>
    </row>
    <row r="13" spans="1:26" x14ac:dyDescent="0.3">
      <c r="A13" s="1" t="str">
        <f>'Luka Doncic'!A13</f>
        <v>@ SPA</v>
      </c>
      <c r="B13">
        <v>0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3</v>
      </c>
      <c r="Q13" s="2">
        <f t="shared" si="3"/>
        <v>0</v>
      </c>
      <c r="R13" s="2">
        <f t="shared" si="4"/>
        <v>0</v>
      </c>
      <c r="S13" s="6" t="s">
        <v>45</v>
      </c>
      <c r="T13">
        <v>9</v>
      </c>
      <c r="U13">
        <v>3</v>
      </c>
      <c r="V13">
        <v>0</v>
      </c>
      <c r="W13" s="3">
        <f t="shared" si="0"/>
        <v>0.85855555555555596</v>
      </c>
      <c r="X13" s="4">
        <f t="shared" si="1"/>
        <v>6.9</v>
      </c>
      <c r="Y13" s="4">
        <f t="shared" si="2"/>
        <v>0.19999999999999996</v>
      </c>
      <c r="Z13">
        <v>0</v>
      </c>
    </row>
    <row r="14" spans="1:26" x14ac:dyDescent="0.3">
      <c r="A14" s="1" t="str">
        <f>'Luka Doncic'!A14</f>
        <v>vs 6TH</v>
      </c>
      <c r="B14">
        <v>5</v>
      </c>
      <c r="C14">
        <v>7</v>
      </c>
      <c r="D14">
        <v>1</v>
      </c>
      <c r="E14">
        <v>0</v>
      </c>
      <c r="F14">
        <v>0</v>
      </c>
      <c r="G14">
        <v>0</v>
      </c>
      <c r="H14">
        <v>1</v>
      </c>
      <c r="I14">
        <v>3</v>
      </c>
      <c r="J14">
        <v>1</v>
      </c>
      <c r="K14">
        <v>2</v>
      </c>
      <c r="L14">
        <v>2</v>
      </c>
      <c r="M14">
        <v>2</v>
      </c>
      <c r="N14">
        <v>2</v>
      </c>
      <c r="O14">
        <v>0</v>
      </c>
      <c r="P14">
        <v>4</v>
      </c>
      <c r="Q14" s="2">
        <f t="shared" si="3"/>
        <v>0.33333333333333331</v>
      </c>
      <c r="R14" s="2">
        <f t="shared" si="4"/>
        <v>0.5</v>
      </c>
      <c r="S14" s="2">
        <f t="shared" si="5"/>
        <v>1</v>
      </c>
      <c r="T14">
        <v>12</v>
      </c>
      <c r="U14">
        <v>7</v>
      </c>
      <c r="V14">
        <v>0</v>
      </c>
      <c r="W14" s="3">
        <f t="shared" si="0"/>
        <v>28.297416666666663</v>
      </c>
      <c r="X14" s="4">
        <f t="shared" si="1"/>
        <v>14.9</v>
      </c>
      <c r="Y14" s="4">
        <f t="shared" si="2"/>
        <v>6.9000000000000012</v>
      </c>
      <c r="Z14">
        <v>0</v>
      </c>
    </row>
    <row r="15" spans="1:26" x14ac:dyDescent="0.3">
      <c r="A15" s="1" t="str">
        <f>'Luka Doncic'!A15</f>
        <v>@ CAN</v>
      </c>
      <c r="B15">
        <v>2</v>
      </c>
      <c r="C15">
        <v>6</v>
      </c>
      <c r="D15">
        <v>1</v>
      </c>
      <c r="E15">
        <v>0</v>
      </c>
      <c r="F15">
        <v>0</v>
      </c>
      <c r="G15">
        <v>0</v>
      </c>
      <c r="H15">
        <v>1</v>
      </c>
      <c r="I15">
        <v>3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15</v>
      </c>
      <c r="Q15" s="2">
        <f t="shared" si="3"/>
        <v>0.33333333333333331</v>
      </c>
      <c r="R15" s="2">
        <f t="shared" si="4"/>
        <v>0</v>
      </c>
      <c r="S15" s="6" t="s">
        <v>45</v>
      </c>
      <c r="T15">
        <v>11</v>
      </c>
      <c r="U15">
        <v>4</v>
      </c>
      <c r="V15">
        <v>1</v>
      </c>
      <c r="W15" s="3">
        <f t="shared" si="0"/>
        <v>10.297727272727274</v>
      </c>
      <c r="X15" s="4">
        <f t="shared" si="1"/>
        <v>10.7</v>
      </c>
      <c r="Y15" s="4">
        <f t="shared" si="2"/>
        <v>2.4</v>
      </c>
      <c r="Z15">
        <v>0</v>
      </c>
    </row>
    <row r="16" spans="1:26" x14ac:dyDescent="0.3">
      <c r="A16" s="1" t="str">
        <f>'Luka Doncic'!A16</f>
        <v>vs DNK</v>
      </c>
      <c r="B16">
        <v>7</v>
      </c>
      <c r="C16">
        <v>7</v>
      </c>
      <c r="D16">
        <v>0</v>
      </c>
      <c r="E16">
        <v>1</v>
      </c>
      <c r="F16">
        <v>0</v>
      </c>
      <c r="G16">
        <v>1</v>
      </c>
      <c r="H16">
        <v>3</v>
      </c>
      <c r="I16">
        <v>3</v>
      </c>
      <c r="J16">
        <v>0</v>
      </c>
      <c r="K16">
        <v>0</v>
      </c>
      <c r="L16">
        <v>1</v>
      </c>
      <c r="M16">
        <v>1</v>
      </c>
      <c r="N16">
        <v>3</v>
      </c>
      <c r="O16">
        <v>0</v>
      </c>
      <c r="P16">
        <v>3</v>
      </c>
      <c r="Q16" s="2">
        <f t="shared" si="3"/>
        <v>1</v>
      </c>
      <c r="R16" s="6" t="s">
        <v>45</v>
      </c>
      <c r="S16" s="2">
        <f t="shared" si="5"/>
        <v>1</v>
      </c>
      <c r="T16">
        <v>11</v>
      </c>
      <c r="U16">
        <v>7</v>
      </c>
      <c r="V16">
        <v>0</v>
      </c>
      <c r="W16" s="3">
        <f t="shared" si="0"/>
        <v>42.387818181818183</v>
      </c>
      <c r="X16" s="4">
        <f t="shared" si="1"/>
        <v>17.399999999999999</v>
      </c>
      <c r="Y16" s="4">
        <f t="shared" si="2"/>
        <v>9.0999999999999979</v>
      </c>
      <c r="Z16">
        <v>0</v>
      </c>
    </row>
    <row r="17" spans="1:26" x14ac:dyDescent="0.3">
      <c r="A17" s="1" t="str">
        <f>'Luka Doncic'!A17</f>
        <v>@ IMP</v>
      </c>
      <c r="B17">
        <v>11</v>
      </c>
      <c r="C17">
        <v>6</v>
      </c>
      <c r="D17">
        <v>1</v>
      </c>
      <c r="E17">
        <v>1</v>
      </c>
      <c r="F17">
        <v>0</v>
      </c>
      <c r="G17">
        <v>0</v>
      </c>
      <c r="H17">
        <v>4</v>
      </c>
      <c r="I17">
        <v>4</v>
      </c>
      <c r="J17">
        <v>2</v>
      </c>
      <c r="K17">
        <v>2</v>
      </c>
      <c r="L17">
        <v>1</v>
      </c>
      <c r="M17">
        <v>1</v>
      </c>
      <c r="N17">
        <v>2</v>
      </c>
      <c r="O17">
        <v>0</v>
      </c>
      <c r="P17">
        <v>-3</v>
      </c>
      <c r="Q17" s="2">
        <f t="shared" si="3"/>
        <v>1</v>
      </c>
      <c r="R17" s="2">
        <f t="shared" si="4"/>
        <v>1</v>
      </c>
      <c r="S17" s="2">
        <f t="shared" si="5"/>
        <v>1</v>
      </c>
      <c r="T17">
        <v>11</v>
      </c>
      <c r="U17">
        <v>14</v>
      </c>
      <c r="V17">
        <v>1</v>
      </c>
      <c r="W17" s="3">
        <f t="shared" si="0"/>
        <v>64.097636363636369</v>
      </c>
      <c r="X17" s="4">
        <f t="shared" si="1"/>
        <v>22.7</v>
      </c>
      <c r="Y17" s="4">
        <f t="shared" si="2"/>
        <v>13.799999999999999</v>
      </c>
      <c r="Z17">
        <v>0</v>
      </c>
    </row>
    <row r="18" spans="1:26" x14ac:dyDescent="0.3">
      <c r="A18" s="1" t="str">
        <f>'Luka Doncic'!A18</f>
        <v>vs 3PT</v>
      </c>
      <c r="B18">
        <v>9</v>
      </c>
      <c r="C18">
        <v>6</v>
      </c>
      <c r="D18">
        <v>2</v>
      </c>
      <c r="E18">
        <v>0</v>
      </c>
      <c r="F18">
        <v>0</v>
      </c>
      <c r="G18">
        <v>0</v>
      </c>
      <c r="H18">
        <v>3</v>
      </c>
      <c r="I18">
        <v>4</v>
      </c>
      <c r="J18">
        <v>0</v>
      </c>
      <c r="K18">
        <v>0</v>
      </c>
      <c r="L18">
        <v>3</v>
      </c>
      <c r="M18">
        <v>3</v>
      </c>
      <c r="N18">
        <v>4</v>
      </c>
      <c r="O18">
        <v>0</v>
      </c>
      <c r="P18">
        <v>3</v>
      </c>
      <c r="Q18" s="2">
        <f t="shared" si="3"/>
        <v>0.75</v>
      </c>
      <c r="R18" s="6" t="s">
        <v>45</v>
      </c>
      <c r="S18" s="2">
        <f t="shared" si="5"/>
        <v>1</v>
      </c>
      <c r="T18">
        <v>12</v>
      </c>
      <c r="U18">
        <v>13</v>
      </c>
      <c r="V18">
        <v>0</v>
      </c>
      <c r="W18" s="3">
        <f t="shared" si="0"/>
        <v>51.21691666666667</v>
      </c>
      <c r="X18" s="4">
        <f t="shared" si="1"/>
        <v>19.2</v>
      </c>
      <c r="Y18" s="4">
        <f t="shared" si="2"/>
        <v>12.2</v>
      </c>
      <c r="Z18">
        <v>0</v>
      </c>
    </row>
    <row r="19" spans="1:26" x14ac:dyDescent="0.3">
      <c r="A19" s="1" t="str">
        <f>'Luka Doncic'!A19</f>
        <v>@ DEF</v>
      </c>
      <c r="B19">
        <v>2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-5</v>
      </c>
      <c r="Q19" s="2">
        <f t="shared" si="3"/>
        <v>0.5</v>
      </c>
      <c r="R19" s="6" t="s">
        <v>45</v>
      </c>
      <c r="S19" s="6" t="s">
        <v>45</v>
      </c>
      <c r="T19">
        <v>11</v>
      </c>
      <c r="U19">
        <v>2</v>
      </c>
      <c r="V19">
        <v>0</v>
      </c>
      <c r="W19" s="3">
        <f t="shared" si="0"/>
        <v>6.4729999999999999</v>
      </c>
      <c r="X19" s="4">
        <f t="shared" si="1"/>
        <v>3.4000000000000004</v>
      </c>
      <c r="Y19" s="4">
        <f t="shared" si="2"/>
        <v>1.4</v>
      </c>
      <c r="Z19">
        <v>0</v>
      </c>
    </row>
    <row r="20" spans="1:26" x14ac:dyDescent="0.3">
      <c r="A20" s="1" t="str">
        <f>'Luka Doncic'!A20</f>
        <v>vs OCE</v>
      </c>
      <c r="B20">
        <v>9</v>
      </c>
      <c r="C20">
        <v>2</v>
      </c>
      <c r="D20">
        <v>3</v>
      </c>
      <c r="E20">
        <v>0</v>
      </c>
      <c r="F20">
        <v>1</v>
      </c>
      <c r="G20">
        <v>0</v>
      </c>
      <c r="H20">
        <v>3</v>
      </c>
      <c r="I20">
        <v>5</v>
      </c>
      <c r="J20">
        <v>1</v>
      </c>
      <c r="K20">
        <v>2</v>
      </c>
      <c r="L20">
        <v>2</v>
      </c>
      <c r="M20">
        <v>3</v>
      </c>
      <c r="N20">
        <v>0</v>
      </c>
      <c r="O20">
        <v>0</v>
      </c>
      <c r="P20">
        <v>1</v>
      </c>
      <c r="Q20" s="2">
        <f t="shared" si="3"/>
        <v>0.6</v>
      </c>
      <c r="R20" s="2">
        <f t="shared" si="4"/>
        <v>0.5</v>
      </c>
      <c r="S20" s="2">
        <f t="shared" si="5"/>
        <v>0.66666666666666663</v>
      </c>
      <c r="T20">
        <v>14</v>
      </c>
      <c r="U20">
        <v>16</v>
      </c>
      <c r="V20">
        <v>0</v>
      </c>
      <c r="W20" s="3">
        <f t="shared" si="0"/>
        <v>35.146285714285717</v>
      </c>
      <c r="X20" s="4">
        <f t="shared" si="1"/>
        <v>18.899999999999999</v>
      </c>
      <c r="Y20" s="4">
        <f t="shared" si="2"/>
        <v>9.9999999999999982</v>
      </c>
      <c r="Z20">
        <v>0</v>
      </c>
    </row>
    <row r="21" spans="1:26" x14ac:dyDescent="0.3">
      <c r="A21" s="1" t="str">
        <f>'Luka Doncic'!A21</f>
        <v>@ FRA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 s="2">
        <f t="shared" si="3"/>
        <v>0.5</v>
      </c>
      <c r="R21" s="6" t="s">
        <v>45</v>
      </c>
      <c r="S21" s="6" t="s">
        <v>45</v>
      </c>
      <c r="T21">
        <v>12</v>
      </c>
      <c r="U21">
        <v>2</v>
      </c>
      <c r="V21">
        <v>0</v>
      </c>
      <c r="W21" s="3">
        <f t="shared" si="0"/>
        <v>5.1189166666666663</v>
      </c>
      <c r="X21" s="4">
        <f t="shared" si="1"/>
        <v>3.2</v>
      </c>
      <c r="Y21" s="4">
        <f t="shared" si="2"/>
        <v>1.3</v>
      </c>
      <c r="Z21">
        <v>0</v>
      </c>
    </row>
    <row r="22" spans="1:26" x14ac:dyDescent="0.3">
      <c r="A22" s="1" t="str">
        <f>'Luka Doncic'!A22</f>
        <v>vs INJ</v>
      </c>
      <c r="B22">
        <v>8</v>
      </c>
      <c r="C22">
        <v>4</v>
      </c>
      <c r="D22">
        <v>0</v>
      </c>
      <c r="E22">
        <v>1</v>
      </c>
      <c r="F22">
        <v>0</v>
      </c>
      <c r="G22">
        <v>1</v>
      </c>
      <c r="H22">
        <v>3</v>
      </c>
      <c r="I22">
        <v>3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-3</v>
      </c>
      <c r="Q22" s="2">
        <f t="shared" si="3"/>
        <v>1</v>
      </c>
      <c r="R22" s="6" t="s">
        <v>45</v>
      </c>
      <c r="S22" s="2">
        <f t="shared" si="5"/>
        <v>1</v>
      </c>
      <c r="T22">
        <v>12</v>
      </c>
      <c r="U22">
        <v>8</v>
      </c>
      <c r="V22">
        <v>2</v>
      </c>
      <c r="W22" s="3">
        <f t="shared" si="0"/>
        <v>35.002000000000002</v>
      </c>
      <c r="X22" s="4">
        <f t="shared" si="1"/>
        <v>14.8</v>
      </c>
      <c r="Y22" s="4">
        <f t="shared" si="2"/>
        <v>8.3999999999999986</v>
      </c>
      <c r="Z22">
        <v>0</v>
      </c>
    </row>
    <row r="23" spans="1:26" x14ac:dyDescent="0.3">
      <c r="A23" s="1" t="str">
        <f>'Luka Doncic'!A23</f>
        <v>@ CHI</v>
      </c>
      <c r="B23">
        <v>11</v>
      </c>
      <c r="C23">
        <v>2</v>
      </c>
      <c r="D23">
        <v>0</v>
      </c>
      <c r="E23">
        <v>0</v>
      </c>
      <c r="F23">
        <v>0</v>
      </c>
      <c r="G23">
        <v>0</v>
      </c>
      <c r="H23">
        <v>4</v>
      </c>
      <c r="I23">
        <v>5</v>
      </c>
      <c r="J23">
        <v>3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 s="2">
        <f t="shared" si="3"/>
        <v>0.8</v>
      </c>
      <c r="R23" s="2">
        <f t="shared" si="4"/>
        <v>0.75</v>
      </c>
      <c r="S23" s="6" t="s">
        <v>45</v>
      </c>
      <c r="T23">
        <v>12</v>
      </c>
      <c r="U23">
        <v>11</v>
      </c>
      <c r="V23">
        <v>0</v>
      </c>
      <c r="W23" s="3">
        <f t="shared" si="0"/>
        <v>40.761249999999997</v>
      </c>
      <c r="X23" s="4">
        <f t="shared" si="1"/>
        <v>13.4</v>
      </c>
      <c r="Y23" s="4">
        <f t="shared" si="2"/>
        <v>9.6999999999999993</v>
      </c>
      <c r="Z23">
        <v>0</v>
      </c>
    </row>
    <row r="24" spans="1:26" x14ac:dyDescent="0.3">
      <c r="A24" s="1" t="str">
        <f>'Luka Doncic'!A24</f>
        <v>vs RKS</v>
      </c>
      <c r="B24">
        <v>6</v>
      </c>
      <c r="C24">
        <v>4</v>
      </c>
      <c r="D24">
        <v>0</v>
      </c>
      <c r="E24">
        <v>1</v>
      </c>
      <c r="F24">
        <v>0</v>
      </c>
      <c r="G24">
        <v>0</v>
      </c>
      <c r="H24">
        <v>2</v>
      </c>
      <c r="I24">
        <v>3</v>
      </c>
      <c r="J24">
        <v>0</v>
      </c>
      <c r="K24">
        <v>1</v>
      </c>
      <c r="L24">
        <v>2</v>
      </c>
      <c r="M24">
        <v>2</v>
      </c>
      <c r="N24">
        <v>0</v>
      </c>
      <c r="O24">
        <v>1</v>
      </c>
      <c r="P24">
        <v>-6</v>
      </c>
      <c r="Q24" s="2">
        <f t="shared" si="3"/>
        <v>0.66666666666666663</v>
      </c>
      <c r="R24" s="2">
        <f t="shared" si="4"/>
        <v>0</v>
      </c>
      <c r="S24" s="2">
        <f t="shared" si="5"/>
        <v>1</v>
      </c>
      <c r="T24">
        <v>12</v>
      </c>
      <c r="U24">
        <v>6</v>
      </c>
      <c r="V24">
        <v>0</v>
      </c>
      <c r="W24" s="3">
        <f t="shared" si="0"/>
        <v>25.597000000000005</v>
      </c>
      <c r="X24" s="4">
        <f t="shared" si="1"/>
        <v>13.8</v>
      </c>
      <c r="Y24" s="4">
        <f t="shared" si="2"/>
        <v>6.2</v>
      </c>
      <c r="Z24">
        <v>0</v>
      </c>
    </row>
    <row r="25" spans="1:26" x14ac:dyDescent="0.3">
      <c r="A25" s="1" t="str">
        <f>'Luka Doncic'!A25</f>
        <v>@ AFR</v>
      </c>
      <c r="B25">
        <v>3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1</v>
      </c>
      <c r="P25">
        <v>8</v>
      </c>
      <c r="Q25" s="2">
        <f t="shared" si="3"/>
        <v>0.5</v>
      </c>
      <c r="R25" s="2">
        <f t="shared" si="4"/>
        <v>0.5</v>
      </c>
      <c r="S25" s="6" t="s">
        <v>45</v>
      </c>
      <c r="T25">
        <v>11</v>
      </c>
      <c r="U25">
        <v>9</v>
      </c>
      <c r="V25">
        <v>0</v>
      </c>
      <c r="W25" s="3">
        <f t="shared" si="0"/>
        <v>16.370090909090909</v>
      </c>
      <c r="X25" s="4">
        <f t="shared" si="1"/>
        <v>8.4</v>
      </c>
      <c r="Y25" s="4">
        <f t="shared" si="2"/>
        <v>3.6</v>
      </c>
      <c r="Z25">
        <v>0</v>
      </c>
    </row>
    <row r="26" spans="1:26" x14ac:dyDescent="0.3">
      <c r="A26" s="1" t="str">
        <f>'Luka Doncic'!A26</f>
        <v>vs OLD</v>
      </c>
      <c r="B26">
        <v>5</v>
      </c>
      <c r="C26">
        <v>2</v>
      </c>
      <c r="D26">
        <v>0</v>
      </c>
      <c r="E26">
        <v>1</v>
      </c>
      <c r="F26">
        <v>0</v>
      </c>
      <c r="G26">
        <v>0</v>
      </c>
      <c r="H26">
        <v>2</v>
      </c>
      <c r="I26">
        <v>4</v>
      </c>
      <c r="J26">
        <v>1</v>
      </c>
      <c r="K26">
        <v>2</v>
      </c>
      <c r="L26">
        <v>0</v>
      </c>
      <c r="M26">
        <v>0</v>
      </c>
      <c r="N26">
        <v>1</v>
      </c>
      <c r="O26">
        <v>0</v>
      </c>
      <c r="P26">
        <v>4</v>
      </c>
      <c r="Q26" s="2">
        <f t="shared" si="3"/>
        <v>0.5</v>
      </c>
      <c r="R26" s="2">
        <f t="shared" si="4"/>
        <v>0.5</v>
      </c>
      <c r="S26" s="6" t="s">
        <v>45</v>
      </c>
      <c r="T26">
        <v>11</v>
      </c>
      <c r="U26">
        <v>5</v>
      </c>
      <c r="V26">
        <v>0</v>
      </c>
      <c r="W26" s="3">
        <f t="shared" si="0"/>
        <v>21.662181818181818</v>
      </c>
      <c r="X26" s="4">
        <f t="shared" si="1"/>
        <v>10.4</v>
      </c>
      <c r="Y26" s="4">
        <f t="shared" si="2"/>
        <v>4.7</v>
      </c>
      <c r="Z26">
        <v>0</v>
      </c>
    </row>
    <row r="27" spans="1:26" x14ac:dyDescent="0.3">
      <c r="A27" s="1" t="str">
        <f>'Luka Doncic'!A27</f>
        <v>@ USA</v>
      </c>
      <c r="B27">
        <v>7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  <c r="I27">
        <v>4</v>
      </c>
      <c r="J27">
        <v>1</v>
      </c>
      <c r="K27">
        <v>2</v>
      </c>
      <c r="L27">
        <v>0</v>
      </c>
      <c r="M27">
        <v>0</v>
      </c>
      <c r="N27">
        <v>0</v>
      </c>
      <c r="O27">
        <v>1</v>
      </c>
      <c r="P27">
        <v>-2</v>
      </c>
      <c r="Q27" s="2">
        <f t="shared" si="3"/>
        <v>0.75</v>
      </c>
      <c r="R27" s="2">
        <f t="shared" si="4"/>
        <v>0.5</v>
      </c>
      <c r="S27" s="6" t="s">
        <v>45</v>
      </c>
      <c r="T27">
        <v>10</v>
      </c>
      <c r="U27">
        <v>7</v>
      </c>
      <c r="V27">
        <v>1</v>
      </c>
      <c r="W27" s="3">
        <f t="shared" si="0"/>
        <v>29.724400000000003</v>
      </c>
      <c r="X27" s="4">
        <f t="shared" si="1"/>
        <v>10.6</v>
      </c>
      <c r="Y27" s="4">
        <f t="shared" si="2"/>
        <v>5.8999999999999986</v>
      </c>
      <c r="Z27">
        <v>0</v>
      </c>
    </row>
    <row r="28" spans="1:26" x14ac:dyDescent="0.3">
      <c r="A28" s="1">
        <f>'Luka Doncic'!A28</f>
        <v>0</v>
      </c>
      <c r="Q28" s="2" t="e">
        <f t="shared" si="3"/>
        <v>#DIV/0!</v>
      </c>
      <c r="R28" s="2" t="e">
        <f t="shared" si="4"/>
        <v>#DIV/0!</v>
      </c>
      <c r="S28" s="2" t="e">
        <f t="shared" si="5"/>
        <v>#DIV/0!</v>
      </c>
      <c r="W28" s="3" t="e">
        <f t="shared" si="0"/>
        <v>#DIV/0!</v>
      </c>
      <c r="X28" s="4">
        <f t="shared" si="1"/>
        <v>0</v>
      </c>
      <c r="Y28" s="4">
        <f t="shared" si="2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3"/>
        <v>#DIV/0!</v>
      </c>
      <c r="R29" s="2" t="e">
        <f t="shared" si="4"/>
        <v>#DIV/0!</v>
      </c>
      <c r="S29" s="2" t="e">
        <f t="shared" si="5"/>
        <v>#DIV/0!</v>
      </c>
      <c r="W29" s="3" t="e">
        <f t="shared" si="0"/>
        <v>#DIV/0!</v>
      </c>
      <c r="X29" s="4">
        <f t="shared" si="1"/>
        <v>0</v>
      </c>
      <c r="Y29" s="4">
        <f t="shared" si="2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3"/>
        <v>#DIV/0!</v>
      </c>
      <c r="R30" s="2" t="e">
        <f t="shared" si="4"/>
        <v>#DIV/0!</v>
      </c>
      <c r="S30" s="2" t="e">
        <f t="shared" si="5"/>
        <v>#DIV/0!</v>
      </c>
      <c r="W30" s="3" t="e">
        <f t="shared" si="0"/>
        <v>#DIV/0!</v>
      </c>
      <c r="X30" s="4">
        <f t="shared" si="1"/>
        <v>0</v>
      </c>
      <c r="Y30" s="4">
        <f t="shared" si="2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3"/>
        <v>#DIV/0!</v>
      </c>
      <c r="R31" s="2" t="e">
        <f t="shared" si="4"/>
        <v>#DIV/0!</v>
      </c>
      <c r="S31" s="2" t="e">
        <f t="shared" si="5"/>
        <v>#DIV/0!</v>
      </c>
      <c r="W31" s="3" t="e">
        <f t="shared" si="0"/>
        <v>#DIV/0!</v>
      </c>
      <c r="X31" s="4">
        <f t="shared" si="1"/>
        <v>0</v>
      </c>
      <c r="Y31" s="4">
        <f t="shared" si="2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3"/>
        <v>#DIV/0!</v>
      </c>
      <c r="R32" s="2" t="e">
        <f t="shared" si="4"/>
        <v>#DIV/0!</v>
      </c>
      <c r="S32" s="2" t="e">
        <f t="shared" si="5"/>
        <v>#DIV/0!</v>
      </c>
      <c r="W32" s="3" t="e">
        <f t="shared" si="0"/>
        <v>#DIV/0!</v>
      </c>
      <c r="X32" s="4">
        <f t="shared" si="1"/>
        <v>0</v>
      </c>
      <c r="Y32" s="4">
        <f t="shared" si="2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3"/>
        <v>#DIV/0!</v>
      </c>
      <c r="R33" s="2" t="e">
        <f t="shared" si="4"/>
        <v>#DIV/0!</v>
      </c>
      <c r="S33" s="2" t="e">
        <f t="shared" si="5"/>
        <v>#DIV/0!</v>
      </c>
      <c r="W33" s="3" t="e">
        <f t="shared" si="0"/>
        <v>#DIV/0!</v>
      </c>
      <c r="X33" s="4">
        <f t="shared" si="1"/>
        <v>0</v>
      </c>
      <c r="Y33" s="4">
        <f t="shared" si="2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3"/>
        <v>#DIV/0!</v>
      </c>
      <c r="R34" s="2" t="e">
        <f t="shared" si="4"/>
        <v>#DIV/0!</v>
      </c>
      <c r="S34" s="2" t="e">
        <f t="shared" si="5"/>
        <v>#DIV/0!</v>
      </c>
      <c r="W34" s="3" t="e">
        <f t="shared" si="0"/>
        <v>#DIV/0!</v>
      </c>
      <c r="X34" s="4">
        <f t="shared" si="1"/>
        <v>0</v>
      </c>
      <c r="Y34" s="4">
        <f t="shared" si="2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3"/>
        <v>#DIV/0!</v>
      </c>
      <c r="R35" s="2" t="e">
        <f t="shared" si="4"/>
        <v>#DIV/0!</v>
      </c>
      <c r="S35" s="2" t="e">
        <f t="shared" si="5"/>
        <v>#DIV/0!</v>
      </c>
      <c r="W35" s="3" t="e">
        <f t="shared" si="0"/>
        <v>#DIV/0!</v>
      </c>
      <c r="X35" s="4">
        <f t="shared" si="1"/>
        <v>0</v>
      </c>
      <c r="Y35" s="4">
        <f t="shared" si="2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3"/>
        <v>#DIV/0!</v>
      </c>
      <c r="R36" s="2" t="e">
        <f t="shared" si="4"/>
        <v>#DIV/0!</v>
      </c>
      <c r="S36" s="2" t="e">
        <f t="shared" si="5"/>
        <v>#DIV/0!</v>
      </c>
      <c r="W36" s="3" t="e">
        <f t="shared" si="0"/>
        <v>#DIV/0!</v>
      </c>
      <c r="X36" s="4">
        <f t="shared" si="1"/>
        <v>0</v>
      </c>
      <c r="Y36" s="4">
        <f t="shared" si="2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3"/>
        <v>#DIV/0!</v>
      </c>
      <c r="R37" s="2" t="e">
        <f t="shared" si="4"/>
        <v>#DIV/0!</v>
      </c>
      <c r="S37" s="2" t="e">
        <f t="shared" si="5"/>
        <v>#DIV/0!</v>
      </c>
      <c r="W37" s="3" t="e">
        <f t="shared" si="0"/>
        <v>#DIV/0!</v>
      </c>
      <c r="X37" s="4">
        <f t="shared" si="1"/>
        <v>0</v>
      </c>
      <c r="Y37" s="4">
        <f t="shared" si="2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3"/>
        <v>#DIV/0!</v>
      </c>
      <c r="R38" s="2" t="e">
        <f t="shared" si="4"/>
        <v>#DIV/0!</v>
      </c>
      <c r="S38" s="2" t="e">
        <f t="shared" si="5"/>
        <v>#DIV/0!</v>
      </c>
      <c r="W38" s="3" t="e">
        <f t="shared" si="0"/>
        <v>#DIV/0!</v>
      </c>
      <c r="X38" s="4">
        <f t="shared" si="1"/>
        <v>0</v>
      </c>
      <c r="Y38" s="4">
        <f t="shared" si="2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3"/>
        <v>#DIV/0!</v>
      </c>
      <c r="R39" s="2" t="e">
        <f t="shared" si="4"/>
        <v>#DIV/0!</v>
      </c>
      <c r="S39" s="2" t="e">
        <f t="shared" si="5"/>
        <v>#DIV/0!</v>
      </c>
      <c r="W39" s="3" t="e">
        <f t="shared" si="0"/>
        <v>#DIV/0!</v>
      </c>
      <c r="X39" s="4">
        <f t="shared" si="1"/>
        <v>0</v>
      </c>
      <c r="Y39" s="4">
        <f t="shared" si="2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3"/>
        <v>#DIV/0!</v>
      </c>
      <c r="R40" s="2" t="e">
        <f t="shared" si="4"/>
        <v>#DIV/0!</v>
      </c>
      <c r="S40" s="2" t="e">
        <f t="shared" si="5"/>
        <v>#DIV/0!</v>
      </c>
      <c r="W40" s="3" t="e">
        <f t="shared" si="0"/>
        <v>#DIV/0!</v>
      </c>
      <c r="X40" s="4">
        <f t="shared" si="1"/>
        <v>0</v>
      </c>
      <c r="Y40" s="4">
        <f t="shared" si="2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3"/>
        <v>#DIV/0!</v>
      </c>
      <c r="R41" s="2" t="e">
        <f t="shared" si="4"/>
        <v>#DIV/0!</v>
      </c>
      <c r="S41" s="2" t="e">
        <f t="shared" si="5"/>
        <v>#DIV/0!</v>
      </c>
      <c r="W41" s="3" t="e">
        <f t="shared" si="0"/>
        <v>#DIV/0!</v>
      </c>
      <c r="X41" s="4">
        <f t="shared" si="1"/>
        <v>0</v>
      </c>
      <c r="Y41" s="4">
        <f t="shared" si="2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3"/>
        <v>#DIV/0!</v>
      </c>
      <c r="R42" s="2" t="e">
        <f t="shared" si="4"/>
        <v>#DIV/0!</v>
      </c>
      <c r="S42" s="2" t="e">
        <f t="shared" si="5"/>
        <v>#DIV/0!</v>
      </c>
      <c r="W42" s="3" t="e">
        <f t="shared" si="0"/>
        <v>#DIV/0!</v>
      </c>
      <c r="X42" s="4">
        <f t="shared" si="1"/>
        <v>0</v>
      </c>
      <c r="Y42" s="4">
        <f t="shared" si="2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3"/>
        <v>#DIV/0!</v>
      </c>
      <c r="R43" s="2" t="e">
        <f t="shared" si="4"/>
        <v>#DIV/0!</v>
      </c>
      <c r="S43" s="2" t="e">
        <f t="shared" si="5"/>
        <v>#DIV/0!</v>
      </c>
      <c r="W43" s="3" t="e">
        <f t="shared" si="0"/>
        <v>#DIV/0!</v>
      </c>
      <c r="X43" s="4">
        <f t="shared" si="1"/>
        <v>0</v>
      </c>
      <c r="Y43" s="4">
        <f t="shared" si="2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3"/>
        <v>#DIV/0!</v>
      </c>
      <c r="R44" s="2" t="e">
        <f t="shared" si="4"/>
        <v>#DIV/0!</v>
      </c>
      <c r="S44" s="2" t="e">
        <f t="shared" si="5"/>
        <v>#DIV/0!</v>
      </c>
      <c r="W44" s="3" t="e">
        <f t="shared" si="0"/>
        <v>#DIV/0!</v>
      </c>
      <c r="X44" s="4">
        <f t="shared" si="1"/>
        <v>0</v>
      </c>
      <c r="Y44" s="4">
        <f t="shared" si="2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3"/>
        <v>#DIV/0!</v>
      </c>
      <c r="R45" s="2" t="e">
        <f t="shared" si="4"/>
        <v>#DIV/0!</v>
      </c>
      <c r="S45" s="2" t="e">
        <f t="shared" si="5"/>
        <v>#DIV/0!</v>
      </c>
      <c r="W45" s="3" t="e">
        <f t="shared" si="0"/>
        <v>#DIV/0!</v>
      </c>
      <c r="X45" s="4">
        <f t="shared" si="1"/>
        <v>0</v>
      </c>
      <c r="Y45" s="4">
        <f t="shared" si="2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3"/>
        <v>#DIV/0!</v>
      </c>
      <c r="R46" s="2" t="e">
        <f t="shared" si="4"/>
        <v>#DIV/0!</v>
      </c>
      <c r="S46" s="2" t="e">
        <f t="shared" si="5"/>
        <v>#DIV/0!</v>
      </c>
      <c r="W46" s="3" t="e">
        <f t="shared" si="0"/>
        <v>#DIV/0!</v>
      </c>
      <c r="X46" s="4">
        <f t="shared" si="1"/>
        <v>0</v>
      </c>
      <c r="Y46" s="4">
        <f t="shared" si="2"/>
        <v>0</v>
      </c>
      <c r="Z46">
        <v>0</v>
      </c>
    </row>
    <row r="47" spans="1:26" x14ac:dyDescent="0.3">
      <c r="A47" t="s">
        <v>22</v>
      </c>
      <c r="B47" s="4">
        <f>AVERAGE(B2:B46)</f>
        <v>5.4230769230769234</v>
      </c>
      <c r="C47" s="4">
        <f t="shared" ref="C47:P47" si="6">AVERAGE(C2:C46)</f>
        <v>3.8461538461538463</v>
      </c>
      <c r="D47" s="4">
        <f t="shared" si="6"/>
        <v>0.69230769230769229</v>
      </c>
      <c r="E47" s="4">
        <f t="shared" si="6"/>
        <v>0.46153846153846156</v>
      </c>
      <c r="F47" s="4">
        <f t="shared" si="6"/>
        <v>0.11538461538461539</v>
      </c>
      <c r="G47" s="4">
        <f t="shared" si="6"/>
        <v>0.19230769230769232</v>
      </c>
      <c r="H47" s="4">
        <f t="shared" si="6"/>
        <v>2.1153846153846154</v>
      </c>
      <c r="I47" s="4">
        <f t="shared" si="6"/>
        <v>3.2692307692307692</v>
      </c>
      <c r="J47" s="4">
        <f t="shared" si="6"/>
        <v>0.65384615384615385</v>
      </c>
      <c r="K47" s="4">
        <f t="shared" si="6"/>
        <v>1.2692307692307692</v>
      </c>
      <c r="L47" s="4">
        <f t="shared" si="6"/>
        <v>0.53846153846153844</v>
      </c>
      <c r="M47" s="4">
        <f t="shared" si="6"/>
        <v>0.61538461538461542</v>
      </c>
      <c r="N47" s="4">
        <f t="shared" si="6"/>
        <v>0.92307692307692313</v>
      </c>
      <c r="O47" s="4">
        <f t="shared" si="6"/>
        <v>0.5</v>
      </c>
      <c r="P47" s="4">
        <f t="shared" si="6"/>
        <v>1.8461538461538463</v>
      </c>
      <c r="Q47" s="2">
        <f>SUM(H2:H46)/SUM(I2:I46)</f>
        <v>0.6470588235294118</v>
      </c>
      <c r="R47" s="2">
        <f>SUM(J2:J46)/SUM(K2:K46)</f>
        <v>0.51515151515151514</v>
      </c>
      <c r="S47" s="2">
        <f>SUM(L2:L46)/SUM(M2:M46)</f>
        <v>0.875</v>
      </c>
      <c r="T47" s="4">
        <f t="shared" ref="T47:V47" si="7">AVERAGE(T2:T46)</f>
        <v>11.076923076923077</v>
      </c>
      <c r="U47" s="4">
        <f t="shared" si="7"/>
        <v>7.2307692307692308</v>
      </c>
      <c r="V47" s="4">
        <f t="shared" si="7"/>
        <v>0.42307692307692307</v>
      </c>
      <c r="W47" s="3">
        <f>((H49*85.91) +(F49*53.897)+(J49*51.757)+(L49*46.845)+(E49*39.19)+(N49*39.19)+(D49*34.677)+((C49-N49)*14.707)-(O49*17.174)-((M49-L49)*20.091)-((I49-H49)*39.19)-(G49*53.897))/T49</f>
        <v>27.314475694444436</v>
      </c>
      <c r="X47" s="4">
        <f t="shared" ref="X47" si="8">B47+(C47*1.2)+(D47*1.5)+(E47*3)+(F47*3)-G47</f>
        <v>12.615384615384617</v>
      </c>
      <c r="Y47" s="4">
        <f t="shared" ref="Y47" si="9">B47+0.4*H47-0.7*I47-0.4*(M47-L47)+0.7*N47+0.3*(C47-N47)+F47+D47*0.7+0.7*E47-0.4*O47-G47</f>
        <v>6.0038461538461547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141</v>
      </c>
      <c r="C49">
        <f t="shared" ref="C49:P49" si="10">SUM(C2:C46)</f>
        <v>100</v>
      </c>
      <c r="D49">
        <f t="shared" si="10"/>
        <v>18</v>
      </c>
      <c r="E49">
        <f t="shared" si="10"/>
        <v>12</v>
      </c>
      <c r="F49">
        <f t="shared" si="10"/>
        <v>3</v>
      </c>
      <c r="G49">
        <f t="shared" si="10"/>
        <v>5</v>
      </c>
      <c r="H49">
        <f t="shared" si="10"/>
        <v>55</v>
      </c>
      <c r="I49">
        <f t="shared" si="10"/>
        <v>85</v>
      </c>
      <c r="J49">
        <f t="shared" si="10"/>
        <v>17</v>
      </c>
      <c r="K49">
        <f t="shared" si="10"/>
        <v>33</v>
      </c>
      <c r="L49">
        <f t="shared" si="10"/>
        <v>14</v>
      </c>
      <c r="M49">
        <f t="shared" si="10"/>
        <v>16</v>
      </c>
      <c r="N49">
        <f t="shared" si="10"/>
        <v>24</v>
      </c>
      <c r="O49">
        <f t="shared" si="10"/>
        <v>13</v>
      </c>
      <c r="P49">
        <f t="shared" si="10"/>
        <v>48</v>
      </c>
      <c r="T49">
        <f>SUM(T2:T46)</f>
        <v>288</v>
      </c>
      <c r="U49">
        <f>SUM(U2:U46)</f>
        <v>188</v>
      </c>
      <c r="V49">
        <f>SUM(V2:V46)</f>
        <v>11</v>
      </c>
      <c r="X49" s="4">
        <f>SUM(X2:X46)</f>
        <v>328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E4D3-D2AD-4653-BE74-9E15D9762AAE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6</v>
      </c>
      <c r="Q2" s="2">
        <f t="shared" ref="Q2:Q46" si="0">H2/I2</f>
        <v>1</v>
      </c>
      <c r="R2" s="6" t="s">
        <v>45</v>
      </c>
      <c r="S2" s="6" t="s">
        <v>45</v>
      </c>
      <c r="T2">
        <v>9</v>
      </c>
      <c r="U2">
        <v>6</v>
      </c>
      <c r="V2">
        <v>2</v>
      </c>
      <c r="W2" s="3">
        <f t="shared" ref="W2:W46" si="1">((H2*85.91) +(F2*53.897)+(J2*51.757)+(L2*46.845)+(E2*39.19)+(N2*39.19)+(D2*34.677)+((C2-N2)*14.707)-(O2*17.174)-((M2-L2)*20.091)-((I2-H2)*39.19)-(G2*53.897))/T2</f>
        <v>15.534111111111109</v>
      </c>
      <c r="X2" s="4">
        <f t="shared" ref="X2:X46" si="2">B2+(C2*1.2)+(D2*1.5)+(E2*3)+(F2*3)-G2</f>
        <v>4.4000000000000004</v>
      </c>
      <c r="Y2" s="4">
        <f t="shared" ref="Y2:Y46" si="3">B2+0.4*H2-0.7*I2-0.4*(M2-L2)+0.7*N2+0.3*(C2-N2)+F2+D2*0.7+0.7*E2-0.4*O2-G2</f>
        <v>2.6999999999999997</v>
      </c>
      <c r="Z2">
        <v>0</v>
      </c>
    </row>
    <row r="3" spans="1:26" x14ac:dyDescent="0.3">
      <c r="A3" s="1" t="str">
        <f>'Luka Doncic'!A3</f>
        <v>@ 3PT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-9</v>
      </c>
      <c r="Q3" s="2">
        <f t="shared" si="0"/>
        <v>1</v>
      </c>
      <c r="R3" s="6" t="s">
        <v>45</v>
      </c>
      <c r="S3" s="6" t="s">
        <v>45</v>
      </c>
      <c r="T3">
        <v>7</v>
      </c>
      <c r="U3">
        <v>5</v>
      </c>
      <c r="V3">
        <v>0</v>
      </c>
      <c r="W3" s="3">
        <f t="shared" si="1"/>
        <v>19.327714285714283</v>
      </c>
      <c r="X3" s="4">
        <f t="shared" si="2"/>
        <v>4.7</v>
      </c>
      <c r="Y3" s="4">
        <f t="shared" si="3"/>
        <v>2.7</v>
      </c>
      <c r="Z3">
        <v>0</v>
      </c>
    </row>
    <row r="4" spans="1:26" x14ac:dyDescent="0.3">
      <c r="A4" s="1" t="str">
        <f>'Luka Doncic'!A4</f>
        <v>vs DEF</v>
      </c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5</v>
      </c>
      <c r="Q4" s="6" t="s">
        <v>45</v>
      </c>
      <c r="R4" s="6" t="s">
        <v>45</v>
      </c>
      <c r="S4" s="6" t="s">
        <v>45</v>
      </c>
      <c r="T4">
        <v>10</v>
      </c>
      <c r="U4">
        <v>0</v>
      </c>
      <c r="V4">
        <v>0</v>
      </c>
      <c r="W4" s="3">
        <f t="shared" si="1"/>
        <v>5.4225999999999983</v>
      </c>
      <c r="X4" s="4">
        <f t="shared" si="2"/>
        <v>3.9</v>
      </c>
      <c r="Y4" s="4">
        <f t="shared" si="3"/>
        <v>0.89999999999999991</v>
      </c>
      <c r="Z4">
        <v>0</v>
      </c>
    </row>
    <row r="5" spans="1:26" x14ac:dyDescent="0.3">
      <c r="A5" s="1" t="str">
        <f>'Luka Doncic'!A5</f>
        <v>@ OCE</v>
      </c>
      <c r="B5">
        <v>2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2</v>
      </c>
      <c r="N5">
        <v>2</v>
      </c>
      <c r="O5">
        <v>0</v>
      </c>
      <c r="P5">
        <v>-1</v>
      </c>
      <c r="Q5" s="2">
        <f t="shared" si="0"/>
        <v>0</v>
      </c>
      <c r="R5" s="6" t="s">
        <v>45</v>
      </c>
      <c r="S5" s="2">
        <f>L5/M5</f>
        <v>1</v>
      </c>
      <c r="T5">
        <v>10</v>
      </c>
      <c r="U5">
        <v>2</v>
      </c>
      <c r="V5">
        <v>0</v>
      </c>
      <c r="W5" s="3">
        <f t="shared" si="1"/>
        <v>12.310399999999998</v>
      </c>
      <c r="X5" s="4">
        <f t="shared" si="2"/>
        <v>6.8</v>
      </c>
      <c r="Y5" s="4">
        <f t="shared" si="3"/>
        <v>2.6</v>
      </c>
      <c r="Z5">
        <v>0</v>
      </c>
    </row>
    <row r="6" spans="1:26" x14ac:dyDescent="0.3">
      <c r="A6" s="1" t="str">
        <f>'Luka Doncic'!A6</f>
        <v>vs FRA</v>
      </c>
      <c r="B6">
        <v>3</v>
      </c>
      <c r="C6">
        <v>4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2</v>
      </c>
      <c r="N6">
        <v>1</v>
      </c>
      <c r="O6">
        <v>0</v>
      </c>
      <c r="P6">
        <v>-2</v>
      </c>
      <c r="Q6" s="2">
        <f t="shared" si="0"/>
        <v>1</v>
      </c>
      <c r="R6" s="6" t="s">
        <v>45</v>
      </c>
      <c r="S6" s="2">
        <f t="shared" ref="S6:S46" si="4">L6/M6</f>
        <v>0.5</v>
      </c>
      <c r="T6">
        <v>9</v>
      </c>
      <c r="U6">
        <v>5</v>
      </c>
      <c r="V6">
        <v>0</v>
      </c>
      <c r="W6" s="3">
        <f t="shared" si="1"/>
        <v>29.982444444444443</v>
      </c>
      <c r="X6" s="4">
        <f t="shared" si="2"/>
        <v>12.3</v>
      </c>
      <c r="Y6" s="4">
        <f t="shared" si="3"/>
        <v>5.3</v>
      </c>
      <c r="Z6">
        <v>0</v>
      </c>
    </row>
    <row r="7" spans="1:26" x14ac:dyDescent="0.3">
      <c r="A7" s="1" t="str">
        <f>'Luka Doncic'!A7</f>
        <v>@ INJ</v>
      </c>
      <c r="B7">
        <v>2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8</v>
      </c>
      <c r="Q7" s="2">
        <f t="shared" si="0"/>
        <v>1</v>
      </c>
      <c r="R7" s="6" t="s">
        <v>45</v>
      </c>
      <c r="S7" s="6" t="s">
        <v>45</v>
      </c>
      <c r="T7">
        <v>10</v>
      </c>
      <c r="U7">
        <v>2</v>
      </c>
      <c r="V7">
        <v>0</v>
      </c>
      <c r="W7" s="3">
        <f t="shared" si="1"/>
        <v>17.899699999999999</v>
      </c>
      <c r="X7" s="4">
        <f t="shared" si="2"/>
        <v>7.4</v>
      </c>
      <c r="Y7" s="4">
        <f t="shared" si="3"/>
        <v>3.3999999999999995</v>
      </c>
      <c r="Z7">
        <v>0</v>
      </c>
    </row>
    <row r="8" spans="1:26" x14ac:dyDescent="0.3">
      <c r="A8" s="1" t="str">
        <f>'Luka Doncic'!A8</f>
        <v>vs CHI</v>
      </c>
      <c r="B8">
        <v>2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2</v>
      </c>
      <c r="N8">
        <v>3</v>
      </c>
      <c r="O8">
        <v>0</v>
      </c>
      <c r="P8">
        <v>5</v>
      </c>
      <c r="Q8" s="2">
        <f t="shared" si="0"/>
        <v>0</v>
      </c>
      <c r="R8" s="6" t="s">
        <v>45</v>
      </c>
      <c r="S8" s="2">
        <f t="shared" si="4"/>
        <v>1</v>
      </c>
      <c r="T8">
        <v>9</v>
      </c>
      <c r="U8">
        <v>4</v>
      </c>
      <c r="V8">
        <v>0</v>
      </c>
      <c r="W8" s="3">
        <f t="shared" si="1"/>
        <v>24.606000000000002</v>
      </c>
      <c r="X8" s="4">
        <f t="shared" si="2"/>
        <v>8.3000000000000007</v>
      </c>
      <c r="Y8" s="4">
        <f t="shared" si="3"/>
        <v>4.3999999999999995</v>
      </c>
      <c r="Z8">
        <v>0</v>
      </c>
    </row>
    <row r="9" spans="1:26" x14ac:dyDescent="0.3">
      <c r="A9" s="1" t="str">
        <f>'Luka Doncic'!A9</f>
        <v>@ RKS</v>
      </c>
      <c r="B9">
        <v>2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 s="2">
        <f t="shared" si="0"/>
        <v>1</v>
      </c>
      <c r="R9" s="6" t="s">
        <v>45</v>
      </c>
      <c r="S9" s="6" t="s">
        <v>45</v>
      </c>
      <c r="T9">
        <v>8</v>
      </c>
      <c r="U9">
        <v>2</v>
      </c>
      <c r="V9">
        <v>0</v>
      </c>
      <c r="W9" s="3">
        <f t="shared" si="1"/>
        <v>5.839999999999999</v>
      </c>
      <c r="X9" s="4">
        <f t="shared" si="2"/>
        <v>2.2000000000000002</v>
      </c>
      <c r="Y9" s="4">
        <f t="shared" si="3"/>
        <v>1</v>
      </c>
      <c r="Z9">
        <v>0</v>
      </c>
    </row>
    <row r="10" spans="1:26" x14ac:dyDescent="0.3">
      <c r="A10" s="1" t="str">
        <f>'Luka Doncic'!A10</f>
        <v>vs AFR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s="2">
        <f t="shared" si="0"/>
        <v>1</v>
      </c>
      <c r="R10" s="6" t="s">
        <v>45</v>
      </c>
      <c r="S10" s="6" t="s">
        <v>45</v>
      </c>
      <c r="T10">
        <v>8</v>
      </c>
      <c r="U10">
        <v>5</v>
      </c>
      <c r="V10">
        <v>0</v>
      </c>
      <c r="W10" s="3">
        <f t="shared" si="1"/>
        <v>12.926624999999998</v>
      </c>
      <c r="X10" s="4">
        <f t="shared" si="2"/>
        <v>3.5</v>
      </c>
      <c r="Y10" s="4">
        <f t="shared" si="3"/>
        <v>2</v>
      </c>
      <c r="Z10">
        <v>0</v>
      </c>
    </row>
    <row r="11" spans="1:26" x14ac:dyDescent="0.3">
      <c r="A11" s="1" t="str">
        <f>'Luka Doncic'!A11</f>
        <v>@ OLD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</v>
      </c>
      <c r="Q11" s="2">
        <f t="shared" si="0"/>
        <v>1</v>
      </c>
      <c r="R11" s="6" t="s">
        <v>45</v>
      </c>
      <c r="S11" s="6" t="s">
        <v>45</v>
      </c>
      <c r="T11">
        <v>6</v>
      </c>
      <c r="U11">
        <v>2</v>
      </c>
      <c r="V11">
        <v>1</v>
      </c>
      <c r="W11" s="3">
        <f t="shared" si="1"/>
        <v>19.220666666666666</v>
      </c>
      <c r="X11" s="4">
        <f t="shared" si="2"/>
        <v>4.4000000000000004</v>
      </c>
      <c r="Y11" s="4">
        <f t="shared" si="3"/>
        <v>2.2999999999999998</v>
      </c>
      <c r="Z11">
        <v>0</v>
      </c>
    </row>
    <row r="12" spans="1:26" x14ac:dyDescent="0.3">
      <c r="A12" s="1" t="str">
        <f>'Luka Doncic'!A12</f>
        <v>vs USA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0</v>
      </c>
      <c r="Q12" s="6" t="s">
        <v>45</v>
      </c>
      <c r="R12" s="6" t="s">
        <v>45</v>
      </c>
      <c r="S12" s="2">
        <f t="shared" si="4"/>
        <v>0.5</v>
      </c>
      <c r="T12">
        <v>7</v>
      </c>
      <c r="U12">
        <v>1</v>
      </c>
      <c r="V12">
        <v>0</v>
      </c>
      <c r="W12" s="3">
        <f t="shared" si="1"/>
        <v>9.4205714285714262</v>
      </c>
      <c r="X12" s="4">
        <f t="shared" si="2"/>
        <v>2.2000000000000002</v>
      </c>
      <c r="Y12" s="4">
        <f t="shared" si="3"/>
        <v>1.2999999999999998</v>
      </c>
      <c r="Z12">
        <v>0</v>
      </c>
    </row>
    <row r="13" spans="1:26" x14ac:dyDescent="0.3">
      <c r="A13" s="1" t="str">
        <f>'Luka Doncic'!A13</f>
        <v>@ SPA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-9</v>
      </c>
      <c r="Q13" s="6" t="s">
        <v>45</v>
      </c>
      <c r="R13" s="6" t="s">
        <v>45</v>
      </c>
      <c r="S13" s="6" t="s">
        <v>45</v>
      </c>
      <c r="T13">
        <v>9</v>
      </c>
      <c r="U13">
        <v>0</v>
      </c>
      <c r="V13">
        <v>0</v>
      </c>
      <c r="W13" s="3">
        <f t="shared" si="1"/>
        <v>4.0803333333333329</v>
      </c>
      <c r="X13" s="4">
        <f t="shared" si="2"/>
        <v>2.4</v>
      </c>
      <c r="Y13" s="4">
        <f t="shared" si="3"/>
        <v>0.6</v>
      </c>
      <c r="Z13">
        <v>0</v>
      </c>
    </row>
    <row r="14" spans="1:26" x14ac:dyDescent="0.3">
      <c r="A14" s="1" t="str">
        <f>'Luka Doncic'!A14</f>
        <v>vs 6TH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5</v>
      </c>
      <c r="Q14" s="2">
        <f t="shared" si="0"/>
        <v>0.5</v>
      </c>
      <c r="R14" s="2">
        <f t="shared" ref="R14:R46" si="5">J14/K14</f>
        <v>0</v>
      </c>
      <c r="S14" s="6" t="s">
        <v>45</v>
      </c>
      <c r="T14">
        <v>7</v>
      </c>
      <c r="U14">
        <v>2</v>
      </c>
      <c r="V14">
        <v>0</v>
      </c>
      <c r="W14" s="3">
        <f t="shared" si="1"/>
        <v>8.7752857142857135</v>
      </c>
      <c r="X14" s="4">
        <f t="shared" si="2"/>
        <v>3.2</v>
      </c>
      <c r="Y14" s="4">
        <f t="shared" si="3"/>
        <v>1.3</v>
      </c>
      <c r="Z14">
        <v>0</v>
      </c>
    </row>
    <row r="15" spans="1:26" x14ac:dyDescent="0.3">
      <c r="A15" s="1" t="str">
        <f>'Luka Doncic'!A15</f>
        <v>@ CAN</v>
      </c>
      <c r="B15">
        <v>7</v>
      </c>
      <c r="C15">
        <v>4</v>
      </c>
      <c r="D15">
        <v>1</v>
      </c>
      <c r="E15">
        <v>1</v>
      </c>
      <c r="F15">
        <v>0</v>
      </c>
      <c r="G15">
        <v>0</v>
      </c>
      <c r="H15">
        <v>2</v>
      </c>
      <c r="I15">
        <v>4</v>
      </c>
      <c r="J15">
        <v>0</v>
      </c>
      <c r="K15">
        <v>0</v>
      </c>
      <c r="L15">
        <v>3</v>
      </c>
      <c r="M15">
        <v>4</v>
      </c>
      <c r="N15">
        <v>2</v>
      </c>
      <c r="O15">
        <v>0</v>
      </c>
      <c r="P15">
        <v>10</v>
      </c>
      <c r="Q15" s="2">
        <f t="shared" si="0"/>
        <v>0.5</v>
      </c>
      <c r="R15" s="6" t="s">
        <v>45</v>
      </c>
      <c r="S15" s="2">
        <f t="shared" si="4"/>
        <v>0.75</v>
      </c>
      <c r="T15">
        <v>14</v>
      </c>
      <c r="U15">
        <v>10</v>
      </c>
      <c r="V15">
        <v>2</v>
      </c>
      <c r="W15" s="3">
        <f t="shared" si="1"/>
        <v>28.253214285714286</v>
      </c>
      <c r="X15" s="4">
        <f t="shared" si="2"/>
        <v>16.3</v>
      </c>
      <c r="Y15" s="4">
        <f t="shared" si="3"/>
        <v>8</v>
      </c>
      <c r="Z15">
        <v>0</v>
      </c>
    </row>
    <row r="16" spans="1:26" x14ac:dyDescent="0.3">
      <c r="A16" s="1" t="str">
        <f>'Luka Doncic'!A16</f>
        <v>vs DNK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7</v>
      </c>
      <c r="Q16" s="2">
        <f t="shared" si="0"/>
        <v>1</v>
      </c>
      <c r="R16" s="6" t="s">
        <v>45</v>
      </c>
      <c r="S16" s="6" t="s">
        <v>45</v>
      </c>
      <c r="T16">
        <v>10</v>
      </c>
      <c r="U16">
        <v>2</v>
      </c>
      <c r="V16">
        <v>1</v>
      </c>
      <c r="W16" s="3">
        <f t="shared" si="1"/>
        <v>17.899699999999999</v>
      </c>
      <c r="X16" s="4">
        <f t="shared" si="2"/>
        <v>5.6</v>
      </c>
      <c r="Y16" s="4">
        <f t="shared" si="3"/>
        <v>3.3999999999999995</v>
      </c>
      <c r="Z16">
        <v>0</v>
      </c>
    </row>
    <row r="17" spans="1:26" x14ac:dyDescent="0.3">
      <c r="A17" s="1" t="str">
        <f>'Luka Doncic'!A17</f>
        <v>@ IMP</v>
      </c>
      <c r="B17">
        <v>2</v>
      </c>
      <c r="C17">
        <v>4</v>
      </c>
      <c r="D17">
        <v>0</v>
      </c>
      <c r="E17">
        <v>1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-9</v>
      </c>
      <c r="Q17" s="2">
        <f t="shared" si="0"/>
        <v>0.33333333333333331</v>
      </c>
      <c r="R17" s="6" t="s">
        <v>45</v>
      </c>
      <c r="S17" s="2">
        <f t="shared" si="4"/>
        <v>0</v>
      </c>
      <c r="T17">
        <v>10</v>
      </c>
      <c r="U17">
        <v>2</v>
      </c>
      <c r="V17">
        <v>0</v>
      </c>
      <c r="W17" s="3">
        <f t="shared" si="1"/>
        <v>13.442299999999999</v>
      </c>
      <c r="X17" s="4">
        <f t="shared" si="2"/>
        <v>9.8000000000000007</v>
      </c>
      <c r="Y17" s="4">
        <f t="shared" si="3"/>
        <v>2.6000000000000005</v>
      </c>
      <c r="Z17">
        <v>0</v>
      </c>
    </row>
    <row r="18" spans="1:26" x14ac:dyDescent="0.3">
      <c r="A18" s="1" t="str">
        <f>'Luka Doncic'!A18</f>
        <v>vs 3PT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4</v>
      </c>
      <c r="N18">
        <v>1</v>
      </c>
      <c r="O18">
        <v>0</v>
      </c>
      <c r="P18">
        <v>7</v>
      </c>
      <c r="Q18" s="6" t="s">
        <v>45</v>
      </c>
      <c r="R18" s="6" t="s">
        <v>45</v>
      </c>
      <c r="S18" s="2">
        <f t="shared" si="4"/>
        <v>0.75</v>
      </c>
      <c r="T18">
        <v>10</v>
      </c>
      <c r="U18">
        <v>3</v>
      </c>
      <c r="V18">
        <v>0</v>
      </c>
      <c r="W18" s="3">
        <f t="shared" si="1"/>
        <v>17.434099999999997</v>
      </c>
      <c r="X18" s="4">
        <f t="shared" si="2"/>
        <v>5.4</v>
      </c>
      <c r="Y18" s="4">
        <f t="shared" si="3"/>
        <v>3.5999999999999996</v>
      </c>
      <c r="Z18">
        <v>0</v>
      </c>
    </row>
    <row r="19" spans="1:26" x14ac:dyDescent="0.3">
      <c r="A19" s="1" t="str">
        <f>'Luka Doncic'!A19</f>
        <v>@ DEF</v>
      </c>
      <c r="B19">
        <v>4</v>
      </c>
      <c r="C19">
        <v>3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 s="2">
        <f t="shared" si="0"/>
        <v>1</v>
      </c>
      <c r="R19" s="6" t="s">
        <v>45</v>
      </c>
      <c r="S19" s="6" t="s">
        <v>45</v>
      </c>
      <c r="T19">
        <v>8</v>
      </c>
      <c r="U19">
        <v>4</v>
      </c>
      <c r="V19">
        <v>2</v>
      </c>
      <c r="W19" s="3">
        <f t="shared" si="1"/>
        <v>26.992625</v>
      </c>
      <c r="X19" s="4">
        <f t="shared" si="2"/>
        <v>7.6</v>
      </c>
      <c r="Y19" s="4">
        <f t="shared" si="3"/>
        <v>4.3</v>
      </c>
      <c r="Z19">
        <v>0</v>
      </c>
    </row>
    <row r="20" spans="1:26" x14ac:dyDescent="0.3">
      <c r="A20" s="1" t="str">
        <f>'Luka Doncic'!A20</f>
        <v>vs OCE</v>
      </c>
      <c r="B20">
        <v>4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9</v>
      </c>
      <c r="Q20" s="2">
        <f t="shared" si="0"/>
        <v>1</v>
      </c>
      <c r="R20" s="6" t="s">
        <v>45</v>
      </c>
      <c r="S20" s="2">
        <f t="shared" si="4"/>
        <v>1</v>
      </c>
      <c r="T20">
        <v>9</v>
      </c>
      <c r="U20">
        <v>4</v>
      </c>
      <c r="V20">
        <v>0</v>
      </c>
      <c r="W20" s="3">
        <f t="shared" si="1"/>
        <v>24.85788888888889</v>
      </c>
      <c r="X20" s="4">
        <f t="shared" si="2"/>
        <v>7.6</v>
      </c>
      <c r="Y20" s="4">
        <f t="shared" si="3"/>
        <v>4.5999999999999996</v>
      </c>
      <c r="Z20">
        <v>0</v>
      </c>
    </row>
    <row r="21" spans="1:26" x14ac:dyDescent="0.3">
      <c r="A21" s="1" t="str">
        <f>'Luka Doncic'!A21</f>
        <v>@ FRA</v>
      </c>
      <c r="B21">
        <v>4</v>
      </c>
      <c r="C21">
        <v>5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2</v>
      </c>
      <c r="N21">
        <v>1</v>
      </c>
      <c r="O21">
        <v>0</v>
      </c>
      <c r="P21">
        <v>5</v>
      </c>
      <c r="Q21" s="2">
        <f t="shared" si="0"/>
        <v>1</v>
      </c>
      <c r="R21" s="6" t="s">
        <v>45</v>
      </c>
      <c r="S21" s="2">
        <f t="shared" si="4"/>
        <v>1</v>
      </c>
      <c r="T21">
        <v>10</v>
      </c>
      <c r="U21">
        <v>4</v>
      </c>
      <c r="V21">
        <v>0</v>
      </c>
      <c r="W21" s="3">
        <f t="shared" si="1"/>
        <v>27.761800000000001</v>
      </c>
      <c r="X21" s="4">
        <f t="shared" si="2"/>
        <v>10</v>
      </c>
      <c r="Y21" s="4">
        <f t="shared" si="3"/>
        <v>5.6000000000000005</v>
      </c>
      <c r="Z21">
        <v>0</v>
      </c>
    </row>
    <row r="22" spans="1:26" x14ac:dyDescent="0.3">
      <c r="A22" s="1" t="str">
        <f>'Luka Doncic'!A22</f>
        <v>vs INJ</v>
      </c>
      <c r="B22">
        <v>4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0</v>
      </c>
      <c r="Q22" s="2">
        <f t="shared" si="0"/>
        <v>1</v>
      </c>
      <c r="R22" s="6" t="s">
        <v>45</v>
      </c>
      <c r="S22" s="2">
        <f t="shared" si="4"/>
        <v>1</v>
      </c>
      <c r="T22">
        <v>11</v>
      </c>
      <c r="U22">
        <v>4</v>
      </c>
      <c r="V22">
        <v>0</v>
      </c>
      <c r="W22" s="3">
        <f t="shared" si="1"/>
        <v>26.126727272727273</v>
      </c>
      <c r="X22" s="4">
        <f t="shared" si="2"/>
        <v>11.2</v>
      </c>
      <c r="Y22" s="4">
        <f t="shared" si="3"/>
        <v>5.7</v>
      </c>
      <c r="Z22">
        <v>0</v>
      </c>
    </row>
    <row r="23" spans="1:26" x14ac:dyDescent="0.3">
      <c r="A23" s="1" t="str">
        <f>'Luka Doncic'!A23</f>
        <v>@ CHI</v>
      </c>
      <c r="B23">
        <v>6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4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5</v>
      </c>
      <c r="Q23" s="2">
        <f t="shared" si="0"/>
        <v>0.75</v>
      </c>
      <c r="R23" s="6" t="s">
        <v>45</v>
      </c>
      <c r="S23" s="2">
        <f t="shared" si="4"/>
        <v>0</v>
      </c>
      <c r="T23">
        <v>11</v>
      </c>
      <c r="U23">
        <v>6</v>
      </c>
      <c r="V23">
        <v>1</v>
      </c>
      <c r="W23" s="3">
        <f t="shared" si="1"/>
        <v>17.816545454545455</v>
      </c>
      <c r="X23" s="4">
        <f t="shared" si="2"/>
        <v>7.2</v>
      </c>
      <c r="Y23" s="4">
        <f t="shared" si="3"/>
        <v>3.9</v>
      </c>
      <c r="Z23">
        <v>0</v>
      </c>
    </row>
    <row r="24" spans="1:26" x14ac:dyDescent="0.3">
      <c r="A24" s="1" t="str">
        <f>'Luka Doncic'!A24</f>
        <v>vs RKS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4</v>
      </c>
      <c r="Q24" s="6" t="s">
        <v>45</v>
      </c>
      <c r="R24" s="6" t="s">
        <v>45</v>
      </c>
      <c r="S24" s="6" t="s">
        <v>45</v>
      </c>
      <c r="T24">
        <v>8</v>
      </c>
      <c r="U24">
        <v>0</v>
      </c>
      <c r="V24">
        <v>0</v>
      </c>
      <c r="W24" s="3">
        <f t="shared" si="1"/>
        <v>4.8987499999999997</v>
      </c>
      <c r="X24" s="4">
        <f t="shared" si="2"/>
        <v>1.2</v>
      </c>
      <c r="Y24" s="4">
        <f t="shared" si="3"/>
        <v>0.7</v>
      </c>
      <c r="Z24">
        <v>0</v>
      </c>
    </row>
    <row r="25" spans="1:26" x14ac:dyDescent="0.3">
      <c r="A25" s="1" t="str">
        <f>'Luka Doncic'!A25</f>
        <v>@ AFR</v>
      </c>
      <c r="B25">
        <v>4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2</v>
      </c>
      <c r="M25">
        <v>2</v>
      </c>
      <c r="N25">
        <v>0</v>
      </c>
      <c r="O25">
        <v>1</v>
      </c>
      <c r="P25">
        <v>3</v>
      </c>
      <c r="Q25" s="2">
        <f t="shared" si="0"/>
        <v>1</v>
      </c>
      <c r="R25" s="6" t="s">
        <v>45</v>
      </c>
      <c r="S25" s="2">
        <f t="shared" si="4"/>
        <v>1</v>
      </c>
      <c r="T25">
        <v>10</v>
      </c>
      <c r="U25">
        <v>6</v>
      </c>
      <c r="V25">
        <v>1</v>
      </c>
      <c r="W25" s="3">
        <f t="shared" si="1"/>
        <v>28.041399999999999</v>
      </c>
      <c r="X25" s="4">
        <f t="shared" si="2"/>
        <v>10.9</v>
      </c>
      <c r="Y25" s="4">
        <f t="shared" si="3"/>
        <v>5.6</v>
      </c>
      <c r="Z25">
        <v>0</v>
      </c>
    </row>
    <row r="26" spans="1:26" x14ac:dyDescent="0.3">
      <c r="A26" s="1" t="str">
        <f>'Luka Doncic'!A26</f>
        <v>vs OLD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</v>
      </c>
      <c r="Q26" s="6" t="s">
        <v>45</v>
      </c>
      <c r="R26" s="6" t="s">
        <v>45</v>
      </c>
      <c r="S26" s="6" t="s">
        <v>45</v>
      </c>
      <c r="T26">
        <v>7</v>
      </c>
      <c r="U26">
        <v>0</v>
      </c>
      <c r="V26">
        <v>0</v>
      </c>
      <c r="W26" s="3">
        <f t="shared" si="1"/>
        <v>-3.4975714285714283</v>
      </c>
      <c r="X26" s="4">
        <f t="shared" si="2"/>
        <v>1.4</v>
      </c>
      <c r="Y26" s="4">
        <f t="shared" si="3"/>
        <v>-0.4</v>
      </c>
      <c r="Z26">
        <v>0</v>
      </c>
    </row>
    <row r="27" spans="1:26" x14ac:dyDescent="0.3">
      <c r="A27" s="1" t="str">
        <f>'Luka Doncic'!A27</f>
        <v>@ USA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2</v>
      </c>
      <c r="N27">
        <v>1</v>
      </c>
      <c r="O27">
        <v>0</v>
      </c>
      <c r="P27">
        <v>-3</v>
      </c>
      <c r="Q27" s="2">
        <f t="shared" si="0"/>
        <v>1</v>
      </c>
      <c r="R27" s="6" t="s">
        <v>45</v>
      </c>
      <c r="S27" s="2">
        <f t="shared" si="4"/>
        <v>0.5</v>
      </c>
      <c r="T27">
        <v>10</v>
      </c>
      <c r="U27">
        <v>5</v>
      </c>
      <c r="V27">
        <v>0</v>
      </c>
      <c r="W27" s="3">
        <f t="shared" si="1"/>
        <v>26.7178</v>
      </c>
      <c r="X27" s="4">
        <f t="shared" si="2"/>
        <v>8.6</v>
      </c>
      <c r="Y27" s="4">
        <f t="shared" si="3"/>
        <v>5.3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5"/>
        <v>#DIV/0!</v>
      </c>
      <c r="S28" s="2" t="e">
        <f t="shared" si="4"/>
        <v>#DIV/0!</v>
      </c>
      <c r="W28" s="3" t="e">
        <f t="shared" si="1"/>
        <v>#DIV/0!</v>
      </c>
      <c r="X28" s="4">
        <f t="shared" si="2"/>
        <v>0</v>
      </c>
      <c r="Y28" s="4">
        <f t="shared" si="3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5"/>
        <v>#DIV/0!</v>
      </c>
      <c r="S29" s="2" t="e">
        <f t="shared" si="4"/>
        <v>#DIV/0!</v>
      </c>
      <c r="W29" s="3" t="e">
        <f t="shared" si="1"/>
        <v>#DIV/0!</v>
      </c>
      <c r="X29" s="4">
        <f t="shared" si="2"/>
        <v>0</v>
      </c>
      <c r="Y29" s="4">
        <f t="shared" si="3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5"/>
        <v>#DIV/0!</v>
      </c>
      <c r="S30" s="2" t="e">
        <f t="shared" si="4"/>
        <v>#DIV/0!</v>
      </c>
      <c r="W30" s="3" t="e">
        <f t="shared" si="1"/>
        <v>#DIV/0!</v>
      </c>
      <c r="X30" s="4">
        <f t="shared" si="2"/>
        <v>0</v>
      </c>
      <c r="Y30" s="4">
        <f t="shared" si="3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5"/>
        <v>#DIV/0!</v>
      </c>
      <c r="S31" s="2" t="e">
        <f t="shared" si="4"/>
        <v>#DIV/0!</v>
      </c>
      <c r="W31" s="3" t="e">
        <f t="shared" si="1"/>
        <v>#DIV/0!</v>
      </c>
      <c r="X31" s="4">
        <f t="shared" si="2"/>
        <v>0</v>
      </c>
      <c r="Y31" s="4">
        <f t="shared" si="3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5"/>
        <v>#DIV/0!</v>
      </c>
      <c r="S32" s="2" t="e">
        <f t="shared" si="4"/>
        <v>#DIV/0!</v>
      </c>
      <c r="W32" s="3" t="e">
        <f t="shared" si="1"/>
        <v>#DIV/0!</v>
      </c>
      <c r="X32" s="4">
        <f t="shared" si="2"/>
        <v>0</v>
      </c>
      <c r="Y32" s="4">
        <f t="shared" si="3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5"/>
        <v>#DIV/0!</v>
      </c>
      <c r="S33" s="2" t="e">
        <f t="shared" si="4"/>
        <v>#DIV/0!</v>
      </c>
      <c r="W33" s="3" t="e">
        <f t="shared" si="1"/>
        <v>#DIV/0!</v>
      </c>
      <c r="X33" s="4">
        <f t="shared" si="2"/>
        <v>0</v>
      </c>
      <c r="Y33" s="4">
        <f t="shared" si="3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5"/>
        <v>#DIV/0!</v>
      </c>
      <c r="S34" s="2" t="e">
        <f t="shared" si="4"/>
        <v>#DIV/0!</v>
      </c>
      <c r="W34" s="3" t="e">
        <f t="shared" si="1"/>
        <v>#DIV/0!</v>
      </c>
      <c r="X34" s="4">
        <f t="shared" si="2"/>
        <v>0</v>
      </c>
      <c r="Y34" s="4">
        <f t="shared" si="3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5"/>
        <v>#DIV/0!</v>
      </c>
      <c r="S35" s="2" t="e">
        <f t="shared" si="4"/>
        <v>#DIV/0!</v>
      </c>
      <c r="W35" s="3" t="e">
        <f t="shared" si="1"/>
        <v>#DIV/0!</v>
      </c>
      <c r="X35" s="4">
        <f t="shared" si="2"/>
        <v>0</v>
      </c>
      <c r="Y35" s="4">
        <f t="shared" si="3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5"/>
        <v>#DIV/0!</v>
      </c>
      <c r="S36" s="2" t="e">
        <f t="shared" si="4"/>
        <v>#DIV/0!</v>
      </c>
      <c r="W36" s="3" t="e">
        <f t="shared" si="1"/>
        <v>#DIV/0!</v>
      </c>
      <c r="X36" s="4">
        <f t="shared" si="2"/>
        <v>0</v>
      </c>
      <c r="Y36" s="4">
        <f t="shared" si="3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5"/>
        <v>#DIV/0!</v>
      </c>
      <c r="S37" s="2" t="e">
        <f t="shared" si="4"/>
        <v>#DIV/0!</v>
      </c>
      <c r="W37" s="3" t="e">
        <f t="shared" si="1"/>
        <v>#DIV/0!</v>
      </c>
      <c r="X37" s="4">
        <f t="shared" si="2"/>
        <v>0</v>
      </c>
      <c r="Y37" s="4">
        <f t="shared" si="3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5"/>
        <v>#DIV/0!</v>
      </c>
      <c r="S38" s="2" t="e">
        <f t="shared" si="4"/>
        <v>#DIV/0!</v>
      </c>
      <c r="W38" s="3" t="e">
        <f t="shared" si="1"/>
        <v>#DIV/0!</v>
      </c>
      <c r="X38" s="4">
        <f t="shared" si="2"/>
        <v>0</v>
      </c>
      <c r="Y38" s="4">
        <f t="shared" si="3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5"/>
        <v>#DIV/0!</v>
      </c>
      <c r="S39" s="2" t="e">
        <f t="shared" si="4"/>
        <v>#DIV/0!</v>
      </c>
      <c r="W39" s="3" t="e">
        <f t="shared" si="1"/>
        <v>#DIV/0!</v>
      </c>
      <c r="X39" s="4">
        <f t="shared" si="2"/>
        <v>0</v>
      </c>
      <c r="Y39" s="4">
        <f t="shared" si="3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5"/>
        <v>#DIV/0!</v>
      </c>
      <c r="S40" s="2" t="e">
        <f t="shared" si="4"/>
        <v>#DIV/0!</v>
      </c>
      <c r="W40" s="3" t="e">
        <f t="shared" si="1"/>
        <v>#DIV/0!</v>
      </c>
      <c r="X40" s="4">
        <f t="shared" si="2"/>
        <v>0</v>
      </c>
      <c r="Y40" s="4">
        <f t="shared" si="3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5"/>
        <v>#DIV/0!</v>
      </c>
      <c r="S41" s="2" t="e">
        <f t="shared" si="4"/>
        <v>#DIV/0!</v>
      </c>
      <c r="W41" s="3" t="e">
        <f t="shared" si="1"/>
        <v>#DIV/0!</v>
      </c>
      <c r="X41" s="4">
        <f t="shared" si="2"/>
        <v>0</v>
      </c>
      <c r="Y41" s="4">
        <f t="shared" si="3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5"/>
        <v>#DIV/0!</v>
      </c>
      <c r="S42" s="2" t="e">
        <f t="shared" si="4"/>
        <v>#DIV/0!</v>
      </c>
      <c r="W42" s="3" t="e">
        <f t="shared" si="1"/>
        <v>#DIV/0!</v>
      </c>
      <c r="X42" s="4">
        <f t="shared" si="2"/>
        <v>0</v>
      </c>
      <c r="Y42" s="4">
        <f t="shared" si="3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5"/>
        <v>#DIV/0!</v>
      </c>
      <c r="S43" s="2" t="e">
        <f t="shared" si="4"/>
        <v>#DIV/0!</v>
      </c>
      <c r="W43" s="3" t="e">
        <f t="shared" si="1"/>
        <v>#DIV/0!</v>
      </c>
      <c r="X43" s="4">
        <f t="shared" si="2"/>
        <v>0</v>
      </c>
      <c r="Y43" s="4">
        <f t="shared" si="3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5"/>
        <v>#DIV/0!</v>
      </c>
      <c r="S44" s="2" t="e">
        <f t="shared" si="4"/>
        <v>#DIV/0!</v>
      </c>
      <c r="W44" s="3" t="e">
        <f t="shared" si="1"/>
        <v>#DIV/0!</v>
      </c>
      <c r="X44" s="4">
        <f t="shared" si="2"/>
        <v>0</v>
      </c>
      <c r="Y44" s="4">
        <f t="shared" si="3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5"/>
        <v>#DIV/0!</v>
      </c>
      <c r="S45" s="2" t="e">
        <f t="shared" si="4"/>
        <v>#DIV/0!</v>
      </c>
      <c r="W45" s="3" t="e">
        <f t="shared" si="1"/>
        <v>#DIV/0!</v>
      </c>
      <c r="X45" s="4">
        <f t="shared" si="2"/>
        <v>0</v>
      </c>
      <c r="Y45" s="4">
        <f t="shared" si="3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5"/>
        <v>#DIV/0!</v>
      </c>
      <c r="S46" s="2" t="e">
        <f t="shared" si="4"/>
        <v>#DIV/0!</v>
      </c>
      <c r="W46" s="3" t="e">
        <f t="shared" si="1"/>
        <v>#DIV/0!</v>
      </c>
      <c r="X46" s="4">
        <f t="shared" si="2"/>
        <v>0</v>
      </c>
      <c r="Y46" s="4">
        <f t="shared" si="3"/>
        <v>0</v>
      </c>
      <c r="Z46">
        <v>0</v>
      </c>
    </row>
    <row r="47" spans="1:26" x14ac:dyDescent="0.3">
      <c r="A47" t="s">
        <v>22</v>
      </c>
      <c r="B47" s="4">
        <f>AVERAGE(B2:B46)</f>
        <v>2.5769230769230771</v>
      </c>
      <c r="C47" s="4">
        <f t="shared" ref="C47:P47" si="6">AVERAGE(C2:C46)</f>
        <v>2.3076923076923075</v>
      </c>
      <c r="D47" s="4">
        <f t="shared" si="6"/>
        <v>0.26923076923076922</v>
      </c>
      <c r="E47" s="4">
        <f t="shared" si="6"/>
        <v>0.19230769230769232</v>
      </c>
      <c r="F47" s="4">
        <f t="shared" si="6"/>
        <v>7.6923076923076927E-2</v>
      </c>
      <c r="G47" s="4">
        <f t="shared" si="6"/>
        <v>7.6923076923076927E-2</v>
      </c>
      <c r="H47" s="4">
        <f t="shared" si="6"/>
        <v>0.88461538461538458</v>
      </c>
      <c r="I47" s="4">
        <f t="shared" si="6"/>
        <v>1.2307692307692308</v>
      </c>
      <c r="J47" s="4">
        <f t="shared" si="6"/>
        <v>0</v>
      </c>
      <c r="K47" s="4">
        <f t="shared" si="6"/>
        <v>3.8461538461538464E-2</v>
      </c>
      <c r="L47" s="4">
        <f t="shared" si="6"/>
        <v>0.80769230769230771</v>
      </c>
      <c r="M47" s="4">
        <f t="shared" si="6"/>
        <v>1.0769230769230769</v>
      </c>
      <c r="N47" s="4">
        <f t="shared" si="6"/>
        <v>0.80769230769230771</v>
      </c>
      <c r="O47" s="4">
        <f t="shared" si="6"/>
        <v>0.23076923076923078</v>
      </c>
      <c r="P47" s="4">
        <f t="shared" si="6"/>
        <v>1.2692307692307692</v>
      </c>
      <c r="Q47" s="2">
        <f>SUM(H2:H46)/SUM(I2:I46)</f>
        <v>0.71875</v>
      </c>
      <c r="R47" s="2">
        <f>SUM(J2:J46)/SUM(K2:K46)</f>
        <v>0</v>
      </c>
      <c r="S47" s="2">
        <f>SUM(L2:L46)/SUM(M2:M46)</f>
        <v>0.75</v>
      </c>
      <c r="T47" s="4">
        <f t="shared" ref="T47:V47" si="7">AVERAGE(T2:T46)</f>
        <v>9.115384615384615</v>
      </c>
      <c r="U47" s="4">
        <f t="shared" si="7"/>
        <v>3.3076923076923075</v>
      </c>
      <c r="V47" s="4">
        <f t="shared" si="7"/>
        <v>0.38461538461538464</v>
      </c>
      <c r="W47" s="3">
        <f>((H49*85.91) +(F49*53.897)+(J49*51.757)+(L49*46.845)+(E49*39.19)+(N49*39.19)+(D49*34.677)+((C49-N49)*14.707)-(O49*17.174)-((M49-L49)*20.091)-((I49-H49)*39.19)-(G49*53.897))/T49</f>
        <v>17.715341772151898</v>
      </c>
      <c r="X47" s="4">
        <f t="shared" ref="X47" si="8">B47+(C47*1.2)+(D47*1.5)+(E47*3)+(F47*3)-G47</f>
        <v>6.4807692307692308</v>
      </c>
      <c r="Y47" s="4">
        <f t="shared" ref="Y47" si="9">B47+0.4*H47-0.7*I47-0.4*(M47-L47)+0.7*N47+0.3*(C47-N47)+F47+D47*0.7+0.7*E47-0.4*O47-G47</f>
        <v>3.207692307692307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67</v>
      </c>
      <c r="C49">
        <f t="shared" ref="C49:P49" si="10">SUM(C2:C46)</f>
        <v>60</v>
      </c>
      <c r="D49">
        <f t="shared" si="10"/>
        <v>7</v>
      </c>
      <c r="E49">
        <f t="shared" si="10"/>
        <v>5</v>
      </c>
      <c r="F49">
        <f t="shared" si="10"/>
        <v>2</v>
      </c>
      <c r="G49">
        <f t="shared" si="10"/>
        <v>2</v>
      </c>
      <c r="H49">
        <f t="shared" si="10"/>
        <v>23</v>
      </c>
      <c r="I49">
        <f t="shared" si="10"/>
        <v>32</v>
      </c>
      <c r="J49">
        <f t="shared" si="10"/>
        <v>0</v>
      </c>
      <c r="K49">
        <f t="shared" si="10"/>
        <v>1</v>
      </c>
      <c r="L49">
        <f t="shared" si="10"/>
        <v>21</v>
      </c>
      <c r="M49">
        <f t="shared" si="10"/>
        <v>28</v>
      </c>
      <c r="N49">
        <f t="shared" si="10"/>
        <v>21</v>
      </c>
      <c r="O49">
        <f t="shared" si="10"/>
        <v>6</v>
      </c>
      <c r="P49">
        <f t="shared" si="10"/>
        <v>33</v>
      </c>
      <c r="T49">
        <f>SUM(T2:T46)</f>
        <v>237</v>
      </c>
      <c r="U49">
        <f>SUM(U2:U46)</f>
        <v>86</v>
      </c>
      <c r="V49">
        <f>SUM(V2:V46)</f>
        <v>10</v>
      </c>
      <c r="X49" s="4">
        <f>SUM(X2:X46)</f>
        <v>168.49999999999997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3E3-6783-4E5F-A685-CA552B8B6F02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8</v>
      </c>
      <c r="C2">
        <v>6</v>
      </c>
      <c r="D2">
        <v>2</v>
      </c>
      <c r="E2">
        <v>0</v>
      </c>
      <c r="F2">
        <v>0</v>
      </c>
      <c r="G2">
        <v>1</v>
      </c>
      <c r="H2">
        <v>3</v>
      </c>
      <c r="I2">
        <v>3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13</v>
      </c>
      <c r="Q2" s="2">
        <f t="shared" ref="Q2:Q46" si="0">H2/I2</f>
        <v>1</v>
      </c>
      <c r="R2" s="2">
        <f t="shared" ref="R2:R46" si="1">J2/K2</f>
        <v>1</v>
      </c>
      <c r="S2" s="6" t="s">
        <v>45</v>
      </c>
      <c r="T2">
        <v>15</v>
      </c>
      <c r="U2">
        <v>12</v>
      </c>
      <c r="V2">
        <v>1</v>
      </c>
      <c r="W2" s="3">
        <f t="shared" ref="W2:W46" si="2">((H2*85.91) +(F2*53.897)+(J2*51.757)+(L2*46.845)+(E2*39.19)+(N2*39.19)+(D2*34.677)+((C2-N2)*14.707)-(O2*17.174)-((M2-L2)*20.091)-((I2-H2)*39.19)-(G2*53.897))/T2</f>
        <v>30.996200000000002</v>
      </c>
      <c r="X2" s="4">
        <f t="shared" ref="X2:X46" si="3">B2+(C2*1.2)+(D2*1.5)+(E2*3)+(F2*3)-G2</f>
        <v>17.2</v>
      </c>
      <c r="Y2" s="4">
        <f t="shared" ref="Y2:Y46" si="4">B2+0.4*H2-0.7*I2-0.4*(M2-L2)+0.7*N2+0.3*(C2-N2)+F2+D2*0.7+0.7*E2-0.4*O2-G2</f>
        <v>9.2999999999999989</v>
      </c>
      <c r="Z2">
        <v>0</v>
      </c>
    </row>
    <row r="3" spans="1:26" x14ac:dyDescent="0.3">
      <c r="A3" s="1" t="str">
        <f>'Luka Doncic'!A3</f>
        <v>@ 3PT</v>
      </c>
      <c r="B3">
        <v>0</v>
      </c>
      <c r="C3">
        <v>1</v>
      </c>
      <c r="D3">
        <v>2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6</v>
      </c>
      <c r="Q3" s="2">
        <f t="shared" si="0"/>
        <v>0</v>
      </c>
      <c r="R3" s="2">
        <f t="shared" si="1"/>
        <v>0</v>
      </c>
      <c r="S3" s="6" t="s">
        <v>45</v>
      </c>
      <c r="T3">
        <v>7</v>
      </c>
      <c r="U3">
        <v>5</v>
      </c>
      <c r="V3">
        <v>0</v>
      </c>
      <c r="W3" s="3">
        <f t="shared" si="2"/>
        <v>-1.2894285714285698</v>
      </c>
      <c r="X3" s="4">
        <f t="shared" si="3"/>
        <v>3.2</v>
      </c>
      <c r="Y3" s="4">
        <f t="shared" si="4"/>
        <v>0</v>
      </c>
      <c r="Z3">
        <v>0</v>
      </c>
    </row>
    <row r="4" spans="1:26" x14ac:dyDescent="0.3">
      <c r="A4" s="1" t="str">
        <f>'Luka Doncic'!A4</f>
        <v>vs DEF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 s="6" t="s">
        <v>45</v>
      </c>
      <c r="R4" s="6" t="s">
        <v>45</v>
      </c>
      <c r="S4" s="6" t="s">
        <v>45</v>
      </c>
      <c r="T4">
        <v>5</v>
      </c>
      <c r="U4">
        <v>2</v>
      </c>
      <c r="V4">
        <v>0</v>
      </c>
      <c r="W4" s="3">
        <f t="shared" si="2"/>
        <v>6.4420000000000002</v>
      </c>
      <c r="X4" s="4">
        <f t="shared" si="3"/>
        <v>2.7</v>
      </c>
      <c r="Y4" s="4">
        <f t="shared" si="4"/>
        <v>0.6</v>
      </c>
      <c r="Z4">
        <v>0</v>
      </c>
    </row>
    <row r="5" spans="1:26" x14ac:dyDescent="0.3">
      <c r="A5" s="1" t="str">
        <f>'Luka Doncic'!A5</f>
        <v>@ OCE</v>
      </c>
      <c r="B5">
        <v>0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13</v>
      </c>
      <c r="Q5" s="2">
        <f t="shared" si="0"/>
        <v>0</v>
      </c>
      <c r="R5" s="2">
        <f t="shared" si="1"/>
        <v>0</v>
      </c>
      <c r="S5" s="6" t="s">
        <v>45</v>
      </c>
      <c r="T5">
        <v>11</v>
      </c>
      <c r="U5">
        <v>3</v>
      </c>
      <c r="V5">
        <v>0</v>
      </c>
      <c r="W5" s="3">
        <f t="shared" si="2"/>
        <v>2.2637272727272726</v>
      </c>
      <c r="X5" s="4">
        <f t="shared" si="3"/>
        <v>6.9</v>
      </c>
      <c r="Y5" s="4">
        <f t="shared" si="4"/>
        <v>0.6</v>
      </c>
      <c r="Z5">
        <v>0</v>
      </c>
    </row>
    <row r="6" spans="1:26" x14ac:dyDescent="0.3">
      <c r="A6" s="1" t="str">
        <f>'Luka Doncic'!A6</f>
        <v>vs FRA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3</v>
      </c>
      <c r="I6">
        <v>7</v>
      </c>
      <c r="J6">
        <v>2</v>
      </c>
      <c r="K6">
        <v>4</v>
      </c>
      <c r="L6">
        <v>0</v>
      </c>
      <c r="M6">
        <v>0</v>
      </c>
      <c r="N6">
        <v>0</v>
      </c>
      <c r="O6">
        <v>0</v>
      </c>
      <c r="P6">
        <v>9</v>
      </c>
      <c r="Q6" s="2">
        <f t="shared" si="0"/>
        <v>0.42857142857142855</v>
      </c>
      <c r="R6" s="2">
        <f t="shared" si="1"/>
        <v>0.5</v>
      </c>
      <c r="S6" s="6" t="s">
        <v>45</v>
      </c>
      <c r="T6">
        <v>11</v>
      </c>
      <c r="U6">
        <v>8</v>
      </c>
      <c r="V6">
        <v>0</v>
      </c>
      <c r="W6" s="3">
        <f t="shared" si="2"/>
        <v>21.263454545454547</v>
      </c>
      <c r="X6" s="4">
        <f t="shared" si="3"/>
        <v>10.4</v>
      </c>
      <c r="Y6" s="4">
        <f t="shared" si="4"/>
        <v>4.8999999999999995</v>
      </c>
      <c r="Z6">
        <v>0</v>
      </c>
    </row>
    <row r="7" spans="1:26" x14ac:dyDescent="0.3">
      <c r="A7" s="1" t="str">
        <f>'Luka Doncic'!A7</f>
        <v>@ INJ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5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1</v>
      </c>
      <c r="Q7" s="2">
        <f t="shared" si="0"/>
        <v>0.2</v>
      </c>
      <c r="R7" s="2">
        <f t="shared" si="1"/>
        <v>0</v>
      </c>
      <c r="S7" s="6" t="s">
        <v>45</v>
      </c>
      <c r="T7">
        <v>8</v>
      </c>
      <c r="U7">
        <v>2</v>
      </c>
      <c r="V7">
        <v>1</v>
      </c>
      <c r="W7" s="3">
        <f t="shared" si="2"/>
        <v>-8.8562499999999993</v>
      </c>
      <c r="X7" s="4">
        <f t="shared" si="3"/>
        <v>2</v>
      </c>
      <c r="Y7" s="4">
        <f t="shared" si="4"/>
        <v>-1.1000000000000001</v>
      </c>
      <c r="Z7">
        <v>0</v>
      </c>
    </row>
    <row r="8" spans="1:26" x14ac:dyDescent="0.3">
      <c r="A8" s="1" t="str">
        <f>'Luka Doncic'!A8</f>
        <v>vs CHI</v>
      </c>
      <c r="B8">
        <v>0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 s="6" t="s">
        <v>45</v>
      </c>
      <c r="R8" s="6" t="s">
        <v>45</v>
      </c>
      <c r="S8" s="6" t="s">
        <v>45</v>
      </c>
      <c r="T8">
        <v>5</v>
      </c>
      <c r="U8">
        <v>3</v>
      </c>
      <c r="V8">
        <v>0</v>
      </c>
      <c r="W8" s="3">
        <f t="shared" si="2"/>
        <v>15.759600000000001</v>
      </c>
      <c r="X8" s="4">
        <f t="shared" si="3"/>
        <v>5.0999999999999996</v>
      </c>
      <c r="Y8" s="4">
        <f t="shared" si="4"/>
        <v>1.5999999999999999</v>
      </c>
      <c r="Z8">
        <v>0</v>
      </c>
    </row>
    <row r="9" spans="1:26" x14ac:dyDescent="0.3">
      <c r="A9" s="1" t="str">
        <f>'Luka Doncic'!A9</f>
        <v>@ RKS</v>
      </c>
      <c r="B9">
        <v>3</v>
      </c>
      <c r="C9">
        <v>0</v>
      </c>
      <c r="D9">
        <v>2</v>
      </c>
      <c r="E9">
        <v>0</v>
      </c>
      <c r="F9">
        <v>1</v>
      </c>
      <c r="G9">
        <v>0</v>
      </c>
      <c r="H9">
        <v>1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1</v>
      </c>
      <c r="P9">
        <v>-4</v>
      </c>
      <c r="Q9" s="2">
        <f>H9/I9</f>
        <v>0.33333333333333331</v>
      </c>
      <c r="R9" s="2">
        <f>J9/K9</f>
        <v>0.5</v>
      </c>
      <c r="S9" s="6" t="s">
        <v>45</v>
      </c>
      <c r="T9">
        <v>11</v>
      </c>
      <c r="U9">
        <v>9</v>
      </c>
      <c r="V9">
        <v>0</v>
      </c>
      <c r="W9" s="3">
        <f>((H9*85.91) +(F9*53.897)+(J9*51.757)+(L9*46.845)+(E9*39.19)+(N9*39.19)+(D9*34.677)+((C9-N9)*14.707)-(O9*17.174)-((M9-L9)*20.091)-((I9-H9)*39.19)-(G9*53.897))/T9</f>
        <v>15.033090909090909</v>
      </c>
      <c r="X9" s="4">
        <f>B9+(C9*1.2)+(D9*1.5)+(E9*3)+(F9*3)-G9</f>
        <v>9</v>
      </c>
      <c r="Y9" s="4">
        <f>B9+0.4*H9-0.7*I9-0.4*(M9-L9)+0.7*N9+0.3*(C9-N9)+F9+D9*0.7+0.7*E9-0.4*O9-G9</f>
        <v>3.3000000000000003</v>
      </c>
      <c r="Z9">
        <v>0</v>
      </c>
    </row>
    <row r="10" spans="1:26" x14ac:dyDescent="0.3">
      <c r="A10" s="1" t="str">
        <f>'Luka Doncic'!A10</f>
        <v>vs AFR</v>
      </c>
      <c r="B10">
        <v>3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1</v>
      </c>
      <c r="K10">
        <v>2</v>
      </c>
      <c r="L10">
        <v>0</v>
      </c>
      <c r="M10">
        <v>0</v>
      </c>
      <c r="N10">
        <v>0</v>
      </c>
      <c r="O10">
        <v>1</v>
      </c>
      <c r="P10">
        <v>-1</v>
      </c>
      <c r="Q10" s="2">
        <f t="shared" si="0"/>
        <v>0.5</v>
      </c>
      <c r="R10" s="2">
        <f t="shared" si="1"/>
        <v>0.5</v>
      </c>
      <c r="S10" s="6" t="s">
        <v>45</v>
      </c>
      <c r="T10">
        <v>12</v>
      </c>
      <c r="U10">
        <v>6</v>
      </c>
      <c r="V10">
        <v>0</v>
      </c>
      <c r="W10" s="3">
        <f t="shared" si="2"/>
        <v>12.116166666666665</v>
      </c>
      <c r="X10" s="4">
        <f t="shared" si="3"/>
        <v>6.9</v>
      </c>
      <c r="Y10" s="4">
        <f t="shared" si="4"/>
        <v>2.9</v>
      </c>
      <c r="Z10">
        <v>0</v>
      </c>
    </row>
    <row r="11" spans="1:26" x14ac:dyDescent="0.3">
      <c r="A11" s="1" t="str">
        <f>'Luka Doncic'!A11</f>
        <v>@ OLD</v>
      </c>
      <c r="B11">
        <v>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-15</v>
      </c>
      <c r="Q11" s="2">
        <f t="shared" si="0"/>
        <v>0.5</v>
      </c>
      <c r="R11" s="2">
        <f t="shared" si="1"/>
        <v>0</v>
      </c>
      <c r="S11" s="6" t="s">
        <v>45</v>
      </c>
      <c r="T11">
        <v>11</v>
      </c>
      <c r="U11">
        <v>5</v>
      </c>
      <c r="V11">
        <v>1</v>
      </c>
      <c r="W11" s="3">
        <f t="shared" si="2"/>
        <v>5.6141818181818168</v>
      </c>
      <c r="X11" s="4">
        <f t="shared" si="3"/>
        <v>4.7</v>
      </c>
      <c r="Y11" s="4">
        <f t="shared" si="4"/>
        <v>1.2</v>
      </c>
      <c r="Z11">
        <v>0</v>
      </c>
    </row>
    <row r="12" spans="1:26" x14ac:dyDescent="0.3">
      <c r="A12" s="1" t="str">
        <f>'Luka Doncic'!A12</f>
        <v>vs USA</v>
      </c>
      <c r="B12">
        <v>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2</v>
      </c>
      <c r="M12">
        <v>2</v>
      </c>
      <c r="N12">
        <v>1</v>
      </c>
      <c r="O12">
        <v>0</v>
      </c>
      <c r="P12">
        <v>-5</v>
      </c>
      <c r="Q12" s="2">
        <f t="shared" si="0"/>
        <v>0.5</v>
      </c>
      <c r="R12" s="6" t="s">
        <v>45</v>
      </c>
      <c r="S12" s="2">
        <f t="shared" ref="S12:S46" si="5">L12/M12</f>
        <v>1</v>
      </c>
      <c r="T12">
        <v>11</v>
      </c>
      <c r="U12">
        <v>4</v>
      </c>
      <c r="V12">
        <v>1</v>
      </c>
      <c r="W12" s="3">
        <f t="shared" si="2"/>
        <v>17.664272727272728</v>
      </c>
      <c r="X12" s="4">
        <f t="shared" si="3"/>
        <v>6.4</v>
      </c>
      <c r="Y12" s="4">
        <f t="shared" si="4"/>
        <v>4</v>
      </c>
      <c r="Z12">
        <v>0</v>
      </c>
    </row>
    <row r="13" spans="1:26" x14ac:dyDescent="0.3">
      <c r="A13" s="1" t="str">
        <f>'Luka Doncic'!A13</f>
        <v>@ SPA</v>
      </c>
      <c r="B13">
        <v>9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7</v>
      </c>
      <c r="J13">
        <v>2</v>
      </c>
      <c r="K13">
        <v>5</v>
      </c>
      <c r="L13">
        <v>1</v>
      </c>
      <c r="M13">
        <v>1</v>
      </c>
      <c r="N13">
        <v>0</v>
      </c>
      <c r="O13">
        <v>0</v>
      </c>
      <c r="P13">
        <v>-8</v>
      </c>
      <c r="Q13" s="2">
        <f t="shared" si="0"/>
        <v>0.42857142857142855</v>
      </c>
      <c r="R13" s="2">
        <f t="shared" si="1"/>
        <v>0.4</v>
      </c>
      <c r="S13" s="2">
        <f t="shared" si="5"/>
        <v>1</v>
      </c>
      <c r="T13">
        <v>11</v>
      </c>
      <c r="U13">
        <v>9</v>
      </c>
      <c r="V13">
        <v>0</v>
      </c>
      <c r="W13" s="3">
        <f t="shared" si="2"/>
        <v>24.185090909090913</v>
      </c>
      <c r="X13" s="4">
        <f t="shared" si="3"/>
        <v>10.199999999999999</v>
      </c>
      <c r="Y13" s="4">
        <f t="shared" si="4"/>
        <v>5.6</v>
      </c>
      <c r="Z13">
        <v>0</v>
      </c>
    </row>
    <row r="14" spans="1:26" x14ac:dyDescent="0.3">
      <c r="A14" s="1" t="str">
        <f>'Luka Doncic'!A14</f>
        <v>vs 6TH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s="2">
        <f t="shared" si="0"/>
        <v>0.5</v>
      </c>
      <c r="R14" s="6" t="s">
        <v>45</v>
      </c>
      <c r="S14" s="6" t="s">
        <v>45</v>
      </c>
      <c r="T14">
        <v>13</v>
      </c>
      <c r="U14">
        <v>2</v>
      </c>
      <c r="V14">
        <v>0</v>
      </c>
      <c r="W14" s="3">
        <f t="shared" si="2"/>
        <v>4.7251538461538454</v>
      </c>
      <c r="X14" s="4">
        <f t="shared" si="3"/>
        <v>3.2</v>
      </c>
      <c r="Y14" s="4">
        <f t="shared" si="4"/>
        <v>1.3</v>
      </c>
      <c r="Z14">
        <v>0</v>
      </c>
    </row>
    <row r="15" spans="1:26" x14ac:dyDescent="0.3">
      <c r="A15" s="1" t="str">
        <f>'Luka Doncic'!A15</f>
        <v>@ CAN</v>
      </c>
      <c r="B15">
        <v>8</v>
      </c>
      <c r="C15">
        <v>0</v>
      </c>
      <c r="D15">
        <v>0</v>
      </c>
      <c r="E15">
        <v>1</v>
      </c>
      <c r="F15">
        <v>0</v>
      </c>
      <c r="G15">
        <v>0</v>
      </c>
      <c r="H15">
        <v>3</v>
      </c>
      <c r="I15">
        <v>3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15</v>
      </c>
      <c r="Q15" s="2">
        <f t="shared" si="0"/>
        <v>1</v>
      </c>
      <c r="R15" s="2">
        <f t="shared" si="1"/>
        <v>1</v>
      </c>
      <c r="S15" s="2">
        <f t="shared" si="5"/>
        <v>1</v>
      </c>
      <c r="T15">
        <v>11</v>
      </c>
      <c r="U15">
        <v>8</v>
      </c>
      <c r="V15">
        <v>2</v>
      </c>
      <c r="W15" s="3">
        <f t="shared" si="2"/>
        <v>35.956545454545456</v>
      </c>
      <c r="X15" s="4">
        <f t="shared" si="3"/>
        <v>11</v>
      </c>
      <c r="Y15" s="4">
        <f t="shared" si="4"/>
        <v>7.8</v>
      </c>
      <c r="Z15">
        <v>0</v>
      </c>
    </row>
    <row r="16" spans="1:26" x14ac:dyDescent="0.3">
      <c r="A16" s="1" t="str">
        <f>'Luka Doncic'!A16</f>
        <v>vs DNK</v>
      </c>
      <c r="B16">
        <v>5</v>
      </c>
      <c r="C16">
        <v>3</v>
      </c>
      <c r="D16">
        <v>1</v>
      </c>
      <c r="E16">
        <v>0</v>
      </c>
      <c r="F16">
        <v>0</v>
      </c>
      <c r="G16">
        <v>0</v>
      </c>
      <c r="H16">
        <v>2</v>
      </c>
      <c r="I16">
        <v>4</v>
      </c>
      <c r="J16">
        <v>1</v>
      </c>
      <c r="K16">
        <v>2</v>
      </c>
      <c r="L16">
        <v>0</v>
      </c>
      <c r="M16">
        <v>0</v>
      </c>
      <c r="N16">
        <v>1</v>
      </c>
      <c r="O16">
        <v>0</v>
      </c>
      <c r="P16">
        <v>9</v>
      </c>
      <c r="Q16" s="2">
        <f t="shared" si="0"/>
        <v>0.5</v>
      </c>
      <c r="R16" s="2">
        <f t="shared" si="1"/>
        <v>0.5</v>
      </c>
      <c r="S16" s="6" t="s">
        <v>45</v>
      </c>
      <c r="T16">
        <v>10</v>
      </c>
      <c r="U16">
        <v>8</v>
      </c>
      <c r="V16">
        <v>0</v>
      </c>
      <c r="W16" s="3">
        <f t="shared" si="2"/>
        <v>24.847799999999999</v>
      </c>
      <c r="X16" s="4">
        <f t="shared" si="3"/>
        <v>10.1</v>
      </c>
      <c r="Y16" s="4">
        <f t="shared" si="4"/>
        <v>5</v>
      </c>
      <c r="Z16">
        <v>0</v>
      </c>
    </row>
    <row r="17" spans="1:26" x14ac:dyDescent="0.3">
      <c r="A17" s="1" t="str">
        <f>'Luka Doncic'!A17</f>
        <v>@ IMP</v>
      </c>
      <c r="B17">
        <v>2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-5</v>
      </c>
      <c r="Q17" s="2">
        <f t="shared" si="0"/>
        <v>0.5</v>
      </c>
      <c r="R17" s="2">
        <f t="shared" si="1"/>
        <v>0</v>
      </c>
      <c r="S17" s="6" t="s">
        <v>45</v>
      </c>
      <c r="T17">
        <v>10</v>
      </c>
      <c r="U17">
        <v>5</v>
      </c>
      <c r="V17">
        <v>0</v>
      </c>
      <c r="W17" s="3">
        <f t="shared" si="2"/>
        <v>6.4222999999999981</v>
      </c>
      <c r="X17" s="4">
        <f t="shared" si="3"/>
        <v>3.5</v>
      </c>
      <c r="Y17" s="4">
        <f t="shared" si="4"/>
        <v>1.2999999999999998</v>
      </c>
      <c r="Z17">
        <v>0</v>
      </c>
    </row>
    <row r="18" spans="1:26" x14ac:dyDescent="0.3">
      <c r="A18" s="1" t="str">
        <f>'Luka Doncic'!A18</f>
        <v>vs 3PT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4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  <c r="P18">
        <v>10</v>
      </c>
      <c r="Q18" s="2">
        <f t="shared" si="0"/>
        <v>0.75</v>
      </c>
      <c r="R18" s="2">
        <f t="shared" si="1"/>
        <v>0.66666666666666663</v>
      </c>
      <c r="S18" s="6" t="s">
        <v>45</v>
      </c>
      <c r="T18">
        <v>12</v>
      </c>
      <c r="U18">
        <v>11</v>
      </c>
      <c r="V18">
        <v>1</v>
      </c>
      <c r="W18" s="3">
        <f t="shared" si="2"/>
        <v>29.727583333333339</v>
      </c>
      <c r="X18" s="4">
        <f t="shared" si="3"/>
        <v>9.5</v>
      </c>
      <c r="Y18" s="4">
        <f t="shared" si="4"/>
        <v>7.1</v>
      </c>
      <c r="Z18">
        <v>0</v>
      </c>
    </row>
    <row r="19" spans="1:26" x14ac:dyDescent="0.3">
      <c r="A19" s="1" t="str">
        <f>'Luka Doncic'!A19</f>
        <v>@ DEF</v>
      </c>
      <c r="B19">
        <v>6</v>
      </c>
      <c r="C19">
        <v>1</v>
      </c>
      <c r="D19">
        <v>0</v>
      </c>
      <c r="E19">
        <v>0</v>
      </c>
      <c r="F19">
        <v>1</v>
      </c>
      <c r="G19">
        <v>0</v>
      </c>
      <c r="H19">
        <v>2</v>
      </c>
      <c r="I19">
        <v>4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-3</v>
      </c>
      <c r="Q19" s="2">
        <f t="shared" si="0"/>
        <v>0.5</v>
      </c>
      <c r="R19" s="2">
        <f t="shared" si="1"/>
        <v>0.66666666666666663</v>
      </c>
      <c r="S19" s="6" t="s">
        <v>45</v>
      </c>
      <c r="T19">
        <v>9</v>
      </c>
      <c r="U19">
        <v>6</v>
      </c>
      <c r="V19">
        <v>0</v>
      </c>
      <c r="W19" s="3">
        <f t="shared" si="2"/>
        <v>29.506444444444444</v>
      </c>
      <c r="X19" s="4">
        <f t="shared" si="3"/>
        <v>10.199999999999999</v>
      </c>
      <c r="Y19" s="4">
        <f t="shared" si="4"/>
        <v>5.3</v>
      </c>
      <c r="Z19">
        <v>0</v>
      </c>
    </row>
    <row r="20" spans="1:26" x14ac:dyDescent="0.3">
      <c r="A20" s="1" t="str">
        <f>'Luka Doncic'!A20</f>
        <v>vs OCE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3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6</v>
      </c>
      <c r="Q20" s="2">
        <f t="shared" si="0"/>
        <v>0.33333333333333331</v>
      </c>
      <c r="R20" s="2">
        <f t="shared" si="1"/>
        <v>0.5</v>
      </c>
      <c r="S20" s="6" t="s">
        <v>45</v>
      </c>
      <c r="T20">
        <v>11</v>
      </c>
      <c r="U20">
        <v>3</v>
      </c>
      <c r="V20">
        <v>0</v>
      </c>
      <c r="W20" s="3">
        <f t="shared" si="2"/>
        <v>5.3897272727272734</v>
      </c>
      <c r="X20" s="4">
        <f t="shared" si="3"/>
        <v>3</v>
      </c>
      <c r="Y20" s="4">
        <f t="shared" si="4"/>
        <v>1.3000000000000003</v>
      </c>
      <c r="Z20">
        <v>0</v>
      </c>
    </row>
    <row r="21" spans="1:26" x14ac:dyDescent="0.3">
      <c r="A21" s="1" t="str">
        <f>'Luka Doncic'!A21</f>
        <v>@ FRA</v>
      </c>
      <c r="B21">
        <v>7</v>
      </c>
      <c r="C21">
        <v>2</v>
      </c>
      <c r="D21">
        <v>0</v>
      </c>
      <c r="E21">
        <v>0</v>
      </c>
      <c r="F21">
        <v>1</v>
      </c>
      <c r="G21">
        <v>1</v>
      </c>
      <c r="H21">
        <v>3</v>
      </c>
      <c r="I21">
        <v>4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7</v>
      </c>
      <c r="Q21" s="2">
        <f t="shared" si="0"/>
        <v>0.75</v>
      </c>
      <c r="R21" s="2">
        <f t="shared" si="1"/>
        <v>0.5</v>
      </c>
      <c r="S21" s="6" t="s">
        <v>45</v>
      </c>
      <c r="T21">
        <v>11</v>
      </c>
      <c r="U21">
        <v>7</v>
      </c>
      <c r="V21">
        <v>1</v>
      </c>
      <c r="W21" s="3">
        <f t="shared" si="2"/>
        <v>27.246454545454547</v>
      </c>
      <c r="X21" s="4">
        <f t="shared" si="3"/>
        <v>11.4</v>
      </c>
      <c r="Y21" s="4">
        <f t="shared" si="4"/>
        <v>5.9999999999999991</v>
      </c>
      <c r="Z21">
        <v>0</v>
      </c>
    </row>
    <row r="22" spans="1:26" x14ac:dyDescent="0.3">
      <c r="A22" s="1" t="str">
        <f>'Luka Doncic'!A22</f>
        <v>vs INJ</v>
      </c>
      <c r="B22">
        <v>3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2</v>
      </c>
      <c r="J22">
        <v>1</v>
      </c>
      <c r="K22">
        <v>2</v>
      </c>
      <c r="L22">
        <v>0</v>
      </c>
      <c r="M22">
        <v>0</v>
      </c>
      <c r="N22">
        <v>0</v>
      </c>
      <c r="O22">
        <v>1</v>
      </c>
      <c r="P22">
        <v>-6</v>
      </c>
      <c r="Q22" s="2">
        <f t="shared" si="0"/>
        <v>0.5</v>
      </c>
      <c r="R22" s="2">
        <f t="shared" si="1"/>
        <v>0.5</v>
      </c>
      <c r="S22" s="6" t="s">
        <v>45</v>
      </c>
      <c r="T22">
        <v>11</v>
      </c>
      <c r="U22">
        <v>6</v>
      </c>
      <c r="V22">
        <v>0</v>
      </c>
      <c r="W22" s="3">
        <f t="shared" si="2"/>
        <v>5.6439090909090899</v>
      </c>
      <c r="X22" s="4">
        <f t="shared" si="3"/>
        <v>3.5</v>
      </c>
      <c r="Y22" s="4">
        <f t="shared" si="4"/>
        <v>1.3000000000000003</v>
      </c>
      <c r="Z22">
        <v>0</v>
      </c>
    </row>
    <row r="23" spans="1:26" x14ac:dyDescent="0.3">
      <c r="A23" s="1" t="str">
        <f>'Luka Doncic'!A23</f>
        <v>@ CHI</v>
      </c>
      <c r="B23">
        <v>5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4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-4</v>
      </c>
      <c r="Q23" s="2">
        <f t="shared" si="0"/>
        <v>0.5</v>
      </c>
      <c r="R23" s="2">
        <f t="shared" si="1"/>
        <v>0.33333333333333331</v>
      </c>
      <c r="S23" s="6" t="s">
        <v>45</v>
      </c>
      <c r="T23">
        <v>11</v>
      </c>
      <c r="U23">
        <v>8</v>
      </c>
      <c r="V23">
        <v>0</v>
      </c>
      <c r="W23" s="3">
        <f t="shared" si="2"/>
        <v>11.452454545454549</v>
      </c>
      <c r="X23" s="4">
        <f t="shared" si="3"/>
        <v>5.5</v>
      </c>
      <c r="Y23" s="4">
        <f t="shared" si="4"/>
        <v>2.7</v>
      </c>
      <c r="Z23">
        <v>0</v>
      </c>
    </row>
    <row r="24" spans="1:26" x14ac:dyDescent="0.3">
      <c r="A24" s="1" t="str">
        <f>'Luka Doncic'!A24</f>
        <v>vs RKS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 s="2">
        <f t="shared" si="0"/>
        <v>0.5</v>
      </c>
      <c r="R24" s="2">
        <f t="shared" si="1"/>
        <v>1</v>
      </c>
      <c r="S24" s="6" t="s">
        <v>45</v>
      </c>
      <c r="T24">
        <v>6</v>
      </c>
      <c r="U24">
        <v>3</v>
      </c>
      <c r="V24">
        <v>0</v>
      </c>
      <c r="W24" s="3">
        <f t="shared" si="2"/>
        <v>18.864000000000001</v>
      </c>
      <c r="X24" s="4">
        <f t="shared" si="3"/>
        <v>4.2</v>
      </c>
      <c r="Y24" s="4">
        <f t="shared" si="4"/>
        <v>2.2999999999999998</v>
      </c>
      <c r="Z24">
        <v>0</v>
      </c>
    </row>
    <row r="25" spans="1:26" x14ac:dyDescent="0.3">
      <c r="A25" s="1" t="str">
        <f>'Luka Doncic'!A25</f>
        <v>@ AFR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6</v>
      </c>
      <c r="Q25" s="2">
        <f t="shared" si="0"/>
        <v>0.66666666666666663</v>
      </c>
      <c r="R25" s="2">
        <f t="shared" si="1"/>
        <v>0</v>
      </c>
      <c r="S25" s="6" t="s">
        <v>45</v>
      </c>
      <c r="T25">
        <v>12</v>
      </c>
      <c r="U25">
        <v>4</v>
      </c>
      <c r="V25">
        <v>0</v>
      </c>
      <c r="W25" s="3">
        <f t="shared" si="2"/>
        <v>13.503666666666666</v>
      </c>
      <c r="X25" s="4">
        <f t="shared" si="3"/>
        <v>6.4</v>
      </c>
      <c r="Y25" s="4">
        <f t="shared" si="4"/>
        <v>3.3000000000000003</v>
      </c>
      <c r="Z25">
        <v>0</v>
      </c>
    </row>
    <row r="26" spans="1:26" x14ac:dyDescent="0.3">
      <c r="A26" s="1" t="str">
        <f>'Luka Doncic'!A26</f>
        <v>vs OLD</v>
      </c>
      <c r="B26">
        <v>8</v>
      </c>
      <c r="C26">
        <v>0</v>
      </c>
      <c r="D26">
        <v>0</v>
      </c>
      <c r="E26">
        <v>0</v>
      </c>
      <c r="F26">
        <v>1</v>
      </c>
      <c r="G26">
        <v>0</v>
      </c>
      <c r="H26">
        <v>3</v>
      </c>
      <c r="I26">
        <v>5</v>
      </c>
      <c r="J26">
        <v>2</v>
      </c>
      <c r="K26">
        <v>4</v>
      </c>
      <c r="L26">
        <v>0</v>
      </c>
      <c r="M26">
        <v>0</v>
      </c>
      <c r="N26">
        <v>0</v>
      </c>
      <c r="O26">
        <v>0</v>
      </c>
      <c r="P26">
        <v>-3</v>
      </c>
      <c r="Q26" s="2">
        <f t="shared" si="0"/>
        <v>0.6</v>
      </c>
      <c r="R26" s="2">
        <f t="shared" si="1"/>
        <v>0.5</v>
      </c>
      <c r="S26" s="6" t="s">
        <v>45</v>
      </c>
      <c r="T26">
        <v>10</v>
      </c>
      <c r="U26">
        <v>8</v>
      </c>
      <c r="V26">
        <v>1</v>
      </c>
      <c r="W26" s="3">
        <f t="shared" si="2"/>
        <v>33.676100000000005</v>
      </c>
      <c r="X26" s="4">
        <f t="shared" si="3"/>
        <v>11</v>
      </c>
      <c r="Y26" s="4">
        <f t="shared" si="4"/>
        <v>6.6999999999999993</v>
      </c>
      <c r="Z26">
        <v>0</v>
      </c>
    </row>
    <row r="27" spans="1:26" x14ac:dyDescent="0.3">
      <c r="A27" s="1" t="str">
        <f>'Luka Doncic'!A27</f>
        <v>@ USA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-5</v>
      </c>
      <c r="Q27" s="2">
        <f t="shared" si="0"/>
        <v>0</v>
      </c>
      <c r="R27" s="2">
        <f t="shared" si="1"/>
        <v>0</v>
      </c>
      <c r="S27" s="6" t="s">
        <v>45</v>
      </c>
      <c r="T27">
        <v>11</v>
      </c>
      <c r="U27">
        <v>0</v>
      </c>
      <c r="V27">
        <v>0</v>
      </c>
      <c r="W27" s="3">
        <f t="shared" si="2"/>
        <v>-6.6771818181818166</v>
      </c>
      <c r="X27" s="4">
        <f t="shared" si="3"/>
        <v>5.4</v>
      </c>
      <c r="Y27" s="4">
        <f t="shared" si="4"/>
        <v>-1.1999999999999997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3.9615384615384617</v>
      </c>
      <c r="C47" s="4">
        <f t="shared" ref="C47:P47" si="6">AVERAGE(C2:C46)</f>
        <v>1.2692307692307692</v>
      </c>
      <c r="D47" s="4">
        <f t="shared" si="6"/>
        <v>0.61538461538461542</v>
      </c>
      <c r="E47" s="4">
        <f t="shared" si="6"/>
        <v>7.6923076923076927E-2</v>
      </c>
      <c r="F47" s="4">
        <f t="shared" si="6"/>
        <v>0.19230769230769232</v>
      </c>
      <c r="G47" s="4">
        <f t="shared" si="6"/>
        <v>0.19230769230769232</v>
      </c>
      <c r="H47" s="4">
        <f t="shared" si="6"/>
        <v>1.5</v>
      </c>
      <c r="I47" s="4">
        <f t="shared" si="6"/>
        <v>3.0769230769230771</v>
      </c>
      <c r="J47" s="4">
        <f t="shared" si="6"/>
        <v>0.80769230769230771</v>
      </c>
      <c r="K47" s="4">
        <f t="shared" si="6"/>
        <v>1.8846153846153846</v>
      </c>
      <c r="L47" s="4">
        <f t="shared" si="6"/>
        <v>0.15384615384615385</v>
      </c>
      <c r="M47" s="4">
        <f t="shared" si="6"/>
        <v>0.15384615384615385</v>
      </c>
      <c r="N47" s="4">
        <f t="shared" si="6"/>
        <v>7.6923076923076927E-2</v>
      </c>
      <c r="O47" s="4">
        <f t="shared" si="6"/>
        <v>0.26923076923076922</v>
      </c>
      <c r="P47" s="4">
        <f t="shared" si="6"/>
        <v>2</v>
      </c>
      <c r="Q47" s="2">
        <f>SUM(H2:H46)/SUM(I2:I46)</f>
        <v>0.48749999999999999</v>
      </c>
      <c r="R47" s="2">
        <f>SUM(J2:J46)/SUM(K2:K46)</f>
        <v>0.42857142857142855</v>
      </c>
      <c r="S47" s="2">
        <f>SUM(L2:L46)/SUM(M2:M46)</f>
        <v>1</v>
      </c>
      <c r="T47" s="4">
        <f t="shared" ref="T47:V47" si="7">AVERAGE(T2:T46)</f>
        <v>10.23076923076923</v>
      </c>
      <c r="U47" s="4">
        <f t="shared" si="7"/>
        <v>5.6538461538461542</v>
      </c>
      <c r="V47" s="4">
        <f t="shared" si="7"/>
        <v>0.34615384615384615</v>
      </c>
      <c r="W47" s="3">
        <f>((H49*85.91) +(F49*53.897)+(J49*51.757)+(L49*46.845)+(E49*39.19)+(N49*39.19)+(D49*34.677)+((C49-N49)*14.707)-(O49*17.174)-((M49-L49)*20.091)-((I49-H49)*39.19)-(G49*53.897))/T49</f>
        <v>15.28296240601504</v>
      </c>
      <c r="X47" s="4">
        <f t="shared" ref="X47" si="8">B47+(C47*1.2)+(D47*1.5)+(E47*3)+(F47*3)-G47</f>
        <v>7.023076923076923</v>
      </c>
      <c r="Y47" s="4">
        <f t="shared" ref="Y47" si="9">B47+0.4*H47-0.7*I47-0.4*(M47-L47)+0.7*N47+0.3*(C47-N47)+F47+D47*0.7+0.7*E47-0.4*O47-G47</f>
        <v>3.1961538461538459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103</v>
      </c>
      <c r="C49">
        <f t="shared" ref="C49:P49" si="10">SUM(C2:C46)</f>
        <v>33</v>
      </c>
      <c r="D49">
        <f t="shared" si="10"/>
        <v>16</v>
      </c>
      <c r="E49">
        <f t="shared" si="10"/>
        <v>2</v>
      </c>
      <c r="F49">
        <f t="shared" si="10"/>
        <v>5</v>
      </c>
      <c r="G49">
        <f t="shared" si="10"/>
        <v>5</v>
      </c>
      <c r="H49">
        <f t="shared" si="10"/>
        <v>39</v>
      </c>
      <c r="I49">
        <f t="shared" si="10"/>
        <v>80</v>
      </c>
      <c r="J49">
        <f t="shared" si="10"/>
        <v>21</v>
      </c>
      <c r="K49">
        <f t="shared" si="10"/>
        <v>49</v>
      </c>
      <c r="L49">
        <f t="shared" si="10"/>
        <v>4</v>
      </c>
      <c r="M49">
        <f t="shared" si="10"/>
        <v>4</v>
      </c>
      <c r="N49">
        <f t="shared" si="10"/>
        <v>2</v>
      </c>
      <c r="O49">
        <f t="shared" si="10"/>
        <v>7</v>
      </c>
      <c r="P49">
        <f t="shared" si="10"/>
        <v>52</v>
      </c>
      <c r="T49">
        <f>SUM(T2:T46)</f>
        <v>266</v>
      </c>
      <c r="U49">
        <f>SUM(U2:U46)</f>
        <v>147</v>
      </c>
      <c r="V49">
        <f>SUM(V2:V46)</f>
        <v>9</v>
      </c>
      <c r="X49" s="4">
        <f>SUM(X2:X46)</f>
        <v>182.6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E579-CCD2-4C09-BED9-E6C6CE454942}">
  <dimension ref="A1:Z56"/>
  <sheetViews>
    <sheetView topLeftCell="A10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2</v>
      </c>
      <c r="C2">
        <v>5</v>
      </c>
      <c r="D2">
        <v>3</v>
      </c>
      <c r="E2">
        <v>1</v>
      </c>
      <c r="F2">
        <v>0</v>
      </c>
      <c r="G2">
        <v>0</v>
      </c>
      <c r="H2">
        <v>1</v>
      </c>
      <c r="I2">
        <v>5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18</v>
      </c>
      <c r="Q2" s="2">
        <f t="shared" ref="Q2:Q46" si="0">H2/I2</f>
        <v>0.2</v>
      </c>
      <c r="R2" s="2">
        <f t="shared" ref="R2:R46" si="1">J2/K2</f>
        <v>0</v>
      </c>
      <c r="S2" s="6" t="s">
        <v>45</v>
      </c>
      <c r="T2">
        <v>15</v>
      </c>
      <c r="U2">
        <v>10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9.7270666666666674</v>
      </c>
      <c r="X2" s="4">
        <f t="shared" ref="X2:X46" si="3">B2+(C2*1.2)+(D2*1.5)+(E2*3)+(F2*3)-G2</f>
        <v>15.5</v>
      </c>
      <c r="Y2" s="4">
        <f t="shared" ref="Y2:Y46" si="4">B2+0.4*H2-0.7*I2-0.4*(M2-L2)+0.7*N2+0.3*(C2-N2)+F2+D2*0.7+0.7*E2-0.4*O2-G2</f>
        <v>3.1999999999999993</v>
      </c>
      <c r="Z2">
        <v>0</v>
      </c>
    </row>
    <row r="3" spans="1:26" x14ac:dyDescent="0.3">
      <c r="A3" s="1" t="str">
        <f>'Luka Doncic'!A3</f>
        <v>@ 3PT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6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3</v>
      </c>
      <c r="Q3" s="2">
        <f t="shared" si="0"/>
        <v>0.16666666666666666</v>
      </c>
      <c r="R3" s="2">
        <f t="shared" si="1"/>
        <v>0.2</v>
      </c>
      <c r="S3" s="6" t="s">
        <v>45</v>
      </c>
      <c r="T3">
        <v>8</v>
      </c>
      <c r="U3">
        <v>3</v>
      </c>
      <c r="V3">
        <v>0</v>
      </c>
      <c r="W3" s="3">
        <f t="shared" si="2"/>
        <v>-7.2853749999999984</v>
      </c>
      <c r="X3" s="4">
        <f t="shared" si="3"/>
        <v>3</v>
      </c>
      <c r="Y3" s="4">
        <f t="shared" si="4"/>
        <v>-0.79999999999999938</v>
      </c>
      <c r="Z3">
        <v>0</v>
      </c>
    </row>
    <row r="4" spans="1:26" x14ac:dyDescent="0.3">
      <c r="A4" s="1" t="str">
        <f>'Luka Doncic'!A4</f>
        <v>vs DEF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9</v>
      </c>
      <c r="Q4" s="2">
        <f t="shared" si="0"/>
        <v>0.5</v>
      </c>
      <c r="R4" s="2">
        <f t="shared" si="1"/>
        <v>0</v>
      </c>
      <c r="S4" s="6" t="s">
        <v>45</v>
      </c>
      <c r="T4">
        <v>8</v>
      </c>
      <c r="U4">
        <v>2</v>
      </c>
      <c r="V4">
        <v>0</v>
      </c>
      <c r="W4" s="3">
        <f t="shared" si="2"/>
        <v>7.6783749999999991</v>
      </c>
      <c r="X4" s="4">
        <f t="shared" si="3"/>
        <v>3.2</v>
      </c>
      <c r="Y4" s="4">
        <f t="shared" si="4"/>
        <v>1.3</v>
      </c>
      <c r="Z4">
        <v>0</v>
      </c>
    </row>
    <row r="5" spans="1:26" x14ac:dyDescent="0.3">
      <c r="A5" s="1" t="str">
        <f>'Luka Doncic'!A5</f>
        <v>@ OCE</v>
      </c>
      <c r="B5">
        <v>3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11</v>
      </c>
      <c r="Q5" s="2">
        <f t="shared" si="0"/>
        <v>0.5</v>
      </c>
      <c r="R5" s="2">
        <f t="shared" si="1"/>
        <v>0.5</v>
      </c>
      <c r="S5" s="6" t="s">
        <v>45</v>
      </c>
      <c r="T5">
        <v>10</v>
      </c>
      <c r="U5">
        <v>8</v>
      </c>
      <c r="V5">
        <v>0</v>
      </c>
      <c r="W5" s="3">
        <f t="shared" si="2"/>
        <v>12.864100000000002</v>
      </c>
      <c r="X5" s="4">
        <f t="shared" si="3"/>
        <v>6.2</v>
      </c>
      <c r="Y5" s="4">
        <f t="shared" si="4"/>
        <v>2.6999999999999997</v>
      </c>
      <c r="Z5">
        <v>0</v>
      </c>
    </row>
    <row r="6" spans="1:26" x14ac:dyDescent="0.3">
      <c r="A6" s="1" t="str">
        <f>'Luka Doncic'!A6</f>
        <v>vs FRA</v>
      </c>
      <c r="B6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10</v>
      </c>
      <c r="Q6" s="2">
        <f t="shared" si="0"/>
        <v>0.66666666666666663</v>
      </c>
      <c r="R6" s="2">
        <f t="shared" si="1"/>
        <v>1</v>
      </c>
      <c r="S6" s="6" t="s">
        <v>45</v>
      </c>
      <c r="T6">
        <v>8</v>
      </c>
      <c r="U6">
        <v>8</v>
      </c>
      <c r="V6">
        <v>0</v>
      </c>
      <c r="W6" s="3">
        <f t="shared" si="2"/>
        <v>27.383000000000003</v>
      </c>
      <c r="X6" s="4">
        <f t="shared" si="3"/>
        <v>6.5</v>
      </c>
      <c r="Y6" s="4">
        <f t="shared" si="4"/>
        <v>4.4000000000000004</v>
      </c>
      <c r="Z6">
        <v>0</v>
      </c>
    </row>
    <row r="7" spans="1:26" x14ac:dyDescent="0.3">
      <c r="A7" s="1" t="str">
        <f>'Luka Doncic'!A7</f>
        <v>@ INJ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3</v>
      </c>
      <c r="I7">
        <v>6</v>
      </c>
      <c r="J7">
        <v>3</v>
      </c>
      <c r="K7">
        <v>5</v>
      </c>
      <c r="L7">
        <v>0</v>
      </c>
      <c r="M7">
        <v>0</v>
      </c>
      <c r="N7">
        <v>0</v>
      </c>
      <c r="O7">
        <v>0</v>
      </c>
      <c r="P7">
        <v>9</v>
      </c>
      <c r="Q7" s="2">
        <f t="shared" si="0"/>
        <v>0.5</v>
      </c>
      <c r="R7" s="2">
        <f t="shared" si="1"/>
        <v>0.6</v>
      </c>
      <c r="S7" s="6" t="s">
        <v>45</v>
      </c>
      <c r="T7">
        <v>8</v>
      </c>
      <c r="U7">
        <v>9</v>
      </c>
      <c r="V7">
        <v>0</v>
      </c>
      <c r="W7" s="3">
        <f t="shared" si="2"/>
        <v>40.605624999999996</v>
      </c>
      <c r="X7" s="4">
        <f t="shared" si="3"/>
        <v>11.4</v>
      </c>
      <c r="Y7" s="4">
        <f t="shared" si="4"/>
        <v>6.6</v>
      </c>
      <c r="Z7">
        <v>0</v>
      </c>
    </row>
    <row r="8" spans="1:26" x14ac:dyDescent="0.3">
      <c r="A8" s="1" t="str">
        <f>'Luka Doncic'!A8</f>
        <v>vs CHI</v>
      </c>
      <c r="B8">
        <v>12</v>
      </c>
      <c r="C8">
        <v>1</v>
      </c>
      <c r="D8">
        <v>2</v>
      </c>
      <c r="E8">
        <v>0</v>
      </c>
      <c r="F8">
        <v>0</v>
      </c>
      <c r="G8">
        <v>0</v>
      </c>
      <c r="H8">
        <v>4</v>
      </c>
      <c r="I8">
        <v>5</v>
      </c>
      <c r="J8">
        <v>2</v>
      </c>
      <c r="K8">
        <v>2</v>
      </c>
      <c r="L8">
        <v>2</v>
      </c>
      <c r="M8">
        <v>2</v>
      </c>
      <c r="N8">
        <v>0</v>
      </c>
      <c r="O8">
        <v>0</v>
      </c>
      <c r="P8">
        <v>13</v>
      </c>
      <c r="Q8" s="2">
        <f t="shared" si="0"/>
        <v>0.8</v>
      </c>
      <c r="R8" s="2">
        <f t="shared" si="1"/>
        <v>1</v>
      </c>
      <c r="S8" s="2">
        <f>L8/M8</f>
        <v>1</v>
      </c>
      <c r="T8">
        <v>9</v>
      </c>
      <c r="U8">
        <v>18</v>
      </c>
      <c r="V8">
        <v>0</v>
      </c>
      <c r="W8" s="3">
        <f t="shared" si="2"/>
        <v>65.079444444444462</v>
      </c>
      <c r="X8" s="4">
        <f t="shared" si="3"/>
        <v>16.2</v>
      </c>
      <c r="Y8" s="4">
        <f t="shared" si="4"/>
        <v>11.8</v>
      </c>
      <c r="Z8">
        <v>0</v>
      </c>
    </row>
    <row r="9" spans="1:26" x14ac:dyDescent="0.3">
      <c r="A9" s="1" t="str">
        <f>'Luka Doncic'!A9</f>
        <v>@ RKS</v>
      </c>
      <c r="B9">
        <v>6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4</v>
      </c>
      <c r="J9">
        <v>2</v>
      </c>
      <c r="K9">
        <v>3</v>
      </c>
      <c r="L9">
        <v>0</v>
      </c>
      <c r="M9">
        <v>0</v>
      </c>
      <c r="N9">
        <v>0</v>
      </c>
      <c r="O9">
        <v>0</v>
      </c>
      <c r="P9">
        <v>-6</v>
      </c>
      <c r="Q9" s="2">
        <f t="shared" si="0"/>
        <v>0.5</v>
      </c>
      <c r="R9" s="2">
        <f t="shared" si="1"/>
        <v>0.66666666666666663</v>
      </c>
      <c r="S9" s="6" t="s">
        <v>45</v>
      </c>
      <c r="T9">
        <v>6</v>
      </c>
      <c r="U9">
        <v>8</v>
      </c>
      <c r="V9">
        <v>0</v>
      </c>
      <c r="W9" s="3">
        <f t="shared" si="2"/>
        <v>41.056333333333335</v>
      </c>
      <c r="X9" s="4">
        <f t="shared" si="3"/>
        <v>8.6999999999999993</v>
      </c>
      <c r="Y9" s="4">
        <f t="shared" si="4"/>
        <v>5</v>
      </c>
      <c r="Z9">
        <v>0</v>
      </c>
    </row>
    <row r="10" spans="1:26" x14ac:dyDescent="0.3">
      <c r="A10" s="1" t="str">
        <f>'Luka Doncic'!A10</f>
        <v>vs AFR</v>
      </c>
      <c r="B10">
        <v>2</v>
      </c>
      <c r="C10">
        <v>0</v>
      </c>
      <c r="D10">
        <v>2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6</v>
      </c>
      <c r="Q10" s="2">
        <f t="shared" si="0"/>
        <v>0.33333333333333331</v>
      </c>
      <c r="R10" s="2">
        <f t="shared" si="1"/>
        <v>0</v>
      </c>
      <c r="S10" s="6" t="s">
        <v>45</v>
      </c>
      <c r="T10">
        <v>6</v>
      </c>
      <c r="U10">
        <v>7</v>
      </c>
      <c r="V10">
        <v>0</v>
      </c>
      <c r="W10" s="3">
        <f t="shared" si="2"/>
        <v>12.814000000000002</v>
      </c>
      <c r="X10" s="4">
        <f t="shared" si="3"/>
        <v>5</v>
      </c>
      <c r="Y10" s="4">
        <f t="shared" si="4"/>
        <v>1.7000000000000002</v>
      </c>
      <c r="Z10">
        <v>0</v>
      </c>
    </row>
    <row r="11" spans="1:26" x14ac:dyDescent="0.3">
      <c r="A11" s="1" t="str">
        <f>'Luka Doncic'!A11</f>
        <v>@ OLD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-11</v>
      </c>
      <c r="Q11" s="2">
        <f t="shared" si="0"/>
        <v>0</v>
      </c>
      <c r="R11" s="2">
        <f t="shared" si="1"/>
        <v>0</v>
      </c>
      <c r="S11" s="6" t="s">
        <v>45</v>
      </c>
      <c r="T11">
        <v>8</v>
      </c>
      <c r="U11">
        <v>2</v>
      </c>
      <c r="V11">
        <v>0</v>
      </c>
      <c r="W11" s="3">
        <f t="shared" si="2"/>
        <v>-2.7108749999999997</v>
      </c>
      <c r="X11" s="4">
        <f t="shared" si="3"/>
        <v>1.5</v>
      </c>
      <c r="Y11" s="4">
        <f t="shared" si="4"/>
        <v>-0.4</v>
      </c>
      <c r="Z11">
        <v>0</v>
      </c>
    </row>
    <row r="12" spans="1:26" x14ac:dyDescent="0.3">
      <c r="A12" s="1" t="str">
        <f>'Luka Doncic'!A12</f>
        <v>vs USA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-6</v>
      </c>
      <c r="Q12" s="2">
        <f t="shared" si="0"/>
        <v>0</v>
      </c>
      <c r="R12" s="2">
        <f t="shared" si="1"/>
        <v>0</v>
      </c>
      <c r="S12" s="6" t="s">
        <v>45</v>
      </c>
      <c r="T12">
        <v>5</v>
      </c>
      <c r="U12">
        <v>2</v>
      </c>
      <c r="V12">
        <v>0</v>
      </c>
      <c r="W12" s="3">
        <f t="shared" si="2"/>
        <v>-27.357999999999997</v>
      </c>
      <c r="X12" s="4">
        <f t="shared" si="3"/>
        <v>0.5</v>
      </c>
      <c r="Y12" s="4">
        <f t="shared" si="4"/>
        <v>-2.3999999999999995</v>
      </c>
      <c r="Z12">
        <v>0</v>
      </c>
    </row>
    <row r="13" spans="1:26" x14ac:dyDescent="0.3">
      <c r="A13" s="1" t="str">
        <f>'Luka Doncic'!A13</f>
        <v>@ SPA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-13</v>
      </c>
      <c r="Q13" s="2">
        <f t="shared" si="0"/>
        <v>0.25</v>
      </c>
      <c r="R13" s="2">
        <f t="shared" si="1"/>
        <v>1</v>
      </c>
      <c r="S13" s="6" t="s">
        <v>45</v>
      </c>
      <c r="T13">
        <v>7</v>
      </c>
      <c r="U13">
        <v>3</v>
      </c>
      <c r="V13">
        <v>0</v>
      </c>
      <c r="W13" s="3">
        <f t="shared" si="2"/>
        <v>-4.8285714285714274</v>
      </c>
      <c r="X13" s="4">
        <f t="shared" si="3"/>
        <v>2</v>
      </c>
      <c r="Y13" s="4">
        <f t="shared" si="4"/>
        <v>-0.39999999999999991</v>
      </c>
      <c r="Z13">
        <v>0</v>
      </c>
    </row>
    <row r="14" spans="1:26" x14ac:dyDescent="0.3">
      <c r="A14" s="1" t="str">
        <f>'Luka Doncic'!A14</f>
        <v>vs 6TH</v>
      </c>
      <c r="B14">
        <v>5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-3</v>
      </c>
      <c r="Q14" s="2">
        <f t="shared" si="0"/>
        <v>0.66666666666666663</v>
      </c>
      <c r="R14" s="2">
        <f t="shared" si="1"/>
        <v>1</v>
      </c>
      <c r="S14" s="6" t="s">
        <v>45</v>
      </c>
      <c r="T14">
        <v>6</v>
      </c>
      <c r="U14">
        <v>5</v>
      </c>
      <c r="V14">
        <v>0</v>
      </c>
      <c r="W14" s="3">
        <f t="shared" si="2"/>
        <v>37.262833333333333</v>
      </c>
      <c r="X14" s="4">
        <f t="shared" si="3"/>
        <v>8</v>
      </c>
      <c r="Y14" s="4">
        <f t="shared" si="4"/>
        <v>4.4000000000000004</v>
      </c>
      <c r="Z14">
        <v>0</v>
      </c>
    </row>
    <row r="15" spans="1:26" x14ac:dyDescent="0.3">
      <c r="A15" s="1" t="str">
        <f>'Luka Doncic'!A15</f>
        <v>@ CAN</v>
      </c>
      <c r="B15">
        <v>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 s="2">
        <f t="shared" si="0"/>
        <v>1</v>
      </c>
      <c r="R15" s="2">
        <f t="shared" si="1"/>
        <v>1</v>
      </c>
      <c r="S15" s="6" t="s">
        <v>45</v>
      </c>
      <c r="T15">
        <v>5</v>
      </c>
      <c r="U15">
        <v>6</v>
      </c>
      <c r="V15">
        <v>0</v>
      </c>
      <c r="W15" s="3">
        <f t="shared" si="2"/>
        <v>34.468800000000002</v>
      </c>
      <c r="X15" s="4">
        <f t="shared" si="3"/>
        <v>4.5</v>
      </c>
      <c r="Y15" s="4">
        <f t="shared" si="4"/>
        <v>3.4000000000000004</v>
      </c>
      <c r="Z15">
        <v>0</v>
      </c>
    </row>
    <row r="16" spans="1:26" x14ac:dyDescent="0.3">
      <c r="A16" s="1" t="str">
        <f>'Luka Doncic'!A16</f>
        <v>vs DNK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5</v>
      </c>
      <c r="Q16" s="2">
        <f t="shared" si="0"/>
        <v>0.33333333333333331</v>
      </c>
      <c r="R16" s="2">
        <f t="shared" si="1"/>
        <v>0.5</v>
      </c>
      <c r="S16" s="6" t="s">
        <v>45</v>
      </c>
      <c r="T16">
        <v>5</v>
      </c>
      <c r="U16">
        <v>3</v>
      </c>
      <c r="V16">
        <v>0</v>
      </c>
      <c r="W16" s="3">
        <f t="shared" si="2"/>
        <v>11.857400000000002</v>
      </c>
      <c r="X16" s="4">
        <f t="shared" si="3"/>
        <v>3</v>
      </c>
      <c r="Y16" s="4">
        <f t="shared" si="4"/>
        <v>1.3000000000000003</v>
      </c>
      <c r="Z16">
        <v>0</v>
      </c>
    </row>
    <row r="17" spans="1:26" x14ac:dyDescent="0.3">
      <c r="A17" s="1" t="str">
        <f>'Luka Doncic'!A17</f>
        <v>@ IMP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-1</v>
      </c>
      <c r="Q17" s="2">
        <f t="shared" si="0"/>
        <v>1</v>
      </c>
      <c r="R17" s="2">
        <f t="shared" si="1"/>
        <v>1</v>
      </c>
      <c r="S17" s="6" t="s">
        <v>45</v>
      </c>
      <c r="T17">
        <v>7</v>
      </c>
      <c r="U17">
        <v>6</v>
      </c>
      <c r="V17">
        <v>0</v>
      </c>
      <c r="W17" s="3">
        <f t="shared" si="2"/>
        <v>41.434428571428569</v>
      </c>
      <c r="X17" s="4">
        <f t="shared" si="3"/>
        <v>7.2</v>
      </c>
      <c r="Y17" s="4">
        <f t="shared" si="4"/>
        <v>5.7</v>
      </c>
      <c r="Z17">
        <v>0</v>
      </c>
    </row>
    <row r="18" spans="1:26" x14ac:dyDescent="0.3">
      <c r="A18" s="1" t="str">
        <f>'Luka Doncic'!A18</f>
        <v>vs 3PT</v>
      </c>
      <c r="B18">
        <v>7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7</v>
      </c>
      <c r="J18">
        <v>1</v>
      </c>
      <c r="K18">
        <v>3</v>
      </c>
      <c r="L18">
        <v>0</v>
      </c>
      <c r="M18">
        <v>0</v>
      </c>
      <c r="N18">
        <v>1</v>
      </c>
      <c r="O18">
        <v>0</v>
      </c>
      <c r="P18">
        <v>5</v>
      </c>
      <c r="Q18" s="2">
        <f t="shared" si="0"/>
        <v>0.42857142857142855</v>
      </c>
      <c r="R18" s="2">
        <f t="shared" si="1"/>
        <v>0.33333333333333331</v>
      </c>
      <c r="S18" s="6" t="s">
        <v>45</v>
      </c>
      <c r="T18">
        <v>8</v>
      </c>
      <c r="U18">
        <v>7</v>
      </c>
      <c r="V18">
        <v>0</v>
      </c>
      <c r="W18" s="3">
        <f t="shared" si="2"/>
        <v>35.625500000000002</v>
      </c>
      <c r="X18" s="4">
        <f t="shared" si="3"/>
        <v>15.4</v>
      </c>
      <c r="Y18" s="4">
        <f t="shared" si="4"/>
        <v>5.6999999999999993</v>
      </c>
      <c r="Z18">
        <v>0</v>
      </c>
    </row>
    <row r="19" spans="1:26" x14ac:dyDescent="0.3">
      <c r="A19" s="1" t="str">
        <f>'Luka Doncic'!A19</f>
        <v>@ DEF</v>
      </c>
      <c r="B19">
        <v>5</v>
      </c>
      <c r="C19">
        <v>0</v>
      </c>
      <c r="D19">
        <v>1</v>
      </c>
      <c r="E19">
        <v>0</v>
      </c>
      <c r="F19">
        <v>0</v>
      </c>
      <c r="G19">
        <v>0</v>
      </c>
      <c r="H19">
        <v>2</v>
      </c>
      <c r="I19">
        <v>3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-3</v>
      </c>
      <c r="Q19" s="2">
        <f t="shared" si="0"/>
        <v>0.66666666666666663</v>
      </c>
      <c r="R19" s="2">
        <f t="shared" si="1"/>
        <v>0.5</v>
      </c>
      <c r="S19" s="6" t="s">
        <v>45</v>
      </c>
      <c r="T19">
        <v>9</v>
      </c>
      <c r="U19">
        <v>7</v>
      </c>
      <c r="V19">
        <v>0</v>
      </c>
      <c r="W19" s="3">
        <f t="shared" si="2"/>
        <v>24.340444444444447</v>
      </c>
      <c r="X19" s="4">
        <f t="shared" si="3"/>
        <v>6.5</v>
      </c>
      <c r="Y19" s="4">
        <f t="shared" si="4"/>
        <v>4.4000000000000004</v>
      </c>
      <c r="Z19">
        <v>0</v>
      </c>
    </row>
    <row r="20" spans="1:26" x14ac:dyDescent="0.3">
      <c r="A20" s="1" t="str">
        <f>'Luka Doncic'!A20</f>
        <v>vs OCE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4</v>
      </c>
      <c r="J20">
        <v>2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 s="2">
        <f t="shared" si="0"/>
        <v>0.75</v>
      </c>
      <c r="R20" s="2">
        <f t="shared" si="1"/>
        <v>0.66666666666666663</v>
      </c>
      <c r="S20" s="6" t="s">
        <v>45</v>
      </c>
      <c r="T20">
        <v>6</v>
      </c>
      <c r="U20">
        <v>8</v>
      </c>
      <c r="V20">
        <v>0</v>
      </c>
      <c r="W20" s="3">
        <f t="shared" si="2"/>
        <v>53.675666666666672</v>
      </c>
      <c r="X20" s="4">
        <f t="shared" si="3"/>
        <v>8</v>
      </c>
      <c r="Y20" s="4">
        <f t="shared" si="4"/>
        <v>6.3999999999999995</v>
      </c>
      <c r="Z20">
        <v>0</v>
      </c>
    </row>
    <row r="21" spans="1:26" x14ac:dyDescent="0.3">
      <c r="A21" s="1" t="str">
        <f>'Luka Doncic'!A21</f>
        <v>@ FRA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s="2">
        <f t="shared" si="0"/>
        <v>0</v>
      </c>
      <c r="R21" s="6" t="s">
        <v>45</v>
      </c>
      <c r="S21" s="6" t="s">
        <v>45</v>
      </c>
      <c r="T21">
        <v>9</v>
      </c>
      <c r="U21">
        <v>0</v>
      </c>
      <c r="V21">
        <v>0</v>
      </c>
      <c r="W21" s="3">
        <f t="shared" si="2"/>
        <v>-4.6285555555555549</v>
      </c>
      <c r="X21" s="4">
        <f t="shared" si="3"/>
        <v>1.2</v>
      </c>
      <c r="Y21" s="4">
        <f t="shared" si="4"/>
        <v>-0.8</v>
      </c>
      <c r="Z21">
        <v>0</v>
      </c>
    </row>
    <row r="22" spans="1:26" x14ac:dyDescent="0.3">
      <c r="A22" s="1" t="str">
        <f>'Luka Doncic'!A22</f>
        <v>vs INJ</v>
      </c>
      <c r="B22">
        <v>6</v>
      </c>
      <c r="C22">
        <v>1</v>
      </c>
      <c r="D22">
        <v>1</v>
      </c>
      <c r="E22">
        <v>1</v>
      </c>
      <c r="F22">
        <v>0</v>
      </c>
      <c r="G22">
        <v>0</v>
      </c>
      <c r="H22">
        <v>2</v>
      </c>
      <c r="I22">
        <v>3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4</v>
      </c>
      <c r="Q22" s="2">
        <f t="shared" si="0"/>
        <v>0.66666666666666663</v>
      </c>
      <c r="R22" s="6" t="s">
        <v>45</v>
      </c>
      <c r="S22" s="2">
        <f t="shared" ref="S22:S46" si="5">L22/M22</f>
        <v>1</v>
      </c>
      <c r="T22">
        <v>5</v>
      </c>
      <c r="U22">
        <v>9</v>
      </c>
      <c r="V22">
        <v>0</v>
      </c>
      <c r="W22" s="3">
        <f t="shared" si="2"/>
        <v>67.875399999999999</v>
      </c>
      <c r="X22" s="4">
        <f t="shared" si="3"/>
        <v>11.7</v>
      </c>
      <c r="Y22" s="4">
        <f t="shared" si="4"/>
        <v>6.8000000000000007</v>
      </c>
      <c r="Z22">
        <v>0</v>
      </c>
    </row>
    <row r="23" spans="1:26" x14ac:dyDescent="0.3">
      <c r="A23" s="1" t="str">
        <f>'Luka Doncic'!A23</f>
        <v>@ CHI</v>
      </c>
      <c r="B23">
        <v>5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3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 s="2">
        <f t="shared" si="0"/>
        <v>0.66666666666666663</v>
      </c>
      <c r="R23" s="2">
        <f t="shared" si="1"/>
        <v>0.5</v>
      </c>
      <c r="S23" s="6" t="s">
        <v>45</v>
      </c>
      <c r="T23">
        <v>5</v>
      </c>
      <c r="U23">
        <v>5</v>
      </c>
      <c r="V23">
        <v>0</v>
      </c>
      <c r="W23" s="3">
        <f t="shared" si="2"/>
        <v>39.818799999999996</v>
      </c>
      <c r="X23" s="4">
        <f t="shared" si="3"/>
        <v>6.2</v>
      </c>
      <c r="Y23" s="4">
        <f t="shared" si="4"/>
        <v>4</v>
      </c>
      <c r="Z23">
        <v>0</v>
      </c>
    </row>
    <row r="24" spans="1:26" x14ac:dyDescent="0.3">
      <c r="A24" s="1" t="str">
        <f>'Luka Doncic'!A24</f>
        <v>vs RKS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-4</v>
      </c>
      <c r="Q24" s="2">
        <f t="shared" si="0"/>
        <v>0</v>
      </c>
      <c r="R24" s="2">
        <f t="shared" si="1"/>
        <v>0</v>
      </c>
      <c r="S24" s="6" t="s">
        <v>45</v>
      </c>
      <c r="T24">
        <v>6</v>
      </c>
      <c r="U24">
        <v>0</v>
      </c>
      <c r="V24">
        <v>0</v>
      </c>
      <c r="W24" s="3">
        <f t="shared" si="2"/>
        <v>-13.063333333333333</v>
      </c>
      <c r="X24" s="4">
        <f t="shared" si="3"/>
        <v>0</v>
      </c>
      <c r="Y24" s="4">
        <f t="shared" si="4"/>
        <v>-1.4</v>
      </c>
      <c r="Z24">
        <v>0</v>
      </c>
    </row>
    <row r="25" spans="1:26" x14ac:dyDescent="0.3">
      <c r="A25" s="1" t="str">
        <f>'Luka Doncic'!A25</f>
        <v>@ AFR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-5</v>
      </c>
      <c r="Q25" s="2">
        <f t="shared" si="0"/>
        <v>0.66666666666666663</v>
      </c>
      <c r="R25" s="6" t="s">
        <v>45</v>
      </c>
      <c r="S25" s="6" t="s">
        <v>45</v>
      </c>
      <c r="T25">
        <v>5</v>
      </c>
      <c r="U25">
        <v>4</v>
      </c>
      <c r="V25">
        <v>0</v>
      </c>
      <c r="W25" s="3">
        <f t="shared" si="2"/>
        <v>26.526</v>
      </c>
      <c r="X25" s="4">
        <f t="shared" si="3"/>
        <v>4</v>
      </c>
      <c r="Y25" s="4">
        <f t="shared" si="4"/>
        <v>2.7</v>
      </c>
      <c r="Z25">
        <v>0</v>
      </c>
    </row>
    <row r="26" spans="1:26" x14ac:dyDescent="0.3">
      <c r="A26" s="1" t="str">
        <f>'Luka Doncic'!A26</f>
        <v>vs OLD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-3</v>
      </c>
      <c r="Q26" s="2">
        <f t="shared" si="0"/>
        <v>0.5</v>
      </c>
      <c r="R26" s="2">
        <f t="shared" si="1"/>
        <v>0</v>
      </c>
      <c r="S26" s="6" t="s">
        <v>45</v>
      </c>
      <c r="T26">
        <v>5</v>
      </c>
      <c r="U26">
        <v>2</v>
      </c>
      <c r="V26">
        <v>0</v>
      </c>
      <c r="W26" s="3">
        <f t="shared" si="2"/>
        <v>12.285399999999999</v>
      </c>
      <c r="X26" s="4">
        <f t="shared" si="3"/>
        <v>3.2</v>
      </c>
      <c r="Y26" s="4">
        <f t="shared" si="4"/>
        <v>1.3</v>
      </c>
      <c r="Z26">
        <v>0</v>
      </c>
    </row>
    <row r="27" spans="1:26" x14ac:dyDescent="0.3">
      <c r="A27" s="1" t="str">
        <f>'Luka Doncic'!A27</f>
        <v>@ USA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f t="shared" si="0"/>
        <v>1</v>
      </c>
      <c r="R27" s="6" t="s">
        <v>45</v>
      </c>
      <c r="S27" s="6" t="s">
        <v>45</v>
      </c>
      <c r="T27">
        <v>4</v>
      </c>
      <c r="U27">
        <v>2</v>
      </c>
      <c r="V27">
        <v>0</v>
      </c>
      <c r="W27" s="3">
        <f t="shared" si="2"/>
        <v>25.154249999999998</v>
      </c>
      <c r="X27" s="4">
        <f t="shared" si="3"/>
        <v>3.2</v>
      </c>
      <c r="Y27" s="4">
        <f t="shared" si="4"/>
        <v>2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1"/>
        <v>#DIV/0!</v>
      </c>
      <c r="S28" s="2" t="e">
        <f t="shared" si="5"/>
        <v>#DIV/0!</v>
      </c>
      <c r="W28" s="3" t="e">
        <f t="shared" si="2"/>
        <v>#DIV/0!</v>
      </c>
      <c r="X28" s="4">
        <f t="shared" si="3"/>
        <v>0</v>
      </c>
      <c r="Y28" s="4">
        <f t="shared" si="4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 t="shared" ref="B47:P47" si="6">AVERAGE(B2:B46)</f>
        <v>3.9615384615384617</v>
      </c>
      <c r="C47" s="4">
        <f t="shared" si="6"/>
        <v>0.73076923076923073</v>
      </c>
      <c r="D47" s="4">
        <f t="shared" si="6"/>
        <v>0.61538461538461542</v>
      </c>
      <c r="E47" s="4">
        <f t="shared" si="6"/>
        <v>0.19230769230769232</v>
      </c>
      <c r="F47" s="4">
        <f t="shared" si="6"/>
        <v>0</v>
      </c>
      <c r="G47" s="4">
        <f t="shared" si="6"/>
        <v>0.11538461538461539</v>
      </c>
      <c r="H47" s="4">
        <f t="shared" si="6"/>
        <v>1.5</v>
      </c>
      <c r="I47" s="4">
        <f t="shared" si="6"/>
        <v>3.1538461538461537</v>
      </c>
      <c r="J47" s="4">
        <f t="shared" si="6"/>
        <v>0.80769230769230771</v>
      </c>
      <c r="K47" s="4">
        <f t="shared" si="6"/>
        <v>1.7307692307692308</v>
      </c>
      <c r="L47" s="4">
        <f t="shared" si="6"/>
        <v>0.15384615384615385</v>
      </c>
      <c r="M47" s="4">
        <f t="shared" si="6"/>
        <v>0.15384615384615385</v>
      </c>
      <c r="N47" s="4">
        <f t="shared" si="6"/>
        <v>7.6923076923076927E-2</v>
      </c>
      <c r="O47" s="4">
        <f t="shared" si="6"/>
        <v>7.6923076923076927E-2</v>
      </c>
      <c r="P47" s="4">
        <f t="shared" si="6"/>
        <v>1.5769230769230769</v>
      </c>
      <c r="Q47" s="2">
        <f>SUM(H2:H46)/SUM(I2:I46)</f>
        <v>0.47560975609756095</v>
      </c>
      <c r="R47" s="2">
        <f>SUM(J2:J46)/SUM(K2:K46)</f>
        <v>0.46666666666666667</v>
      </c>
      <c r="S47" s="2">
        <f>SUM(L2:L46)/SUM(M2:M46)</f>
        <v>1</v>
      </c>
      <c r="T47" s="4">
        <f>AVERAGE(T2:T46)</f>
        <v>7.0384615384615383</v>
      </c>
      <c r="U47" s="4">
        <f>AVERAGE(U2:U46)</f>
        <v>5.5384615384615383</v>
      </c>
      <c r="V47" s="4">
        <f>AVERAGE(V2:V46)</f>
        <v>0</v>
      </c>
      <c r="W47" s="3">
        <f>((H49*85.91) +(F49*53.897)+(J49*51.757)+(L49*46.845)+(E49*39.19)+(N49*39.19)+(D49*34.677)+((C49-N49)*14.707)-(O49*17.174)-((M49-L49)*20.091)-((I49-H49)*39.19)-(G49*53.897))/T49</f>
        <v>20.889284153005466</v>
      </c>
      <c r="X47" s="4">
        <f t="shared" ref="X47" si="7">B47+(C47*1.2)+(D47*1.5)+(E47*3)+(F47*3)-G47</f>
        <v>6.2230769230769232</v>
      </c>
      <c r="Y47" s="4">
        <f t="shared" ref="Y47" si="8">B47+0.4*H47-0.7*I47-0.4*(M47-L47)+0.7*N47+0.3*(C47-N47)+F47+D47*0.7+0.7*E47-0.4*O47-G47</f>
        <v>3.023076923076923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 t="shared" ref="B49:P49" si="9">SUM(B2:B46)</f>
        <v>103</v>
      </c>
      <c r="C49">
        <f t="shared" si="9"/>
        <v>19</v>
      </c>
      <c r="D49">
        <f t="shared" si="9"/>
        <v>16</v>
      </c>
      <c r="E49">
        <f t="shared" si="9"/>
        <v>5</v>
      </c>
      <c r="F49">
        <f t="shared" si="9"/>
        <v>0</v>
      </c>
      <c r="G49">
        <f t="shared" si="9"/>
        <v>3</v>
      </c>
      <c r="H49">
        <f t="shared" si="9"/>
        <v>39</v>
      </c>
      <c r="I49">
        <f t="shared" si="9"/>
        <v>82</v>
      </c>
      <c r="J49">
        <f t="shared" si="9"/>
        <v>21</v>
      </c>
      <c r="K49">
        <f t="shared" si="9"/>
        <v>45</v>
      </c>
      <c r="L49">
        <f t="shared" si="9"/>
        <v>4</v>
      </c>
      <c r="M49">
        <f t="shared" si="9"/>
        <v>4</v>
      </c>
      <c r="N49">
        <f t="shared" si="9"/>
        <v>2</v>
      </c>
      <c r="O49">
        <f t="shared" si="9"/>
        <v>2</v>
      </c>
      <c r="P49">
        <f t="shared" si="9"/>
        <v>41</v>
      </c>
      <c r="T49">
        <f>SUM(T2:T46)</f>
        <v>183</v>
      </c>
      <c r="U49">
        <f>SUM(U2:U46)</f>
        <v>144</v>
      </c>
      <c r="V49">
        <f>SUM(V2:V46)</f>
        <v>0</v>
      </c>
      <c r="X49" s="4">
        <f>SUM(X2:X46)</f>
        <v>161.79999999999995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52A8-B71D-4946-B5F5-7C99873A148D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11</v>
      </c>
      <c r="C2">
        <v>2</v>
      </c>
      <c r="D2">
        <v>2</v>
      </c>
      <c r="E2">
        <v>0</v>
      </c>
      <c r="F2">
        <v>0</v>
      </c>
      <c r="G2">
        <v>0</v>
      </c>
      <c r="H2">
        <v>4</v>
      </c>
      <c r="I2">
        <v>6</v>
      </c>
      <c r="J2">
        <v>3</v>
      </c>
      <c r="K2">
        <v>5</v>
      </c>
      <c r="L2">
        <v>0</v>
      </c>
      <c r="M2">
        <v>0</v>
      </c>
      <c r="N2">
        <v>0</v>
      </c>
      <c r="O2">
        <v>0</v>
      </c>
      <c r="P2">
        <v>11</v>
      </c>
      <c r="Q2" s="2">
        <f>H2/I2</f>
        <v>0.66666666666666663</v>
      </c>
      <c r="R2" s="2">
        <f>J2/K2</f>
        <v>0.6</v>
      </c>
      <c r="S2" s="6" t="s">
        <v>45</v>
      </c>
      <c r="T2">
        <v>13</v>
      </c>
      <c r="U2">
        <v>17</v>
      </c>
      <c r="V2">
        <v>0</v>
      </c>
      <c r="W2" s="3">
        <f t="shared" ref="W2:W46" si="0">((H2*85.91) +(F2*53.897)+(J2*51.757)+(L2*46.845)+(E2*39.19)+(N2*39.19)+(D2*34.677)+((C2-N2)*14.707)-(O2*17.174)-((M2-L2)*20.091)-((I2-H2)*39.19)-(G2*53.897))/T2</f>
        <v>39.946076923076923</v>
      </c>
      <c r="X2" s="4">
        <f t="shared" ref="X2:X46" si="1">B2+(C2*1.2)+(D2*1.5)+(E2*3)+(F2*3)-G2</f>
        <v>16.399999999999999</v>
      </c>
      <c r="Y2" s="4">
        <f t="shared" ref="Y2:Y46" si="2">B2+0.4*H2-0.7*I2-0.4*(M2-L2)+0.7*N2+0.3*(C2-N2)+F2+D2*0.7+0.7*E2-0.4*O2-G2</f>
        <v>10.4</v>
      </c>
      <c r="Z2">
        <v>0</v>
      </c>
    </row>
    <row r="3" spans="1:26" x14ac:dyDescent="0.3">
      <c r="A3" s="1" t="str">
        <f>'Luka Doncic'!A3</f>
        <v>@ 3PT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-6</v>
      </c>
      <c r="Q3" s="6" t="s">
        <v>45</v>
      </c>
      <c r="R3" s="6" t="s">
        <v>45</v>
      </c>
      <c r="S3" s="6" t="s">
        <v>45</v>
      </c>
      <c r="T3">
        <v>6</v>
      </c>
      <c r="U3">
        <v>0</v>
      </c>
      <c r="V3">
        <v>0</v>
      </c>
      <c r="W3" s="3">
        <f t="shared" si="0"/>
        <v>13.063333333333333</v>
      </c>
      <c r="X3" s="4">
        <f t="shared" si="1"/>
        <v>4.2</v>
      </c>
      <c r="Y3" s="4">
        <f t="shared" si="2"/>
        <v>1.4</v>
      </c>
      <c r="Z3">
        <v>0</v>
      </c>
    </row>
    <row r="4" spans="1:26" x14ac:dyDescent="0.3">
      <c r="A4" s="1" t="str">
        <f>'Luka Doncic'!A4</f>
        <v>vs DEF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10</v>
      </c>
      <c r="Q4" s="2">
        <f t="shared" ref="Q4:Q46" si="3">H4/I4</f>
        <v>0.5</v>
      </c>
      <c r="R4" s="2">
        <f>J4/K4</f>
        <v>0.5</v>
      </c>
      <c r="S4" s="6" t="s">
        <v>45</v>
      </c>
      <c r="T4">
        <v>6</v>
      </c>
      <c r="U4">
        <v>6</v>
      </c>
      <c r="V4">
        <v>0</v>
      </c>
      <c r="W4" s="3">
        <f t="shared" si="0"/>
        <v>22.192333333333334</v>
      </c>
      <c r="X4" s="4">
        <f t="shared" si="1"/>
        <v>7.6999999999999993</v>
      </c>
      <c r="Y4" s="4">
        <f t="shared" si="2"/>
        <v>2.7</v>
      </c>
      <c r="Z4">
        <v>0</v>
      </c>
    </row>
    <row r="5" spans="1:26" x14ac:dyDescent="0.3">
      <c r="A5" s="1" t="str">
        <f>'Luka Doncic'!A5</f>
        <v>@ OCE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 s="2">
        <f t="shared" si="3"/>
        <v>0.5</v>
      </c>
      <c r="R5" s="2">
        <f>J5/K5</f>
        <v>0</v>
      </c>
      <c r="S5" s="6" t="s">
        <v>45</v>
      </c>
      <c r="T5">
        <v>6</v>
      </c>
      <c r="U5">
        <v>5</v>
      </c>
      <c r="V5">
        <v>0</v>
      </c>
      <c r="W5" s="3">
        <f t="shared" si="0"/>
        <v>13.566166666666666</v>
      </c>
      <c r="X5" s="4">
        <f t="shared" si="1"/>
        <v>3.5</v>
      </c>
      <c r="Y5" s="4">
        <f t="shared" si="2"/>
        <v>1.7</v>
      </c>
      <c r="Z5">
        <v>0</v>
      </c>
    </row>
    <row r="6" spans="1:26" x14ac:dyDescent="0.3">
      <c r="A6" s="1" t="str">
        <f>'Luka Doncic'!A6</f>
        <v>vs FRA</v>
      </c>
      <c r="B6">
        <v>5</v>
      </c>
      <c r="C6">
        <v>0</v>
      </c>
      <c r="D6">
        <v>1</v>
      </c>
      <c r="E6">
        <v>0</v>
      </c>
      <c r="F6">
        <v>2</v>
      </c>
      <c r="G6">
        <v>0</v>
      </c>
      <c r="H6">
        <v>2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s="2">
        <f t="shared" si="3"/>
        <v>1</v>
      </c>
      <c r="R6" s="2">
        <f>J6/K6</f>
        <v>1</v>
      </c>
      <c r="S6" s="6" t="s">
        <v>45</v>
      </c>
      <c r="T6">
        <v>7</v>
      </c>
      <c r="U6">
        <v>7</v>
      </c>
      <c r="V6">
        <v>1</v>
      </c>
      <c r="W6" s="3">
        <f t="shared" si="0"/>
        <v>52.292571428571428</v>
      </c>
      <c r="X6" s="4">
        <f t="shared" si="1"/>
        <v>12.5</v>
      </c>
      <c r="Y6" s="4">
        <f t="shared" si="2"/>
        <v>7.1000000000000005</v>
      </c>
      <c r="Z6">
        <v>0</v>
      </c>
    </row>
    <row r="7" spans="1:26" x14ac:dyDescent="0.3">
      <c r="A7" s="1" t="str">
        <f>'Luka Doncic'!A7</f>
        <v>@ INJ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  <c r="Q7" s="2">
        <f t="shared" si="3"/>
        <v>0</v>
      </c>
      <c r="R7" s="6" t="s">
        <v>45</v>
      </c>
      <c r="S7" s="6" t="s">
        <v>45</v>
      </c>
      <c r="T7">
        <v>7</v>
      </c>
      <c r="U7">
        <v>9</v>
      </c>
      <c r="V7">
        <v>0</v>
      </c>
      <c r="W7" s="3">
        <f t="shared" si="0"/>
        <v>-3.8499999999999992</v>
      </c>
      <c r="X7" s="4">
        <f t="shared" si="1"/>
        <v>3.5999999999999996</v>
      </c>
      <c r="Y7" s="4">
        <f t="shared" si="2"/>
        <v>-0.5</v>
      </c>
      <c r="Z7">
        <v>0</v>
      </c>
    </row>
    <row r="8" spans="1:26" x14ac:dyDescent="0.3">
      <c r="A8" s="1" t="str">
        <f>'Luka Doncic'!A8</f>
        <v>vs CHI</v>
      </c>
      <c r="B8">
        <v>9</v>
      </c>
      <c r="C8">
        <v>1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  <c r="O8">
        <v>1</v>
      </c>
      <c r="P8">
        <v>12</v>
      </c>
      <c r="Q8" s="2">
        <f t="shared" si="3"/>
        <v>1</v>
      </c>
      <c r="R8" s="2">
        <f t="shared" ref="R8:R46" si="4">J8/K8</f>
        <v>1</v>
      </c>
      <c r="S8" s="6" t="s">
        <v>45</v>
      </c>
      <c r="T8">
        <v>7</v>
      </c>
      <c r="U8">
        <v>11</v>
      </c>
      <c r="V8">
        <v>0</v>
      </c>
      <c r="W8" s="3">
        <f t="shared" si="0"/>
        <v>63.601571428571432</v>
      </c>
      <c r="X8" s="4">
        <f t="shared" si="1"/>
        <v>11.7</v>
      </c>
      <c r="Y8" s="4">
        <f t="shared" si="2"/>
        <v>8.6999999999999993</v>
      </c>
      <c r="Z8">
        <v>0</v>
      </c>
    </row>
    <row r="9" spans="1:26" x14ac:dyDescent="0.3">
      <c r="A9" s="1" t="str">
        <f>'Luka Doncic'!A9</f>
        <v>@ RKS</v>
      </c>
      <c r="B9">
        <v>3</v>
      </c>
      <c r="C9">
        <v>2</v>
      </c>
      <c r="D9">
        <v>0</v>
      </c>
      <c r="E9">
        <v>0</v>
      </c>
      <c r="F9">
        <v>0</v>
      </c>
      <c r="G9">
        <v>1</v>
      </c>
      <c r="H9">
        <v>1</v>
      </c>
      <c r="I9">
        <v>4</v>
      </c>
      <c r="J9">
        <v>1</v>
      </c>
      <c r="K9">
        <v>4</v>
      </c>
      <c r="L9">
        <v>0</v>
      </c>
      <c r="M9">
        <v>0</v>
      </c>
      <c r="N9">
        <v>0</v>
      </c>
      <c r="O9">
        <v>0</v>
      </c>
      <c r="P9">
        <v>-7</v>
      </c>
      <c r="Q9" s="2">
        <f t="shared" si="3"/>
        <v>0.25</v>
      </c>
      <c r="R9" s="2">
        <f t="shared" si="4"/>
        <v>0.25</v>
      </c>
      <c r="S9" s="6" t="s">
        <v>45</v>
      </c>
      <c r="T9">
        <v>12</v>
      </c>
      <c r="U9">
        <v>3</v>
      </c>
      <c r="V9">
        <v>0</v>
      </c>
      <c r="W9" s="3">
        <f t="shared" si="0"/>
        <v>-0.36549999999999788</v>
      </c>
      <c r="X9" s="4">
        <f t="shared" si="1"/>
        <v>4.4000000000000004</v>
      </c>
      <c r="Y9" s="4">
        <f t="shared" si="2"/>
        <v>0.20000000000000018</v>
      </c>
      <c r="Z9">
        <v>0</v>
      </c>
    </row>
    <row r="10" spans="1:26" x14ac:dyDescent="0.3">
      <c r="A10" s="1" t="str">
        <f>'Luka Doncic'!A10</f>
        <v>vs AFR</v>
      </c>
      <c r="B10">
        <v>6</v>
      </c>
      <c r="C10">
        <v>1</v>
      </c>
      <c r="D10">
        <v>0</v>
      </c>
      <c r="E10">
        <v>0</v>
      </c>
      <c r="F10">
        <v>0</v>
      </c>
      <c r="G10">
        <v>1</v>
      </c>
      <c r="H10">
        <v>2</v>
      </c>
      <c r="I10">
        <v>4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-1</v>
      </c>
      <c r="Q10" s="2">
        <f t="shared" si="3"/>
        <v>0.5</v>
      </c>
      <c r="R10" s="2">
        <f t="shared" si="4"/>
        <v>1</v>
      </c>
      <c r="S10" s="6" t="s">
        <v>45</v>
      </c>
      <c r="T10">
        <v>12</v>
      </c>
      <c r="U10">
        <v>6</v>
      </c>
      <c r="V10">
        <v>0</v>
      </c>
      <c r="W10" s="3">
        <f t="shared" si="0"/>
        <v>13.147</v>
      </c>
      <c r="X10" s="4">
        <f t="shared" si="1"/>
        <v>6.2</v>
      </c>
      <c r="Y10" s="4">
        <f t="shared" si="2"/>
        <v>3.3</v>
      </c>
      <c r="Z10">
        <v>0</v>
      </c>
    </row>
    <row r="11" spans="1:26" x14ac:dyDescent="0.3">
      <c r="A11" s="1" t="str">
        <f>'Luka Doncic'!A11</f>
        <v>@ OLD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6</v>
      </c>
      <c r="J11">
        <v>2</v>
      </c>
      <c r="K11">
        <v>4</v>
      </c>
      <c r="L11">
        <v>0</v>
      </c>
      <c r="M11">
        <v>0</v>
      </c>
      <c r="N11">
        <v>0</v>
      </c>
      <c r="O11">
        <v>0</v>
      </c>
      <c r="P11">
        <v>-15</v>
      </c>
      <c r="Q11" s="2">
        <f t="shared" si="3"/>
        <v>0.66666666666666663</v>
      </c>
      <c r="R11" s="2">
        <f t="shared" si="4"/>
        <v>0.5</v>
      </c>
      <c r="S11" s="6" t="s">
        <v>45</v>
      </c>
      <c r="T11">
        <v>11</v>
      </c>
      <c r="U11">
        <v>10</v>
      </c>
      <c r="V11">
        <v>0</v>
      </c>
      <c r="W11" s="3">
        <f t="shared" si="0"/>
        <v>33.524909090909091</v>
      </c>
      <c r="X11" s="4">
        <f t="shared" si="1"/>
        <v>10</v>
      </c>
      <c r="Y11" s="4">
        <f t="shared" si="2"/>
        <v>7.4</v>
      </c>
      <c r="Z11">
        <v>0</v>
      </c>
    </row>
    <row r="12" spans="1:26" x14ac:dyDescent="0.3">
      <c r="A12" s="1" t="str">
        <f>'Luka Doncic'!A12</f>
        <v>vs USA</v>
      </c>
      <c r="B12">
        <v>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-5</v>
      </c>
      <c r="Q12" s="2">
        <f t="shared" si="3"/>
        <v>1</v>
      </c>
      <c r="R12" s="6" t="s">
        <v>45</v>
      </c>
      <c r="S12" s="6" t="s">
        <v>45</v>
      </c>
      <c r="T12">
        <v>12</v>
      </c>
      <c r="U12">
        <v>4</v>
      </c>
      <c r="V12">
        <v>1</v>
      </c>
      <c r="W12" s="3">
        <f t="shared" si="0"/>
        <v>8.8156666666666652</v>
      </c>
      <c r="X12" s="4">
        <f t="shared" si="1"/>
        <v>7.7</v>
      </c>
      <c r="Y12" s="4">
        <f t="shared" si="2"/>
        <v>1.8000000000000003</v>
      </c>
      <c r="Z12">
        <v>0</v>
      </c>
    </row>
    <row r="13" spans="1:26" x14ac:dyDescent="0.3">
      <c r="A13" s="1" t="str">
        <f>'Luka Doncic'!A13</f>
        <v>@ SPA</v>
      </c>
      <c r="B13">
        <v>8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5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-7</v>
      </c>
      <c r="Q13" s="2">
        <f t="shared" si="3"/>
        <v>0.6</v>
      </c>
      <c r="R13" s="2">
        <f t="shared" si="4"/>
        <v>0.66666666666666663</v>
      </c>
      <c r="S13" s="6" t="s">
        <v>45</v>
      </c>
      <c r="T13">
        <v>11</v>
      </c>
      <c r="U13">
        <v>10</v>
      </c>
      <c r="V13">
        <v>0</v>
      </c>
      <c r="W13" s="3">
        <f t="shared" si="0"/>
        <v>28.867363636363642</v>
      </c>
      <c r="X13" s="4">
        <f t="shared" si="1"/>
        <v>9.5</v>
      </c>
      <c r="Y13" s="4">
        <f t="shared" si="2"/>
        <v>6.3999999999999995</v>
      </c>
      <c r="Z13">
        <v>0</v>
      </c>
    </row>
    <row r="14" spans="1:26" x14ac:dyDescent="0.3">
      <c r="A14" s="1" t="str">
        <f>'Luka Doncic'!A14</f>
        <v>vs 6TH</v>
      </c>
      <c r="B14">
        <v>7</v>
      </c>
      <c r="C14">
        <v>0</v>
      </c>
      <c r="D14">
        <v>1</v>
      </c>
      <c r="E14">
        <v>1</v>
      </c>
      <c r="F14">
        <v>0</v>
      </c>
      <c r="G14">
        <v>0</v>
      </c>
      <c r="H14">
        <v>3</v>
      </c>
      <c r="I14">
        <v>5</v>
      </c>
      <c r="J14">
        <v>0</v>
      </c>
      <c r="K14">
        <v>2</v>
      </c>
      <c r="L14">
        <v>1</v>
      </c>
      <c r="M14">
        <v>1</v>
      </c>
      <c r="N14">
        <v>0</v>
      </c>
      <c r="O14">
        <v>0</v>
      </c>
      <c r="P14">
        <v>5</v>
      </c>
      <c r="Q14" s="2">
        <f t="shared" si="3"/>
        <v>0.6</v>
      </c>
      <c r="R14" s="2">
        <f t="shared" si="4"/>
        <v>0</v>
      </c>
      <c r="S14" s="2">
        <f t="shared" ref="S14:S46" si="5">L14/M14</f>
        <v>1</v>
      </c>
      <c r="T14">
        <v>10</v>
      </c>
      <c r="U14">
        <v>9</v>
      </c>
      <c r="V14">
        <v>0</v>
      </c>
      <c r="W14" s="3">
        <f t="shared" si="0"/>
        <v>30.006200000000007</v>
      </c>
      <c r="X14" s="4">
        <f t="shared" si="1"/>
        <v>11.5</v>
      </c>
      <c r="Y14" s="4">
        <f t="shared" si="2"/>
        <v>6.1</v>
      </c>
      <c r="Z14">
        <v>0</v>
      </c>
    </row>
    <row r="15" spans="1:26" x14ac:dyDescent="0.3">
      <c r="A15" s="1" t="str">
        <f>'Luka Doncic'!A15</f>
        <v>@ CAN</v>
      </c>
      <c r="B15">
        <v>10</v>
      </c>
      <c r="C15">
        <v>2</v>
      </c>
      <c r="D15">
        <v>4</v>
      </c>
      <c r="E15">
        <v>0</v>
      </c>
      <c r="F15">
        <v>1</v>
      </c>
      <c r="G15">
        <v>1</v>
      </c>
      <c r="H15">
        <v>4</v>
      </c>
      <c r="I15">
        <v>7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15</v>
      </c>
      <c r="Q15" s="2">
        <f t="shared" si="3"/>
        <v>0.5714285714285714</v>
      </c>
      <c r="R15" s="2">
        <f t="shared" si="4"/>
        <v>0.5</v>
      </c>
      <c r="S15" s="6" t="s">
        <v>45</v>
      </c>
      <c r="T15">
        <v>11</v>
      </c>
      <c r="U15">
        <v>19</v>
      </c>
      <c r="V15">
        <v>0</v>
      </c>
      <c r="W15" s="3">
        <f t="shared" si="0"/>
        <v>45.246000000000009</v>
      </c>
      <c r="X15" s="4">
        <f t="shared" si="1"/>
        <v>20.399999999999999</v>
      </c>
      <c r="Y15" s="4">
        <f t="shared" si="2"/>
        <v>10.100000000000001</v>
      </c>
      <c r="Z15">
        <v>0</v>
      </c>
    </row>
    <row r="16" spans="1:26" x14ac:dyDescent="0.3">
      <c r="A16" s="1" t="str">
        <f>'Luka Doncic'!A16</f>
        <v>vs DNK</v>
      </c>
      <c r="B16">
        <v>5</v>
      </c>
      <c r="C16">
        <v>1</v>
      </c>
      <c r="D16">
        <v>2</v>
      </c>
      <c r="E16">
        <v>0</v>
      </c>
      <c r="F16">
        <v>0</v>
      </c>
      <c r="G16">
        <v>0</v>
      </c>
      <c r="H16">
        <v>2</v>
      </c>
      <c r="I16">
        <v>4</v>
      </c>
      <c r="J16">
        <v>1</v>
      </c>
      <c r="K16">
        <v>2</v>
      </c>
      <c r="L16">
        <v>0</v>
      </c>
      <c r="M16">
        <v>0</v>
      </c>
      <c r="N16">
        <v>0</v>
      </c>
      <c r="O16">
        <v>1</v>
      </c>
      <c r="P16">
        <v>7</v>
      </c>
      <c r="Q16" s="2">
        <f t="shared" si="3"/>
        <v>0.5</v>
      </c>
      <c r="R16" s="2">
        <f t="shared" si="4"/>
        <v>0.5</v>
      </c>
      <c r="S16" s="6" t="s">
        <v>45</v>
      </c>
      <c r="T16">
        <v>11</v>
      </c>
      <c r="U16">
        <v>10</v>
      </c>
      <c r="V16">
        <v>0</v>
      </c>
      <c r="W16" s="3">
        <f t="shared" si="0"/>
        <v>19.280363636363635</v>
      </c>
      <c r="X16" s="4">
        <f t="shared" si="1"/>
        <v>9.1999999999999993</v>
      </c>
      <c r="Y16" s="4">
        <f t="shared" si="2"/>
        <v>4.2999999999999989</v>
      </c>
      <c r="Z16">
        <v>0</v>
      </c>
    </row>
    <row r="17" spans="1:26" x14ac:dyDescent="0.3">
      <c r="A17" s="1" t="str">
        <f>'Luka Doncic'!A17</f>
        <v>@ IMP</v>
      </c>
      <c r="B17">
        <v>8</v>
      </c>
      <c r="C17">
        <v>1</v>
      </c>
      <c r="D17">
        <v>0</v>
      </c>
      <c r="E17">
        <v>0</v>
      </c>
      <c r="F17">
        <v>0</v>
      </c>
      <c r="G17">
        <v>1</v>
      </c>
      <c r="H17">
        <v>3</v>
      </c>
      <c r="I17">
        <v>8</v>
      </c>
      <c r="J17">
        <v>1</v>
      </c>
      <c r="K17">
        <v>6</v>
      </c>
      <c r="L17">
        <v>1</v>
      </c>
      <c r="M17">
        <v>1</v>
      </c>
      <c r="N17">
        <v>0</v>
      </c>
      <c r="O17">
        <v>0</v>
      </c>
      <c r="P17">
        <v>-11</v>
      </c>
      <c r="Q17" s="2">
        <f t="shared" si="3"/>
        <v>0.375</v>
      </c>
      <c r="R17" s="2">
        <f t="shared" si="4"/>
        <v>0.16666666666666666</v>
      </c>
      <c r="S17" s="2">
        <f t="shared" si="5"/>
        <v>1</v>
      </c>
      <c r="T17">
        <v>11</v>
      </c>
      <c r="U17">
        <v>8</v>
      </c>
      <c r="V17">
        <v>0</v>
      </c>
      <c r="W17" s="3">
        <f t="shared" si="0"/>
        <v>11.017454545454546</v>
      </c>
      <c r="X17" s="4">
        <f t="shared" si="1"/>
        <v>8.1999999999999993</v>
      </c>
      <c r="Y17" s="4">
        <f t="shared" si="2"/>
        <v>2.8999999999999995</v>
      </c>
      <c r="Z17">
        <v>0</v>
      </c>
    </row>
    <row r="18" spans="1:26" x14ac:dyDescent="0.3">
      <c r="A18" s="1" t="str">
        <f>'Luka Doncic'!A18</f>
        <v>vs 3PT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9</v>
      </c>
      <c r="Q18" s="2">
        <f t="shared" si="3"/>
        <v>0</v>
      </c>
      <c r="R18" s="2">
        <f t="shared" si="4"/>
        <v>0</v>
      </c>
      <c r="S18" s="6" t="s">
        <v>45</v>
      </c>
      <c r="T18">
        <v>12</v>
      </c>
      <c r="U18">
        <v>9</v>
      </c>
      <c r="V18">
        <v>0</v>
      </c>
      <c r="W18" s="3">
        <f t="shared" si="0"/>
        <v>5.4034166666666676</v>
      </c>
      <c r="X18" s="4">
        <f t="shared" si="1"/>
        <v>7.5</v>
      </c>
      <c r="Y18" s="4">
        <f t="shared" si="2"/>
        <v>1.3999999999999997</v>
      </c>
      <c r="Z18">
        <v>0</v>
      </c>
    </row>
    <row r="19" spans="1:26" x14ac:dyDescent="0.3">
      <c r="A19" s="1" t="str">
        <f>'Luka Doncic'!A19</f>
        <v>@ DEF</v>
      </c>
      <c r="B19">
        <v>8</v>
      </c>
      <c r="C19">
        <v>1</v>
      </c>
      <c r="D19">
        <v>2</v>
      </c>
      <c r="E19">
        <v>0</v>
      </c>
      <c r="F19">
        <v>0</v>
      </c>
      <c r="G19">
        <v>0</v>
      </c>
      <c r="H19">
        <v>3</v>
      </c>
      <c r="I19">
        <v>4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4</v>
      </c>
      <c r="Q19" s="2">
        <f t="shared" si="3"/>
        <v>0.75</v>
      </c>
      <c r="R19" s="2">
        <f t="shared" si="4"/>
        <v>0.66666666666666663</v>
      </c>
      <c r="S19" s="6" t="s">
        <v>45</v>
      </c>
      <c r="T19">
        <v>12</v>
      </c>
      <c r="U19">
        <v>13</v>
      </c>
      <c r="V19">
        <v>0</v>
      </c>
      <c r="W19" s="3">
        <f t="shared" si="0"/>
        <v>33.842916666666667</v>
      </c>
      <c r="X19" s="4">
        <f t="shared" si="1"/>
        <v>12.2</v>
      </c>
      <c r="Y19" s="4">
        <f t="shared" si="2"/>
        <v>8.1</v>
      </c>
      <c r="Z19">
        <v>0</v>
      </c>
    </row>
    <row r="20" spans="1:26" x14ac:dyDescent="0.3">
      <c r="A20" s="1" t="str">
        <f>'Luka Doncic'!A20</f>
        <v>vs OCE</v>
      </c>
      <c r="B20">
        <v>7</v>
      </c>
      <c r="C20">
        <v>1</v>
      </c>
      <c r="D20">
        <v>1</v>
      </c>
      <c r="E20">
        <v>0</v>
      </c>
      <c r="F20">
        <v>0</v>
      </c>
      <c r="G20">
        <v>1</v>
      </c>
      <c r="H20">
        <v>2</v>
      </c>
      <c r="I20">
        <v>6</v>
      </c>
      <c r="J20">
        <v>1</v>
      </c>
      <c r="K20">
        <v>4</v>
      </c>
      <c r="L20">
        <v>2</v>
      </c>
      <c r="M20">
        <v>2</v>
      </c>
      <c r="N20">
        <v>0</v>
      </c>
      <c r="O20">
        <v>0</v>
      </c>
      <c r="P20">
        <v>1</v>
      </c>
      <c r="Q20" s="2">
        <f t="shared" si="3"/>
        <v>0.33333333333333331</v>
      </c>
      <c r="R20" s="2">
        <f t="shared" si="4"/>
        <v>0.25</v>
      </c>
      <c r="S20" s="2">
        <f t="shared" si="5"/>
        <v>1</v>
      </c>
      <c r="T20">
        <v>13</v>
      </c>
      <c r="U20">
        <v>10</v>
      </c>
      <c r="V20">
        <v>0</v>
      </c>
      <c r="W20" s="3">
        <f t="shared" si="0"/>
        <v>11.999538461538464</v>
      </c>
      <c r="X20" s="4">
        <f t="shared" si="1"/>
        <v>8.6999999999999993</v>
      </c>
      <c r="Y20" s="4">
        <f t="shared" si="2"/>
        <v>3.6000000000000005</v>
      </c>
      <c r="Z20">
        <v>0</v>
      </c>
    </row>
    <row r="21" spans="1:26" x14ac:dyDescent="0.3">
      <c r="A21" s="1" t="str">
        <f>'Luka Doncic'!A21</f>
        <v>@ FRA</v>
      </c>
      <c r="B21">
        <v>0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13</v>
      </c>
      <c r="Q21" s="2">
        <f t="shared" si="3"/>
        <v>0</v>
      </c>
      <c r="R21" s="2">
        <f t="shared" si="4"/>
        <v>0</v>
      </c>
      <c r="S21" s="6" t="s">
        <v>45</v>
      </c>
      <c r="T21">
        <v>11</v>
      </c>
      <c r="U21">
        <v>5</v>
      </c>
      <c r="V21">
        <v>0</v>
      </c>
      <c r="W21" s="3">
        <f t="shared" si="0"/>
        <v>-1.0448181818181814</v>
      </c>
      <c r="X21" s="4">
        <f t="shared" si="1"/>
        <v>4.2</v>
      </c>
      <c r="Y21" s="4">
        <f t="shared" si="2"/>
        <v>-9.9999999999999978E-2</v>
      </c>
      <c r="Z21">
        <v>0</v>
      </c>
    </row>
    <row r="22" spans="1:26" x14ac:dyDescent="0.3">
      <c r="A22" s="1" t="str">
        <f>'Luka Doncic'!A22</f>
        <v>vs INJ</v>
      </c>
      <c r="B22">
        <v>3</v>
      </c>
      <c r="C22">
        <v>0</v>
      </c>
      <c r="D22">
        <v>2</v>
      </c>
      <c r="E22">
        <v>0</v>
      </c>
      <c r="F22">
        <v>0</v>
      </c>
      <c r="G22">
        <v>1</v>
      </c>
      <c r="H22">
        <v>1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-5</v>
      </c>
      <c r="Q22" s="2">
        <f t="shared" si="3"/>
        <v>0.5</v>
      </c>
      <c r="R22" s="2">
        <f t="shared" si="4"/>
        <v>1</v>
      </c>
      <c r="S22" s="6" t="s">
        <v>45</v>
      </c>
      <c r="T22">
        <v>11</v>
      </c>
      <c r="U22">
        <v>8</v>
      </c>
      <c r="V22">
        <v>0</v>
      </c>
      <c r="W22" s="3">
        <f t="shared" si="0"/>
        <v>10.357636363636367</v>
      </c>
      <c r="X22" s="4">
        <f t="shared" si="1"/>
        <v>5</v>
      </c>
      <c r="Y22" s="4">
        <f t="shared" si="2"/>
        <v>2.4</v>
      </c>
      <c r="Z22">
        <v>0</v>
      </c>
    </row>
    <row r="23" spans="1:26" x14ac:dyDescent="0.3">
      <c r="A23" s="1" t="str">
        <f>'Luka Doncic'!A23</f>
        <v>@ CHI</v>
      </c>
      <c r="B23">
        <v>6</v>
      </c>
      <c r="C23">
        <v>1</v>
      </c>
      <c r="D23">
        <v>3</v>
      </c>
      <c r="E23">
        <v>0</v>
      </c>
      <c r="F23">
        <v>0</v>
      </c>
      <c r="G23">
        <v>1</v>
      </c>
      <c r="H23">
        <v>2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7</v>
      </c>
      <c r="Q23" s="2">
        <f t="shared" si="3"/>
        <v>1</v>
      </c>
      <c r="R23" s="2">
        <f t="shared" si="4"/>
        <v>1</v>
      </c>
      <c r="S23" s="6" t="s">
        <v>45</v>
      </c>
      <c r="T23">
        <v>11</v>
      </c>
      <c r="U23">
        <v>13</v>
      </c>
      <c r="V23">
        <v>0</v>
      </c>
      <c r="W23" s="3">
        <f t="shared" si="0"/>
        <v>30.925000000000001</v>
      </c>
      <c r="X23" s="4">
        <f t="shared" si="1"/>
        <v>10.7</v>
      </c>
      <c r="Y23" s="4">
        <f t="shared" si="2"/>
        <v>6.8</v>
      </c>
      <c r="Z23">
        <v>0</v>
      </c>
    </row>
    <row r="24" spans="1:26" x14ac:dyDescent="0.3">
      <c r="A24" s="1" t="str">
        <f>'Luka Doncic'!A24</f>
        <v>vs RKS</v>
      </c>
      <c r="B24">
        <v>0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 s="2">
        <f t="shared" si="3"/>
        <v>0</v>
      </c>
      <c r="R24" s="6" t="s">
        <v>45</v>
      </c>
      <c r="S24" s="6" t="s">
        <v>45</v>
      </c>
      <c r="T24">
        <v>10</v>
      </c>
      <c r="U24">
        <v>6</v>
      </c>
      <c r="V24">
        <v>0</v>
      </c>
      <c r="W24" s="3">
        <f t="shared" si="0"/>
        <v>8.4061000000000003</v>
      </c>
      <c r="X24" s="4">
        <f t="shared" si="1"/>
        <v>6</v>
      </c>
      <c r="Y24" s="4">
        <f t="shared" si="2"/>
        <v>1.7</v>
      </c>
      <c r="Z24">
        <v>0</v>
      </c>
    </row>
    <row r="25" spans="1:26" x14ac:dyDescent="0.3">
      <c r="A25" s="1" t="str">
        <f>'Luka Doncic'!A25</f>
        <v>@ AFR</v>
      </c>
      <c r="B25">
        <v>13</v>
      </c>
      <c r="C25">
        <v>1</v>
      </c>
      <c r="D25">
        <v>1</v>
      </c>
      <c r="E25">
        <v>0</v>
      </c>
      <c r="F25">
        <v>0</v>
      </c>
      <c r="G25">
        <v>0</v>
      </c>
      <c r="H25">
        <v>5</v>
      </c>
      <c r="I25">
        <v>6</v>
      </c>
      <c r="J25">
        <v>3</v>
      </c>
      <c r="K25">
        <v>4</v>
      </c>
      <c r="L25">
        <v>0</v>
      </c>
      <c r="M25">
        <v>0</v>
      </c>
      <c r="N25">
        <v>0</v>
      </c>
      <c r="O25">
        <v>1</v>
      </c>
      <c r="P25">
        <v>11</v>
      </c>
      <c r="Q25" s="2">
        <f t="shared" si="3"/>
        <v>0.83333333333333337</v>
      </c>
      <c r="R25" s="2">
        <f t="shared" si="4"/>
        <v>0.75</v>
      </c>
      <c r="S25" s="6" t="s">
        <v>45</v>
      </c>
      <c r="T25">
        <v>13</v>
      </c>
      <c r="U25">
        <v>15</v>
      </c>
      <c r="V25">
        <v>0</v>
      </c>
      <c r="W25" s="3">
        <f t="shared" si="0"/>
        <v>44.449307692307684</v>
      </c>
      <c r="X25" s="4">
        <f t="shared" si="1"/>
        <v>15.7</v>
      </c>
      <c r="Y25" s="4">
        <f t="shared" si="2"/>
        <v>11.4</v>
      </c>
      <c r="Z25">
        <v>0</v>
      </c>
    </row>
    <row r="26" spans="1:26" x14ac:dyDescent="0.3">
      <c r="A26" s="1" t="str">
        <f>'Luka Doncic'!A26</f>
        <v>vs OLD</v>
      </c>
      <c r="B26">
        <v>6</v>
      </c>
      <c r="C26">
        <v>2</v>
      </c>
      <c r="D26">
        <v>2</v>
      </c>
      <c r="E26">
        <v>0</v>
      </c>
      <c r="F26">
        <v>0</v>
      </c>
      <c r="G26">
        <v>0</v>
      </c>
      <c r="H26">
        <v>2</v>
      </c>
      <c r="I26">
        <v>6</v>
      </c>
      <c r="J26">
        <v>2</v>
      </c>
      <c r="K26">
        <v>5</v>
      </c>
      <c r="L26">
        <v>0</v>
      </c>
      <c r="M26">
        <v>0</v>
      </c>
      <c r="N26">
        <v>0</v>
      </c>
      <c r="O26">
        <v>0</v>
      </c>
      <c r="P26">
        <v>-7</v>
      </c>
      <c r="Q26" s="2">
        <f t="shared" si="3"/>
        <v>0.33333333333333331</v>
      </c>
      <c r="R26" s="2">
        <f t="shared" si="4"/>
        <v>0.4</v>
      </c>
      <c r="S26" s="6" t="s">
        <v>45</v>
      </c>
      <c r="T26">
        <v>12</v>
      </c>
      <c r="U26">
        <v>12</v>
      </c>
      <c r="V26">
        <v>0</v>
      </c>
      <c r="W26" s="3">
        <f t="shared" si="0"/>
        <v>18.111833333333333</v>
      </c>
      <c r="X26" s="4">
        <f t="shared" si="1"/>
        <v>11.4</v>
      </c>
      <c r="Y26" s="4">
        <f t="shared" si="2"/>
        <v>4.6000000000000005</v>
      </c>
      <c r="Z26">
        <v>0</v>
      </c>
    </row>
    <row r="27" spans="1:26" x14ac:dyDescent="0.3">
      <c r="A27" s="1" t="str">
        <f>'Luka Doncic'!A27</f>
        <v>@ USA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3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-1</v>
      </c>
      <c r="Q27" s="2">
        <f t="shared" si="3"/>
        <v>0.66666666666666663</v>
      </c>
      <c r="R27" s="2">
        <f t="shared" si="4"/>
        <v>0.66666666666666663</v>
      </c>
      <c r="S27" s="6" t="s">
        <v>45</v>
      </c>
      <c r="T27">
        <v>11</v>
      </c>
      <c r="U27">
        <v>6</v>
      </c>
      <c r="V27">
        <v>0</v>
      </c>
      <c r="W27" s="3">
        <f t="shared" si="0"/>
        <v>21.467636363636363</v>
      </c>
      <c r="X27" s="4">
        <f t="shared" si="1"/>
        <v>6</v>
      </c>
      <c r="Y27" s="4">
        <f t="shared" si="2"/>
        <v>4.7</v>
      </c>
      <c r="Z27">
        <v>0</v>
      </c>
    </row>
    <row r="28" spans="1:26" x14ac:dyDescent="0.3">
      <c r="A28" s="1">
        <f>'Luka Doncic'!A28</f>
        <v>0</v>
      </c>
      <c r="Q28" s="2" t="e">
        <f t="shared" si="3"/>
        <v>#DIV/0!</v>
      </c>
      <c r="R28" s="2" t="e">
        <f t="shared" si="4"/>
        <v>#DIV/0!</v>
      </c>
      <c r="S28" s="2" t="e">
        <f t="shared" si="5"/>
        <v>#DIV/0!</v>
      </c>
      <c r="W28" s="3" t="e">
        <f t="shared" si="0"/>
        <v>#DIV/0!</v>
      </c>
      <c r="X28" s="4">
        <f t="shared" si="1"/>
        <v>0</v>
      </c>
      <c r="Y28" s="4">
        <f t="shared" si="2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3"/>
        <v>#DIV/0!</v>
      </c>
      <c r="R29" s="2" t="e">
        <f t="shared" si="4"/>
        <v>#DIV/0!</v>
      </c>
      <c r="S29" s="2" t="e">
        <f t="shared" si="5"/>
        <v>#DIV/0!</v>
      </c>
      <c r="W29" s="3" t="e">
        <f t="shared" si="0"/>
        <v>#DIV/0!</v>
      </c>
      <c r="X29" s="4">
        <f t="shared" si="1"/>
        <v>0</v>
      </c>
      <c r="Y29" s="4">
        <f t="shared" si="2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3"/>
        <v>#DIV/0!</v>
      </c>
      <c r="R30" s="2" t="e">
        <f t="shared" si="4"/>
        <v>#DIV/0!</v>
      </c>
      <c r="S30" s="2" t="e">
        <f t="shared" si="5"/>
        <v>#DIV/0!</v>
      </c>
      <c r="W30" s="3" t="e">
        <f t="shared" si="0"/>
        <v>#DIV/0!</v>
      </c>
      <c r="X30" s="4">
        <f t="shared" si="1"/>
        <v>0</v>
      </c>
      <c r="Y30" s="4">
        <f t="shared" si="2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3"/>
        <v>#DIV/0!</v>
      </c>
      <c r="R31" s="2" t="e">
        <f t="shared" si="4"/>
        <v>#DIV/0!</v>
      </c>
      <c r="S31" s="2" t="e">
        <f t="shared" si="5"/>
        <v>#DIV/0!</v>
      </c>
      <c r="W31" s="3" t="e">
        <f t="shared" si="0"/>
        <v>#DIV/0!</v>
      </c>
      <c r="X31" s="4">
        <f t="shared" si="1"/>
        <v>0</v>
      </c>
      <c r="Y31" s="4">
        <f t="shared" si="2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3"/>
        <v>#DIV/0!</v>
      </c>
      <c r="R32" s="2" t="e">
        <f t="shared" si="4"/>
        <v>#DIV/0!</v>
      </c>
      <c r="S32" s="2" t="e">
        <f t="shared" si="5"/>
        <v>#DIV/0!</v>
      </c>
      <c r="W32" s="3" t="e">
        <f t="shared" si="0"/>
        <v>#DIV/0!</v>
      </c>
      <c r="X32" s="4">
        <f t="shared" si="1"/>
        <v>0</v>
      </c>
      <c r="Y32" s="4">
        <f t="shared" si="2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3"/>
        <v>#DIV/0!</v>
      </c>
      <c r="R33" s="2" t="e">
        <f t="shared" si="4"/>
        <v>#DIV/0!</v>
      </c>
      <c r="S33" s="2" t="e">
        <f t="shared" si="5"/>
        <v>#DIV/0!</v>
      </c>
      <c r="W33" s="3" t="e">
        <f t="shared" si="0"/>
        <v>#DIV/0!</v>
      </c>
      <c r="X33" s="4">
        <f t="shared" si="1"/>
        <v>0</v>
      </c>
      <c r="Y33" s="4">
        <f t="shared" si="2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3"/>
        <v>#DIV/0!</v>
      </c>
      <c r="R34" s="2" t="e">
        <f t="shared" si="4"/>
        <v>#DIV/0!</v>
      </c>
      <c r="S34" s="2" t="e">
        <f t="shared" si="5"/>
        <v>#DIV/0!</v>
      </c>
      <c r="W34" s="3" t="e">
        <f t="shared" si="0"/>
        <v>#DIV/0!</v>
      </c>
      <c r="X34" s="4">
        <f t="shared" si="1"/>
        <v>0</v>
      </c>
      <c r="Y34" s="4">
        <f t="shared" si="2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3"/>
        <v>#DIV/0!</v>
      </c>
      <c r="R35" s="2" t="e">
        <f t="shared" si="4"/>
        <v>#DIV/0!</v>
      </c>
      <c r="S35" s="2" t="e">
        <f t="shared" si="5"/>
        <v>#DIV/0!</v>
      </c>
      <c r="W35" s="3" t="e">
        <f t="shared" si="0"/>
        <v>#DIV/0!</v>
      </c>
      <c r="X35" s="4">
        <f t="shared" si="1"/>
        <v>0</v>
      </c>
      <c r="Y35" s="4">
        <f t="shared" si="2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3"/>
        <v>#DIV/0!</v>
      </c>
      <c r="R36" s="2" t="e">
        <f t="shared" si="4"/>
        <v>#DIV/0!</v>
      </c>
      <c r="S36" s="2" t="e">
        <f t="shared" si="5"/>
        <v>#DIV/0!</v>
      </c>
      <c r="W36" s="3" t="e">
        <f t="shared" si="0"/>
        <v>#DIV/0!</v>
      </c>
      <c r="X36" s="4">
        <f t="shared" si="1"/>
        <v>0</v>
      </c>
      <c r="Y36" s="4">
        <f t="shared" si="2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3"/>
        <v>#DIV/0!</v>
      </c>
      <c r="R37" s="2" t="e">
        <f t="shared" si="4"/>
        <v>#DIV/0!</v>
      </c>
      <c r="S37" s="2" t="e">
        <f t="shared" si="5"/>
        <v>#DIV/0!</v>
      </c>
      <c r="W37" s="3" t="e">
        <f t="shared" si="0"/>
        <v>#DIV/0!</v>
      </c>
      <c r="X37" s="4">
        <f t="shared" si="1"/>
        <v>0</v>
      </c>
      <c r="Y37" s="4">
        <f t="shared" si="2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3"/>
        <v>#DIV/0!</v>
      </c>
      <c r="R38" s="2" t="e">
        <f t="shared" si="4"/>
        <v>#DIV/0!</v>
      </c>
      <c r="S38" s="2" t="e">
        <f t="shared" si="5"/>
        <v>#DIV/0!</v>
      </c>
      <c r="W38" s="3" t="e">
        <f t="shared" si="0"/>
        <v>#DIV/0!</v>
      </c>
      <c r="X38" s="4">
        <f t="shared" si="1"/>
        <v>0</v>
      </c>
      <c r="Y38" s="4">
        <f t="shared" si="2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3"/>
        <v>#DIV/0!</v>
      </c>
      <c r="R39" s="2" t="e">
        <f t="shared" si="4"/>
        <v>#DIV/0!</v>
      </c>
      <c r="S39" s="2" t="e">
        <f t="shared" si="5"/>
        <v>#DIV/0!</v>
      </c>
      <c r="W39" s="3" t="e">
        <f t="shared" si="0"/>
        <v>#DIV/0!</v>
      </c>
      <c r="X39" s="4">
        <f t="shared" si="1"/>
        <v>0</v>
      </c>
      <c r="Y39" s="4">
        <f t="shared" si="2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3"/>
        <v>#DIV/0!</v>
      </c>
      <c r="R40" s="2" t="e">
        <f t="shared" si="4"/>
        <v>#DIV/0!</v>
      </c>
      <c r="S40" s="2" t="e">
        <f t="shared" si="5"/>
        <v>#DIV/0!</v>
      </c>
      <c r="W40" s="3" t="e">
        <f t="shared" si="0"/>
        <v>#DIV/0!</v>
      </c>
      <c r="X40" s="4">
        <f t="shared" si="1"/>
        <v>0</v>
      </c>
      <c r="Y40" s="4">
        <f t="shared" si="2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3"/>
        <v>#DIV/0!</v>
      </c>
      <c r="R41" s="2" t="e">
        <f t="shared" si="4"/>
        <v>#DIV/0!</v>
      </c>
      <c r="S41" s="2" t="e">
        <f t="shared" si="5"/>
        <v>#DIV/0!</v>
      </c>
      <c r="W41" s="3" t="e">
        <f t="shared" si="0"/>
        <v>#DIV/0!</v>
      </c>
      <c r="X41" s="4">
        <f t="shared" si="1"/>
        <v>0</v>
      </c>
      <c r="Y41" s="4">
        <f t="shared" si="2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3"/>
        <v>#DIV/0!</v>
      </c>
      <c r="R42" s="2" t="e">
        <f t="shared" si="4"/>
        <v>#DIV/0!</v>
      </c>
      <c r="S42" s="2" t="e">
        <f t="shared" si="5"/>
        <v>#DIV/0!</v>
      </c>
      <c r="W42" s="3" t="e">
        <f t="shared" si="0"/>
        <v>#DIV/0!</v>
      </c>
      <c r="X42" s="4">
        <f t="shared" si="1"/>
        <v>0</v>
      </c>
      <c r="Y42" s="4">
        <f t="shared" si="2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3"/>
        <v>#DIV/0!</v>
      </c>
      <c r="R43" s="2" t="e">
        <f t="shared" si="4"/>
        <v>#DIV/0!</v>
      </c>
      <c r="S43" s="2" t="e">
        <f t="shared" si="5"/>
        <v>#DIV/0!</v>
      </c>
      <c r="W43" s="3" t="e">
        <f t="shared" si="0"/>
        <v>#DIV/0!</v>
      </c>
      <c r="X43" s="4">
        <f t="shared" si="1"/>
        <v>0</v>
      </c>
      <c r="Y43" s="4">
        <f t="shared" si="2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3"/>
        <v>#DIV/0!</v>
      </c>
      <c r="R44" s="2" t="e">
        <f t="shared" si="4"/>
        <v>#DIV/0!</v>
      </c>
      <c r="S44" s="2" t="e">
        <f t="shared" si="5"/>
        <v>#DIV/0!</v>
      </c>
      <c r="W44" s="3" t="e">
        <f t="shared" si="0"/>
        <v>#DIV/0!</v>
      </c>
      <c r="X44" s="4">
        <f t="shared" si="1"/>
        <v>0</v>
      </c>
      <c r="Y44" s="4">
        <f t="shared" si="2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3"/>
        <v>#DIV/0!</v>
      </c>
      <c r="R45" s="2" t="e">
        <f t="shared" si="4"/>
        <v>#DIV/0!</v>
      </c>
      <c r="S45" s="2" t="e">
        <f t="shared" si="5"/>
        <v>#DIV/0!</v>
      </c>
      <c r="W45" s="3" t="e">
        <f t="shared" si="0"/>
        <v>#DIV/0!</v>
      </c>
      <c r="X45" s="4">
        <f t="shared" si="1"/>
        <v>0</v>
      </c>
      <c r="Y45" s="4">
        <f t="shared" si="2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3"/>
        <v>#DIV/0!</v>
      </c>
      <c r="R46" s="2" t="e">
        <f t="shared" si="4"/>
        <v>#DIV/0!</v>
      </c>
      <c r="S46" s="2" t="e">
        <f t="shared" si="5"/>
        <v>#DIV/0!</v>
      </c>
      <c r="W46" s="3" t="e">
        <f t="shared" si="0"/>
        <v>#DIV/0!</v>
      </c>
      <c r="X46" s="4">
        <f t="shared" si="1"/>
        <v>0</v>
      </c>
      <c r="Y46" s="4">
        <f t="shared" si="2"/>
        <v>0</v>
      </c>
      <c r="Z46">
        <v>0</v>
      </c>
    </row>
    <row r="47" spans="1:26" x14ac:dyDescent="0.3">
      <c r="A47" t="s">
        <v>22</v>
      </c>
      <c r="B47" s="4">
        <f t="shared" ref="B47:P47" si="6">AVERAGE(B2:B46)</f>
        <v>5.3076923076923075</v>
      </c>
      <c r="C47" s="4">
        <f t="shared" si="6"/>
        <v>0.88461538461538458</v>
      </c>
      <c r="D47" s="4">
        <f t="shared" si="6"/>
        <v>1.2692307692307692</v>
      </c>
      <c r="E47" s="4">
        <f t="shared" si="6"/>
        <v>0.19230769230769232</v>
      </c>
      <c r="F47" s="4">
        <f t="shared" si="6"/>
        <v>0.15384615384615385</v>
      </c>
      <c r="G47" s="4">
        <f t="shared" si="6"/>
        <v>0.30769230769230771</v>
      </c>
      <c r="H47" s="4">
        <f t="shared" si="6"/>
        <v>1.9615384615384615</v>
      </c>
      <c r="I47" s="4">
        <f t="shared" si="6"/>
        <v>3.6538461538461537</v>
      </c>
      <c r="J47" s="4">
        <f t="shared" si="6"/>
        <v>1.2307692307692308</v>
      </c>
      <c r="K47" s="4">
        <f t="shared" si="6"/>
        <v>2.4615384615384617</v>
      </c>
      <c r="L47" s="4">
        <f t="shared" si="6"/>
        <v>0.15384615384615385</v>
      </c>
      <c r="M47" s="4">
        <f t="shared" si="6"/>
        <v>0.15384615384615385</v>
      </c>
      <c r="N47" s="4">
        <f t="shared" si="6"/>
        <v>7.6923076923076927E-2</v>
      </c>
      <c r="O47" s="4">
        <f t="shared" si="6"/>
        <v>0.34615384615384615</v>
      </c>
      <c r="P47" s="4">
        <f t="shared" si="6"/>
        <v>1.8076923076923077</v>
      </c>
      <c r="Q47" s="2">
        <f>SUM(H2:H46)/SUM(I2:I46)</f>
        <v>0.5368421052631579</v>
      </c>
      <c r="R47" s="2">
        <f>SUM(J2:J46)/SUM(K2:K46)</f>
        <v>0.5</v>
      </c>
      <c r="S47" s="2">
        <f>SUM(L2:L46)/SUM(M2:M46)</f>
        <v>1</v>
      </c>
      <c r="T47" s="4">
        <f>AVERAGE(T2:T46)</f>
        <v>10.346153846153847</v>
      </c>
      <c r="U47" s="4">
        <f>AVERAGE(U2:U46)</f>
        <v>8.884615384615385</v>
      </c>
      <c r="V47" s="4">
        <f>AVERAGE(V2:V46)</f>
        <v>7.6923076923076927E-2</v>
      </c>
      <c r="W47" s="3">
        <f>((H49*85.91) +(F49*53.897)+(J49*51.757)+(L49*46.845)+(E49*39.19)+(N49*39.19)+(D49*34.677)+((C49-N49)*14.707)-(O49*17.174)-((M49-L49)*20.091)-((I49-H49)*39.19)-(G49*53.897))/T49</f>
        <v>21.77701858736059</v>
      </c>
      <c r="X47" s="4">
        <f t="shared" ref="X47" si="7">B47+(C47*1.2)+(D47*1.5)+(E47*3)+(F47*3)-G47</f>
        <v>9.0038461538461529</v>
      </c>
      <c r="Y47" s="4">
        <f t="shared" ref="Y47" si="8">B47+0.4*H47-0.7*I47-0.4*(M47-L47)+0.7*N47+0.3*(C47-N47)+F47+D47*0.7+0.7*E47-0.4*O47-G47</f>
        <v>4.5615384615384613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 t="shared" ref="B49:P49" si="9">SUM(B2:B46)</f>
        <v>138</v>
      </c>
      <c r="C49">
        <f t="shared" si="9"/>
        <v>23</v>
      </c>
      <c r="D49">
        <f t="shared" si="9"/>
        <v>33</v>
      </c>
      <c r="E49">
        <f t="shared" si="9"/>
        <v>5</v>
      </c>
      <c r="F49">
        <f t="shared" si="9"/>
        <v>4</v>
      </c>
      <c r="G49">
        <f t="shared" si="9"/>
        <v>8</v>
      </c>
      <c r="H49">
        <f t="shared" si="9"/>
        <v>51</v>
      </c>
      <c r="I49">
        <f t="shared" si="9"/>
        <v>95</v>
      </c>
      <c r="J49">
        <f t="shared" si="9"/>
        <v>32</v>
      </c>
      <c r="K49">
        <f t="shared" si="9"/>
        <v>64</v>
      </c>
      <c r="L49">
        <f t="shared" si="9"/>
        <v>4</v>
      </c>
      <c r="M49">
        <f t="shared" si="9"/>
        <v>4</v>
      </c>
      <c r="N49">
        <f t="shared" si="9"/>
        <v>2</v>
      </c>
      <c r="O49">
        <f t="shared" si="9"/>
        <v>9</v>
      </c>
      <c r="P49">
        <f t="shared" si="9"/>
        <v>47</v>
      </c>
      <c r="T49">
        <f>SUM(T2:T46)</f>
        <v>269</v>
      </c>
      <c r="U49">
        <f>SUM(U2:U46)</f>
        <v>231</v>
      </c>
      <c r="V49">
        <f>SUM(V2:V46)</f>
        <v>2</v>
      </c>
      <c r="X49" s="4">
        <f>SUM(X2:X46)</f>
        <v>234.09999999999991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817E-0A83-4E42-92CC-266E48C42DD5}">
  <dimension ref="A1:Z56"/>
  <sheetViews>
    <sheetView topLeftCell="A9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9</v>
      </c>
      <c r="Q2" s="2">
        <f t="shared" ref="Q2:Q46" si="0">H2/I2</f>
        <v>0.66666666666666663</v>
      </c>
      <c r="R2" s="2">
        <f>J2/K2</f>
        <v>0.5</v>
      </c>
      <c r="S2" s="6" t="s">
        <v>45</v>
      </c>
      <c r="T2">
        <v>6</v>
      </c>
      <c r="U2">
        <v>5</v>
      </c>
      <c r="V2">
        <v>1</v>
      </c>
      <c r="W2" s="3">
        <f t="shared" ref="W2:W46" si="1">((H2*85.91) +(F2*53.897)+(J2*51.757)+(L2*46.845)+(E2*39.19)+(N2*39.19)+(D2*34.677)+((C2-N2)*14.707)-(O2*17.174)-((M2-L2)*20.091)-((I2-H2)*39.19)-(G2*53.897))/T2</f>
        <v>33.182333333333332</v>
      </c>
      <c r="X2" s="4">
        <f t="shared" ref="X2:X46" si="2">B2+(C2*1.2)+(D2*1.5)+(E2*3)+(F2*3)-G2</f>
        <v>6.2</v>
      </c>
      <c r="Y2" s="4">
        <f t="shared" ref="Y2:Y46" si="3">B2+0.4*H2-0.7*I2-0.4*(M2-L2)+0.7*N2+0.3*(C2-N2)+F2+D2*0.7+0.7*E2-0.4*O2-G2</f>
        <v>4</v>
      </c>
      <c r="Z2">
        <v>0</v>
      </c>
    </row>
    <row r="3" spans="1:26" x14ac:dyDescent="0.3">
      <c r="A3" s="1" t="str">
        <f>'Luka Doncic'!A3</f>
        <v>@ 3PT</v>
      </c>
      <c r="B3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6</v>
      </c>
      <c r="Q3" s="2">
        <f t="shared" si="0"/>
        <v>1</v>
      </c>
      <c r="R3" s="2">
        <f>J3/K3</f>
        <v>1</v>
      </c>
      <c r="S3" s="6" t="s">
        <v>45</v>
      </c>
      <c r="T3">
        <v>7</v>
      </c>
      <c r="U3">
        <v>5</v>
      </c>
      <c r="V3">
        <v>0</v>
      </c>
      <c r="W3" s="3">
        <f t="shared" si="1"/>
        <v>21.786571428571428</v>
      </c>
      <c r="X3" s="4">
        <f t="shared" si="2"/>
        <v>4</v>
      </c>
      <c r="Y3" s="4">
        <f t="shared" si="3"/>
        <v>3</v>
      </c>
      <c r="Z3">
        <v>0</v>
      </c>
    </row>
    <row r="4" spans="1:26" x14ac:dyDescent="0.3">
      <c r="A4" s="1" t="str">
        <f>'Luka Doncic'!A4</f>
        <v>vs DEF</v>
      </c>
      <c r="B4">
        <v>3</v>
      </c>
      <c r="C4">
        <v>2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14</v>
      </c>
      <c r="Q4" s="2">
        <f t="shared" si="0"/>
        <v>1</v>
      </c>
      <c r="R4" s="2">
        <f>J4/K4</f>
        <v>1</v>
      </c>
      <c r="S4" s="6" t="s">
        <v>45</v>
      </c>
      <c r="T4">
        <v>9</v>
      </c>
      <c r="U4">
        <v>9</v>
      </c>
      <c r="V4">
        <v>0</v>
      </c>
      <c r="W4" s="3">
        <f t="shared" si="1"/>
        <v>26.270555555555557</v>
      </c>
      <c r="X4" s="4">
        <f t="shared" si="2"/>
        <v>8.4</v>
      </c>
      <c r="Y4" s="4">
        <f t="shared" si="3"/>
        <v>4.7</v>
      </c>
      <c r="Z4">
        <v>0</v>
      </c>
    </row>
    <row r="5" spans="1:26" x14ac:dyDescent="0.3">
      <c r="A5" s="1" t="str">
        <f>'Luka Doncic'!A5</f>
        <v>@ OCE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 s="2">
        <f t="shared" si="0"/>
        <v>0</v>
      </c>
      <c r="R5" s="2">
        <f>J5/K5</f>
        <v>0</v>
      </c>
      <c r="S5" s="6" t="s">
        <v>45</v>
      </c>
      <c r="T5">
        <v>11</v>
      </c>
      <c r="U5">
        <v>3</v>
      </c>
      <c r="V5">
        <v>0</v>
      </c>
      <c r="W5" s="3">
        <f t="shared" si="1"/>
        <v>-1.2989999999999988</v>
      </c>
      <c r="X5" s="4">
        <f t="shared" si="2"/>
        <v>3.9</v>
      </c>
      <c r="Y5" s="4">
        <f t="shared" si="3"/>
        <v>-9.9999999999999978E-2</v>
      </c>
      <c r="Z5">
        <v>0</v>
      </c>
    </row>
    <row r="6" spans="1:26" x14ac:dyDescent="0.3">
      <c r="A6" s="1" t="str">
        <f>'Luka Doncic'!A6</f>
        <v>vs FRA</v>
      </c>
      <c r="B6">
        <v>2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-5</v>
      </c>
      <c r="Q6" s="2">
        <f t="shared" si="0"/>
        <v>0.33333333333333331</v>
      </c>
      <c r="R6" s="6" t="s">
        <v>45</v>
      </c>
      <c r="S6" s="6" t="s">
        <v>45</v>
      </c>
      <c r="T6">
        <v>10</v>
      </c>
      <c r="U6">
        <v>5</v>
      </c>
      <c r="V6">
        <v>0</v>
      </c>
      <c r="W6" s="3">
        <f t="shared" si="1"/>
        <v>13.529399999999999</v>
      </c>
      <c r="X6" s="4">
        <f t="shared" si="2"/>
        <v>9.5</v>
      </c>
      <c r="Y6" s="4">
        <f t="shared" si="3"/>
        <v>2.7</v>
      </c>
      <c r="Z6">
        <v>0</v>
      </c>
    </row>
    <row r="7" spans="1:26" x14ac:dyDescent="0.3">
      <c r="A7" s="1" t="str">
        <f>'Luka Doncic'!A7</f>
        <v>@ INJ</v>
      </c>
      <c r="B7">
        <v>2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 s="2">
        <f t="shared" si="0"/>
        <v>0.5</v>
      </c>
      <c r="R7" s="6" t="s">
        <v>45</v>
      </c>
      <c r="S7" s="6" t="s">
        <v>45</v>
      </c>
      <c r="T7">
        <v>7</v>
      </c>
      <c r="U7">
        <v>4</v>
      </c>
      <c r="V7">
        <v>0</v>
      </c>
      <c r="W7" s="3">
        <f t="shared" si="1"/>
        <v>17.226714285714284</v>
      </c>
      <c r="X7" s="4">
        <f t="shared" si="2"/>
        <v>6.5</v>
      </c>
      <c r="Y7" s="4">
        <f t="shared" si="3"/>
        <v>2.4</v>
      </c>
      <c r="Z7">
        <v>0</v>
      </c>
    </row>
    <row r="8" spans="1:26" x14ac:dyDescent="0.3">
      <c r="A8" s="1" t="str">
        <f>'Luka Doncic'!A8</f>
        <v>vs CHI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  <c r="Q8" s="2">
        <f t="shared" si="0"/>
        <v>0</v>
      </c>
      <c r="R8" s="2">
        <f t="shared" ref="R8:R46" si="4">J8/K8</f>
        <v>0</v>
      </c>
      <c r="S8" s="6" t="s">
        <v>45</v>
      </c>
      <c r="T8">
        <v>6</v>
      </c>
      <c r="U8">
        <v>3</v>
      </c>
      <c r="V8">
        <v>0</v>
      </c>
      <c r="W8" s="3">
        <f t="shared" si="1"/>
        <v>1.6990000000000005</v>
      </c>
      <c r="X8" s="4">
        <f t="shared" si="2"/>
        <v>2.7</v>
      </c>
      <c r="Y8" s="4">
        <f t="shared" si="3"/>
        <v>0.3</v>
      </c>
      <c r="Z8">
        <v>0</v>
      </c>
    </row>
    <row r="9" spans="1:26" x14ac:dyDescent="0.3">
      <c r="A9" s="1" t="str">
        <f>'Luka Doncic'!A9</f>
        <v>@ RKS</v>
      </c>
      <c r="B9">
        <v>0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-3</v>
      </c>
      <c r="Q9" s="2">
        <f t="shared" si="0"/>
        <v>0</v>
      </c>
      <c r="R9" s="2">
        <f t="shared" si="4"/>
        <v>0</v>
      </c>
      <c r="S9" s="6" t="s">
        <v>45</v>
      </c>
      <c r="T9">
        <v>9</v>
      </c>
      <c r="U9">
        <v>9</v>
      </c>
      <c r="V9">
        <v>0</v>
      </c>
      <c r="W9" s="3">
        <f t="shared" si="1"/>
        <v>17.547555555555554</v>
      </c>
      <c r="X9" s="4">
        <f t="shared" si="2"/>
        <v>9.9</v>
      </c>
      <c r="Y9" s="4">
        <f t="shared" si="3"/>
        <v>3.0999999999999996</v>
      </c>
      <c r="Z9">
        <v>0</v>
      </c>
    </row>
    <row r="10" spans="1:26" x14ac:dyDescent="0.3">
      <c r="A10" s="1" t="str">
        <f>'Luka Doncic'!A10</f>
        <v>vs AFR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-5</v>
      </c>
      <c r="Q10" s="2">
        <f t="shared" si="0"/>
        <v>1</v>
      </c>
      <c r="R10" s="6" t="s">
        <v>45</v>
      </c>
      <c r="S10" s="6" t="s">
        <v>45</v>
      </c>
      <c r="T10">
        <v>8</v>
      </c>
      <c r="U10">
        <v>2</v>
      </c>
      <c r="V10">
        <v>0</v>
      </c>
      <c r="W10" s="3">
        <f t="shared" si="1"/>
        <v>10.73875</v>
      </c>
      <c r="X10" s="4">
        <f t="shared" si="2"/>
        <v>2</v>
      </c>
      <c r="Y10" s="4">
        <f t="shared" si="3"/>
        <v>1.7</v>
      </c>
      <c r="Z10">
        <v>0</v>
      </c>
    </row>
    <row r="11" spans="1:26" x14ac:dyDescent="0.3">
      <c r="A11" s="1" t="str">
        <f>'Luka Doncic'!A11</f>
        <v>@ OLD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-3</v>
      </c>
      <c r="Q11" s="6" t="s">
        <v>45</v>
      </c>
      <c r="R11" s="6" t="s">
        <v>45</v>
      </c>
      <c r="S11" s="6" t="s">
        <v>45</v>
      </c>
      <c r="T11">
        <v>7</v>
      </c>
      <c r="U11">
        <v>0</v>
      </c>
      <c r="V11">
        <v>0</v>
      </c>
      <c r="W11" s="3">
        <f t="shared" si="1"/>
        <v>0</v>
      </c>
      <c r="X11" s="4">
        <f t="shared" si="2"/>
        <v>0</v>
      </c>
      <c r="Y11" s="4">
        <f t="shared" si="3"/>
        <v>0</v>
      </c>
      <c r="Z11">
        <v>0</v>
      </c>
    </row>
    <row r="12" spans="1:26" x14ac:dyDescent="0.3">
      <c r="A12" s="1" t="str">
        <f>'Luka Doncic'!A12</f>
        <v>vs USA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-4</v>
      </c>
      <c r="Q12" s="2">
        <f t="shared" si="0"/>
        <v>0.66666666666666663</v>
      </c>
      <c r="R12" s="2">
        <f t="shared" si="4"/>
        <v>0.5</v>
      </c>
      <c r="S12" s="6" t="s">
        <v>45</v>
      </c>
      <c r="T12">
        <v>9</v>
      </c>
      <c r="U12">
        <v>5</v>
      </c>
      <c r="V12">
        <v>0</v>
      </c>
      <c r="W12" s="3">
        <f t="shared" si="1"/>
        <v>20.487444444444446</v>
      </c>
      <c r="X12" s="4">
        <f t="shared" si="2"/>
        <v>5</v>
      </c>
      <c r="Y12" s="4">
        <f t="shared" si="3"/>
        <v>3.7</v>
      </c>
      <c r="Z12">
        <v>0</v>
      </c>
    </row>
    <row r="13" spans="1:26" x14ac:dyDescent="0.3">
      <c r="A13" s="1" t="str">
        <f>'Luka Doncic'!A13</f>
        <v>@ SPA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-10</v>
      </c>
      <c r="Q13" s="6" t="s">
        <v>45</v>
      </c>
      <c r="R13" s="6" t="s">
        <v>45</v>
      </c>
      <c r="S13" s="6" t="s">
        <v>45</v>
      </c>
      <c r="T13">
        <v>9</v>
      </c>
      <c r="U13">
        <v>0</v>
      </c>
      <c r="V13">
        <v>0</v>
      </c>
      <c r="W13" s="3">
        <f t="shared" si="1"/>
        <v>-5.9885555555555552</v>
      </c>
      <c r="X13" s="4">
        <f t="shared" si="2"/>
        <v>-1</v>
      </c>
      <c r="Y13" s="4">
        <f t="shared" si="3"/>
        <v>-1</v>
      </c>
      <c r="Z13">
        <v>0</v>
      </c>
    </row>
    <row r="14" spans="1:26" x14ac:dyDescent="0.3">
      <c r="A14" s="1" t="str">
        <f>'Luka Doncic'!A14</f>
        <v>vs 6TH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 s="2">
        <f t="shared" si="0"/>
        <v>0</v>
      </c>
      <c r="R14" s="6" t="s">
        <v>45</v>
      </c>
      <c r="S14" s="6" t="s">
        <v>45</v>
      </c>
      <c r="T14">
        <v>8</v>
      </c>
      <c r="U14">
        <v>0</v>
      </c>
      <c r="V14">
        <v>0</v>
      </c>
      <c r="W14" s="3">
        <f t="shared" si="1"/>
        <v>-7.0454999999999997</v>
      </c>
      <c r="X14" s="4">
        <f t="shared" si="2"/>
        <v>0</v>
      </c>
      <c r="Y14" s="4">
        <f t="shared" si="3"/>
        <v>-1.1000000000000001</v>
      </c>
      <c r="Z14">
        <v>0</v>
      </c>
    </row>
    <row r="15" spans="1:26" x14ac:dyDescent="0.3">
      <c r="A15" s="1" t="str">
        <f>'Luka Doncic'!A15</f>
        <v>@ CAN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 s="6" t="s">
        <v>45</v>
      </c>
      <c r="R15" s="6" t="s">
        <v>45</v>
      </c>
      <c r="S15" s="6" t="s">
        <v>45</v>
      </c>
      <c r="T15">
        <v>8</v>
      </c>
      <c r="U15">
        <v>0</v>
      </c>
      <c r="V15">
        <v>0</v>
      </c>
      <c r="W15" s="3">
        <f t="shared" si="1"/>
        <v>1.8383750000000001</v>
      </c>
      <c r="X15" s="4">
        <f t="shared" si="2"/>
        <v>1.2</v>
      </c>
      <c r="Y15" s="4">
        <f t="shared" si="3"/>
        <v>0.3</v>
      </c>
      <c r="Z15">
        <v>0</v>
      </c>
    </row>
    <row r="16" spans="1:26" x14ac:dyDescent="0.3">
      <c r="A16" s="1" t="str">
        <f>'Luka Doncic'!A16</f>
        <v>vs DNK</v>
      </c>
      <c r="B16">
        <v>8</v>
      </c>
      <c r="C16">
        <v>0</v>
      </c>
      <c r="D16">
        <v>2</v>
      </c>
      <c r="E16">
        <v>0</v>
      </c>
      <c r="F16">
        <v>0</v>
      </c>
      <c r="G16">
        <v>0</v>
      </c>
      <c r="H16">
        <v>3</v>
      </c>
      <c r="I16">
        <v>5</v>
      </c>
      <c r="J16">
        <v>2</v>
      </c>
      <c r="K16">
        <v>4</v>
      </c>
      <c r="L16">
        <v>0</v>
      </c>
      <c r="M16">
        <v>0</v>
      </c>
      <c r="N16">
        <v>0</v>
      </c>
      <c r="O16">
        <v>0</v>
      </c>
      <c r="P16">
        <v>6</v>
      </c>
      <c r="Q16" s="2">
        <f t="shared" si="0"/>
        <v>0.6</v>
      </c>
      <c r="R16" s="2">
        <f t="shared" si="4"/>
        <v>0.5</v>
      </c>
      <c r="S16" s="6" t="s">
        <v>45</v>
      </c>
      <c r="T16">
        <v>9</v>
      </c>
      <c r="U16">
        <v>14</v>
      </c>
      <c r="V16">
        <v>0</v>
      </c>
      <c r="W16" s="3">
        <f t="shared" si="1"/>
        <v>39.135333333333335</v>
      </c>
      <c r="X16" s="4">
        <f t="shared" si="2"/>
        <v>11</v>
      </c>
      <c r="Y16" s="4">
        <f t="shared" si="3"/>
        <v>7.1</v>
      </c>
      <c r="Z16">
        <v>0</v>
      </c>
    </row>
    <row r="17" spans="1:26" x14ac:dyDescent="0.3">
      <c r="A17" s="1" t="str">
        <f>'Luka Doncic'!A17</f>
        <v>@ IMP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-5</v>
      </c>
      <c r="Q17" s="2">
        <f t="shared" si="0"/>
        <v>0</v>
      </c>
      <c r="R17" s="2">
        <f t="shared" si="4"/>
        <v>0</v>
      </c>
      <c r="S17" s="6" t="s">
        <v>45</v>
      </c>
      <c r="T17">
        <v>8</v>
      </c>
      <c r="U17">
        <v>0</v>
      </c>
      <c r="V17">
        <v>0</v>
      </c>
      <c r="W17" s="3">
        <f t="shared" si="1"/>
        <v>-4.8987499999999997</v>
      </c>
      <c r="X17" s="4">
        <f t="shared" si="2"/>
        <v>0</v>
      </c>
      <c r="Y17" s="4">
        <f t="shared" si="3"/>
        <v>-0.7</v>
      </c>
      <c r="Z17">
        <v>0</v>
      </c>
    </row>
    <row r="18" spans="1:26" x14ac:dyDescent="0.3">
      <c r="A18" s="1" t="str">
        <f>'Luka Doncic'!A18</f>
        <v>vs 3PT</v>
      </c>
      <c r="B18">
        <v>6</v>
      </c>
      <c r="C18">
        <v>3</v>
      </c>
      <c r="D18">
        <v>3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8</v>
      </c>
      <c r="Q18" s="2">
        <f t="shared" si="0"/>
        <v>1</v>
      </c>
      <c r="R18" s="2">
        <f t="shared" si="4"/>
        <v>1</v>
      </c>
      <c r="S18" s="6" t="s">
        <v>45</v>
      </c>
      <c r="T18">
        <v>10</v>
      </c>
      <c r="U18">
        <v>12</v>
      </c>
      <c r="V18">
        <v>0</v>
      </c>
      <c r="W18" s="3">
        <f t="shared" si="1"/>
        <v>42.348599999999998</v>
      </c>
      <c r="X18" s="4">
        <f t="shared" si="2"/>
        <v>14.1</v>
      </c>
      <c r="Y18" s="4">
        <f t="shared" si="3"/>
        <v>8.4</v>
      </c>
      <c r="Z18">
        <v>0</v>
      </c>
    </row>
    <row r="19" spans="1:26" x14ac:dyDescent="0.3">
      <c r="A19" s="1" t="str">
        <f>'Luka Doncic'!A19</f>
        <v>@ DEF</v>
      </c>
      <c r="B19">
        <v>10</v>
      </c>
      <c r="C19">
        <v>0</v>
      </c>
      <c r="D19">
        <v>1</v>
      </c>
      <c r="E19">
        <v>0</v>
      </c>
      <c r="F19">
        <v>1</v>
      </c>
      <c r="G19">
        <v>1</v>
      </c>
      <c r="H19">
        <v>4</v>
      </c>
      <c r="I19">
        <v>4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4</v>
      </c>
      <c r="Q19" s="2">
        <f t="shared" si="0"/>
        <v>1</v>
      </c>
      <c r="R19" s="2">
        <f t="shared" si="4"/>
        <v>1</v>
      </c>
      <c r="S19" s="6" t="s">
        <v>45</v>
      </c>
      <c r="T19">
        <v>12</v>
      </c>
      <c r="U19">
        <v>13</v>
      </c>
      <c r="V19">
        <v>0</v>
      </c>
      <c r="W19" s="3">
        <f t="shared" si="1"/>
        <v>40.152583333333332</v>
      </c>
      <c r="X19" s="4">
        <f t="shared" si="2"/>
        <v>13.5</v>
      </c>
      <c r="Y19" s="4">
        <f t="shared" si="3"/>
        <v>9.5</v>
      </c>
      <c r="Z19">
        <v>0</v>
      </c>
    </row>
    <row r="20" spans="1:26" x14ac:dyDescent="0.3">
      <c r="A20" s="1" t="str">
        <f>'Luka Doncic'!A20</f>
        <v>vs OCE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6" t="s">
        <v>45</v>
      </c>
      <c r="R20" s="6" t="s">
        <v>45</v>
      </c>
      <c r="S20" s="6" t="s">
        <v>45</v>
      </c>
      <c r="T20">
        <v>10</v>
      </c>
      <c r="U20">
        <v>2</v>
      </c>
      <c r="V20">
        <v>0</v>
      </c>
      <c r="W20" s="3">
        <f t="shared" si="1"/>
        <v>4.9383999999999997</v>
      </c>
      <c r="X20" s="4">
        <f t="shared" si="2"/>
        <v>2.7</v>
      </c>
      <c r="Y20" s="4">
        <f t="shared" si="3"/>
        <v>1</v>
      </c>
      <c r="Z20">
        <v>0</v>
      </c>
    </row>
    <row r="21" spans="1:26" x14ac:dyDescent="0.3">
      <c r="A21" s="1" t="str">
        <f>'Luka Doncic'!A21</f>
        <v>@ FRA</v>
      </c>
      <c r="B21">
        <v>0</v>
      </c>
      <c r="C21">
        <v>0</v>
      </c>
      <c r="D21">
        <v>2</v>
      </c>
      <c r="E21">
        <v>0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 s="6" t="s">
        <v>45</v>
      </c>
      <c r="R21" s="6" t="s">
        <v>45</v>
      </c>
      <c r="S21" s="6" t="s">
        <v>45</v>
      </c>
      <c r="T21">
        <v>9</v>
      </c>
      <c r="U21">
        <v>5</v>
      </c>
      <c r="V21">
        <v>0</v>
      </c>
      <c r="W21" s="3">
        <f t="shared" si="1"/>
        <v>13.694555555555556</v>
      </c>
      <c r="X21" s="4">
        <f t="shared" si="2"/>
        <v>8</v>
      </c>
      <c r="Y21" s="4">
        <f t="shared" si="3"/>
        <v>2.4</v>
      </c>
      <c r="Z21">
        <v>0</v>
      </c>
    </row>
    <row r="22" spans="1:26" x14ac:dyDescent="0.3">
      <c r="A22" s="1" t="str">
        <f>'Luka Doncic'!A22</f>
        <v>vs INJ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-3</v>
      </c>
      <c r="Q22" s="2">
        <f t="shared" si="0"/>
        <v>0</v>
      </c>
      <c r="R22" s="2">
        <f t="shared" si="4"/>
        <v>0</v>
      </c>
      <c r="S22" s="6" t="s">
        <v>45</v>
      </c>
      <c r="T22">
        <v>8</v>
      </c>
      <c r="U22">
        <v>3</v>
      </c>
      <c r="V22">
        <v>0</v>
      </c>
      <c r="W22" s="3">
        <f t="shared" si="1"/>
        <v>-3.6244999999999994</v>
      </c>
      <c r="X22" s="4">
        <f t="shared" si="2"/>
        <v>2.7</v>
      </c>
      <c r="Y22" s="4">
        <f t="shared" si="3"/>
        <v>-0.39999999999999991</v>
      </c>
      <c r="Z22">
        <v>0</v>
      </c>
    </row>
    <row r="23" spans="1:26" x14ac:dyDescent="0.3">
      <c r="A23" s="1" t="str">
        <f>'Luka Doncic'!A23</f>
        <v>@ CHI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 s="2">
        <f t="shared" si="0"/>
        <v>1</v>
      </c>
      <c r="R23" s="2">
        <f t="shared" si="4"/>
        <v>1</v>
      </c>
      <c r="S23" s="6" t="s">
        <v>45</v>
      </c>
      <c r="T23">
        <v>9</v>
      </c>
      <c r="U23">
        <v>3</v>
      </c>
      <c r="V23">
        <v>0</v>
      </c>
      <c r="W23" s="3">
        <f t="shared" si="1"/>
        <v>15.296333333333333</v>
      </c>
      <c r="X23" s="4">
        <f t="shared" si="2"/>
        <v>3</v>
      </c>
      <c r="Y23" s="4">
        <f t="shared" si="3"/>
        <v>2.7</v>
      </c>
      <c r="Z23">
        <v>0</v>
      </c>
    </row>
    <row r="24" spans="1:26" x14ac:dyDescent="0.3">
      <c r="A24" s="1" t="str">
        <f>'Luka Doncic'!A24</f>
        <v>vs RKS</v>
      </c>
      <c r="B24">
        <v>6</v>
      </c>
      <c r="C24">
        <v>1</v>
      </c>
      <c r="D24">
        <v>0</v>
      </c>
      <c r="E24">
        <v>1</v>
      </c>
      <c r="F24">
        <v>0</v>
      </c>
      <c r="G24">
        <v>0</v>
      </c>
      <c r="H24">
        <v>2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-4</v>
      </c>
      <c r="Q24" s="2">
        <f t="shared" si="0"/>
        <v>1</v>
      </c>
      <c r="R24" s="2">
        <f t="shared" si="4"/>
        <v>1</v>
      </c>
      <c r="S24" s="6" t="s">
        <v>45</v>
      </c>
      <c r="T24">
        <v>9</v>
      </c>
      <c r="U24">
        <v>6</v>
      </c>
      <c r="V24">
        <v>0</v>
      </c>
      <c r="W24" s="3">
        <f t="shared" si="1"/>
        <v>36.581222222222223</v>
      </c>
      <c r="X24" s="4">
        <f t="shared" si="2"/>
        <v>10.199999999999999</v>
      </c>
      <c r="Y24" s="4">
        <f t="shared" si="3"/>
        <v>6.4</v>
      </c>
      <c r="Z24">
        <v>0</v>
      </c>
    </row>
    <row r="25" spans="1:26" x14ac:dyDescent="0.3">
      <c r="A25" s="1" t="str">
        <f>'Luka Doncic'!A25</f>
        <v>@ AFR</v>
      </c>
      <c r="B25">
        <v>1</v>
      </c>
      <c r="C25">
        <v>2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1</v>
      </c>
      <c r="O25">
        <v>0</v>
      </c>
      <c r="P25">
        <v>5</v>
      </c>
      <c r="Q25" s="6" t="s">
        <v>45</v>
      </c>
      <c r="R25" s="6" t="s">
        <v>45</v>
      </c>
      <c r="S25" s="2">
        <f t="shared" ref="S25:S46" si="5">L25/M25</f>
        <v>0.5</v>
      </c>
      <c r="T25">
        <v>8</v>
      </c>
      <c r="U25">
        <v>8</v>
      </c>
      <c r="V25">
        <v>0</v>
      </c>
      <c r="W25" s="3">
        <f t="shared" si="1"/>
        <v>27.983999999999998</v>
      </c>
      <c r="X25" s="4">
        <f t="shared" si="2"/>
        <v>10.9</v>
      </c>
      <c r="Y25" s="4">
        <f t="shared" si="3"/>
        <v>4.3999999999999995</v>
      </c>
      <c r="Z25">
        <v>0</v>
      </c>
    </row>
    <row r="26" spans="1:26" x14ac:dyDescent="0.3">
      <c r="A26" s="1" t="str">
        <f>'Luka Doncic'!A26</f>
        <v>vs OLD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</v>
      </c>
      <c r="Q26" s="6" t="s">
        <v>45</v>
      </c>
      <c r="R26" s="6" t="s">
        <v>45</v>
      </c>
      <c r="S26" s="6" t="s">
        <v>45</v>
      </c>
      <c r="T26">
        <v>10</v>
      </c>
      <c r="U26">
        <v>6</v>
      </c>
      <c r="V26">
        <v>0</v>
      </c>
      <c r="W26" s="3">
        <f t="shared" si="1"/>
        <v>8.4061000000000003</v>
      </c>
      <c r="X26" s="4">
        <f t="shared" si="2"/>
        <v>4.2</v>
      </c>
      <c r="Y26" s="4">
        <f t="shared" si="3"/>
        <v>1.7</v>
      </c>
      <c r="Z26">
        <v>0</v>
      </c>
    </row>
    <row r="27" spans="1:26" x14ac:dyDescent="0.3">
      <c r="A27" s="1" t="str">
        <f>'Luka Doncic'!A27</f>
        <v>@ USA</v>
      </c>
      <c r="B27">
        <v>0</v>
      </c>
      <c r="C27">
        <v>0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-5</v>
      </c>
      <c r="Q27" s="6" t="s">
        <v>45</v>
      </c>
      <c r="R27" s="6" t="s">
        <v>45</v>
      </c>
      <c r="S27" s="6" t="s">
        <v>45</v>
      </c>
      <c r="T27">
        <v>9</v>
      </c>
      <c r="U27">
        <v>6</v>
      </c>
      <c r="V27">
        <v>0</v>
      </c>
      <c r="W27" s="3">
        <f t="shared" si="1"/>
        <v>7.7060000000000013</v>
      </c>
      <c r="X27" s="4">
        <f t="shared" si="2"/>
        <v>5</v>
      </c>
      <c r="Y27" s="4">
        <f t="shared" si="3"/>
        <v>1.4</v>
      </c>
      <c r="Z27">
        <v>0</v>
      </c>
    </row>
    <row r="28" spans="1:26" x14ac:dyDescent="0.3">
      <c r="A28" s="1">
        <f>'Luka Doncic'!A28</f>
        <v>0</v>
      </c>
      <c r="Q28" s="2" t="e">
        <f t="shared" si="0"/>
        <v>#DIV/0!</v>
      </c>
      <c r="R28" s="2" t="e">
        <f t="shared" si="4"/>
        <v>#DIV/0!</v>
      </c>
      <c r="S28" s="2" t="e">
        <f t="shared" si="5"/>
        <v>#DIV/0!</v>
      </c>
      <c r="W28" s="3" t="e">
        <f t="shared" si="1"/>
        <v>#DIV/0!</v>
      </c>
      <c r="X28" s="4">
        <f t="shared" si="2"/>
        <v>0</v>
      </c>
      <c r="Y28" s="4">
        <f t="shared" si="3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0"/>
        <v>#DIV/0!</v>
      </c>
      <c r="R29" s="2" t="e">
        <f t="shared" si="4"/>
        <v>#DIV/0!</v>
      </c>
      <c r="S29" s="2" t="e">
        <f t="shared" si="5"/>
        <v>#DIV/0!</v>
      </c>
      <c r="W29" s="3" t="e">
        <f t="shared" si="1"/>
        <v>#DIV/0!</v>
      </c>
      <c r="X29" s="4">
        <f t="shared" si="2"/>
        <v>0</v>
      </c>
      <c r="Y29" s="4">
        <f t="shared" si="3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0"/>
        <v>#DIV/0!</v>
      </c>
      <c r="R30" s="2" t="e">
        <f t="shared" si="4"/>
        <v>#DIV/0!</v>
      </c>
      <c r="S30" s="2" t="e">
        <f t="shared" si="5"/>
        <v>#DIV/0!</v>
      </c>
      <c r="W30" s="3" t="e">
        <f t="shared" si="1"/>
        <v>#DIV/0!</v>
      </c>
      <c r="X30" s="4">
        <f t="shared" si="2"/>
        <v>0</v>
      </c>
      <c r="Y30" s="4">
        <f t="shared" si="3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0"/>
        <v>#DIV/0!</v>
      </c>
      <c r="R31" s="2" t="e">
        <f t="shared" si="4"/>
        <v>#DIV/0!</v>
      </c>
      <c r="S31" s="2" t="e">
        <f t="shared" si="5"/>
        <v>#DIV/0!</v>
      </c>
      <c r="W31" s="3" t="e">
        <f t="shared" si="1"/>
        <v>#DIV/0!</v>
      </c>
      <c r="X31" s="4">
        <f t="shared" si="2"/>
        <v>0</v>
      </c>
      <c r="Y31" s="4">
        <f t="shared" si="3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0"/>
        <v>#DIV/0!</v>
      </c>
      <c r="R32" s="2" t="e">
        <f t="shared" si="4"/>
        <v>#DIV/0!</v>
      </c>
      <c r="S32" s="2" t="e">
        <f t="shared" si="5"/>
        <v>#DIV/0!</v>
      </c>
      <c r="W32" s="3" t="e">
        <f t="shared" si="1"/>
        <v>#DIV/0!</v>
      </c>
      <c r="X32" s="4">
        <f t="shared" si="2"/>
        <v>0</v>
      </c>
      <c r="Y32" s="4">
        <f t="shared" si="3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0"/>
        <v>#DIV/0!</v>
      </c>
      <c r="R33" s="2" t="e">
        <f t="shared" si="4"/>
        <v>#DIV/0!</v>
      </c>
      <c r="S33" s="2" t="e">
        <f t="shared" si="5"/>
        <v>#DIV/0!</v>
      </c>
      <c r="W33" s="3" t="e">
        <f t="shared" si="1"/>
        <v>#DIV/0!</v>
      </c>
      <c r="X33" s="4">
        <f t="shared" si="2"/>
        <v>0</v>
      </c>
      <c r="Y33" s="4">
        <f t="shared" si="3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0"/>
        <v>#DIV/0!</v>
      </c>
      <c r="R34" s="2" t="e">
        <f t="shared" si="4"/>
        <v>#DIV/0!</v>
      </c>
      <c r="S34" s="2" t="e">
        <f t="shared" si="5"/>
        <v>#DIV/0!</v>
      </c>
      <c r="W34" s="3" t="e">
        <f t="shared" si="1"/>
        <v>#DIV/0!</v>
      </c>
      <c r="X34" s="4">
        <f t="shared" si="2"/>
        <v>0</v>
      </c>
      <c r="Y34" s="4">
        <f t="shared" si="3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0"/>
        <v>#DIV/0!</v>
      </c>
      <c r="R35" s="2" t="e">
        <f t="shared" si="4"/>
        <v>#DIV/0!</v>
      </c>
      <c r="S35" s="2" t="e">
        <f t="shared" si="5"/>
        <v>#DIV/0!</v>
      </c>
      <c r="W35" s="3" t="e">
        <f t="shared" si="1"/>
        <v>#DIV/0!</v>
      </c>
      <c r="X35" s="4">
        <f t="shared" si="2"/>
        <v>0</v>
      </c>
      <c r="Y35" s="4">
        <f t="shared" si="3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0"/>
        <v>#DIV/0!</v>
      </c>
      <c r="R36" s="2" t="e">
        <f t="shared" si="4"/>
        <v>#DIV/0!</v>
      </c>
      <c r="S36" s="2" t="e">
        <f t="shared" si="5"/>
        <v>#DIV/0!</v>
      </c>
      <c r="W36" s="3" t="e">
        <f t="shared" si="1"/>
        <v>#DIV/0!</v>
      </c>
      <c r="X36" s="4">
        <f t="shared" si="2"/>
        <v>0</v>
      </c>
      <c r="Y36" s="4">
        <f t="shared" si="3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0"/>
        <v>#DIV/0!</v>
      </c>
      <c r="R37" s="2" t="e">
        <f t="shared" si="4"/>
        <v>#DIV/0!</v>
      </c>
      <c r="S37" s="2" t="e">
        <f t="shared" si="5"/>
        <v>#DIV/0!</v>
      </c>
      <c r="W37" s="3" t="e">
        <f t="shared" si="1"/>
        <v>#DIV/0!</v>
      </c>
      <c r="X37" s="4">
        <f t="shared" si="2"/>
        <v>0</v>
      </c>
      <c r="Y37" s="4">
        <f t="shared" si="3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0"/>
        <v>#DIV/0!</v>
      </c>
      <c r="R38" s="2" t="e">
        <f t="shared" si="4"/>
        <v>#DIV/0!</v>
      </c>
      <c r="S38" s="2" t="e">
        <f t="shared" si="5"/>
        <v>#DIV/0!</v>
      </c>
      <c r="W38" s="3" t="e">
        <f t="shared" si="1"/>
        <v>#DIV/0!</v>
      </c>
      <c r="X38" s="4">
        <f t="shared" si="2"/>
        <v>0</v>
      </c>
      <c r="Y38" s="4">
        <f t="shared" si="3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0"/>
        <v>#DIV/0!</v>
      </c>
      <c r="R39" s="2" t="e">
        <f t="shared" si="4"/>
        <v>#DIV/0!</v>
      </c>
      <c r="S39" s="2" t="e">
        <f t="shared" si="5"/>
        <v>#DIV/0!</v>
      </c>
      <c r="W39" s="3" t="e">
        <f t="shared" si="1"/>
        <v>#DIV/0!</v>
      </c>
      <c r="X39" s="4">
        <f t="shared" si="2"/>
        <v>0</v>
      </c>
      <c r="Y39" s="4">
        <f t="shared" si="3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0"/>
        <v>#DIV/0!</v>
      </c>
      <c r="R40" s="2" t="e">
        <f t="shared" si="4"/>
        <v>#DIV/0!</v>
      </c>
      <c r="S40" s="2" t="e">
        <f t="shared" si="5"/>
        <v>#DIV/0!</v>
      </c>
      <c r="W40" s="3" t="e">
        <f t="shared" si="1"/>
        <v>#DIV/0!</v>
      </c>
      <c r="X40" s="4">
        <f t="shared" si="2"/>
        <v>0</v>
      </c>
      <c r="Y40" s="4">
        <f t="shared" si="3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0"/>
        <v>#DIV/0!</v>
      </c>
      <c r="R41" s="2" t="e">
        <f t="shared" si="4"/>
        <v>#DIV/0!</v>
      </c>
      <c r="S41" s="2" t="e">
        <f t="shared" si="5"/>
        <v>#DIV/0!</v>
      </c>
      <c r="W41" s="3" t="e">
        <f t="shared" si="1"/>
        <v>#DIV/0!</v>
      </c>
      <c r="X41" s="4">
        <f t="shared" si="2"/>
        <v>0</v>
      </c>
      <c r="Y41" s="4">
        <f t="shared" si="3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0"/>
        <v>#DIV/0!</v>
      </c>
      <c r="R42" s="2" t="e">
        <f t="shared" si="4"/>
        <v>#DIV/0!</v>
      </c>
      <c r="S42" s="2" t="e">
        <f t="shared" si="5"/>
        <v>#DIV/0!</v>
      </c>
      <c r="W42" s="3" t="e">
        <f t="shared" si="1"/>
        <v>#DIV/0!</v>
      </c>
      <c r="X42" s="4">
        <f t="shared" si="2"/>
        <v>0</v>
      </c>
      <c r="Y42" s="4">
        <f t="shared" si="3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0"/>
        <v>#DIV/0!</v>
      </c>
      <c r="R43" s="2" t="e">
        <f t="shared" si="4"/>
        <v>#DIV/0!</v>
      </c>
      <c r="S43" s="2" t="e">
        <f t="shared" si="5"/>
        <v>#DIV/0!</v>
      </c>
      <c r="W43" s="3" t="e">
        <f t="shared" si="1"/>
        <v>#DIV/0!</v>
      </c>
      <c r="X43" s="4">
        <f t="shared" si="2"/>
        <v>0</v>
      </c>
      <c r="Y43" s="4">
        <f t="shared" si="3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0"/>
        <v>#DIV/0!</v>
      </c>
      <c r="R44" s="2" t="e">
        <f t="shared" si="4"/>
        <v>#DIV/0!</v>
      </c>
      <c r="S44" s="2" t="e">
        <f t="shared" si="5"/>
        <v>#DIV/0!</v>
      </c>
      <c r="W44" s="3" t="e">
        <f t="shared" si="1"/>
        <v>#DIV/0!</v>
      </c>
      <c r="X44" s="4">
        <f t="shared" si="2"/>
        <v>0</v>
      </c>
      <c r="Y44" s="4">
        <f t="shared" si="3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0"/>
        <v>#DIV/0!</v>
      </c>
      <c r="R45" s="2" t="e">
        <f t="shared" si="4"/>
        <v>#DIV/0!</v>
      </c>
      <c r="S45" s="2" t="e">
        <f t="shared" si="5"/>
        <v>#DIV/0!</v>
      </c>
      <c r="W45" s="3" t="e">
        <f t="shared" si="1"/>
        <v>#DIV/0!</v>
      </c>
      <c r="X45" s="4">
        <f t="shared" si="2"/>
        <v>0</v>
      </c>
      <c r="Y45" s="4">
        <f t="shared" si="3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0"/>
        <v>#DIV/0!</v>
      </c>
      <c r="R46" s="2" t="e">
        <f t="shared" si="4"/>
        <v>#DIV/0!</v>
      </c>
      <c r="S46" s="2" t="e">
        <f t="shared" si="5"/>
        <v>#DIV/0!</v>
      </c>
      <c r="W46" s="3" t="e">
        <f t="shared" si="1"/>
        <v>#DIV/0!</v>
      </c>
      <c r="X46" s="4">
        <f t="shared" si="2"/>
        <v>0</v>
      </c>
      <c r="Y46" s="4">
        <f t="shared" si="3"/>
        <v>0</v>
      </c>
      <c r="Z46">
        <v>0</v>
      </c>
    </row>
    <row r="47" spans="1:26" x14ac:dyDescent="0.3">
      <c r="A47" t="s">
        <v>22</v>
      </c>
      <c r="B47" s="4">
        <f t="shared" ref="B47:P47" si="6">AVERAGE(B2:B46)</f>
        <v>2.2307692307692308</v>
      </c>
      <c r="C47" s="4">
        <f t="shared" si="6"/>
        <v>0.69230769230769229</v>
      </c>
      <c r="D47" s="4">
        <f t="shared" si="6"/>
        <v>1</v>
      </c>
      <c r="E47" s="4">
        <f t="shared" si="6"/>
        <v>0.19230769230769232</v>
      </c>
      <c r="F47" s="4">
        <f t="shared" si="6"/>
        <v>0.19230769230769232</v>
      </c>
      <c r="G47" s="4">
        <f t="shared" si="6"/>
        <v>0.19230769230769232</v>
      </c>
      <c r="H47" s="4">
        <f t="shared" si="6"/>
        <v>0.84615384615384615</v>
      </c>
      <c r="I47" s="4">
        <f t="shared" si="6"/>
        <v>1.4230769230769231</v>
      </c>
      <c r="J47" s="4">
        <f t="shared" si="6"/>
        <v>0.5</v>
      </c>
      <c r="K47" s="4">
        <f t="shared" si="6"/>
        <v>0.88461538461538458</v>
      </c>
      <c r="L47" s="4">
        <f t="shared" si="6"/>
        <v>3.8461538461538464E-2</v>
      </c>
      <c r="M47" s="4">
        <f t="shared" si="6"/>
        <v>7.6923076923076927E-2</v>
      </c>
      <c r="N47" s="4">
        <f t="shared" si="6"/>
        <v>7.6923076923076927E-2</v>
      </c>
      <c r="O47" s="4">
        <f t="shared" si="6"/>
        <v>7.6923076923076927E-2</v>
      </c>
      <c r="P47" s="4">
        <f t="shared" si="6"/>
        <v>0.84615384615384615</v>
      </c>
      <c r="Q47" s="2">
        <f>SUM(H2:H46)/SUM(I2:I46)</f>
        <v>0.59459459459459463</v>
      </c>
      <c r="R47" s="2">
        <f>SUM(J2:J46)/SUM(K2:K46)</f>
        <v>0.56521739130434778</v>
      </c>
      <c r="S47" s="2">
        <f>SUM(L2:L46)/SUM(M2:M46)</f>
        <v>0.5</v>
      </c>
      <c r="T47" s="4">
        <f>AVERAGE(T2:T46)</f>
        <v>8.6538461538461533</v>
      </c>
      <c r="U47" s="4">
        <f>AVERAGE(U2:U46)</f>
        <v>4.9230769230769234</v>
      </c>
      <c r="V47" s="4">
        <f>AVERAGE(V2:V46)</f>
        <v>3.8461538461538464E-2</v>
      </c>
      <c r="W47" s="3">
        <f>((H49*85.91) +(F49*53.897)+(J49*51.757)+(L49*46.845)+(E49*39.19)+(N49*39.19)+(D49*34.677)+((C49-N49)*14.707)-(O49*17.174)-((M49-L49)*20.091)-((I49-H49)*39.19)-(G49*53.897))/T49</f>
        <v>15.016271111111108</v>
      </c>
      <c r="X47" s="4">
        <f t="shared" ref="X47" si="7">B47+(C47*1.2)+(D47*1.5)+(E47*3)+(F47*3)-G47</f>
        <v>5.5230769230769221</v>
      </c>
      <c r="Y47" s="4">
        <f t="shared" ref="Y47" si="8">B47+0.4*H47-0.7*I47-0.4*(M47-L47)+0.7*N47+0.3*(C47-N47)+F47+D47*0.7+0.7*E47-0.4*O47-G47</f>
        <v>2.6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 t="shared" ref="B49:P49" si="9">SUM(B2:B46)</f>
        <v>58</v>
      </c>
      <c r="C49">
        <f t="shared" si="9"/>
        <v>18</v>
      </c>
      <c r="D49">
        <f t="shared" si="9"/>
        <v>26</v>
      </c>
      <c r="E49">
        <f t="shared" si="9"/>
        <v>5</v>
      </c>
      <c r="F49">
        <f t="shared" si="9"/>
        <v>5</v>
      </c>
      <c r="G49">
        <f t="shared" si="9"/>
        <v>5</v>
      </c>
      <c r="H49">
        <f t="shared" si="9"/>
        <v>22</v>
      </c>
      <c r="I49">
        <f t="shared" si="9"/>
        <v>37</v>
      </c>
      <c r="J49">
        <f t="shared" si="9"/>
        <v>13</v>
      </c>
      <c r="K49">
        <f t="shared" si="9"/>
        <v>23</v>
      </c>
      <c r="L49">
        <f t="shared" si="9"/>
        <v>1</v>
      </c>
      <c r="M49">
        <f t="shared" si="9"/>
        <v>2</v>
      </c>
      <c r="N49">
        <f t="shared" si="9"/>
        <v>2</v>
      </c>
      <c r="O49">
        <f t="shared" si="9"/>
        <v>2</v>
      </c>
      <c r="P49">
        <f t="shared" si="9"/>
        <v>22</v>
      </c>
      <c r="T49">
        <f>SUM(T2:T46)</f>
        <v>225</v>
      </c>
      <c r="U49">
        <f>SUM(U2:U46)</f>
        <v>128</v>
      </c>
      <c r="V49">
        <f>SUM(V2:V46)</f>
        <v>1</v>
      </c>
      <c r="X49" s="4">
        <f>SUM(X2:X46)</f>
        <v>143.6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CB4-BDBC-4305-B2A6-C5D2C8AED6AF}">
  <dimension ref="A1:Z56"/>
  <sheetViews>
    <sheetView topLeftCell="A11" workbookViewId="0">
      <selection activeCell="W27" sqref="W2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'Luka Doncic'!A2</f>
        <v>vs IMP</v>
      </c>
      <c r="B2">
        <v>16</v>
      </c>
      <c r="C2">
        <v>2</v>
      </c>
      <c r="D2">
        <v>4</v>
      </c>
      <c r="E2">
        <v>0</v>
      </c>
      <c r="F2">
        <v>0</v>
      </c>
      <c r="G2">
        <v>1</v>
      </c>
      <c r="H2">
        <v>5</v>
      </c>
      <c r="I2">
        <v>9</v>
      </c>
      <c r="J2">
        <v>4</v>
      </c>
      <c r="K2">
        <v>7</v>
      </c>
      <c r="L2">
        <v>2</v>
      </c>
      <c r="M2">
        <v>2</v>
      </c>
      <c r="N2">
        <v>1</v>
      </c>
      <c r="O2">
        <v>0</v>
      </c>
      <c r="P2">
        <v>12</v>
      </c>
      <c r="Q2" s="2">
        <f t="shared" ref="Q2:Q8" si="0">H2/I2</f>
        <v>0.55555555555555558</v>
      </c>
      <c r="R2" s="2">
        <f>J2/K2</f>
        <v>0.5714285714285714</v>
      </c>
      <c r="S2" s="2">
        <f>L2/M2</f>
        <v>1</v>
      </c>
      <c r="T2">
        <v>16</v>
      </c>
      <c r="U2">
        <v>26</v>
      </c>
      <c r="V2">
        <v>1</v>
      </c>
      <c r="W2" s="3">
        <f t="shared" ref="W2:W46" si="1">((H2*85.91) +(F2*53.897)+(J2*51.757)+(L2*46.845)+(E2*39.19)+(N2*39.19)+(D2*34.677)+((C2-N2)*14.707)-(O2*17.174)-((M2-L2)*20.091)-((I2-H2)*39.19)-(G2*53.897))/T2</f>
        <v>44.513500000000001</v>
      </c>
      <c r="X2" s="4">
        <f t="shared" ref="X2:X46" si="2">B2+(C2*1.2)+(D2*1.5)+(E2*3)+(F2*3)-G2</f>
        <v>23.4</v>
      </c>
      <c r="Y2" s="4">
        <f t="shared" ref="Y2:Y46" si="3">B2+0.4*H2-0.7*I2-0.4*(M2-L2)+0.7*N2+0.3*(C2-N2)+F2+D2*0.7+0.7*E2-0.4*O2-G2</f>
        <v>14.5</v>
      </c>
      <c r="Z2">
        <v>0</v>
      </c>
    </row>
    <row r="3" spans="1:26" x14ac:dyDescent="0.3">
      <c r="A3" s="1" t="str">
        <f>'Luka Doncic'!A3</f>
        <v>@ 3PT</v>
      </c>
      <c r="B3">
        <v>2</v>
      </c>
      <c r="C3">
        <v>2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-7</v>
      </c>
      <c r="Q3" s="2">
        <f t="shared" si="0"/>
        <v>0.33333333333333331</v>
      </c>
      <c r="R3" s="2">
        <f>J3/K3</f>
        <v>0</v>
      </c>
      <c r="S3" s="2">
        <f>L3/M3</f>
        <v>0</v>
      </c>
      <c r="T3">
        <v>7</v>
      </c>
      <c r="U3">
        <v>2</v>
      </c>
      <c r="V3">
        <v>0</v>
      </c>
      <c r="W3" s="3">
        <f t="shared" si="1"/>
        <v>7.653714285714285</v>
      </c>
      <c r="X3" s="4">
        <f t="shared" si="2"/>
        <v>7.4</v>
      </c>
      <c r="Y3" s="4">
        <f t="shared" si="3"/>
        <v>1.1000000000000001</v>
      </c>
      <c r="Z3">
        <v>0</v>
      </c>
    </row>
    <row r="4" spans="1:26" x14ac:dyDescent="0.3">
      <c r="A4" s="1" t="str">
        <f>'Luka Doncic'!A4</f>
        <v>vs DEF</v>
      </c>
      <c r="B4">
        <v>6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3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 s="2">
        <f t="shared" si="0"/>
        <v>0.66666666666666663</v>
      </c>
      <c r="R4" s="2">
        <f>J4/K4</f>
        <v>0.66666666666666663</v>
      </c>
      <c r="S4" s="6" t="s">
        <v>45</v>
      </c>
      <c r="T4">
        <v>8</v>
      </c>
      <c r="U4">
        <v>9</v>
      </c>
      <c r="V4">
        <v>0</v>
      </c>
      <c r="W4" s="3">
        <f t="shared" si="1"/>
        <v>27.115500000000004</v>
      </c>
      <c r="X4" s="4">
        <f t="shared" si="2"/>
        <v>6.5</v>
      </c>
      <c r="Y4" s="4">
        <f t="shared" si="3"/>
        <v>4.4000000000000004</v>
      </c>
      <c r="Z4">
        <v>0</v>
      </c>
    </row>
    <row r="5" spans="1:26" x14ac:dyDescent="0.3">
      <c r="A5" s="1" t="str">
        <f>'Luka Doncic'!A5</f>
        <v>@ OCE</v>
      </c>
      <c r="B5">
        <v>9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5</v>
      </c>
      <c r="J5">
        <v>3</v>
      </c>
      <c r="K5">
        <v>5</v>
      </c>
      <c r="L5">
        <v>0</v>
      </c>
      <c r="M5">
        <v>0</v>
      </c>
      <c r="N5">
        <v>0</v>
      </c>
      <c r="O5">
        <v>1</v>
      </c>
      <c r="P5">
        <v>-1</v>
      </c>
      <c r="Q5" s="2">
        <f t="shared" si="0"/>
        <v>0.6</v>
      </c>
      <c r="R5" s="2">
        <f>J5/K5</f>
        <v>0.6</v>
      </c>
      <c r="S5" s="6" t="s">
        <v>45</v>
      </c>
      <c r="T5">
        <v>9</v>
      </c>
      <c r="U5">
        <v>9</v>
      </c>
      <c r="V5">
        <v>0</v>
      </c>
      <c r="W5" s="3">
        <f t="shared" si="1"/>
        <v>29.283333333333335</v>
      </c>
      <c r="X5" s="4">
        <f t="shared" si="2"/>
        <v>8</v>
      </c>
      <c r="Y5" s="4">
        <f t="shared" si="3"/>
        <v>5.2999999999999989</v>
      </c>
      <c r="Z5">
        <v>0</v>
      </c>
    </row>
    <row r="6" spans="1:26" x14ac:dyDescent="0.3">
      <c r="A6" s="1" t="str">
        <f>'Luka Doncic'!A6</f>
        <v>vs FRA</v>
      </c>
      <c r="B6">
        <v>5</v>
      </c>
      <c r="C6">
        <v>0</v>
      </c>
      <c r="D6">
        <v>3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3</v>
      </c>
      <c r="M6">
        <v>4</v>
      </c>
      <c r="N6">
        <v>0</v>
      </c>
      <c r="O6">
        <v>0</v>
      </c>
      <c r="P6">
        <v>5</v>
      </c>
      <c r="Q6" s="2">
        <f t="shared" si="0"/>
        <v>1</v>
      </c>
      <c r="R6" s="6" t="s">
        <v>45</v>
      </c>
      <c r="S6" s="2">
        <f>L6/M6</f>
        <v>0.75</v>
      </c>
      <c r="T6">
        <v>6</v>
      </c>
      <c r="U6">
        <v>13</v>
      </c>
      <c r="V6">
        <v>1</v>
      </c>
      <c r="W6" s="3">
        <f t="shared" si="1"/>
        <v>69.6965</v>
      </c>
      <c r="X6" s="4">
        <f t="shared" si="2"/>
        <v>15.5</v>
      </c>
      <c r="Y6" s="4">
        <f t="shared" si="3"/>
        <v>8.3999999999999986</v>
      </c>
      <c r="Z6">
        <v>0</v>
      </c>
    </row>
    <row r="7" spans="1:26" x14ac:dyDescent="0.3">
      <c r="A7" s="1" t="str">
        <f>'Luka Doncic'!A7</f>
        <v>@ INJ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7</v>
      </c>
      <c r="Q7" s="2">
        <f t="shared" si="0"/>
        <v>1</v>
      </c>
      <c r="R7" s="6" t="s">
        <v>45</v>
      </c>
      <c r="S7" s="6" t="s">
        <v>45</v>
      </c>
      <c r="T7">
        <v>7</v>
      </c>
      <c r="U7">
        <v>2</v>
      </c>
      <c r="V7">
        <v>0</v>
      </c>
      <c r="W7" s="3">
        <f t="shared" si="1"/>
        <v>14.021428571428572</v>
      </c>
      <c r="X7" s="4">
        <f t="shared" si="2"/>
        <v>4.4000000000000004</v>
      </c>
      <c r="Y7" s="4">
        <f t="shared" si="3"/>
        <v>1.9</v>
      </c>
      <c r="Z7">
        <v>0</v>
      </c>
    </row>
    <row r="8" spans="1:26" x14ac:dyDescent="0.3">
      <c r="A8" s="1" t="str">
        <f>'Luka Doncic'!A8</f>
        <v>vs CHI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4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5</v>
      </c>
      <c r="Q8" s="2">
        <f t="shared" si="0"/>
        <v>0.5</v>
      </c>
      <c r="R8" s="2">
        <f>J8/K8</f>
        <v>0.33333333333333331</v>
      </c>
      <c r="S8" s="6" t="s">
        <v>45</v>
      </c>
      <c r="T8">
        <v>6</v>
      </c>
      <c r="U8">
        <v>5</v>
      </c>
      <c r="V8">
        <v>0</v>
      </c>
      <c r="W8" s="3">
        <f t="shared" si="1"/>
        <v>24.1995</v>
      </c>
      <c r="X8" s="4">
        <f t="shared" si="2"/>
        <v>5</v>
      </c>
      <c r="Y8" s="4">
        <f t="shared" si="3"/>
        <v>3</v>
      </c>
      <c r="Z8">
        <v>0</v>
      </c>
    </row>
    <row r="9" spans="1:26" x14ac:dyDescent="0.3">
      <c r="A9" s="1" t="str">
        <f>'Luka Doncic'!A9</f>
        <v>@ RKS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2</v>
      </c>
      <c r="Q9" s="6" t="s">
        <v>45</v>
      </c>
      <c r="R9" s="6" t="s">
        <v>45</v>
      </c>
      <c r="S9" s="2">
        <f t="shared" ref="S9:S46" si="4">L9/M9</f>
        <v>0.5</v>
      </c>
      <c r="T9">
        <v>4</v>
      </c>
      <c r="U9">
        <v>1</v>
      </c>
      <c r="V9">
        <v>0</v>
      </c>
      <c r="W9" s="3">
        <f t="shared" si="1"/>
        <v>6.6884999999999994</v>
      </c>
      <c r="X9" s="4">
        <f t="shared" si="2"/>
        <v>1</v>
      </c>
      <c r="Y9" s="4">
        <f t="shared" si="3"/>
        <v>0.6</v>
      </c>
      <c r="Z9">
        <v>0</v>
      </c>
    </row>
    <row r="10" spans="1:26" x14ac:dyDescent="0.3">
      <c r="A10" s="1" t="str">
        <f>'Luka Doncic'!A10</f>
        <v>vs AFR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-8</v>
      </c>
      <c r="Q10" s="2">
        <f t="shared" ref="Q10:Q46" si="5">H10/I10</f>
        <v>0</v>
      </c>
      <c r="R10" s="2">
        <f t="shared" ref="R10:R46" si="6">J10/K10</f>
        <v>0</v>
      </c>
      <c r="S10" s="6" t="s">
        <v>45</v>
      </c>
      <c r="T10">
        <v>3</v>
      </c>
      <c r="U10">
        <v>0</v>
      </c>
      <c r="V10">
        <v>0</v>
      </c>
      <c r="W10" s="3">
        <f t="shared" si="1"/>
        <v>-13.063333333333333</v>
      </c>
      <c r="X10" s="4">
        <f t="shared" si="2"/>
        <v>0</v>
      </c>
      <c r="Y10" s="4">
        <f t="shared" si="3"/>
        <v>-0.7</v>
      </c>
      <c r="Z10">
        <v>0</v>
      </c>
    </row>
    <row r="11" spans="1:26" x14ac:dyDescent="0.3">
      <c r="A11" s="1" t="str">
        <f>'Luka Doncic'!A11</f>
        <v>@ OLD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-1</v>
      </c>
      <c r="Q11" s="2">
        <f t="shared" si="5"/>
        <v>0</v>
      </c>
      <c r="R11" s="2">
        <f t="shared" si="6"/>
        <v>0</v>
      </c>
      <c r="S11" s="6" t="s">
        <v>45</v>
      </c>
      <c r="T11">
        <v>4</v>
      </c>
      <c r="U11">
        <v>2</v>
      </c>
      <c r="V11">
        <v>0</v>
      </c>
      <c r="W11" s="3">
        <f t="shared" si="1"/>
        <v>-24.4</v>
      </c>
      <c r="X11" s="4">
        <f t="shared" si="2"/>
        <v>0.5</v>
      </c>
      <c r="Y11" s="4">
        <f t="shared" si="3"/>
        <v>-1.7</v>
      </c>
      <c r="Z11">
        <v>0</v>
      </c>
    </row>
    <row r="12" spans="1:26" x14ac:dyDescent="0.3">
      <c r="A12" s="1" t="str">
        <f>'Luka Doncic'!A12</f>
        <v>vs USA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 s="6" t="s">
        <v>45</v>
      </c>
      <c r="R12" s="6" t="s">
        <v>45</v>
      </c>
      <c r="S12" s="6" t="s">
        <v>45</v>
      </c>
      <c r="T12">
        <v>4</v>
      </c>
      <c r="U12">
        <v>3</v>
      </c>
      <c r="V12">
        <v>0</v>
      </c>
      <c r="W12" s="3">
        <f t="shared" si="1"/>
        <v>8.6692499999999999</v>
      </c>
      <c r="X12" s="4">
        <f t="shared" si="2"/>
        <v>1.5</v>
      </c>
      <c r="Y12" s="4">
        <f t="shared" si="3"/>
        <v>0.7</v>
      </c>
      <c r="Z12">
        <v>0</v>
      </c>
    </row>
    <row r="13" spans="1:26" x14ac:dyDescent="0.3">
      <c r="A13" s="1" t="str">
        <f>'Luka Doncic'!A13</f>
        <v>@ SPA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s="6" t="s">
        <v>45</v>
      </c>
      <c r="R13" s="6" t="s">
        <v>45</v>
      </c>
      <c r="S13" s="6" t="s">
        <v>45</v>
      </c>
      <c r="T13">
        <v>2</v>
      </c>
      <c r="U13">
        <v>5</v>
      </c>
      <c r="V13">
        <v>0</v>
      </c>
      <c r="W13" s="3">
        <f t="shared" si="1"/>
        <v>42.030500000000004</v>
      </c>
      <c r="X13" s="4">
        <f t="shared" si="2"/>
        <v>4.2</v>
      </c>
      <c r="Y13" s="4">
        <f t="shared" si="3"/>
        <v>1.7</v>
      </c>
      <c r="Z13">
        <v>0</v>
      </c>
    </row>
    <row r="14" spans="1:26" x14ac:dyDescent="0.3">
      <c r="A14" s="1" t="str">
        <f>'Luka Doncic'!A14</f>
        <v>vs 6TH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-3</v>
      </c>
      <c r="Q14" s="2">
        <f t="shared" si="5"/>
        <v>0</v>
      </c>
      <c r="R14" s="2">
        <f t="shared" si="6"/>
        <v>0</v>
      </c>
      <c r="S14" s="6" t="s">
        <v>45</v>
      </c>
      <c r="T14">
        <v>4</v>
      </c>
      <c r="U14">
        <v>0</v>
      </c>
      <c r="V14">
        <v>0</v>
      </c>
      <c r="W14" s="3">
        <f t="shared" si="1"/>
        <v>-23.271749999999997</v>
      </c>
      <c r="X14" s="4">
        <f t="shared" si="2"/>
        <v>-1</v>
      </c>
      <c r="Y14" s="4">
        <f t="shared" si="3"/>
        <v>-1.7</v>
      </c>
      <c r="Z14">
        <v>0</v>
      </c>
    </row>
    <row r="15" spans="1:26" x14ac:dyDescent="0.3">
      <c r="A15" s="1" t="str">
        <f>'Luka Doncic'!A15</f>
        <v>@ CAN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f t="shared" si="5"/>
        <v>0</v>
      </c>
      <c r="R15" s="6" t="s">
        <v>45</v>
      </c>
      <c r="S15" s="6" t="s">
        <v>45</v>
      </c>
      <c r="T15">
        <v>3</v>
      </c>
      <c r="U15">
        <v>0</v>
      </c>
      <c r="V15">
        <v>0</v>
      </c>
      <c r="W15" s="3">
        <f t="shared" si="1"/>
        <v>-13.063333333333333</v>
      </c>
      <c r="X15" s="4">
        <f t="shared" si="2"/>
        <v>0</v>
      </c>
      <c r="Y15" s="4">
        <f t="shared" si="3"/>
        <v>-0.7</v>
      </c>
      <c r="Z15">
        <v>0</v>
      </c>
    </row>
    <row r="16" spans="1:26" x14ac:dyDescent="0.3">
      <c r="A16" s="1" t="str">
        <f>'Luka Doncic'!A16</f>
        <v>vs DNK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 s="2">
        <f t="shared" si="5"/>
        <v>0.5</v>
      </c>
      <c r="R16" s="2">
        <f t="shared" si="6"/>
        <v>0.5</v>
      </c>
      <c r="S16" s="6" t="s">
        <v>45</v>
      </c>
      <c r="T16">
        <v>3</v>
      </c>
      <c r="U16">
        <v>3</v>
      </c>
      <c r="V16">
        <v>0</v>
      </c>
      <c r="W16" s="3">
        <f t="shared" si="1"/>
        <v>32.82566666666667</v>
      </c>
      <c r="X16" s="4">
        <f t="shared" si="2"/>
        <v>3</v>
      </c>
      <c r="Y16" s="4">
        <f t="shared" si="3"/>
        <v>2</v>
      </c>
      <c r="Z16">
        <v>0</v>
      </c>
    </row>
    <row r="17" spans="1:26" x14ac:dyDescent="0.3">
      <c r="A17" s="1" t="str">
        <f>'Luka Doncic'!A17</f>
        <v>@ IMP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 s="2">
        <f t="shared" si="5"/>
        <v>0.5</v>
      </c>
      <c r="R17" s="6" t="s">
        <v>45</v>
      </c>
      <c r="S17" s="6" t="s">
        <v>45</v>
      </c>
      <c r="T17">
        <v>4</v>
      </c>
      <c r="U17">
        <v>4</v>
      </c>
      <c r="V17">
        <v>0</v>
      </c>
      <c r="W17" s="3">
        <f t="shared" si="1"/>
        <v>24.025999999999996</v>
      </c>
      <c r="X17" s="4">
        <f t="shared" si="2"/>
        <v>4.7</v>
      </c>
      <c r="Y17" s="4">
        <f t="shared" si="3"/>
        <v>2</v>
      </c>
      <c r="Z17">
        <v>0</v>
      </c>
    </row>
    <row r="18" spans="1:26" x14ac:dyDescent="0.3">
      <c r="A18" s="1" t="str">
        <f>'Luka Doncic'!A18</f>
        <v>vs 3PT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2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 s="2">
        <f t="shared" si="5"/>
        <v>0.5</v>
      </c>
      <c r="R18" s="2">
        <f t="shared" si="6"/>
        <v>0.5</v>
      </c>
      <c r="S18" s="6" t="s">
        <v>45</v>
      </c>
      <c r="T18">
        <v>4</v>
      </c>
      <c r="U18">
        <v>5</v>
      </c>
      <c r="V18">
        <v>0</v>
      </c>
      <c r="W18" s="3">
        <f t="shared" si="1"/>
        <v>33.288499999999999</v>
      </c>
      <c r="X18" s="4">
        <f t="shared" si="2"/>
        <v>4.5</v>
      </c>
      <c r="Y18" s="4">
        <f t="shared" si="3"/>
        <v>2.7</v>
      </c>
      <c r="Z18">
        <v>0</v>
      </c>
    </row>
    <row r="19" spans="1:26" x14ac:dyDescent="0.3">
      <c r="A19" s="1" t="str">
        <f>'Luka Doncic'!A19</f>
        <v>@ DEF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-7</v>
      </c>
      <c r="Q19" s="6" t="s">
        <v>45</v>
      </c>
      <c r="R19" s="6" t="s">
        <v>45</v>
      </c>
      <c r="S19" s="6" t="s">
        <v>45</v>
      </c>
      <c r="T19">
        <v>3</v>
      </c>
      <c r="U19">
        <v>0</v>
      </c>
      <c r="V19">
        <v>0</v>
      </c>
      <c r="W19" s="3">
        <f t="shared" si="1"/>
        <v>0</v>
      </c>
      <c r="X19" s="4">
        <f t="shared" si="2"/>
        <v>0</v>
      </c>
      <c r="Y19" s="4">
        <f t="shared" si="3"/>
        <v>0</v>
      </c>
      <c r="Z19">
        <v>0</v>
      </c>
    </row>
    <row r="20" spans="1:26" x14ac:dyDescent="0.3">
      <c r="A20" s="1" t="str">
        <f>'Luka Doncic'!A20</f>
        <v>vs OCE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6</v>
      </c>
      <c r="Q20" s="2">
        <f t="shared" si="5"/>
        <v>0</v>
      </c>
      <c r="R20" s="2">
        <f t="shared" si="6"/>
        <v>0</v>
      </c>
      <c r="S20" s="6" t="s">
        <v>45</v>
      </c>
      <c r="T20">
        <v>4</v>
      </c>
      <c r="U20">
        <v>0</v>
      </c>
      <c r="V20">
        <v>0</v>
      </c>
      <c r="W20" s="3">
        <f t="shared" si="1"/>
        <v>-6.1207499999999992</v>
      </c>
      <c r="X20" s="4">
        <f t="shared" si="2"/>
        <v>1.2</v>
      </c>
      <c r="Y20" s="4">
        <f t="shared" si="3"/>
        <v>-0.39999999999999997</v>
      </c>
      <c r="Z20">
        <v>0</v>
      </c>
    </row>
    <row r="21" spans="1:26" x14ac:dyDescent="0.3">
      <c r="A21" s="1" t="str">
        <f>'Luka Doncic'!A21</f>
        <v>@ FRA</v>
      </c>
      <c r="B21">
        <v>7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5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-3</v>
      </c>
      <c r="Q21" s="2">
        <f t="shared" si="5"/>
        <v>0.6</v>
      </c>
      <c r="R21" s="2">
        <f t="shared" si="6"/>
        <v>0.33333333333333331</v>
      </c>
      <c r="S21" s="6" t="s">
        <v>45</v>
      </c>
      <c r="T21">
        <v>5</v>
      </c>
      <c r="U21">
        <v>7</v>
      </c>
      <c r="V21">
        <v>1</v>
      </c>
      <c r="W21" s="3">
        <f t="shared" si="1"/>
        <v>42.293199999999999</v>
      </c>
      <c r="X21" s="4">
        <f t="shared" si="2"/>
        <v>8.1999999999999993</v>
      </c>
      <c r="Y21" s="4">
        <f t="shared" si="3"/>
        <v>4.1999999999999993</v>
      </c>
      <c r="Z21">
        <v>0</v>
      </c>
    </row>
    <row r="22" spans="1:26" x14ac:dyDescent="0.3">
      <c r="A22" s="1" t="str">
        <f>'Luka Doncic'!A22</f>
        <v>vs INJ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-2</v>
      </c>
      <c r="Q22" s="2">
        <f t="shared" si="5"/>
        <v>0</v>
      </c>
      <c r="R22" s="2">
        <f t="shared" si="6"/>
        <v>0</v>
      </c>
      <c r="S22" s="6" t="s">
        <v>45</v>
      </c>
      <c r="T22">
        <v>3</v>
      </c>
      <c r="U22">
        <v>0</v>
      </c>
      <c r="V22">
        <v>0</v>
      </c>
      <c r="W22" s="3">
        <f t="shared" si="1"/>
        <v>-39.19</v>
      </c>
      <c r="X22" s="4">
        <f t="shared" si="2"/>
        <v>0</v>
      </c>
      <c r="Y22" s="4">
        <f t="shared" si="3"/>
        <v>-2.0999999999999996</v>
      </c>
      <c r="Z22">
        <v>0</v>
      </c>
    </row>
    <row r="23" spans="1:26" x14ac:dyDescent="0.3">
      <c r="A23" s="1" t="str">
        <f>'Luka Doncic'!A23</f>
        <v>@ CHI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 s="6" t="s">
        <v>45</v>
      </c>
      <c r="R23" s="6" t="s">
        <v>45</v>
      </c>
      <c r="S23" s="6" t="s">
        <v>45</v>
      </c>
      <c r="T23">
        <v>4</v>
      </c>
      <c r="U23">
        <v>3</v>
      </c>
      <c r="V23">
        <v>0</v>
      </c>
      <c r="W23" s="3">
        <f t="shared" si="1"/>
        <v>8.6692499999999999</v>
      </c>
      <c r="X23" s="4">
        <f t="shared" si="2"/>
        <v>1.5</v>
      </c>
      <c r="Y23" s="4">
        <f t="shared" si="3"/>
        <v>0.7</v>
      </c>
      <c r="Z23">
        <v>0</v>
      </c>
    </row>
    <row r="24" spans="1:26" x14ac:dyDescent="0.3">
      <c r="A24" s="1" t="str">
        <f>'Luka Doncic'!A24</f>
        <v>vs RKS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-5</v>
      </c>
      <c r="Q24" s="2">
        <f t="shared" si="5"/>
        <v>0</v>
      </c>
      <c r="R24" s="2">
        <f t="shared" si="6"/>
        <v>0</v>
      </c>
      <c r="S24" s="6" t="s">
        <v>45</v>
      </c>
      <c r="T24">
        <v>3</v>
      </c>
      <c r="U24">
        <v>0</v>
      </c>
      <c r="V24">
        <v>0</v>
      </c>
      <c r="W24" s="3">
        <f t="shared" si="1"/>
        <v>-47.350999999999999</v>
      </c>
      <c r="X24" s="4">
        <f t="shared" si="2"/>
        <v>1.2</v>
      </c>
      <c r="Y24" s="4">
        <f t="shared" si="3"/>
        <v>-2.5</v>
      </c>
      <c r="Z24">
        <v>0</v>
      </c>
    </row>
    <row r="25" spans="1:26" x14ac:dyDescent="0.3">
      <c r="A25" s="1" t="str">
        <f>'Luka Doncic'!A25</f>
        <v>@ AFR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 s="6" t="s">
        <v>45</v>
      </c>
      <c r="R25" s="6" t="s">
        <v>45</v>
      </c>
      <c r="S25" s="6" t="s">
        <v>45</v>
      </c>
      <c r="T25">
        <v>3</v>
      </c>
      <c r="U25">
        <v>2</v>
      </c>
      <c r="V25">
        <v>0</v>
      </c>
      <c r="W25" s="3">
        <f t="shared" si="1"/>
        <v>16.461333333333332</v>
      </c>
      <c r="X25" s="4">
        <f t="shared" si="2"/>
        <v>2.7</v>
      </c>
      <c r="Y25" s="4">
        <f t="shared" si="3"/>
        <v>1</v>
      </c>
      <c r="Z25">
        <v>0</v>
      </c>
    </row>
    <row r="26" spans="1:26" x14ac:dyDescent="0.3">
      <c r="A26" s="1" t="str">
        <f>'Luka Doncic'!A26</f>
        <v>vs OLD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-10</v>
      </c>
      <c r="Q26" s="2">
        <f t="shared" si="5"/>
        <v>0</v>
      </c>
      <c r="R26" s="2">
        <f t="shared" si="6"/>
        <v>0</v>
      </c>
      <c r="S26" s="6" t="s">
        <v>45</v>
      </c>
      <c r="T26">
        <v>4</v>
      </c>
      <c r="U26">
        <v>0</v>
      </c>
      <c r="V26">
        <v>0</v>
      </c>
      <c r="W26" s="3">
        <f t="shared" si="1"/>
        <v>-9.7974999999999994</v>
      </c>
      <c r="X26" s="4">
        <f t="shared" si="2"/>
        <v>0</v>
      </c>
      <c r="Y26" s="4">
        <f t="shared" si="3"/>
        <v>-0.7</v>
      </c>
      <c r="Z26">
        <v>0</v>
      </c>
    </row>
    <row r="27" spans="1:26" x14ac:dyDescent="0.3">
      <c r="A27" s="1" t="str">
        <f>'Luka Doncic'!A27</f>
        <v>@ USA</v>
      </c>
      <c r="B27">
        <v>5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0</v>
      </c>
      <c r="O27">
        <v>0</v>
      </c>
      <c r="P27">
        <v>3</v>
      </c>
      <c r="Q27" s="2">
        <f t="shared" si="5"/>
        <v>0.5</v>
      </c>
      <c r="R27" s="2">
        <f t="shared" si="6"/>
        <v>0.5</v>
      </c>
      <c r="S27" s="2">
        <f t="shared" si="4"/>
        <v>1</v>
      </c>
      <c r="T27">
        <v>3</v>
      </c>
      <c r="U27">
        <v>5</v>
      </c>
      <c r="V27">
        <v>0</v>
      </c>
      <c r="W27" s="3">
        <f t="shared" si="1"/>
        <v>82.021333333333345</v>
      </c>
      <c r="X27" s="4">
        <f t="shared" si="2"/>
        <v>8</v>
      </c>
      <c r="Y27" s="4">
        <f t="shared" si="3"/>
        <v>5</v>
      </c>
      <c r="Z27">
        <v>0</v>
      </c>
    </row>
    <row r="28" spans="1:26" x14ac:dyDescent="0.3">
      <c r="A28" s="1">
        <f>'Luka Doncic'!A28</f>
        <v>0</v>
      </c>
      <c r="Q28" s="2" t="e">
        <f t="shared" si="5"/>
        <v>#DIV/0!</v>
      </c>
      <c r="R28" s="2" t="e">
        <f t="shared" si="6"/>
        <v>#DIV/0!</v>
      </c>
      <c r="S28" s="2" t="e">
        <f t="shared" si="4"/>
        <v>#DIV/0!</v>
      </c>
      <c r="W28" s="3" t="e">
        <f t="shared" si="1"/>
        <v>#DIV/0!</v>
      </c>
      <c r="X28" s="4">
        <f t="shared" si="2"/>
        <v>0</v>
      </c>
      <c r="Y28" s="4">
        <f t="shared" si="3"/>
        <v>0</v>
      </c>
      <c r="Z28">
        <v>0</v>
      </c>
    </row>
    <row r="29" spans="1:26" x14ac:dyDescent="0.3">
      <c r="A29" s="1">
        <f>'Luka Doncic'!A29</f>
        <v>0</v>
      </c>
      <c r="Q29" s="2" t="e">
        <f t="shared" si="5"/>
        <v>#DIV/0!</v>
      </c>
      <c r="R29" s="2" t="e">
        <f t="shared" si="6"/>
        <v>#DIV/0!</v>
      </c>
      <c r="S29" s="2" t="e">
        <f t="shared" si="4"/>
        <v>#DIV/0!</v>
      </c>
      <c r="W29" s="3" t="e">
        <f t="shared" si="1"/>
        <v>#DIV/0!</v>
      </c>
      <c r="X29" s="4">
        <f t="shared" si="2"/>
        <v>0</v>
      </c>
      <c r="Y29" s="4">
        <f t="shared" si="3"/>
        <v>0</v>
      </c>
      <c r="Z29">
        <v>0</v>
      </c>
    </row>
    <row r="30" spans="1:26" x14ac:dyDescent="0.3">
      <c r="A30" s="1">
        <f>'Luka Doncic'!A30</f>
        <v>0</v>
      </c>
      <c r="Q30" s="2" t="e">
        <f t="shared" si="5"/>
        <v>#DIV/0!</v>
      </c>
      <c r="R30" s="2" t="e">
        <f t="shared" si="6"/>
        <v>#DIV/0!</v>
      </c>
      <c r="S30" s="2" t="e">
        <f t="shared" si="4"/>
        <v>#DIV/0!</v>
      </c>
      <c r="W30" s="3" t="e">
        <f t="shared" si="1"/>
        <v>#DIV/0!</v>
      </c>
      <c r="X30" s="4">
        <f t="shared" si="2"/>
        <v>0</v>
      </c>
      <c r="Y30" s="4">
        <f t="shared" si="3"/>
        <v>0</v>
      </c>
      <c r="Z30">
        <v>0</v>
      </c>
    </row>
    <row r="31" spans="1:26" x14ac:dyDescent="0.3">
      <c r="A31" s="1">
        <f>'Luka Doncic'!A31</f>
        <v>0</v>
      </c>
      <c r="Q31" s="2" t="e">
        <f t="shared" si="5"/>
        <v>#DIV/0!</v>
      </c>
      <c r="R31" s="2" t="e">
        <f t="shared" si="6"/>
        <v>#DIV/0!</v>
      </c>
      <c r="S31" s="2" t="e">
        <f t="shared" si="4"/>
        <v>#DIV/0!</v>
      </c>
      <c r="W31" s="3" t="e">
        <f t="shared" si="1"/>
        <v>#DIV/0!</v>
      </c>
      <c r="X31" s="4">
        <f t="shared" si="2"/>
        <v>0</v>
      </c>
      <c r="Y31" s="4">
        <f t="shared" si="3"/>
        <v>0</v>
      </c>
      <c r="Z31">
        <v>0</v>
      </c>
    </row>
    <row r="32" spans="1:26" x14ac:dyDescent="0.3">
      <c r="A32" s="1">
        <f>'Luka Doncic'!A32</f>
        <v>0</v>
      </c>
      <c r="Q32" s="2" t="e">
        <f t="shared" si="5"/>
        <v>#DIV/0!</v>
      </c>
      <c r="R32" s="2" t="e">
        <f t="shared" si="6"/>
        <v>#DIV/0!</v>
      </c>
      <c r="S32" s="2" t="e">
        <f t="shared" si="4"/>
        <v>#DIV/0!</v>
      </c>
      <c r="W32" s="3" t="e">
        <f t="shared" si="1"/>
        <v>#DIV/0!</v>
      </c>
      <c r="X32" s="4">
        <f t="shared" si="2"/>
        <v>0</v>
      </c>
      <c r="Y32" s="4">
        <f t="shared" si="3"/>
        <v>0</v>
      </c>
      <c r="Z32">
        <v>0</v>
      </c>
    </row>
    <row r="33" spans="1:26" x14ac:dyDescent="0.3">
      <c r="A33" s="1">
        <f>'Luka Doncic'!A33</f>
        <v>0</v>
      </c>
      <c r="Q33" s="2" t="e">
        <f t="shared" si="5"/>
        <v>#DIV/0!</v>
      </c>
      <c r="R33" s="2" t="e">
        <f t="shared" si="6"/>
        <v>#DIV/0!</v>
      </c>
      <c r="S33" s="2" t="e">
        <f t="shared" si="4"/>
        <v>#DIV/0!</v>
      </c>
      <c r="W33" s="3" t="e">
        <f t="shared" si="1"/>
        <v>#DIV/0!</v>
      </c>
      <c r="X33" s="4">
        <f t="shared" si="2"/>
        <v>0</v>
      </c>
      <c r="Y33" s="4">
        <f t="shared" si="3"/>
        <v>0</v>
      </c>
      <c r="Z33">
        <v>0</v>
      </c>
    </row>
    <row r="34" spans="1:26" x14ac:dyDescent="0.3">
      <c r="A34" s="1">
        <f>'Luka Doncic'!A34</f>
        <v>0</v>
      </c>
      <c r="Q34" s="2" t="e">
        <f t="shared" si="5"/>
        <v>#DIV/0!</v>
      </c>
      <c r="R34" s="2" t="e">
        <f t="shared" si="6"/>
        <v>#DIV/0!</v>
      </c>
      <c r="S34" s="2" t="e">
        <f t="shared" si="4"/>
        <v>#DIV/0!</v>
      </c>
      <c r="W34" s="3" t="e">
        <f t="shared" si="1"/>
        <v>#DIV/0!</v>
      </c>
      <c r="X34" s="4">
        <f t="shared" si="2"/>
        <v>0</v>
      </c>
      <c r="Y34" s="4">
        <f t="shared" si="3"/>
        <v>0</v>
      </c>
      <c r="Z34">
        <v>0</v>
      </c>
    </row>
    <row r="35" spans="1:26" x14ac:dyDescent="0.3">
      <c r="A35" s="1">
        <f>'Luka Doncic'!A35</f>
        <v>0</v>
      </c>
      <c r="Q35" s="2" t="e">
        <f t="shared" si="5"/>
        <v>#DIV/0!</v>
      </c>
      <c r="R35" s="2" t="e">
        <f t="shared" si="6"/>
        <v>#DIV/0!</v>
      </c>
      <c r="S35" s="2" t="e">
        <f t="shared" si="4"/>
        <v>#DIV/0!</v>
      </c>
      <c r="W35" s="3" t="e">
        <f t="shared" si="1"/>
        <v>#DIV/0!</v>
      </c>
      <c r="X35" s="4">
        <f t="shared" si="2"/>
        <v>0</v>
      </c>
      <c r="Y35" s="4">
        <f t="shared" si="3"/>
        <v>0</v>
      </c>
      <c r="Z35">
        <v>0</v>
      </c>
    </row>
    <row r="36" spans="1:26" x14ac:dyDescent="0.3">
      <c r="A36" s="1">
        <f>'Luka Doncic'!A36</f>
        <v>0</v>
      </c>
      <c r="Q36" s="2" t="e">
        <f t="shared" si="5"/>
        <v>#DIV/0!</v>
      </c>
      <c r="R36" s="2" t="e">
        <f t="shared" si="6"/>
        <v>#DIV/0!</v>
      </c>
      <c r="S36" s="2" t="e">
        <f t="shared" si="4"/>
        <v>#DIV/0!</v>
      </c>
      <c r="W36" s="3" t="e">
        <f t="shared" si="1"/>
        <v>#DIV/0!</v>
      </c>
      <c r="X36" s="4">
        <f t="shared" si="2"/>
        <v>0</v>
      </c>
      <c r="Y36" s="4">
        <f t="shared" si="3"/>
        <v>0</v>
      </c>
      <c r="Z36">
        <v>0</v>
      </c>
    </row>
    <row r="37" spans="1:26" x14ac:dyDescent="0.3">
      <c r="A37" s="1">
        <f>'Luka Doncic'!A37</f>
        <v>0</v>
      </c>
      <c r="Q37" s="2" t="e">
        <f t="shared" si="5"/>
        <v>#DIV/0!</v>
      </c>
      <c r="R37" s="2" t="e">
        <f t="shared" si="6"/>
        <v>#DIV/0!</v>
      </c>
      <c r="S37" s="2" t="e">
        <f t="shared" si="4"/>
        <v>#DIV/0!</v>
      </c>
      <c r="W37" s="3" t="e">
        <f t="shared" si="1"/>
        <v>#DIV/0!</v>
      </c>
      <c r="X37" s="4">
        <f t="shared" si="2"/>
        <v>0</v>
      </c>
      <c r="Y37" s="4">
        <f t="shared" si="3"/>
        <v>0</v>
      </c>
      <c r="Z37">
        <v>0</v>
      </c>
    </row>
    <row r="38" spans="1:26" x14ac:dyDescent="0.3">
      <c r="A38" s="1">
        <f>'Luka Doncic'!A38</f>
        <v>0</v>
      </c>
      <c r="Q38" s="2" t="e">
        <f t="shared" si="5"/>
        <v>#DIV/0!</v>
      </c>
      <c r="R38" s="2" t="e">
        <f t="shared" si="6"/>
        <v>#DIV/0!</v>
      </c>
      <c r="S38" s="2" t="e">
        <f t="shared" si="4"/>
        <v>#DIV/0!</v>
      </c>
      <c r="W38" s="3" t="e">
        <f t="shared" si="1"/>
        <v>#DIV/0!</v>
      </c>
      <c r="X38" s="4">
        <f t="shared" si="2"/>
        <v>0</v>
      </c>
      <c r="Y38" s="4">
        <f t="shared" si="3"/>
        <v>0</v>
      </c>
      <c r="Z38">
        <v>0</v>
      </c>
    </row>
    <row r="39" spans="1:26" x14ac:dyDescent="0.3">
      <c r="A39" s="1">
        <f>'Luka Doncic'!A39</f>
        <v>0</v>
      </c>
      <c r="Q39" s="2" t="e">
        <f t="shared" si="5"/>
        <v>#DIV/0!</v>
      </c>
      <c r="R39" s="2" t="e">
        <f t="shared" si="6"/>
        <v>#DIV/0!</v>
      </c>
      <c r="S39" s="2" t="e">
        <f t="shared" si="4"/>
        <v>#DIV/0!</v>
      </c>
      <c r="W39" s="3" t="e">
        <f t="shared" si="1"/>
        <v>#DIV/0!</v>
      </c>
      <c r="X39" s="4">
        <f t="shared" si="2"/>
        <v>0</v>
      </c>
      <c r="Y39" s="4">
        <f t="shared" si="3"/>
        <v>0</v>
      </c>
      <c r="Z39">
        <v>0</v>
      </c>
    </row>
    <row r="40" spans="1:26" x14ac:dyDescent="0.3">
      <c r="A40" s="1">
        <f>'Luka Doncic'!A40</f>
        <v>0</v>
      </c>
      <c r="Q40" s="2" t="e">
        <f t="shared" si="5"/>
        <v>#DIV/0!</v>
      </c>
      <c r="R40" s="2" t="e">
        <f t="shared" si="6"/>
        <v>#DIV/0!</v>
      </c>
      <c r="S40" s="2" t="e">
        <f t="shared" si="4"/>
        <v>#DIV/0!</v>
      </c>
      <c r="W40" s="3" t="e">
        <f t="shared" si="1"/>
        <v>#DIV/0!</v>
      </c>
      <c r="X40" s="4">
        <f t="shared" si="2"/>
        <v>0</v>
      </c>
      <c r="Y40" s="4">
        <f t="shared" si="3"/>
        <v>0</v>
      </c>
      <c r="Z40">
        <v>0</v>
      </c>
    </row>
    <row r="41" spans="1:26" x14ac:dyDescent="0.3">
      <c r="A41" s="1">
        <f>'Luka Doncic'!A41</f>
        <v>0</v>
      </c>
      <c r="Q41" s="2" t="e">
        <f t="shared" si="5"/>
        <v>#DIV/0!</v>
      </c>
      <c r="R41" s="2" t="e">
        <f t="shared" si="6"/>
        <v>#DIV/0!</v>
      </c>
      <c r="S41" s="2" t="e">
        <f t="shared" si="4"/>
        <v>#DIV/0!</v>
      </c>
      <c r="W41" s="3" t="e">
        <f t="shared" si="1"/>
        <v>#DIV/0!</v>
      </c>
      <c r="X41" s="4">
        <f t="shared" si="2"/>
        <v>0</v>
      </c>
      <c r="Y41" s="4">
        <f t="shared" si="3"/>
        <v>0</v>
      </c>
      <c r="Z41">
        <v>0</v>
      </c>
    </row>
    <row r="42" spans="1:26" x14ac:dyDescent="0.3">
      <c r="A42" s="1">
        <f>'Luka Doncic'!A42</f>
        <v>0</v>
      </c>
      <c r="Q42" s="2" t="e">
        <f t="shared" si="5"/>
        <v>#DIV/0!</v>
      </c>
      <c r="R42" s="2" t="e">
        <f t="shared" si="6"/>
        <v>#DIV/0!</v>
      </c>
      <c r="S42" s="2" t="e">
        <f t="shared" si="4"/>
        <v>#DIV/0!</v>
      </c>
      <c r="W42" s="3" t="e">
        <f t="shared" si="1"/>
        <v>#DIV/0!</v>
      </c>
      <c r="X42" s="4">
        <f t="shared" si="2"/>
        <v>0</v>
      </c>
      <c r="Y42" s="4">
        <f t="shared" si="3"/>
        <v>0</v>
      </c>
      <c r="Z42">
        <v>0</v>
      </c>
    </row>
    <row r="43" spans="1:26" x14ac:dyDescent="0.3">
      <c r="A43" s="1">
        <f>'Luka Doncic'!A43</f>
        <v>0</v>
      </c>
      <c r="Q43" s="2" t="e">
        <f t="shared" si="5"/>
        <v>#DIV/0!</v>
      </c>
      <c r="R43" s="2" t="e">
        <f t="shared" si="6"/>
        <v>#DIV/0!</v>
      </c>
      <c r="S43" s="2" t="e">
        <f t="shared" si="4"/>
        <v>#DIV/0!</v>
      </c>
      <c r="W43" s="3" t="e">
        <f t="shared" si="1"/>
        <v>#DIV/0!</v>
      </c>
      <c r="X43" s="4">
        <f t="shared" si="2"/>
        <v>0</v>
      </c>
      <c r="Y43" s="4">
        <f t="shared" si="3"/>
        <v>0</v>
      </c>
      <c r="Z43">
        <v>0</v>
      </c>
    </row>
    <row r="44" spans="1:26" x14ac:dyDescent="0.3">
      <c r="A44" s="1">
        <f>'Luka Doncic'!A44</f>
        <v>0</v>
      </c>
      <c r="Q44" s="2" t="e">
        <f t="shared" si="5"/>
        <v>#DIV/0!</v>
      </c>
      <c r="R44" s="2" t="e">
        <f t="shared" si="6"/>
        <v>#DIV/0!</v>
      </c>
      <c r="S44" s="2" t="e">
        <f t="shared" si="4"/>
        <v>#DIV/0!</v>
      </c>
      <c r="W44" s="3" t="e">
        <f t="shared" si="1"/>
        <v>#DIV/0!</v>
      </c>
      <c r="X44" s="4">
        <f t="shared" si="2"/>
        <v>0</v>
      </c>
      <c r="Y44" s="4">
        <f t="shared" si="3"/>
        <v>0</v>
      </c>
      <c r="Z44">
        <v>0</v>
      </c>
    </row>
    <row r="45" spans="1:26" x14ac:dyDescent="0.3">
      <c r="A45" s="1">
        <f>'Luka Doncic'!A45</f>
        <v>0</v>
      </c>
      <c r="Q45" s="2" t="e">
        <f t="shared" si="5"/>
        <v>#DIV/0!</v>
      </c>
      <c r="R45" s="2" t="e">
        <f t="shared" si="6"/>
        <v>#DIV/0!</v>
      </c>
      <c r="S45" s="2" t="e">
        <f t="shared" si="4"/>
        <v>#DIV/0!</v>
      </c>
      <c r="W45" s="3" t="e">
        <f t="shared" si="1"/>
        <v>#DIV/0!</v>
      </c>
      <c r="X45" s="4">
        <f t="shared" si="2"/>
        <v>0</v>
      </c>
      <c r="Y45" s="4">
        <f t="shared" si="3"/>
        <v>0</v>
      </c>
      <c r="Z45">
        <v>0</v>
      </c>
    </row>
    <row r="46" spans="1:26" x14ac:dyDescent="0.3">
      <c r="A46" s="1">
        <f>'Luka Doncic'!A46</f>
        <v>0</v>
      </c>
      <c r="Q46" s="2" t="e">
        <f t="shared" si="5"/>
        <v>#DIV/0!</v>
      </c>
      <c r="R46" s="2" t="e">
        <f t="shared" si="6"/>
        <v>#DIV/0!</v>
      </c>
      <c r="S46" s="2" t="e">
        <f t="shared" si="4"/>
        <v>#DIV/0!</v>
      </c>
      <c r="W46" s="3" t="e">
        <f t="shared" si="1"/>
        <v>#DIV/0!</v>
      </c>
      <c r="X46" s="4">
        <f t="shared" si="2"/>
        <v>0</v>
      </c>
      <c r="Y46" s="4">
        <f t="shared" si="3"/>
        <v>0</v>
      </c>
      <c r="Z46">
        <v>0</v>
      </c>
    </row>
    <row r="47" spans="1:26" x14ac:dyDescent="0.3">
      <c r="A47" t="s">
        <v>22</v>
      </c>
      <c r="B47" s="4">
        <f t="shared" ref="B47:P47" si="7">AVERAGE(B2:B46)</f>
        <v>2.5384615384615383</v>
      </c>
      <c r="C47" s="4">
        <f t="shared" si="7"/>
        <v>0.46153846153846156</v>
      </c>
      <c r="D47" s="4">
        <f t="shared" si="7"/>
        <v>0.61538461538461542</v>
      </c>
      <c r="E47" s="4">
        <f t="shared" si="7"/>
        <v>0</v>
      </c>
      <c r="F47" s="4">
        <f t="shared" si="7"/>
        <v>0.15384615384615385</v>
      </c>
      <c r="G47" s="4">
        <f t="shared" si="7"/>
        <v>0.19230769230769232</v>
      </c>
      <c r="H47" s="4">
        <f t="shared" si="7"/>
        <v>0.84615384615384615</v>
      </c>
      <c r="I47" s="4">
        <f t="shared" si="7"/>
        <v>2.0384615384615383</v>
      </c>
      <c r="J47" s="4">
        <f t="shared" si="7"/>
        <v>0.53846153846153844</v>
      </c>
      <c r="K47" s="4">
        <f t="shared" si="7"/>
        <v>1.5384615384615385</v>
      </c>
      <c r="L47" s="4">
        <f t="shared" si="7"/>
        <v>0.30769230769230771</v>
      </c>
      <c r="M47" s="4">
        <f t="shared" si="7"/>
        <v>0.42307692307692307</v>
      </c>
      <c r="N47" s="4">
        <f t="shared" si="7"/>
        <v>3.8461538461538464E-2</v>
      </c>
      <c r="O47" s="4">
        <f t="shared" si="7"/>
        <v>0.19230769230769232</v>
      </c>
      <c r="P47" s="4">
        <f t="shared" si="7"/>
        <v>0.46153846153846156</v>
      </c>
      <c r="Q47" s="2">
        <f>SUM(H2:H46)/SUM(I2:I46)</f>
        <v>0.41509433962264153</v>
      </c>
      <c r="R47" s="2">
        <f>SUM(J2:J46)/SUM(K2:K46)</f>
        <v>0.35</v>
      </c>
      <c r="S47" s="2">
        <f>SUM(L2:L46)/SUM(M2:M46)</f>
        <v>0.72727272727272729</v>
      </c>
      <c r="T47" s="4">
        <f>AVERAGE(T2:T46)</f>
        <v>4.8461538461538458</v>
      </c>
      <c r="U47" s="4">
        <f>AVERAGE(U2:U46)</f>
        <v>4.0769230769230766</v>
      </c>
      <c r="V47" s="4">
        <f>AVERAGE(V2:V46)</f>
        <v>0.11538461538461539</v>
      </c>
      <c r="W47" s="3">
        <f>((H49*85.91) +(F49*53.897)+(J49*51.757)+(L49*46.845)+(E49*39.19)+(N49*39.19)+(D49*34.677)+((C49-N49)*14.707)-(O49*17.174)-((M49-L49)*20.091)-((I49-H49)*39.19)-(G49*53.897))/T49</f>
        <v>18.494023809523814</v>
      </c>
      <c r="X47" s="4">
        <f t="shared" ref="X47" si="8">B47+(C47*1.2)+(D47*1.5)+(E47*3)+(F47*3)-G47</f>
        <v>4.2846153846153845</v>
      </c>
      <c r="Y47" s="4">
        <f t="shared" ref="Y47" si="9">B47+0.4*H47-0.7*I47-0.4*(M47-L47)+0.7*N47+0.3*(C47-N47)+F47+D47*0.7+0.7*E47-0.4*O47-G47</f>
        <v>1.8730769230769233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 t="shared" ref="B49:P49" si="10">SUM(B2:B46)</f>
        <v>66</v>
      </c>
      <c r="C49">
        <f t="shared" si="10"/>
        <v>12</v>
      </c>
      <c r="D49">
        <f t="shared" si="10"/>
        <v>16</v>
      </c>
      <c r="E49">
        <f t="shared" si="10"/>
        <v>0</v>
      </c>
      <c r="F49">
        <f t="shared" si="10"/>
        <v>4</v>
      </c>
      <c r="G49">
        <f t="shared" si="10"/>
        <v>5</v>
      </c>
      <c r="H49">
        <f t="shared" si="10"/>
        <v>22</v>
      </c>
      <c r="I49">
        <f t="shared" si="10"/>
        <v>53</v>
      </c>
      <c r="J49">
        <f t="shared" si="10"/>
        <v>14</v>
      </c>
      <c r="K49">
        <f t="shared" si="10"/>
        <v>40</v>
      </c>
      <c r="L49">
        <f t="shared" si="10"/>
        <v>8</v>
      </c>
      <c r="M49">
        <f t="shared" si="10"/>
        <v>11</v>
      </c>
      <c r="N49">
        <f t="shared" si="10"/>
        <v>1</v>
      </c>
      <c r="O49">
        <f t="shared" si="10"/>
        <v>5</v>
      </c>
      <c r="P49">
        <f t="shared" si="10"/>
        <v>12</v>
      </c>
      <c r="T49">
        <f>SUM(T2:T46)</f>
        <v>126</v>
      </c>
      <c r="U49">
        <f>SUM(U2:U46)</f>
        <v>106</v>
      </c>
      <c r="V49">
        <f>SUM(V2:V46)</f>
        <v>3</v>
      </c>
      <c r="X49" s="4">
        <f>SUM(X2:X46)</f>
        <v>111.40000000000002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9F84-F177-4316-87FC-5F6BF05A1643}">
  <dimension ref="A1:AA59"/>
  <sheetViews>
    <sheetView topLeftCell="A10" workbookViewId="0">
      <selection activeCell="G28" sqref="G2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</v>
      </c>
      <c r="D1" s="1" t="s">
        <v>8</v>
      </c>
      <c r="E1" s="1" t="s">
        <v>9</v>
      </c>
      <c r="F1" s="1" t="s">
        <v>10</v>
      </c>
      <c r="G1" t="s">
        <v>11</v>
      </c>
      <c r="H1" s="1" t="s">
        <v>12</v>
      </c>
      <c r="I1" t="s">
        <v>43</v>
      </c>
      <c r="J1" t="s">
        <v>25</v>
      </c>
      <c r="K1" t="s">
        <v>26</v>
      </c>
      <c r="L1" t="s">
        <v>27</v>
      </c>
      <c r="M1" t="s">
        <v>28</v>
      </c>
      <c r="N1" t="s">
        <v>3</v>
      </c>
      <c r="O1" t="s">
        <v>29</v>
      </c>
      <c r="P1" t="s">
        <v>30</v>
      </c>
      <c r="Q1" t="s">
        <v>31</v>
      </c>
      <c r="R1" t="s">
        <v>5</v>
      </c>
      <c r="S1" t="s">
        <v>4</v>
      </c>
      <c r="T1" t="s">
        <v>6</v>
      </c>
      <c r="U1" t="s">
        <v>32</v>
      </c>
      <c r="V1" t="s">
        <v>33</v>
      </c>
      <c r="W1" t="s">
        <v>34</v>
      </c>
      <c r="X1" t="s">
        <v>16</v>
      </c>
      <c r="Y1" t="s">
        <v>17</v>
      </c>
      <c r="Z1" t="s">
        <v>18</v>
      </c>
      <c r="AA1" t="s">
        <v>35</v>
      </c>
    </row>
    <row r="2" spans="1:27" x14ac:dyDescent="0.3">
      <c r="A2" s="1" t="str">
        <f>'Luka Doncic'!A2</f>
        <v>vs IMP</v>
      </c>
      <c r="B2">
        <v>132</v>
      </c>
      <c r="C2">
        <v>54</v>
      </c>
      <c r="D2">
        <v>94</v>
      </c>
      <c r="E2">
        <v>17</v>
      </c>
      <c r="F2">
        <v>39</v>
      </c>
      <c r="G2">
        <v>7</v>
      </c>
      <c r="H2">
        <v>8</v>
      </c>
      <c r="I2">
        <v>9</v>
      </c>
      <c r="J2">
        <v>6</v>
      </c>
      <c r="K2">
        <v>54</v>
      </c>
      <c r="L2">
        <v>29</v>
      </c>
      <c r="M2">
        <v>44</v>
      </c>
      <c r="N2">
        <v>32</v>
      </c>
      <c r="O2">
        <v>15</v>
      </c>
      <c r="P2">
        <v>42</v>
      </c>
      <c r="Q2">
        <f t="shared" ref="Q2" si="0">O2+P2</f>
        <v>57</v>
      </c>
      <c r="R2">
        <v>2</v>
      </c>
      <c r="S2">
        <v>7</v>
      </c>
      <c r="T2">
        <v>5</v>
      </c>
      <c r="U2">
        <v>7</v>
      </c>
      <c r="V2">
        <v>6</v>
      </c>
      <c r="W2" s="5">
        <v>0.93254629629629626</v>
      </c>
      <c r="X2" s="2">
        <f t="shared" ref="X2" si="1">C2/D2</f>
        <v>0.57446808510638303</v>
      </c>
      <c r="Y2" s="2">
        <f t="shared" ref="Y2" si="2" xml:space="preserve"> E2/F2</f>
        <v>0.4358974358974359</v>
      </c>
      <c r="Z2" s="2">
        <f t="shared" ref="Z2" si="3">G2/H2</f>
        <v>0.875</v>
      </c>
      <c r="AA2" s="4">
        <f t="shared" ref="AA2" si="4">0.96*((D2)+(T2)+0.44*(H2)-(O2))</f>
        <v>84.019199999999998</v>
      </c>
    </row>
    <row r="3" spans="1:27" x14ac:dyDescent="0.3">
      <c r="A3" s="1" t="str">
        <f>'Luka Doncic'!A3</f>
        <v>@ 3PT</v>
      </c>
      <c r="B3">
        <v>134</v>
      </c>
      <c r="C3">
        <v>52</v>
      </c>
      <c r="D3">
        <v>90</v>
      </c>
      <c r="E3">
        <v>20</v>
      </c>
      <c r="F3">
        <v>42</v>
      </c>
      <c r="G3">
        <v>10</v>
      </c>
      <c r="H3">
        <v>12</v>
      </c>
      <c r="I3">
        <v>7</v>
      </c>
      <c r="J3">
        <v>8</v>
      </c>
      <c r="K3">
        <v>52</v>
      </c>
      <c r="L3">
        <v>25</v>
      </c>
      <c r="M3">
        <v>23</v>
      </c>
      <c r="N3">
        <v>30</v>
      </c>
      <c r="O3">
        <v>14</v>
      </c>
      <c r="P3">
        <v>33</v>
      </c>
      <c r="Q3">
        <f>O3+P3</f>
        <v>47</v>
      </c>
      <c r="R3">
        <v>1</v>
      </c>
      <c r="S3">
        <v>3</v>
      </c>
      <c r="T3">
        <v>9</v>
      </c>
      <c r="U3">
        <v>4</v>
      </c>
      <c r="V3">
        <v>5</v>
      </c>
      <c r="W3" s="5">
        <v>0.9344675925925926</v>
      </c>
      <c r="X3" s="2">
        <f t="shared" ref="X3:X46" si="5">C3/D3</f>
        <v>0.57777777777777772</v>
      </c>
      <c r="Y3" s="2">
        <f t="shared" ref="Y3:Y46" si="6" xml:space="preserve"> E3/F3</f>
        <v>0.47619047619047616</v>
      </c>
      <c r="Z3" s="2">
        <f t="shared" ref="Z3:Z46" si="7">G3/H3</f>
        <v>0.83333333333333337</v>
      </c>
      <c r="AA3" s="4">
        <f t="shared" ref="AA3:AA46" si="8">0.96*((D3)+(T3)+0.44*(H3)-(O3))</f>
        <v>86.668800000000005</v>
      </c>
    </row>
    <row r="4" spans="1:27" x14ac:dyDescent="0.3">
      <c r="A4" s="1" t="str">
        <f>'Luka Doncic'!A4</f>
        <v>vs DEF</v>
      </c>
      <c r="B4">
        <v>123</v>
      </c>
      <c r="C4">
        <v>49</v>
      </c>
      <c r="D4">
        <v>91</v>
      </c>
      <c r="E4">
        <v>22</v>
      </c>
      <c r="F4">
        <v>48</v>
      </c>
      <c r="G4">
        <v>3</v>
      </c>
      <c r="H4">
        <v>3</v>
      </c>
      <c r="I4">
        <v>6</v>
      </c>
      <c r="J4">
        <v>10</v>
      </c>
      <c r="K4">
        <v>36</v>
      </c>
      <c r="L4">
        <v>9</v>
      </c>
      <c r="M4">
        <v>25</v>
      </c>
      <c r="N4">
        <v>32</v>
      </c>
      <c r="O4">
        <v>7</v>
      </c>
      <c r="P4">
        <v>38</v>
      </c>
      <c r="Q4">
        <f t="shared" ref="Q4" si="9">O4+P4</f>
        <v>45</v>
      </c>
      <c r="R4">
        <v>5</v>
      </c>
      <c r="S4">
        <v>13</v>
      </c>
      <c r="T4">
        <v>16</v>
      </c>
      <c r="U4">
        <v>8</v>
      </c>
      <c r="V4">
        <v>19</v>
      </c>
      <c r="W4" s="5">
        <v>0.93381944444444442</v>
      </c>
      <c r="X4" s="2">
        <f t="shared" si="5"/>
        <v>0.53846153846153844</v>
      </c>
      <c r="Y4" s="2">
        <f t="shared" si="6"/>
        <v>0.45833333333333331</v>
      </c>
      <c r="Z4" s="2">
        <f t="shared" si="7"/>
        <v>1</v>
      </c>
      <c r="AA4" s="4">
        <f t="shared" si="8"/>
        <v>97.267199999999988</v>
      </c>
    </row>
    <row r="5" spans="1:27" x14ac:dyDescent="0.3">
      <c r="A5" s="1" t="str">
        <f>'Luka Doncic'!A5</f>
        <v>@ OCE</v>
      </c>
      <c r="B5">
        <v>107</v>
      </c>
      <c r="C5">
        <v>41</v>
      </c>
      <c r="D5">
        <v>75</v>
      </c>
      <c r="E5">
        <v>14</v>
      </c>
      <c r="F5">
        <v>32</v>
      </c>
      <c r="G5">
        <v>11</v>
      </c>
      <c r="H5">
        <v>12</v>
      </c>
      <c r="I5">
        <v>2</v>
      </c>
      <c r="J5">
        <v>0</v>
      </c>
      <c r="K5">
        <v>44</v>
      </c>
      <c r="L5">
        <v>10</v>
      </c>
      <c r="M5">
        <v>22</v>
      </c>
      <c r="N5">
        <v>22</v>
      </c>
      <c r="O5">
        <v>8</v>
      </c>
      <c r="P5">
        <v>34</v>
      </c>
      <c r="Q5">
        <f t="shared" ref="Q5:Q46" si="10">O5+P5</f>
        <v>42</v>
      </c>
      <c r="R5">
        <v>3</v>
      </c>
      <c r="S5">
        <v>10</v>
      </c>
      <c r="T5">
        <v>8</v>
      </c>
      <c r="U5">
        <v>10</v>
      </c>
      <c r="V5">
        <v>7</v>
      </c>
      <c r="W5" s="5">
        <v>0.93262731481481476</v>
      </c>
      <c r="X5" s="2">
        <f t="shared" si="5"/>
        <v>0.54666666666666663</v>
      </c>
      <c r="Y5" s="2">
        <f t="shared" si="6"/>
        <v>0.4375</v>
      </c>
      <c r="Z5" s="2">
        <f t="shared" si="7"/>
        <v>0.91666666666666663</v>
      </c>
      <c r="AA5" s="4">
        <f t="shared" si="8"/>
        <v>77.068799999999996</v>
      </c>
    </row>
    <row r="6" spans="1:27" x14ac:dyDescent="0.3">
      <c r="A6" s="1" t="str">
        <f>'Luka Doncic'!A6</f>
        <v>vs FRA</v>
      </c>
      <c r="B6">
        <v>100</v>
      </c>
      <c r="C6">
        <v>40</v>
      </c>
      <c r="D6">
        <v>78</v>
      </c>
      <c r="E6">
        <v>9</v>
      </c>
      <c r="F6">
        <v>27</v>
      </c>
      <c r="G6">
        <v>11</v>
      </c>
      <c r="H6">
        <v>14</v>
      </c>
      <c r="I6">
        <v>8</v>
      </c>
      <c r="J6">
        <v>16</v>
      </c>
      <c r="K6">
        <v>40</v>
      </c>
      <c r="L6">
        <v>8</v>
      </c>
      <c r="M6">
        <v>28</v>
      </c>
      <c r="N6">
        <v>28</v>
      </c>
      <c r="O6">
        <v>7</v>
      </c>
      <c r="P6">
        <v>29</v>
      </c>
      <c r="Q6">
        <f t="shared" si="10"/>
        <v>36</v>
      </c>
      <c r="R6">
        <v>6</v>
      </c>
      <c r="S6">
        <v>6</v>
      </c>
      <c r="T6">
        <v>4</v>
      </c>
      <c r="U6">
        <v>10</v>
      </c>
      <c r="V6">
        <v>5</v>
      </c>
      <c r="W6" s="5">
        <v>0.93146990740740743</v>
      </c>
      <c r="X6" s="2">
        <f t="shared" si="5"/>
        <v>0.51282051282051277</v>
      </c>
      <c r="Y6" s="2">
        <f t="shared" si="6"/>
        <v>0.33333333333333331</v>
      </c>
      <c r="Z6" s="2">
        <f t="shared" si="7"/>
        <v>0.7857142857142857</v>
      </c>
      <c r="AA6" s="4">
        <f t="shared" si="8"/>
        <v>77.913599999999988</v>
      </c>
    </row>
    <row r="7" spans="1:27" x14ac:dyDescent="0.3">
      <c r="A7" s="1" t="str">
        <f>'Luka Doncic'!A7</f>
        <v>@ INJ</v>
      </c>
      <c r="B7">
        <v>129</v>
      </c>
      <c r="C7">
        <v>46</v>
      </c>
      <c r="D7">
        <v>83</v>
      </c>
      <c r="E7">
        <v>18</v>
      </c>
      <c r="F7">
        <v>40</v>
      </c>
      <c r="G7">
        <v>19</v>
      </c>
      <c r="H7">
        <v>20</v>
      </c>
      <c r="I7">
        <v>3</v>
      </c>
      <c r="J7">
        <v>13</v>
      </c>
      <c r="K7">
        <v>34</v>
      </c>
      <c r="L7">
        <v>6</v>
      </c>
      <c r="M7">
        <v>22</v>
      </c>
      <c r="N7">
        <v>25</v>
      </c>
      <c r="O7">
        <v>6</v>
      </c>
      <c r="P7">
        <v>39</v>
      </c>
      <c r="Q7">
        <f t="shared" si="10"/>
        <v>45</v>
      </c>
      <c r="R7">
        <v>6</v>
      </c>
      <c r="S7">
        <v>9</v>
      </c>
      <c r="T7">
        <v>9</v>
      </c>
      <c r="U7">
        <v>11</v>
      </c>
      <c r="V7">
        <v>11</v>
      </c>
      <c r="W7" s="5">
        <v>0.93429398148148157</v>
      </c>
      <c r="X7" s="2">
        <f t="shared" si="5"/>
        <v>0.55421686746987953</v>
      </c>
      <c r="Y7" s="2">
        <f t="shared" si="6"/>
        <v>0.45</v>
      </c>
      <c r="Z7" s="2">
        <f t="shared" si="7"/>
        <v>0.95</v>
      </c>
      <c r="AA7" s="4">
        <f t="shared" si="8"/>
        <v>91.007999999999996</v>
      </c>
    </row>
    <row r="8" spans="1:27" x14ac:dyDescent="0.3">
      <c r="A8" s="1" t="str">
        <f>'Luka Doncic'!A8</f>
        <v>vs CHI</v>
      </c>
      <c r="B8">
        <v>110</v>
      </c>
      <c r="C8">
        <v>44</v>
      </c>
      <c r="D8">
        <v>77</v>
      </c>
      <c r="E8">
        <v>15</v>
      </c>
      <c r="F8">
        <v>32</v>
      </c>
      <c r="G8">
        <v>7</v>
      </c>
      <c r="H8">
        <v>8</v>
      </c>
      <c r="I8">
        <v>1</v>
      </c>
      <c r="J8">
        <v>4</v>
      </c>
      <c r="K8">
        <v>32</v>
      </c>
      <c r="L8">
        <v>4</v>
      </c>
      <c r="M8">
        <v>30</v>
      </c>
      <c r="N8">
        <v>32</v>
      </c>
      <c r="O8">
        <v>6</v>
      </c>
      <c r="P8">
        <v>37</v>
      </c>
      <c r="Q8">
        <f t="shared" si="10"/>
        <v>43</v>
      </c>
      <c r="R8">
        <v>5</v>
      </c>
      <c r="S8">
        <v>2</v>
      </c>
      <c r="T8">
        <v>10</v>
      </c>
      <c r="U8">
        <v>7</v>
      </c>
      <c r="V8">
        <v>5</v>
      </c>
      <c r="W8" s="5">
        <v>0.93247685185185192</v>
      </c>
      <c r="X8" s="2">
        <f t="shared" si="5"/>
        <v>0.5714285714285714</v>
      </c>
      <c r="Y8" s="2">
        <f t="shared" si="6"/>
        <v>0.46875</v>
      </c>
      <c r="Z8" s="2">
        <f t="shared" si="7"/>
        <v>0.875</v>
      </c>
      <c r="AA8" s="4">
        <f t="shared" si="8"/>
        <v>81.139199999999988</v>
      </c>
    </row>
    <row r="9" spans="1:27" x14ac:dyDescent="0.3">
      <c r="A9" s="1" t="str">
        <f>'Luka Doncic'!A9</f>
        <v>@ RKS</v>
      </c>
      <c r="B9">
        <v>117</v>
      </c>
      <c r="C9">
        <v>45</v>
      </c>
      <c r="D9">
        <v>86</v>
      </c>
      <c r="E9">
        <v>19</v>
      </c>
      <c r="F9">
        <v>40</v>
      </c>
      <c r="G9">
        <v>8</v>
      </c>
      <c r="H9">
        <v>13</v>
      </c>
      <c r="I9">
        <v>9</v>
      </c>
      <c r="J9">
        <v>8</v>
      </c>
      <c r="K9">
        <v>40</v>
      </c>
      <c r="L9">
        <v>13</v>
      </c>
      <c r="M9">
        <v>15</v>
      </c>
      <c r="N9">
        <v>34</v>
      </c>
      <c r="O9">
        <v>7</v>
      </c>
      <c r="P9">
        <v>30</v>
      </c>
      <c r="Q9">
        <f t="shared" si="10"/>
        <v>37</v>
      </c>
      <c r="R9">
        <v>4</v>
      </c>
      <c r="S9">
        <v>5</v>
      </c>
      <c r="T9">
        <v>9</v>
      </c>
      <c r="U9">
        <v>11</v>
      </c>
      <c r="V9">
        <v>10</v>
      </c>
      <c r="W9" s="5">
        <v>0.93421296296296286</v>
      </c>
      <c r="X9" s="2">
        <f t="shared" si="5"/>
        <v>0.52325581395348841</v>
      </c>
      <c r="Y9" s="2">
        <f t="shared" si="6"/>
        <v>0.47499999999999998</v>
      </c>
      <c r="Z9" s="2">
        <f t="shared" si="7"/>
        <v>0.61538461538461542</v>
      </c>
      <c r="AA9" s="4">
        <f t="shared" si="8"/>
        <v>89.971199999999996</v>
      </c>
    </row>
    <row r="10" spans="1:27" x14ac:dyDescent="0.3">
      <c r="A10" s="1" t="str">
        <f>'Luka Doncic'!A10</f>
        <v>vs AFR</v>
      </c>
      <c r="B10">
        <v>108</v>
      </c>
      <c r="C10">
        <v>40</v>
      </c>
      <c r="D10">
        <v>77</v>
      </c>
      <c r="E10">
        <v>18</v>
      </c>
      <c r="F10">
        <v>39</v>
      </c>
      <c r="G10">
        <v>10</v>
      </c>
      <c r="H10">
        <v>13</v>
      </c>
      <c r="I10">
        <v>3</v>
      </c>
      <c r="J10">
        <v>4</v>
      </c>
      <c r="K10">
        <v>22</v>
      </c>
      <c r="L10">
        <v>2</v>
      </c>
      <c r="M10">
        <v>23</v>
      </c>
      <c r="N10">
        <v>29</v>
      </c>
      <c r="O10">
        <v>5</v>
      </c>
      <c r="P10">
        <v>24</v>
      </c>
      <c r="Q10">
        <f t="shared" si="10"/>
        <v>29</v>
      </c>
      <c r="R10">
        <v>6</v>
      </c>
      <c r="S10">
        <v>1</v>
      </c>
      <c r="T10">
        <v>11</v>
      </c>
      <c r="U10">
        <v>11</v>
      </c>
      <c r="V10">
        <v>17</v>
      </c>
      <c r="W10" s="5">
        <v>0.93362268518518521</v>
      </c>
      <c r="X10" s="2">
        <f t="shared" si="5"/>
        <v>0.51948051948051943</v>
      </c>
      <c r="Y10" s="2">
        <f t="shared" si="6"/>
        <v>0.46153846153846156</v>
      </c>
      <c r="Z10" s="2">
        <f t="shared" si="7"/>
        <v>0.76923076923076927</v>
      </c>
      <c r="AA10" s="4">
        <f t="shared" si="8"/>
        <v>85.171199999999999</v>
      </c>
    </row>
    <row r="11" spans="1:27" x14ac:dyDescent="0.3">
      <c r="A11" s="1" t="str">
        <f>'Luka Doncic'!A11</f>
        <v>@ OLD</v>
      </c>
      <c r="B11">
        <v>116</v>
      </c>
      <c r="C11">
        <v>47</v>
      </c>
      <c r="D11">
        <v>83</v>
      </c>
      <c r="E11">
        <v>18</v>
      </c>
      <c r="F11">
        <v>41</v>
      </c>
      <c r="G11">
        <v>4</v>
      </c>
      <c r="H11">
        <v>6</v>
      </c>
      <c r="I11">
        <v>7</v>
      </c>
      <c r="J11">
        <v>11</v>
      </c>
      <c r="K11">
        <v>38</v>
      </c>
      <c r="L11">
        <v>6</v>
      </c>
      <c r="M11">
        <v>17</v>
      </c>
      <c r="N11">
        <v>33</v>
      </c>
      <c r="O11">
        <v>5</v>
      </c>
      <c r="P11">
        <v>30</v>
      </c>
      <c r="Q11">
        <f t="shared" si="10"/>
        <v>35</v>
      </c>
      <c r="R11">
        <v>5</v>
      </c>
      <c r="S11">
        <v>5</v>
      </c>
      <c r="T11">
        <v>6</v>
      </c>
      <c r="U11">
        <v>7</v>
      </c>
      <c r="V11">
        <v>13</v>
      </c>
      <c r="W11" s="5">
        <v>0.93251157407407403</v>
      </c>
      <c r="X11" s="2">
        <f t="shared" si="5"/>
        <v>0.5662650602409639</v>
      </c>
      <c r="Y11" s="2">
        <f t="shared" si="6"/>
        <v>0.43902439024390244</v>
      </c>
      <c r="Z11" s="2">
        <f t="shared" si="7"/>
        <v>0.66666666666666663</v>
      </c>
      <c r="AA11" s="4">
        <f t="shared" si="8"/>
        <v>83.174399999999991</v>
      </c>
    </row>
    <row r="12" spans="1:27" x14ac:dyDescent="0.3">
      <c r="A12" s="1" t="str">
        <f>'Luka Doncic'!A12</f>
        <v>vs USA</v>
      </c>
      <c r="B12">
        <v>122</v>
      </c>
      <c r="C12">
        <v>48</v>
      </c>
      <c r="D12">
        <v>82</v>
      </c>
      <c r="E12">
        <v>17</v>
      </c>
      <c r="F12">
        <v>31</v>
      </c>
      <c r="G12">
        <v>9</v>
      </c>
      <c r="H12">
        <v>11</v>
      </c>
      <c r="I12">
        <v>9</v>
      </c>
      <c r="J12">
        <v>0</v>
      </c>
      <c r="K12">
        <v>48</v>
      </c>
      <c r="L12">
        <v>12</v>
      </c>
      <c r="M12">
        <v>18</v>
      </c>
      <c r="N12">
        <v>28</v>
      </c>
      <c r="O12">
        <v>12</v>
      </c>
      <c r="P12">
        <v>29</v>
      </c>
      <c r="Q12">
        <f t="shared" si="10"/>
        <v>41</v>
      </c>
      <c r="R12">
        <v>4</v>
      </c>
      <c r="S12">
        <v>10</v>
      </c>
      <c r="T12">
        <v>5</v>
      </c>
      <c r="U12">
        <v>9</v>
      </c>
      <c r="V12">
        <v>14</v>
      </c>
      <c r="W12" s="5">
        <v>0.93252314814814818</v>
      </c>
      <c r="X12" s="2">
        <f t="shared" si="5"/>
        <v>0.58536585365853655</v>
      </c>
      <c r="Y12" s="2">
        <f t="shared" si="6"/>
        <v>0.54838709677419351</v>
      </c>
      <c r="Z12" s="2">
        <f t="shared" si="7"/>
        <v>0.81818181818181823</v>
      </c>
      <c r="AA12" s="4">
        <f t="shared" si="8"/>
        <v>76.6464</v>
      </c>
    </row>
    <row r="13" spans="1:27" x14ac:dyDescent="0.3">
      <c r="A13" s="1" t="str">
        <f>'Luka Doncic'!A13</f>
        <v>@ SPA</v>
      </c>
      <c r="B13">
        <v>120</v>
      </c>
      <c r="C13">
        <v>45</v>
      </c>
      <c r="D13">
        <v>85</v>
      </c>
      <c r="E13">
        <v>16</v>
      </c>
      <c r="F13">
        <v>36</v>
      </c>
      <c r="G13">
        <v>14</v>
      </c>
      <c r="H13">
        <v>18</v>
      </c>
      <c r="I13">
        <v>4</v>
      </c>
      <c r="J13">
        <v>4</v>
      </c>
      <c r="K13">
        <v>36</v>
      </c>
      <c r="L13">
        <v>4</v>
      </c>
      <c r="M13">
        <v>20</v>
      </c>
      <c r="N13">
        <v>32</v>
      </c>
      <c r="O13">
        <v>4</v>
      </c>
      <c r="P13">
        <v>35</v>
      </c>
      <c r="Q13">
        <f t="shared" si="10"/>
        <v>39</v>
      </c>
      <c r="R13">
        <v>2</v>
      </c>
      <c r="S13">
        <v>7</v>
      </c>
      <c r="T13">
        <v>6</v>
      </c>
      <c r="U13">
        <v>7</v>
      </c>
      <c r="V13">
        <v>8</v>
      </c>
      <c r="W13" s="5">
        <v>0.93385416666666676</v>
      </c>
      <c r="X13" s="2">
        <f t="shared" si="5"/>
        <v>0.52941176470588236</v>
      </c>
      <c r="Y13" s="2">
        <f t="shared" si="6"/>
        <v>0.44444444444444442</v>
      </c>
      <c r="Z13" s="2">
        <f t="shared" si="7"/>
        <v>0.77777777777777779</v>
      </c>
      <c r="AA13" s="4">
        <f t="shared" si="8"/>
        <v>91.123199999999997</v>
      </c>
    </row>
    <row r="14" spans="1:27" x14ac:dyDescent="0.3">
      <c r="A14" s="1" t="str">
        <f>'Luka Doncic'!A14</f>
        <v>vs 6TH</v>
      </c>
      <c r="B14">
        <v>118</v>
      </c>
      <c r="C14">
        <v>43</v>
      </c>
      <c r="D14">
        <v>74</v>
      </c>
      <c r="E14">
        <v>18</v>
      </c>
      <c r="F14">
        <v>37</v>
      </c>
      <c r="G14">
        <v>14</v>
      </c>
      <c r="H14">
        <v>15</v>
      </c>
      <c r="I14">
        <v>3</v>
      </c>
      <c r="J14">
        <v>7</v>
      </c>
      <c r="K14">
        <v>30</v>
      </c>
      <c r="L14">
        <v>7</v>
      </c>
      <c r="M14">
        <v>21</v>
      </c>
      <c r="N14">
        <v>30</v>
      </c>
      <c r="O14">
        <v>8</v>
      </c>
      <c r="P14">
        <v>30</v>
      </c>
      <c r="Q14">
        <f t="shared" si="10"/>
        <v>38</v>
      </c>
      <c r="R14">
        <v>3</v>
      </c>
      <c r="S14">
        <v>7</v>
      </c>
      <c r="T14">
        <v>11</v>
      </c>
      <c r="U14">
        <v>8</v>
      </c>
      <c r="V14">
        <v>9</v>
      </c>
      <c r="W14" s="5">
        <v>0.93196759259259254</v>
      </c>
      <c r="X14" s="2">
        <f t="shared" si="5"/>
        <v>0.58108108108108103</v>
      </c>
      <c r="Y14" s="2">
        <f t="shared" si="6"/>
        <v>0.48648648648648651</v>
      </c>
      <c r="Z14" s="2">
        <f t="shared" si="7"/>
        <v>0.93333333333333335</v>
      </c>
      <c r="AA14" s="4">
        <f t="shared" si="8"/>
        <v>80.255999999999986</v>
      </c>
    </row>
    <row r="15" spans="1:27" x14ac:dyDescent="0.3">
      <c r="A15" s="1" t="str">
        <f>'Luka Doncic'!A15</f>
        <v>@ CAN</v>
      </c>
      <c r="B15">
        <v>133</v>
      </c>
      <c r="C15">
        <v>51</v>
      </c>
      <c r="D15">
        <v>90</v>
      </c>
      <c r="E15">
        <v>13</v>
      </c>
      <c r="F15">
        <v>30</v>
      </c>
      <c r="G15">
        <v>18</v>
      </c>
      <c r="H15">
        <v>19</v>
      </c>
      <c r="I15">
        <v>12</v>
      </c>
      <c r="J15">
        <v>4</v>
      </c>
      <c r="K15">
        <v>50</v>
      </c>
      <c r="L15">
        <v>14</v>
      </c>
      <c r="M15">
        <v>30</v>
      </c>
      <c r="N15">
        <v>34</v>
      </c>
      <c r="O15">
        <v>12</v>
      </c>
      <c r="P15">
        <v>31</v>
      </c>
      <c r="Q15">
        <f t="shared" si="10"/>
        <v>43</v>
      </c>
      <c r="R15">
        <v>4</v>
      </c>
      <c r="S15">
        <v>5</v>
      </c>
      <c r="T15">
        <v>6</v>
      </c>
      <c r="U15">
        <v>9</v>
      </c>
      <c r="V15">
        <v>12</v>
      </c>
      <c r="W15" s="5">
        <v>0.93215277777777783</v>
      </c>
      <c r="X15" s="2">
        <f t="shared" si="5"/>
        <v>0.56666666666666665</v>
      </c>
      <c r="Y15" s="2">
        <f t="shared" si="6"/>
        <v>0.43333333333333335</v>
      </c>
      <c r="Z15" s="2">
        <f t="shared" si="7"/>
        <v>0.94736842105263153</v>
      </c>
      <c r="AA15" s="4">
        <f t="shared" si="8"/>
        <v>88.665599999999998</v>
      </c>
    </row>
    <row r="16" spans="1:27" x14ac:dyDescent="0.3">
      <c r="A16" s="1" t="str">
        <f>'Luka Doncic'!A16</f>
        <v>vs DNK</v>
      </c>
      <c r="B16">
        <v>131</v>
      </c>
      <c r="C16">
        <v>52</v>
      </c>
      <c r="D16">
        <v>95</v>
      </c>
      <c r="E16">
        <v>21</v>
      </c>
      <c r="F16">
        <v>45</v>
      </c>
      <c r="G16">
        <v>6</v>
      </c>
      <c r="H16">
        <v>6</v>
      </c>
      <c r="I16">
        <v>8</v>
      </c>
      <c r="J16">
        <v>8</v>
      </c>
      <c r="K16">
        <v>50</v>
      </c>
      <c r="L16">
        <v>20</v>
      </c>
      <c r="M16">
        <v>33</v>
      </c>
      <c r="N16">
        <v>37</v>
      </c>
      <c r="O16">
        <v>13</v>
      </c>
      <c r="P16">
        <v>22</v>
      </c>
      <c r="Q16">
        <f t="shared" si="10"/>
        <v>35</v>
      </c>
      <c r="R16">
        <v>9</v>
      </c>
      <c r="S16">
        <v>7</v>
      </c>
      <c r="T16">
        <v>13</v>
      </c>
      <c r="U16">
        <v>22</v>
      </c>
      <c r="V16">
        <v>7</v>
      </c>
      <c r="W16" s="5">
        <v>0.93291666666666662</v>
      </c>
      <c r="X16" s="2">
        <f t="shared" si="5"/>
        <v>0.54736842105263162</v>
      </c>
      <c r="Y16" s="2">
        <f t="shared" si="6"/>
        <v>0.46666666666666667</v>
      </c>
      <c r="Z16" s="2">
        <f t="shared" si="7"/>
        <v>1</v>
      </c>
      <c r="AA16" s="4">
        <f t="shared" si="8"/>
        <v>93.734399999999994</v>
      </c>
    </row>
    <row r="17" spans="1:27" x14ac:dyDescent="0.3">
      <c r="A17" s="1" t="str">
        <f>'Luka Doncic'!A17</f>
        <v>@ IMP</v>
      </c>
      <c r="B17">
        <v>111</v>
      </c>
      <c r="C17">
        <v>46</v>
      </c>
      <c r="D17">
        <v>95</v>
      </c>
      <c r="E17">
        <v>15</v>
      </c>
      <c r="F17">
        <v>38</v>
      </c>
      <c r="G17">
        <v>4</v>
      </c>
      <c r="H17">
        <v>5</v>
      </c>
      <c r="I17">
        <v>6</v>
      </c>
      <c r="J17">
        <v>4</v>
      </c>
      <c r="K17">
        <v>46</v>
      </c>
      <c r="L17">
        <v>13</v>
      </c>
      <c r="M17">
        <v>31</v>
      </c>
      <c r="N17">
        <v>26</v>
      </c>
      <c r="O17">
        <v>13</v>
      </c>
      <c r="P17">
        <v>30</v>
      </c>
      <c r="Q17">
        <f t="shared" si="10"/>
        <v>43</v>
      </c>
      <c r="R17">
        <v>2</v>
      </c>
      <c r="S17">
        <v>7</v>
      </c>
      <c r="T17">
        <v>6</v>
      </c>
      <c r="U17">
        <v>12</v>
      </c>
      <c r="V17">
        <v>9</v>
      </c>
      <c r="W17" s="5">
        <v>0.93346064814814811</v>
      </c>
      <c r="X17" s="2">
        <f t="shared" si="5"/>
        <v>0.48421052631578948</v>
      </c>
      <c r="Y17" s="2">
        <f t="shared" si="6"/>
        <v>0.39473684210526316</v>
      </c>
      <c r="Z17" s="2">
        <f t="shared" si="7"/>
        <v>0.8</v>
      </c>
      <c r="AA17" s="4">
        <f t="shared" si="8"/>
        <v>86.591999999999999</v>
      </c>
    </row>
    <row r="18" spans="1:27" x14ac:dyDescent="0.3">
      <c r="A18" s="1" t="str">
        <f>'Luka Doncic'!A18</f>
        <v>vs 3PT</v>
      </c>
      <c r="B18">
        <v>123</v>
      </c>
      <c r="C18">
        <v>49</v>
      </c>
      <c r="D18">
        <v>88</v>
      </c>
      <c r="E18">
        <v>18</v>
      </c>
      <c r="F18">
        <v>41</v>
      </c>
      <c r="G18">
        <v>7</v>
      </c>
      <c r="H18">
        <v>8</v>
      </c>
      <c r="I18">
        <v>2</v>
      </c>
      <c r="J18">
        <v>4</v>
      </c>
      <c r="K18">
        <v>42</v>
      </c>
      <c r="L18">
        <v>15</v>
      </c>
      <c r="M18">
        <v>36</v>
      </c>
      <c r="N18">
        <v>36</v>
      </c>
      <c r="O18">
        <v>12</v>
      </c>
      <c r="P18">
        <v>39</v>
      </c>
      <c r="Q18">
        <f t="shared" si="10"/>
        <v>51</v>
      </c>
      <c r="R18">
        <v>1</v>
      </c>
      <c r="S18">
        <v>7</v>
      </c>
      <c r="T18">
        <v>9</v>
      </c>
      <c r="U18">
        <v>9</v>
      </c>
      <c r="V18">
        <v>7</v>
      </c>
      <c r="W18" s="5">
        <v>0.93297453703703703</v>
      </c>
      <c r="X18" s="2">
        <f t="shared" si="5"/>
        <v>0.55681818181818177</v>
      </c>
      <c r="Y18" s="2">
        <f t="shared" si="6"/>
        <v>0.43902439024390244</v>
      </c>
      <c r="Z18" s="2">
        <f t="shared" si="7"/>
        <v>0.875</v>
      </c>
      <c r="AA18" s="4">
        <f t="shared" si="8"/>
        <v>84.979199999999992</v>
      </c>
    </row>
    <row r="19" spans="1:27" x14ac:dyDescent="0.3">
      <c r="A19" s="1" t="str">
        <f>'Luka Doncic'!A19</f>
        <v>@ DEF</v>
      </c>
      <c r="B19">
        <v>107</v>
      </c>
      <c r="C19">
        <v>42</v>
      </c>
      <c r="D19">
        <v>76</v>
      </c>
      <c r="E19">
        <v>18</v>
      </c>
      <c r="F19">
        <v>36</v>
      </c>
      <c r="G19">
        <v>5</v>
      </c>
      <c r="H19">
        <v>6</v>
      </c>
      <c r="I19">
        <v>6</v>
      </c>
      <c r="J19">
        <v>4</v>
      </c>
      <c r="K19">
        <v>32</v>
      </c>
      <c r="L19">
        <v>10</v>
      </c>
      <c r="M19">
        <v>35</v>
      </c>
      <c r="N19">
        <v>31</v>
      </c>
      <c r="O19">
        <v>10</v>
      </c>
      <c r="P19">
        <v>30</v>
      </c>
      <c r="Q19">
        <f t="shared" si="10"/>
        <v>40</v>
      </c>
      <c r="R19">
        <v>4</v>
      </c>
      <c r="S19">
        <v>8</v>
      </c>
      <c r="T19">
        <v>16</v>
      </c>
      <c r="U19">
        <v>13</v>
      </c>
      <c r="V19">
        <v>9</v>
      </c>
      <c r="W19" s="5">
        <v>0.93287037037037035</v>
      </c>
      <c r="X19" s="2">
        <f t="shared" si="5"/>
        <v>0.55263157894736847</v>
      </c>
      <c r="Y19" s="2">
        <f t="shared" si="6"/>
        <v>0.5</v>
      </c>
      <c r="Z19" s="2">
        <f t="shared" si="7"/>
        <v>0.83333333333333337</v>
      </c>
      <c r="AA19" s="4">
        <f t="shared" si="8"/>
        <v>81.254400000000004</v>
      </c>
    </row>
    <row r="20" spans="1:27" x14ac:dyDescent="0.3">
      <c r="A20" s="1" t="str">
        <f>'Luka Doncic'!A20</f>
        <v>vs OCE</v>
      </c>
      <c r="B20">
        <v>118</v>
      </c>
      <c r="C20">
        <v>47</v>
      </c>
      <c r="D20">
        <v>82</v>
      </c>
      <c r="E20">
        <v>14</v>
      </c>
      <c r="F20">
        <v>33</v>
      </c>
      <c r="G20">
        <v>10</v>
      </c>
      <c r="H20">
        <v>12</v>
      </c>
      <c r="I20">
        <v>9</v>
      </c>
      <c r="J20">
        <v>8</v>
      </c>
      <c r="K20">
        <v>42</v>
      </c>
      <c r="L20">
        <v>8</v>
      </c>
      <c r="M20">
        <v>31</v>
      </c>
      <c r="N20">
        <v>34</v>
      </c>
      <c r="O20">
        <v>5</v>
      </c>
      <c r="P20">
        <v>33</v>
      </c>
      <c r="Q20">
        <f t="shared" si="10"/>
        <v>38</v>
      </c>
      <c r="R20">
        <v>4</v>
      </c>
      <c r="S20">
        <v>9</v>
      </c>
      <c r="T20">
        <v>5</v>
      </c>
      <c r="U20">
        <v>10</v>
      </c>
      <c r="V20">
        <v>4</v>
      </c>
      <c r="W20" s="5">
        <v>0.93207175925925922</v>
      </c>
      <c r="X20" s="2">
        <f t="shared" si="5"/>
        <v>0.57317073170731703</v>
      </c>
      <c r="Y20" s="2">
        <f t="shared" si="6"/>
        <v>0.42424242424242425</v>
      </c>
      <c r="Z20" s="2">
        <f t="shared" si="7"/>
        <v>0.83333333333333337</v>
      </c>
      <c r="AA20" s="4">
        <f t="shared" si="8"/>
        <v>83.788799999999995</v>
      </c>
    </row>
    <row r="21" spans="1:27" x14ac:dyDescent="0.3">
      <c r="A21" s="1" t="str">
        <f>'Luka Doncic'!A21</f>
        <v>@ FRA</v>
      </c>
      <c r="B21">
        <v>117</v>
      </c>
      <c r="C21">
        <v>46</v>
      </c>
      <c r="D21">
        <v>80</v>
      </c>
      <c r="E21">
        <v>13</v>
      </c>
      <c r="F21">
        <v>31</v>
      </c>
      <c r="G21">
        <v>12</v>
      </c>
      <c r="H21">
        <v>13</v>
      </c>
      <c r="I21">
        <v>6</v>
      </c>
      <c r="J21">
        <v>14</v>
      </c>
      <c r="K21">
        <v>48</v>
      </c>
      <c r="L21">
        <v>14</v>
      </c>
      <c r="M21">
        <v>20</v>
      </c>
      <c r="N21">
        <v>25</v>
      </c>
      <c r="O21">
        <v>8</v>
      </c>
      <c r="P21">
        <v>30</v>
      </c>
      <c r="Q21">
        <f t="shared" si="10"/>
        <v>38</v>
      </c>
      <c r="R21">
        <v>10</v>
      </c>
      <c r="S21">
        <v>3</v>
      </c>
      <c r="T21">
        <v>8</v>
      </c>
      <c r="U21">
        <v>20</v>
      </c>
      <c r="V21">
        <v>10</v>
      </c>
      <c r="W21" s="5">
        <v>0.93144675925925924</v>
      </c>
      <c r="X21" s="2">
        <f t="shared" si="5"/>
        <v>0.57499999999999996</v>
      </c>
      <c r="Y21" s="2">
        <f t="shared" si="6"/>
        <v>0.41935483870967744</v>
      </c>
      <c r="Z21" s="2">
        <f t="shared" si="7"/>
        <v>0.92307692307692313</v>
      </c>
      <c r="AA21" s="4">
        <f t="shared" si="8"/>
        <v>82.291199999999989</v>
      </c>
    </row>
    <row r="22" spans="1:27" x14ac:dyDescent="0.3">
      <c r="A22" s="1" t="str">
        <f>'Luka Doncic'!A22</f>
        <v>vs INJ</v>
      </c>
      <c r="B22">
        <v>151</v>
      </c>
      <c r="C22">
        <v>57</v>
      </c>
      <c r="D22">
        <v>113</v>
      </c>
      <c r="E22">
        <v>21</v>
      </c>
      <c r="F22">
        <v>48</v>
      </c>
      <c r="G22">
        <v>16</v>
      </c>
      <c r="H22">
        <v>18</v>
      </c>
      <c r="I22">
        <v>10</v>
      </c>
      <c r="J22">
        <v>8</v>
      </c>
      <c r="K22">
        <v>54</v>
      </c>
      <c r="L22">
        <v>14</v>
      </c>
      <c r="M22">
        <v>24</v>
      </c>
      <c r="N22">
        <v>38</v>
      </c>
      <c r="O22">
        <v>14</v>
      </c>
      <c r="P22">
        <v>38</v>
      </c>
      <c r="Q22">
        <f t="shared" si="10"/>
        <v>52</v>
      </c>
      <c r="R22">
        <v>9</v>
      </c>
      <c r="S22">
        <v>11</v>
      </c>
      <c r="T22">
        <v>15</v>
      </c>
      <c r="U22">
        <v>18</v>
      </c>
      <c r="V22">
        <v>13</v>
      </c>
      <c r="W22" s="5">
        <v>0.9382638888888889</v>
      </c>
      <c r="X22" s="2">
        <f t="shared" si="5"/>
        <v>0.50442477876106195</v>
      </c>
      <c r="Y22" s="2">
        <f t="shared" si="6"/>
        <v>0.4375</v>
      </c>
      <c r="Z22" s="2">
        <f t="shared" si="7"/>
        <v>0.88888888888888884</v>
      </c>
      <c r="AA22" s="4">
        <f t="shared" si="8"/>
        <v>117.04319999999998</v>
      </c>
    </row>
    <row r="23" spans="1:27" x14ac:dyDescent="0.3">
      <c r="A23" s="1" t="str">
        <f>'Luka Doncic'!A23</f>
        <v>@ CHI</v>
      </c>
      <c r="B23">
        <v>109</v>
      </c>
      <c r="C23">
        <v>43</v>
      </c>
      <c r="D23">
        <v>88</v>
      </c>
      <c r="E23">
        <v>18</v>
      </c>
      <c r="F23">
        <v>47</v>
      </c>
      <c r="G23">
        <v>5</v>
      </c>
      <c r="H23">
        <v>6</v>
      </c>
      <c r="I23">
        <v>3</v>
      </c>
      <c r="J23">
        <v>8</v>
      </c>
      <c r="K23">
        <v>38</v>
      </c>
      <c r="L23">
        <v>15</v>
      </c>
      <c r="M23">
        <v>36</v>
      </c>
      <c r="N23">
        <v>31</v>
      </c>
      <c r="O23">
        <v>8</v>
      </c>
      <c r="P23">
        <v>26</v>
      </c>
      <c r="Q23">
        <f t="shared" si="10"/>
        <v>34</v>
      </c>
      <c r="R23">
        <v>5</v>
      </c>
      <c r="S23">
        <v>0</v>
      </c>
      <c r="T23">
        <v>5</v>
      </c>
      <c r="U23">
        <v>9</v>
      </c>
      <c r="V23">
        <v>14</v>
      </c>
      <c r="W23" s="5">
        <v>0.93311342592592594</v>
      </c>
      <c r="X23" s="2">
        <f t="shared" si="5"/>
        <v>0.48863636363636365</v>
      </c>
      <c r="Y23" s="2">
        <f t="shared" si="6"/>
        <v>0.38297872340425532</v>
      </c>
      <c r="Z23" s="2">
        <f t="shared" si="7"/>
        <v>0.83333333333333337</v>
      </c>
      <c r="AA23" s="4">
        <f t="shared" si="8"/>
        <v>84.134399999999999</v>
      </c>
    </row>
    <row r="24" spans="1:27" x14ac:dyDescent="0.3">
      <c r="A24" s="1" t="str">
        <f>'Luka Doncic'!A24</f>
        <v>vs RKS</v>
      </c>
      <c r="B24">
        <v>104</v>
      </c>
      <c r="C24">
        <v>42</v>
      </c>
      <c r="D24">
        <v>94</v>
      </c>
      <c r="E24">
        <v>15</v>
      </c>
      <c r="F24">
        <v>44</v>
      </c>
      <c r="G24">
        <v>5</v>
      </c>
      <c r="H24">
        <v>8</v>
      </c>
      <c r="I24">
        <v>4</v>
      </c>
      <c r="J24">
        <v>12</v>
      </c>
      <c r="K24">
        <v>34</v>
      </c>
      <c r="L24">
        <v>6</v>
      </c>
      <c r="M24">
        <v>15</v>
      </c>
      <c r="N24">
        <v>27</v>
      </c>
      <c r="O24">
        <v>12</v>
      </c>
      <c r="P24">
        <v>22</v>
      </c>
      <c r="Q24">
        <f t="shared" si="10"/>
        <v>34</v>
      </c>
      <c r="R24">
        <v>9</v>
      </c>
      <c r="S24">
        <v>2</v>
      </c>
      <c r="T24">
        <v>6</v>
      </c>
      <c r="U24">
        <v>20</v>
      </c>
      <c r="V24">
        <v>8</v>
      </c>
      <c r="W24" s="5">
        <v>0.93336805555555558</v>
      </c>
      <c r="X24" s="2">
        <f t="shared" si="5"/>
        <v>0.44680851063829785</v>
      </c>
      <c r="Y24" s="2">
        <f t="shared" si="6"/>
        <v>0.34090909090909088</v>
      </c>
      <c r="Z24" s="2">
        <f t="shared" si="7"/>
        <v>0.625</v>
      </c>
      <c r="AA24" s="4">
        <f t="shared" si="8"/>
        <v>87.859199999999987</v>
      </c>
    </row>
    <row r="25" spans="1:27" x14ac:dyDescent="0.3">
      <c r="A25" s="1" t="str">
        <f>'Luka Doncic'!A25</f>
        <v>@ AFR</v>
      </c>
      <c r="B25">
        <v>124</v>
      </c>
      <c r="C25">
        <v>47</v>
      </c>
      <c r="D25">
        <v>79</v>
      </c>
      <c r="E25">
        <v>13</v>
      </c>
      <c r="F25">
        <v>28</v>
      </c>
      <c r="G25">
        <v>17</v>
      </c>
      <c r="H25">
        <v>19</v>
      </c>
      <c r="I25">
        <v>6</v>
      </c>
      <c r="J25">
        <v>2</v>
      </c>
      <c r="K25">
        <v>46</v>
      </c>
      <c r="L25">
        <v>12</v>
      </c>
      <c r="M25">
        <v>29</v>
      </c>
      <c r="N25">
        <v>33</v>
      </c>
      <c r="O25">
        <v>7</v>
      </c>
      <c r="P25">
        <v>27</v>
      </c>
      <c r="Q25">
        <f t="shared" si="10"/>
        <v>34</v>
      </c>
      <c r="R25">
        <v>4</v>
      </c>
      <c r="S25">
        <v>3</v>
      </c>
      <c r="T25">
        <v>6</v>
      </c>
      <c r="U25">
        <v>16</v>
      </c>
      <c r="V25">
        <v>7</v>
      </c>
      <c r="W25" s="5">
        <v>0.93365740740740744</v>
      </c>
      <c r="X25" s="2">
        <f t="shared" si="5"/>
        <v>0.59493670886075944</v>
      </c>
      <c r="Y25" s="2">
        <f t="shared" si="6"/>
        <v>0.4642857142857143</v>
      </c>
      <c r="Z25" s="2">
        <f t="shared" si="7"/>
        <v>0.89473684210526316</v>
      </c>
      <c r="AA25" s="4">
        <f t="shared" si="8"/>
        <v>82.905599999999993</v>
      </c>
    </row>
    <row r="26" spans="1:27" x14ac:dyDescent="0.3">
      <c r="A26" s="1" t="str">
        <f>'Luka Doncic'!A26</f>
        <v>vs OLD</v>
      </c>
      <c r="B26">
        <v>121</v>
      </c>
      <c r="C26">
        <v>47</v>
      </c>
      <c r="D26">
        <v>87</v>
      </c>
      <c r="E26">
        <v>17</v>
      </c>
      <c r="F26">
        <v>35</v>
      </c>
      <c r="G26">
        <v>10</v>
      </c>
      <c r="H26">
        <v>12</v>
      </c>
      <c r="I26">
        <v>6</v>
      </c>
      <c r="J26">
        <v>10</v>
      </c>
      <c r="K26">
        <v>42</v>
      </c>
      <c r="L26">
        <v>11</v>
      </c>
      <c r="M26">
        <v>21</v>
      </c>
      <c r="N26">
        <v>28</v>
      </c>
      <c r="O26">
        <v>7</v>
      </c>
      <c r="P26">
        <v>28</v>
      </c>
      <c r="Q26">
        <f t="shared" si="10"/>
        <v>35</v>
      </c>
      <c r="R26">
        <v>3</v>
      </c>
      <c r="S26">
        <v>11</v>
      </c>
      <c r="T26">
        <v>5</v>
      </c>
      <c r="U26">
        <v>8</v>
      </c>
      <c r="V26">
        <v>8</v>
      </c>
      <c r="W26" s="5">
        <v>0.93344907407407407</v>
      </c>
      <c r="X26" s="2">
        <f t="shared" si="5"/>
        <v>0.54022988505747127</v>
      </c>
      <c r="Y26" s="2">
        <f t="shared" si="6"/>
        <v>0.48571428571428571</v>
      </c>
      <c r="Z26" s="2">
        <f t="shared" si="7"/>
        <v>0.83333333333333337</v>
      </c>
      <c r="AA26" s="4">
        <f t="shared" si="8"/>
        <v>86.668800000000005</v>
      </c>
    </row>
    <row r="27" spans="1:27" x14ac:dyDescent="0.3">
      <c r="A27" s="1" t="str">
        <f>'Luka Doncic'!A27</f>
        <v>@ USA</v>
      </c>
      <c r="B27">
        <v>122</v>
      </c>
      <c r="C27">
        <v>48</v>
      </c>
      <c r="D27">
        <v>85</v>
      </c>
      <c r="E27">
        <v>16</v>
      </c>
      <c r="F27">
        <v>39</v>
      </c>
      <c r="G27">
        <v>10</v>
      </c>
      <c r="H27">
        <v>11</v>
      </c>
      <c r="I27">
        <v>6</v>
      </c>
      <c r="J27">
        <v>4</v>
      </c>
      <c r="K27">
        <v>42</v>
      </c>
      <c r="L27">
        <v>9</v>
      </c>
      <c r="M27">
        <v>25</v>
      </c>
      <c r="N27">
        <v>30</v>
      </c>
      <c r="O27">
        <v>6</v>
      </c>
      <c r="P27">
        <v>32</v>
      </c>
      <c r="Q27">
        <f t="shared" si="10"/>
        <v>38</v>
      </c>
      <c r="R27">
        <v>9</v>
      </c>
      <c r="S27">
        <v>10</v>
      </c>
      <c r="T27">
        <v>12</v>
      </c>
      <c r="U27">
        <v>10</v>
      </c>
      <c r="V27">
        <v>11</v>
      </c>
      <c r="W27" s="5">
        <v>0.93268518518518517</v>
      </c>
      <c r="X27" s="2">
        <f t="shared" si="5"/>
        <v>0.56470588235294117</v>
      </c>
      <c r="Y27" s="2">
        <f t="shared" si="6"/>
        <v>0.41025641025641024</v>
      </c>
      <c r="Z27" s="2">
        <f t="shared" si="7"/>
        <v>0.90909090909090906</v>
      </c>
      <c r="AA27" s="4">
        <f t="shared" si="8"/>
        <v>92.006399999999999</v>
      </c>
    </row>
    <row r="28" spans="1:27" x14ac:dyDescent="0.3">
      <c r="A28" s="1">
        <f>'Luka Doncic'!A28</f>
        <v>0</v>
      </c>
      <c r="Q28">
        <f t="shared" si="10"/>
        <v>0</v>
      </c>
      <c r="W28" s="5"/>
      <c r="X28" s="2" t="e">
        <f t="shared" si="5"/>
        <v>#DIV/0!</v>
      </c>
      <c r="Y28" s="2" t="e">
        <f t="shared" si="6"/>
        <v>#DIV/0!</v>
      </c>
      <c r="Z28" s="2" t="e">
        <f t="shared" si="7"/>
        <v>#DIV/0!</v>
      </c>
      <c r="AA28" s="4">
        <f t="shared" si="8"/>
        <v>0</v>
      </c>
    </row>
    <row r="29" spans="1:27" x14ac:dyDescent="0.3">
      <c r="A29" s="1">
        <f>'Luka Doncic'!A29</f>
        <v>0</v>
      </c>
      <c r="Q29">
        <f t="shared" si="10"/>
        <v>0</v>
      </c>
      <c r="W29" s="5"/>
      <c r="X29" s="2" t="e">
        <f t="shared" si="5"/>
        <v>#DIV/0!</v>
      </c>
      <c r="Y29" s="2" t="e">
        <f t="shared" si="6"/>
        <v>#DIV/0!</v>
      </c>
      <c r="Z29" s="2" t="e">
        <f t="shared" si="7"/>
        <v>#DIV/0!</v>
      </c>
      <c r="AA29" s="4">
        <f t="shared" si="8"/>
        <v>0</v>
      </c>
    </row>
    <row r="30" spans="1:27" x14ac:dyDescent="0.3">
      <c r="A30" s="1">
        <f>'Luka Doncic'!A30</f>
        <v>0</v>
      </c>
      <c r="Q30">
        <f t="shared" si="10"/>
        <v>0</v>
      </c>
      <c r="W30" s="5"/>
      <c r="X30" s="2" t="e">
        <f t="shared" si="5"/>
        <v>#DIV/0!</v>
      </c>
      <c r="Y30" s="2" t="e">
        <f t="shared" si="6"/>
        <v>#DIV/0!</v>
      </c>
      <c r="Z30" s="2" t="e">
        <f t="shared" si="7"/>
        <v>#DIV/0!</v>
      </c>
      <c r="AA30" s="4">
        <f t="shared" si="8"/>
        <v>0</v>
      </c>
    </row>
    <row r="31" spans="1:27" x14ac:dyDescent="0.3">
      <c r="A31" s="1">
        <f>'Luka Doncic'!A31</f>
        <v>0</v>
      </c>
      <c r="Q31">
        <f t="shared" si="10"/>
        <v>0</v>
      </c>
      <c r="W31" s="5"/>
      <c r="X31" s="2" t="e">
        <f t="shared" si="5"/>
        <v>#DIV/0!</v>
      </c>
      <c r="Y31" s="2" t="e">
        <f t="shared" si="6"/>
        <v>#DIV/0!</v>
      </c>
      <c r="Z31" s="2" t="e">
        <f t="shared" si="7"/>
        <v>#DIV/0!</v>
      </c>
      <c r="AA31" s="4">
        <f t="shared" si="8"/>
        <v>0</v>
      </c>
    </row>
    <row r="32" spans="1:27" x14ac:dyDescent="0.3">
      <c r="A32" s="1">
        <f>'Luka Doncic'!A32</f>
        <v>0</v>
      </c>
      <c r="Q32">
        <f t="shared" si="10"/>
        <v>0</v>
      </c>
      <c r="W32" s="5"/>
      <c r="X32" s="2" t="e">
        <f t="shared" si="5"/>
        <v>#DIV/0!</v>
      </c>
      <c r="Y32" s="2" t="e">
        <f t="shared" si="6"/>
        <v>#DIV/0!</v>
      </c>
      <c r="Z32" s="2" t="e">
        <f t="shared" si="7"/>
        <v>#DIV/0!</v>
      </c>
      <c r="AA32" s="4">
        <f t="shared" si="8"/>
        <v>0</v>
      </c>
    </row>
    <row r="33" spans="1:27" x14ac:dyDescent="0.3">
      <c r="A33" s="1">
        <f>'Luka Doncic'!A33</f>
        <v>0</v>
      </c>
      <c r="Q33">
        <f t="shared" si="10"/>
        <v>0</v>
      </c>
      <c r="W33" s="5"/>
      <c r="X33" s="2" t="e">
        <f t="shared" si="5"/>
        <v>#DIV/0!</v>
      </c>
      <c r="Y33" s="2" t="e">
        <f t="shared" si="6"/>
        <v>#DIV/0!</v>
      </c>
      <c r="Z33" s="2" t="e">
        <f t="shared" si="7"/>
        <v>#DIV/0!</v>
      </c>
      <c r="AA33" s="4">
        <f t="shared" si="8"/>
        <v>0</v>
      </c>
    </row>
    <row r="34" spans="1:27" x14ac:dyDescent="0.3">
      <c r="A34" s="1">
        <f>'Luka Doncic'!A34</f>
        <v>0</v>
      </c>
      <c r="Q34">
        <f t="shared" si="10"/>
        <v>0</v>
      </c>
      <c r="W34" s="5"/>
      <c r="X34" s="2" t="e">
        <f t="shared" si="5"/>
        <v>#DIV/0!</v>
      </c>
      <c r="Y34" s="2" t="e">
        <f t="shared" si="6"/>
        <v>#DIV/0!</v>
      </c>
      <c r="Z34" s="2" t="e">
        <f t="shared" si="7"/>
        <v>#DIV/0!</v>
      </c>
      <c r="AA34" s="4">
        <f t="shared" si="8"/>
        <v>0</v>
      </c>
    </row>
    <row r="35" spans="1:27" x14ac:dyDescent="0.3">
      <c r="A35" s="1">
        <f>'Luka Doncic'!A35</f>
        <v>0</v>
      </c>
      <c r="Q35">
        <f t="shared" si="10"/>
        <v>0</v>
      </c>
      <c r="W35" s="5"/>
      <c r="X35" s="2" t="e">
        <f t="shared" si="5"/>
        <v>#DIV/0!</v>
      </c>
      <c r="Y35" s="2" t="e">
        <f t="shared" si="6"/>
        <v>#DIV/0!</v>
      </c>
      <c r="Z35" s="2" t="e">
        <f t="shared" si="7"/>
        <v>#DIV/0!</v>
      </c>
      <c r="AA35" s="4">
        <f t="shared" si="8"/>
        <v>0</v>
      </c>
    </row>
    <row r="36" spans="1:27" x14ac:dyDescent="0.3">
      <c r="A36" s="1">
        <f>'Luka Doncic'!A36</f>
        <v>0</v>
      </c>
      <c r="Q36">
        <f t="shared" si="10"/>
        <v>0</v>
      </c>
      <c r="W36" s="5"/>
      <c r="X36" s="2" t="e">
        <f t="shared" si="5"/>
        <v>#DIV/0!</v>
      </c>
      <c r="Y36" s="2" t="e">
        <f t="shared" si="6"/>
        <v>#DIV/0!</v>
      </c>
      <c r="Z36" s="2" t="e">
        <f t="shared" si="7"/>
        <v>#DIV/0!</v>
      </c>
      <c r="AA36" s="4">
        <f t="shared" si="8"/>
        <v>0</v>
      </c>
    </row>
    <row r="37" spans="1:27" x14ac:dyDescent="0.3">
      <c r="A37" s="1">
        <f>'Luka Doncic'!A37</f>
        <v>0</v>
      </c>
      <c r="Q37">
        <f t="shared" si="10"/>
        <v>0</v>
      </c>
      <c r="W37" s="5"/>
      <c r="X37" s="2" t="e">
        <f t="shared" si="5"/>
        <v>#DIV/0!</v>
      </c>
      <c r="Y37" s="2" t="e">
        <f t="shared" si="6"/>
        <v>#DIV/0!</v>
      </c>
      <c r="Z37" s="2" t="e">
        <f t="shared" si="7"/>
        <v>#DIV/0!</v>
      </c>
      <c r="AA37" s="4">
        <f t="shared" si="8"/>
        <v>0</v>
      </c>
    </row>
    <row r="38" spans="1:27" x14ac:dyDescent="0.3">
      <c r="A38" s="1">
        <f>'Luka Doncic'!A38</f>
        <v>0</v>
      </c>
      <c r="Q38">
        <f t="shared" si="10"/>
        <v>0</v>
      </c>
      <c r="W38" s="5"/>
      <c r="X38" s="2" t="e">
        <f t="shared" si="5"/>
        <v>#DIV/0!</v>
      </c>
      <c r="Y38" s="2" t="e">
        <f t="shared" si="6"/>
        <v>#DIV/0!</v>
      </c>
      <c r="Z38" s="2" t="e">
        <f t="shared" si="7"/>
        <v>#DIV/0!</v>
      </c>
      <c r="AA38" s="4">
        <f t="shared" si="8"/>
        <v>0</v>
      </c>
    </row>
    <row r="39" spans="1:27" x14ac:dyDescent="0.3">
      <c r="A39" s="1">
        <f>'Luka Doncic'!A39</f>
        <v>0</v>
      </c>
      <c r="Q39">
        <f t="shared" si="10"/>
        <v>0</v>
      </c>
      <c r="W39" s="5"/>
      <c r="X39" s="2" t="e">
        <f t="shared" si="5"/>
        <v>#DIV/0!</v>
      </c>
      <c r="Y39" s="2" t="e">
        <f t="shared" si="6"/>
        <v>#DIV/0!</v>
      </c>
      <c r="Z39" s="2" t="e">
        <f t="shared" si="7"/>
        <v>#DIV/0!</v>
      </c>
      <c r="AA39" s="4">
        <f t="shared" si="8"/>
        <v>0</v>
      </c>
    </row>
    <row r="40" spans="1:27" x14ac:dyDescent="0.3">
      <c r="A40" s="1">
        <f>'Luka Doncic'!A40</f>
        <v>0</v>
      </c>
      <c r="Q40">
        <f t="shared" si="10"/>
        <v>0</v>
      </c>
      <c r="W40" s="5"/>
      <c r="X40" s="2" t="e">
        <f t="shared" si="5"/>
        <v>#DIV/0!</v>
      </c>
      <c r="Y40" s="2" t="e">
        <f t="shared" si="6"/>
        <v>#DIV/0!</v>
      </c>
      <c r="Z40" s="2" t="e">
        <f t="shared" si="7"/>
        <v>#DIV/0!</v>
      </c>
      <c r="AA40" s="4">
        <f t="shared" si="8"/>
        <v>0</v>
      </c>
    </row>
    <row r="41" spans="1:27" x14ac:dyDescent="0.3">
      <c r="A41" s="1">
        <f>'Luka Doncic'!A41</f>
        <v>0</v>
      </c>
      <c r="Q41">
        <f t="shared" si="10"/>
        <v>0</v>
      </c>
      <c r="W41" s="5"/>
      <c r="X41" s="2" t="e">
        <f t="shared" si="5"/>
        <v>#DIV/0!</v>
      </c>
      <c r="Y41" s="2" t="e">
        <f t="shared" si="6"/>
        <v>#DIV/0!</v>
      </c>
      <c r="Z41" s="2" t="e">
        <f t="shared" si="7"/>
        <v>#DIV/0!</v>
      </c>
      <c r="AA41" s="4">
        <f t="shared" si="8"/>
        <v>0</v>
      </c>
    </row>
    <row r="42" spans="1:27" x14ac:dyDescent="0.3">
      <c r="A42" s="1">
        <f>'Luka Doncic'!A42</f>
        <v>0</v>
      </c>
      <c r="Q42">
        <f t="shared" si="10"/>
        <v>0</v>
      </c>
      <c r="W42" s="5"/>
      <c r="X42" s="2" t="e">
        <f t="shared" si="5"/>
        <v>#DIV/0!</v>
      </c>
      <c r="Y42" s="2" t="e">
        <f t="shared" si="6"/>
        <v>#DIV/0!</v>
      </c>
      <c r="Z42" s="2" t="e">
        <f t="shared" si="7"/>
        <v>#DIV/0!</v>
      </c>
      <c r="AA42" s="4">
        <f t="shared" si="8"/>
        <v>0</v>
      </c>
    </row>
    <row r="43" spans="1:27" x14ac:dyDescent="0.3">
      <c r="A43" s="1">
        <f>'Luka Doncic'!A43</f>
        <v>0</v>
      </c>
      <c r="Q43">
        <f t="shared" si="10"/>
        <v>0</v>
      </c>
      <c r="W43" s="5"/>
      <c r="X43" s="2" t="e">
        <f t="shared" si="5"/>
        <v>#DIV/0!</v>
      </c>
      <c r="Y43" s="2" t="e">
        <f t="shared" si="6"/>
        <v>#DIV/0!</v>
      </c>
      <c r="Z43" s="2" t="e">
        <f t="shared" si="7"/>
        <v>#DIV/0!</v>
      </c>
      <c r="AA43" s="4">
        <f t="shared" si="8"/>
        <v>0</v>
      </c>
    </row>
    <row r="44" spans="1:27" x14ac:dyDescent="0.3">
      <c r="A44" s="1">
        <f>'Luka Doncic'!A44</f>
        <v>0</v>
      </c>
      <c r="Q44">
        <f t="shared" si="10"/>
        <v>0</v>
      </c>
      <c r="W44" s="5"/>
      <c r="X44" s="2" t="e">
        <f t="shared" si="5"/>
        <v>#DIV/0!</v>
      </c>
      <c r="Y44" s="2" t="e">
        <f t="shared" si="6"/>
        <v>#DIV/0!</v>
      </c>
      <c r="Z44" s="2" t="e">
        <f t="shared" si="7"/>
        <v>#DIV/0!</v>
      </c>
      <c r="AA44" s="4">
        <f t="shared" si="8"/>
        <v>0</v>
      </c>
    </row>
    <row r="45" spans="1:27" x14ac:dyDescent="0.3">
      <c r="A45" s="1">
        <f>'Luka Doncic'!A45</f>
        <v>0</v>
      </c>
      <c r="Q45">
        <f t="shared" si="10"/>
        <v>0</v>
      </c>
      <c r="W45" s="5"/>
      <c r="X45" s="2" t="e">
        <f t="shared" si="5"/>
        <v>#DIV/0!</v>
      </c>
      <c r="Y45" s="2" t="e">
        <f t="shared" si="6"/>
        <v>#DIV/0!</v>
      </c>
      <c r="Z45" s="2" t="e">
        <f t="shared" si="7"/>
        <v>#DIV/0!</v>
      </c>
      <c r="AA45" s="4">
        <f t="shared" si="8"/>
        <v>0</v>
      </c>
    </row>
    <row r="46" spans="1:27" x14ac:dyDescent="0.3">
      <c r="A46" s="1">
        <f>'Luka Doncic'!A46</f>
        <v>0</v>
      </c>
      <c r="Q46">
        <f t="shared" si="10"/>
        <v>0</v>
      </c>
      <c r="W46" s="5"/>
      <c r="X46" s="2" t="e">
        <f t="shared" si="5"/>
        <v>#DIV/0!</v>
      </c>
      <c r="Y46" s="2" t="e">
        <f t="shared" si="6"/>
        <v>#DIV/0!</v>
      </c>
      <c r="Z46" s="2" t="e">
        <f t="shared" si="7"/>
        <v>#DIV/0!</v>
      </c>
      <c r="AA46" s="4">
        <f t="shared" si="8"/>
        <v>0</v>
      </c>
    </row>
    <row r="47" spans="1:27" x14ac:dyDescent="0.3">
      <c r="A47" t="s">
        <v>22</v>
      </c>
      <c r="B47" s="4">
        <f>AVERAGE(B2:B46)</f>
        <v>119.5</v>
      </c>
      <c r="C47" s="4">
        <f t="shared" ref="C47:I47" si="11">AVERAGE(C2:C46)</f>
        <v>46.57692307692308</v>
      </c>
      <c r="D47" s="4">
        <f t="shared" si="11"/>
        <v>85.65384615384616</v>
      </c>
      <c r="E47" s="4">
        <f t="shared" si="11"/>
        <v>16.653846153846153</v>
      </c>
      <c r="F47" s="4">
        <f t="shared" si="11"/>
        <v>37.653846153846153</v>
      </c>
      <c r="G47" s="4">
        <f t="shared" si="11"/>
        <v>9.6923076923076916</v>
      </c>
      <c r="H47" s="4">
        <f t="shared" si="11"/>
        <v>11.384615384615385</v>
      </c>
      <c r="I47" s="4">
        <f t="shared" si="11"/>
        <v>5.9615384615384617</v>
      </c>
      <c r="J47" s="4">
        <f t="shared" ref="J47:W47" si="12">AVERAGE(J2:J46)</f>
        <v>6.9615384615384617</v>
      </c>
      <c r="K47" s="4">
        <f t="shared" si="12"/>
        <v>41.230769230769234</v>
      </c>
      <c r="L47" s="4">
        <f t="shared" si="12"/>
        <v>11.384615384615385</v>
      </c>
      <c r="M47" s="4">
        <f t="shared" si="12"/>
        <v>25.923076923076923</v>
      </c>
      <c r="N47" s="4">
        <f t="shared" si="12"/>
        <v>30.653846153846153</v>
      </c>
      <c r="O47" s="4">
        <f t="shared" si="12"/>
        <v>8.884615384615385</v>
      </c>
      <c r="P47" s="4">
        <f t="shared" si="12"/>
        <v>31.46153846153846</v>
      </c>
      <c r="Q47" s="4">
        <f t="shared" si="12"/>
        <v>23.31111111111111</v>
      </c>
      <c r="R47" s="4">
        <f t="shared" si="12"/>
        <v>4.8076923076923075</v>
      </c>
      <c r="S47" s="4">
        <f t="shared" si="12"/>
        <v>6.4615384615384617</v>
      </c>
      <c r="T47" s="4">
        <f t="shared" si="12"/>
        <v>8.5</v>
      </c>
      <c r="U47" s="4">
        <f t="shared" si="12"/>
        <v>11</v>
      </c>
      <c r="V47" s="4">
        <f t="shared" si="12"/>
        <v>9.5384615384615383</v>
      </c>
      <c r="W47" s="5">
        <f t="shared" si="12"/>
        <v>0.93318554131054121</v>
      </c>
      <c r="X47" s="2">
        <f>SUM(C2:C46)/SUM(D2:D46)</f>
        <v>0.54378087112707674</v>
      </c>
      <c r="Y47" s="2">
        <f>SUM(E2:E46)/SUM(F2:F46)</f>
        <v>0.44228804902962204</v>
      </c>
      <c r="Z47" s="2">
        <f>SUM(G2:G46)/SUM(H2:H46)</f>
        <v>0.85135135135135132</v>
      </c>
      <c r="AA47" s="4">
        <f>AVERAGE(AA2:AA46)</f>
        <v>50.074453333333338</v>
      </c>
    </row>
    <row r="48" spans="1:27" x14ac:dyDescent="0.3">
      <c r="B48" t="s">
        <v>1</v>
      </c>
      <c r="C48" t="s">
        <v>7</v>
      </c>
      <c r="D48" s="1" t="s">
        <v>8</v>
      </c>
      <c r="E48" s="1" t="s">
        <v>9</v>
      </c>
      <c r="F48" s="1" t="s">
        <v>10</v>
      </c>
      <c r="G48" t="s">
        <v>11</v>
      </c>
      <c r="H48" s="1" t="s">
        <v>12</v>
      </c>
      <c r="I48" t="s">
        <v>43</v>
      </c>
      <c r="J48" t="s">
        <v>25</v>
      </c>
      <c r="K48" t="s">
        <v>26</v>
      </c>
      <c r="L48" t="s">
        <v>27</v>
      </c>
      <c r="M48" t="s">
        <v>28</v>
      </c>
      <c r="N48" t="s">
        <v>3</v>
      </c>
      <c r="O48" t="s">
        <v>29</v>
      </c>
      <c r="P48" t="s">
        <v>30</v>
      </c>
      <c r="Q48" t="s">
        <v>31</v>
      </c>
      <c r="R48" t="s">
        <v>5</v>
      </c>
      <c r="S48" t="s">
        <v>4</v>
      </c>
      <c r="T48" t="s">
        <v>6</v>
      </c>
      <c r="U48" t="s">
        <v>32</v>
      </c>
      <c r="V48" t="s">
        <v>33</v>
      </c>
      <c r="W48" t="s">
        <v>34</v>
      </c>
      <c r="X48" t="s">
        <v>16</v>
      </c>
      <c r="Y48" t="s">
        <v>17</v>
      </c>
      <c r="Z48" t="s">
        <v>18</v>
      </c>
      <c r="AA48" t="s">
        <v>35</v>
      </c>
    </row>
    <row r="49" spans="1:27" x14ac:dyDescent="0.3">
      <c r="A49" t="s">
        <v>36</v>
      </c>
      <c r="B49">
        <f>SUM(B2:B46)</f>
        <v>3107</v>
      </c>
      <c r="C49">
        <f t="shared" ref="C49:I49" si="13">SUM(C2:C46)</f>
        <v>1211</v>
      </c>
      <c r="D49">
        <f t="shared" si="13"/>
        <v>2227</v>
      </c>
      <c r="E49">
        <f t="shared" si="13"/>
        <v>433</v>
      </c>
      <c r="F49">
        <f t="shared" si="13"/>
        <v>979</v>
      </c>
      <c r="G49">
        <f t="shared" si="13"/>
        <v>252</v>
      </c>
      <c r="H49">
        <f t="shared" si="13"/>
        <v>296</v>
      </c>
      <c r="I49">
        <f t="shared" si="13"/>
        <v>155</v>
      </c>
      <c r="J49">
        <f t="shared" ref="J49:V49" si="14">SUM(J2:J46)</f>
        <v>181</v>
      </c>
      <c r="K49">
        <f t="shared" si="14"/>
        <v>1072</v>
      </c>
      <c r="L49">
        <f t="shared" si="14"/>
        <v>296</v>
      </c>
      <c r="M49">
        <f t="shared" si="14"/>
        <v>674</v>
      </c>
      <c r="N49">
        <f t="shared" si="14"/>
        <v>797</v>
      </c>
      <c r="O49">
        <f t="shared" si="14"/>
        <v>231</v>
      </c>
      <c r="P49">
        <f t="shared" si="14"/>
        <v>818</v>
      </c>
      <c r="Q49">
        <f t="shared" si="14"/>
        <v>1049</v>
      </c>
      <c r="R49">
        <f t="shared" si="14"/>
        <v>125</v>
      </c>
      <c r="S49">
        <f t="shared" si="14"/>
        <v>168</v>
      </c>
      <c r="T49">
        <f t="shared" si="14"/>
        <v>221</v>
      </c>
      <c r="U49">
        <f t="shared" si="14"/>
        <v>286</v>
      </c>
      <c r="V49">
        <f t="shared" si="14"/>
        <v>248</v>
      </c>
      <c r="AA49" s="4">
        <f>SUM(AA2:AA46)</f>
        <v>2253.3504000000003</v>
      </c>
    </row>
    <row r="50" spans="1:27" x14ac:dyDescent="0.3">
      <c r="V50" s="5"/>
      <c r="W50" s="2"/>
      <c r="X50" s="2"/>
      <c r="Y50" s="2"/>
    </row>
    <row r="51" spans="1:27" x14ac:dyDescent="0.3">
      <c r="A51" t="s">
        <v>37</v>
      </c>
      <c r="B51" s="3">
        <f>B49/AA49</f>
        <v>1.3788357105934343</v>
      </c>
      <c r="V51" s="5"/>
      <c r="W51" s="2"/>
      <c r="X51" s="2"/>
      <c r="Y51" s="2"/>
    </row>
    <row r="52" spans="1:27" x14ac:dyDescent="0.3">
      <c r="A52" t="s">
        <v>38</v>
      </c>
      <c r="B52" s="4">
        <f>(B49/AA49)*100</f>
        <v>137.88357105934344</v>
      </c>
      <c r="V52" s="5"/>
      <c r="W52" s="2"/>
      <c r="X52" s="2"/>
      <c r="Y52" s="2"/>
    </row>
    <row r="53" spans="1:27" x14ac:dyDescent="0.3">
      <c r="A53" t="s">
        <v>39</v>
      </c>
      <c r="B53" s="3">
        <f>'Opponent Stats'!B49/'Opponent Stats'!AA49</f>
        <v>1.30230443765212</v>
      </c>
      <c r="V53" s="5"/>
      <c r="W53" s="2"/>
      <c r="X53" s="2"/>
      <c r="Y53" s="2"/>
    </row>
    <row r="54" spans="1:27" x14ac:dyDescent="0.3">
      <c r="A54" t="s">
        <v>40</v>
      </c>
      <c r="B54" s="4">
        <f>('Opponent Stats'!B49/'Opponent Stats'!AA49)*100</f>
        <v>130.23044376521199</v>
      </c>
      <c r="V54" s="5"/>
      <c r="W54" s="2"/>
      <c r="X54" s="2"/>
      <c r="Y54" s="2"/>
    </row>
    <row r="55" spans="1:27" x14ac:dyDescent="0.3">
      <c r="A55" t="s">
        <v>41</v>
      </c>
      <c r="B55" s="4">
        <f>B49-'Opponent Stats'!B49</f>
        <v>162</v>
      </c>
      <c r="V55" s="5"/>
      <c r="W55" s="2"/>
      <c r="X55" s="2"/>
      <c r="Y55" s="2"/>
    </row>
    <row r="59" spans="1:27" x14ac:dyDescent="0.3">
      <c r="D5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A7D1-0CFE-4674-8CA5-1ACD86B0AA86}">
  <dimension ref="A1:AA58"/>
  <sheetViews>
    <sheetView tabSelected="1" topLeftCell="A11" workbookViewId="0">
      <selection activeCell="B28" sqref="B2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</v>
      </c>
      <c r="D1" s="1" t="s">
        <v>8</v>
      </c>
      <c r="E1" s="1" t="s">
        <v>9</v>
      </c>
      <c r="F1" s="1" t="s">
        <v>10</v>
      </c>
      <c r="G1" t="s">
        <v>11</v>
      </c>
      <c r="H1" s="1" t="s">
        <v>12</v>
      </c>
      <c r="I1" t="s">
        <v>43</v>
      </c>
      <c r="J1" t="s">
        <v>25</v>
      </c>
      <c r="K1" t="s">
        <v>26</v>
      </c>
      <c r="L1" t="s">
        <v>27</v>
      </c>
      <c r="M1" t="s">
        <v>28</v>
      </c>
      <c r="N1" t="s">
        <v>3</v>
      </c>
      <c r="O1" t="s">
        <v>29</v>
      </c>
      <c r="P1" t="s">
        <v>30</v>
      </c>
      <c r="Q1" t="s">
        <v>31</v>
      </c>
      <c r="R1" t="s">
        <v>5</v>
      </c>
      <c r="S1" t="s">
        <v>4</v>
      </c>
      <c r="T1" t="s">
        <v>6</v>
      </c>
      <c r="U1" t="s">
        <v>32</v>
      </c>
      <c r="V1" t="s">
        <v>33</v>
      </c>
      <c r="W1" t="s">
        <v>34</v>
      </c>
      <c r="X1" t="s">
        <v>16</v>
      </c>
      <c r="Y1" t="s">
        <v>17</v>
      </c>
      <c r="Z1" t="s">
        <v>18</v>
      </c>
      <c r="AA1" t="s">
        <v>35</v>
      </c>
    </row>
    <row r="2" spans="1:27" x14ac:dyDescent="0.3">
      <c r="A2" s="1" t="str">
        <f>'Luka Doncic'!A2</f>
        <v>vs IMP</v>
      </c>
      <c r="B2">
        <v>98</v>
      </c>
      <c r="C2">
        <v>39</v>
      </c>
      <c r="D2">
        <v>83</v>
      </c>
      <c r="E2">
        <v>15</v>
      </c>
      <c r="F2">
        <v>34</v>
      </c>
      <c r="G2">
        <v>5</v>
      </c>
      <c r="H2">
        <v>6</v>
      </c>
      <c r="I2">
        <v>2</v>
      </c>
      <c r="J2">
        <v>9</v>
      </c>
      <c r="K2">
        <v>32</v>
      </c>
      <c r="L2">
        <v>7</v>
      </c>
      <c r="M2">
        <v>59</v>
      </c>
      <c r="N2">
        <v>23</v>
      </c>
      <c r="O2">
        <v>2</v>
      </c>
      <c r="P2">
        <v>22</v>
      </c>
      <c r="Q2">
        <f t="shared" ref="Q2" si="0">O2+P2</f>
        <v>24</v>
      </c>
      <c r="R2">
        <v>1</v>
      </c>
      <c r="S2">
        <v>3</v>
      </c>
      <c r="T2">
        <v>3</v>
      </c>
      <c r="U2">
        <v>5</v>
      </c>
      <c r="V2">
        <v>6</v>
      </c>
      <c r="W2" s="5">
        <v>0.93410879629629628</v>
      </c>
      <c r="X2" s="2">
        <f t="shared" ref="X2" si="1">C2/D2</f>
        <v>0.46987951807228917</v>
      </c>
      <c r="Y2" s="2">
        <f t="shared" ref="Y2" si="2" xml:space="preserve"> E2/F2</f>
        <v>0.44117647058823528</v>
      </c>
      <c r="Z2" s="2">
        <f t="shared" ref="Z2" si="3">G2/H2</f>
        <v>0.83333333333333337</v>
      </c>
      <c r="AA2" s="4">
        <f t="shared" ref="AA2" si="4">0.96*((D2)+(T2)+0.44*(H2)-(O2))</f>
        <v>83.174399999999991</v>
      </c>
    </row>
    <row r="3" spans="1:27" x14ac:dyDescent="0.3">
      <c r="A3" s="1" t="str">
        <f>'Luka Doncic'!A3</f>
        <v>@ 3PT</v>
      </c>
      <c r="B3">
        <v>123</v>
      </c>
      <c r="C3">
        <v>49</v>
      </c>
      <c r="D3">
        <v>90</v>
      </c>
      <c r="E3">
        <v>18</v>
      </c>
      <c r="F3">
        <v>45</v>
      </c>
      <c r="G3">
        <v>7</v>
      </c>
      <c r="H3">
        <v>8</v>
      </c>
      <c r="I3">
        <v>7</v>
      </c>
      <c r="J3">
        <v>16</v>
      </c>
      <c r="K3">
        <v>36</v>
      </c>
      <c r="L3">
        <v>11</v>
      </c>
      <c r="M3">
        <v>50</v>
      </c>
      <c r="N3">
        <v>32</v>
      </c>
      <c r="O3">
        <v>7</v>
      </c>
      <c r="P3">
        <v>25</v>
      </c>
      <c r="Q3">
        <f>O3+P3</f>
        <v>32</v>
      </c>
      <c r="R3">
        <v>7</v>
      </c>
      <c r="S3">
        <v>5</v>
      </c>
      <c r="T3">
        <v>4</v>
      </c>
      <c r="U3">
        <v>14</v>
      </c>
      <c r="V3">
        <v>12</v>
      </c>
      <c r="W3" s="5">
        <v>0.93218749999999995</v>
      </c>
      <c r="X3" s="2">
        <f t="shared" ref="X3:X46" si="5">C3/D3</f>
        <v>0.5444444444444444</v>
      </c>
      <c r="Y3" s="2">
        <f t="shared" ref="Y3:Y46" si="6" xml:space="preserve"> E3/F3</f>
        <v>0.4</v>
      </c>
      <c r="Z3" s="2">
        <f t="shared" ref="Z3:Z46" si="7">G3/H3</f>
        <v>0.875</v>
      </c>
      <c r="AA3" s="4">
        <f t="shared" ref="AA3:AA46" si="8">0.96*((D3)+(T3)+0.44*(H3)-(O3))</f>
        <v>86.899199999999993</v>
      </c>
    </row>
    <row r="4" spans="1:27" x14ac:dyDescent="0.3">
      <c r="A4" s="1" t="str">
        <f>'Luka Doncic'!A4</f>
        <v>vs DEF</v>
      </c>
      <c r="B4">
        <v>125</v>
      </c>
      <c r="C4">
        <v>46</v>
      </c>
      <c r="D4">
        <v>88</v>
      </c>
      <c r="E4">
        <v>13</v>
      </c>
      <c r="F4">
        <v>27</v>
      </c>
      <c r="G4">
        <v>20</v>
      </c>
      <c r="H4">
        <v>27</v>
      </c>
      <c r="I4">
        <v>12</v>
      </c>
      <c r="J4">
        <v>14</v>
      </c>
      <c r="K4">
        <v>48</v>
      </c>
      <c r="L4">
        <v>2</v>
      </c>
      <c r="M4">
        <v>27</v>
      </c>
      <c r="N4">
        <v>28</v>
      </c>
      <c r="O4">
        <v>4</v>
      </c>
      <c r="P4">
        <v>32</v>
      </c>
      <c r="Q4">
        <f t="shared" ref="Q4" si="9">O4+P4</f>
        <v>36</v>
      </c>
      <c r="R4">
        <v>10</v>
      </c>
      <c r="S4">
        <v>2</v>
      </c>
      <c r="T4">
        <v>7</v>
      </c>
      <c r="U4">
        <v>26</v>
      </c>
      <c r="V4">
        <v>3</v>
      </c>
      <c r="W4" s="5">
        <v>0.93630787037037033</v>
      </c>
      <c r="X4" s="2">
        <f t="shared" si="5"/>
        <v>0.52272727272727271</v>
      </c>
      <c r="Y4" s="2">
        <f t="shared" si="6"/>
        <v>0.48148148148148145</v>
      </c>
      <c r="Z4" s="2">
        <f t="shared" si="7"/>
        <v>0.7407407407407407</v>
      </c>
      <c r="AA4" s="4">
        <f t="shared" si="8"/>
        <v>98.764799999999994</v>
      </c>
    </row>
    <row r="5" spans="1:27" x14ac:dyDescent="0.3">
      <c r="A5" s="1" t="str">
        <f>'Luka Doncic'!A5</f>
        <v>@ OCE</v>
      </c>
      <c r="B5">
        <v>93</v>
      </c>
      <c r="C5">
        <v>36</v>
      </c>
      <c r="D5">
        <v>75</v>
      </c>
      <c r="E5">
        <v>13</v>
      </c>
      <c r="F5">
        <v>24</v>
      </c>
      <c r="G5">
        <v>8</v>
      </c>
      <c r="H5">
        <v>12</v>
      </c>
      <c r="I5">
        <v>1</v>
      </c>
      <c r="J5">
        <v>0</v>
      </c>
      <c r="K5">
        <v>26</v>
      </c>
      <c r="L5">
        <v>4</v>
      </c>
      <c r="M5">
        <v>18</v>
      </c>
      <c r="N5">
        <v>15</v>
      </c>
      <c r="O5">
        <v>5</v>
      </c>
      <c r="P5">
        <v>25</v>
      </c>
      <c r="Q5">
        <f t="shared" ref="Q5:Q46" si="10">O5+P5</f>
        <v>30</v>
      </c>
      <c r="R5">
        <v>6</v>
      </c>
      <c r="S5">
        <v>2</v>
      </c>
      <c r="T5">
        <v>8</v>
      </c>
      <c r="U5">
        <v>6</v>
      </c>
      <c r="V5">
        <v>8</v>
      </c>
      <c r="W5" s="5">
        <v>0.93402777777777779</v>
      </c>
      <c r="X5" s="2">
        <f t="shared" si="5"/>
        <v>0.48</v>
      </c>
      <c r="Y5" s="2">
        <f t="shared" si="6"/>
        <v>0.54166666666666663</v>
      </c>
      <c r="Z5" s="2">
        <f t="shared" si="7"/>
        <v>0.66666666666666663</v>
      </c>
      <c r="AA5" s="4">
        <f t="shared" si="8"/>
        <v>79.948799999999991</v>
      </c>
    </row>
    <row r="6" spans="1:27" x14ac:dyDescent="0.3">
      <c r="A6" s="1" t="str">
        <f>'Luka Doncic'!A6</f>
        <v>vs FRA</v>
      </c>
      <c r="B6">
        <v>95</v>
      </c>
      <c r="C6">
        <v>37</v>
      </c>
      <c r="D6">
        <v>72</v>
      </c>
      <c r="E6">
        <v>15</v>
      </c>
      <c r="F6">
        <v>30</v>
      </c>
      <c r="G6">
        <v>6</v>
      </c>
      <c r="H6">
        <v>8</v>
      </c>
      <c r="I6">
        <v>2</v>
      </c>
      <c r="J6">
        <v>2</v>
      </c>
      <c r="K6">
        <v>28</v>
      </c>
      <c r="L6">
        <v>8</v>
      </c>
      <c r="M6">
        <v>30</v>
      </c>
      <c r="N6">
        <v>19</v>
      </c>
      <c r="O6">
        <v>5</v>
      </c>
      <c r="P6">
        <v>28</v>
      </c>
      <c r="Q6">
        <f t="shared" si="10"/>
        <v>33</v>
      </c>
      <c r="R6">
        <v>1</v>
      </c>
      <c r="S6">
        <v>5</v>
      </c>
      <c r="T6">
        <v>10</v>
      </c>
      <c r="U6">
        <v>8</v>
      </c>
      <c r="V6">
        <v>11</v>
      </c>
      <c r="W6" s="5">
        <v>0.93518518518518512</v>
      </c>
      <c r="X6" s="2">
        <f t="shared" si="5"/>
        <v>0.51388888888888884</v>
      </c>
      <c r="Y6" s="2">
        <f t="shared" si="6"/>
        <v>0.5</v>
      </c>
      <c r="Z6" s="2">
        <f t="shared" si="7"/>
        <v>0.75</v>
      </c>
      <c r="AA6" s="4">
        <f t="shared" si="8"/>
        <v>77.299199999999999</v>
      </c>
    </row>
    <row r="7" spans="1:27" x14ac:dyDescent="0.3">
      <c r="A7" s="1" t="str">
        <f>'Luka Doncic'!A7</f>
        <v>@ INJ</v>
      </c>
      <c r="B7">
        <v>110</v>
      </c>
      <c r="C7">
        <v>44</v>
      </c>
      <c r="D7">
        <v>86</v>
      </c>
      <c r="E7">
        <v>11</v>
      </c>
      <c r="F7">
        <v>22</v>
      </c>
      <c r="G7">
        <v>11</v>
      </c>
      <c r="H7">
        <v>15</v>
      </c>
      <c r="I7">
        <v>3</v>
      </c>
      <c r="J7">
        <v>9</v>
      </c>
      <c r="K7">
        <v>34</v>
      </c>
      <c r="L7">
        <v>6</v>
      </c>
      <c r="M7">
        <v>17</v>
      </c>
      <c r="N7">
        <v>27</v>
      </c>
      <c r="O7">
        <v>4</v>
      </c>
      <c r="P7">
        <v>30</v>
      </c>
      <c r="Q7">
        <f t="shared" si="10"/>
        <v>34</v>
      </c>
      <c r="R7">
        <v>5</v>
      </c>
      <c r="S7">
        <v>5</v>
      </c>
      <c r="T7">
        <v>8</v>
      </c>
      <c r="U7">
        <v>10</v>
      </c>
      <c r="V7">
        <v>13</v>
      </c>
      <c r="W7" s="5">
        <v>0.93236111111111108</v>
      </c>
      <c r="X7" s="2">
        <f t="shared" si="5"/>
        <v>0.51162790697674421</v>
      </c>
      <c r="Y7" s="2">
        <f t="shared" si="6"/>
        <v>0.5</v>
      </c>
      <c r="Z7" s="2">
        <f t="shared" si="7"/>
        <v>0.73333333333333328</v>
      </c>
      <c r="AA7" s="4">
        <f t="shared" si="8"/>
        <v>92.73599999999999</v>
      </c>
    </row>
    <row r="8" spans="1:27" x14ac:dyDescent="0.3">
      <c r="A8" s="1" t="str">
        <f>'Luka Doncic'!A8</f>
        <v>vs CHI</v>
      </c>
      <c r="B8">
        <v>98</v>
      </c>
      <c r="C8">
        <v>41</v>
      </c>
      <c r="D8">
        <v>78</v>
      </c>
      <c r="E8">
        <v>12</v>
      </c>
      <c r="F8">
        <v>31</v>
      </c>
      <c r="G8">
        <v>4</v>
      </c>
      <c r="H8">
        <v>7</v>
      </c>
      <c r="I8">
        <v>7</v>
      </c>
      <c r="J8">
        <v>2</v>
      </c>
      <c r="K8">
        <v>38</v>
      </c>
      <c r="L8">
        <v>3</v>
      </c>
      <c r="M8">
        <v>22</v>
      </c>
      <c r="N8">
        <v>26</v>
      </c>
      <c r="O8">
        <v>2</v>
      </c>
      <c r="P8">
        <v>26</v>
      </c>
      <c r="Q8">
        <f t="shared" si="10"/>
        <v>28</v>
      </c>
      <c r="R8">
        <v>5</v>
      </c>
      <c r="S8">
        <v>1</v>
      </c>
      <c r="T8">
        <v>6</v>
      </c>
      <c r="U8">
        <v>10</v>
      </c>
      <c r="V8">
        <v>6</v>
      </c>
      <c r="W8" s="5">
        <v>0.93417824074074074</v>
      </c>
      <c r="X8" s="2">
        <f t="shared" si="5"/>
        <v>0.52564102564102566</v>
      </c>
      <c r="Y8" s="2">
        <f t="shared" si="6"/>
        <v>0.38709677419354838</v>
      </c>
      <c r="Z8" s="2">
        <f t="shared" si="7"/>
        <v>0.5714285714285714</v>
      </c>
      <c r="AA8" s="4">
        <f t="shared" si="8"/>
        <v>81.6768</v>
      </c>
    </row>
    <row r="9" spans="1:27" x14ac:dyDescent="0.3">
      <c r="A9" s="1" t="str">
        <f>'Luka Doncic'!A9</f>
        <v>@ RKS</v>
      </c>
      <c r="B9">
        <v>127</v>
      </c>
      <c r="C9">
        <v>50</v>
      </c>
      <c r="D9">
        <v>85</v>
      </c>
      <c r="E9">
        <v>13</v>
      </c>
      <c r="F9">
        <v>26</v>
      </c>
      <c r="G9">
        <v>14</v>
      </c>
      <c r="H9">
        <v>17</v>
      </c>
      <c r="I9">
        <v>6</v>
      </c>
      <c r="J9">
        <v>7</v>
      </c>
      <c r="K9">
        <v>52</v>
      </c>
      <c r="L9">
        <v>12</v>
      </c>
      <c r="M9">
        <v>27</v>
      </c>
      <c r="N9">
        <v>29</v>
      </c>
      <c r="O9">
        <v>8</v>
      </c>
      <c r="P9">
        <v>34</v>
      </c>
      <c r="Q9">
        <f t="shared" si="10"/>
        <v>42</v>
      </c>
      <c r="R9">
        <v>4</v>
      </c>
      <c r="S9">
        <v>9</v>
      </c>
      <c r="T9">
        <v>7</v>
      </c>
      <c r="U9">
        <v>8</v>
      </c>
      <c r="V9">
        <v>10</v>
      </c>
      <c r="W9" s="5">
        <v>0.93244212962962969</v>
      </c>
      <c r="X9" s="2">
        <f t="shared" si="5"/>
        <v>0.58823529411764708</v>
      </c>
      <c r="Y9" s="2">
        <f t="shared" si="6"/>
        <v>0.5</v>
      </c>
      <c r="Z9" s="2">
        <f t="shared" si="7"/>
        <v>0.82352941176470584</v>
      </c>
      <c r="AA9" s="4">
        <f t="shared" si="8"/>
        <v>87.820800000000006</v>
      </c>
    </row>
    <row r="10" spans="1:27" x14ac:dyDescent="0.3">
      <c r="A10" s="1" t="str">
        <f>'Luka Doncic'!A10</f>
        <v>vs AFR</v>
      </c>
      <c r="B10">
        <v>126</v>
      </c>
      <c r="C10">
        <v>48</v>
      </c>
      <c r="D10">
        <v>79</v>
      </c>
      <c r="E10">
        <v>12</v>
      </c>
      <c r="F10">
        <v>24</v>
      </c>
      <c r="G10">
        <v>18</v>
      </c>
      <c r="H10">
        <v>20</v>
      </c>
      <c r="I10">
        <v>10</v>
      </c>
      <c r="J10">
        <v>12</v>
      </c>
      <c r="K10">
        <v>58</v>
      </c>
      <c r="L10">
        <v>8</v>
      </c>
      <c r="M10">
        <v>19</v>
      </c>
      <c r="N10">
        <v>29</v>
      </c>
      <c r="O10">
        <v>7</v>
      </c>
      <c r="P10">
        <v>28</v>
      </c>
      <c r="Q10">
        <f t="shared" si="10"/>
        <v>35</v>
      </c>
      <c r="R10">
        <v>6</v>
      </c>
      <c r="S10">
        <v>4</v>
      </c>
      <c r="T10">
        <v>9</v>
      </c>
      <c r="U10">
        <v>19</v>
      </c>
      <c r="V10">
        <v>8</v>
      </c>
      <c r="W10" s="5">
        <v>0.93303240740740734</v>
      </c>
      <c r="X10" s="2">
        <f t="shared" si="5"/>
        <v>0.60759493670886078</v>
      </c>
      <c r="Y10" s="2">
        <f t="shared" si="6"/>
        <v>0.5</v>
      </c>
      <c r="Z10" s="2">
        <f t="shared" si="7"/>
        <v>0.9</v>
      </c>
      <c r="AA10" s="4">
        <f t="shared" si="8"/>
        <v>86.207999999999998</v>
      </c>
    </row>
    <row r="11" spans="1:27" x14ac:dyDescent="0.3">
      <c r="A11" s="1" t="str">
        <f>'Luka Doncic'!A11</f>
        <v>@ OLD</v>
      </c>
      <c r="B11">
        <v>118</v>
      </c>
      <c r="C11">
        <v>46</v>
      </c>
      <c r="D11">
        <v>80</v>
      </c>
      <c r="E11">
        <v>11</v>
      </c>
      <c r="F11">
        <v>21</v>
      </c>
      <c r="G11">
        <v>15</v>
      </c>
      <c r="H11">
        <v>19</v>
      </c>
      <c r="I11">
        <v>4</v>
      </c>
      <c r="J11">
        <v>6</v>
      </c>
      <c r="K11">
        <v>48</v>
      </c>
      <c r="L11">
        <v>4</v>
      </c>
      <c r="M11">
        <v>31</v>
      </c>
      <c r="N11">
        <v>27</v>
      </c>
      <c r="O11">
        <v>7</v>
      </c>
      <c r="P11">
        <v>31</v>
      </c>
      <c r="Q11">
        <f t="shared" si="10"/>
        <v>38</v>
      </c>
      <c r="R11">
        <v>3</v>
      </c>
      <c r="S11">
        <v>1</v>
      </c>
      <c r="T11">
        <v>6</v>
      </c>
      <c r="U11">
        <v>2</v>
      </c>
      <c r="V11">
        <v>5</v>
      </c>
      <c r="W11" s="5">
        <v>0.93414351851851851</v>
      </c>
      <c r="X11" s="2">
        <f t="shared" si="5"/>
        <v>0.57499999999999996</v>
      </c>
      <c r="Y11" s="2">
        <f t="shared" si="6"/>
        <v>0.52380952380952384</v>
      </c>
      <c r="Z11" s="2">
        <f t="shared" si="7"/>
        <v>0.78947368421052633</v>
      </c>
      <c r="AA11" s="4">
        <f t="shared" si="8"/>
        <v>83.865600000000001</v>
      </c>
    </row>
    <row r="12" spans="1:27" x14ac:dyDescent="0.3">
      <c r="A12" s="1" t="str">
        <f>'Luka Doncic'!A12</f>
        <v>vs USA</v>
      </c>
      <c r="B12">
        <v>102</v>
      </c>
      <c r="C12">
        <v>38</v>
      </c>
      <c r="D12">
        <v>73</v>
      </c>
      <c r="E12">
        <v>11</v>
      </c>
      <c r="F12">
        <v>28</v>
      </c>
      <c r="G12">
        <v>15</v>
      </c>
      <c r="H12">
        <v>17</v>
      </c>
      <c r="I12">
        <v>5</v>
      </c>
      <c r="J12">
        <v>3</v>
      </c>
      <c r="K12">
        <v>52</v>
      </c>
      <c r="L12">
        <v>8</v>
      </c>
      <c r="M12">
        <v>45</v>
      </c>
      <c r="N12">
        <v>18</v>
      </c>
      <c r="O12">
        <v>7</v>
      </c>
      <c r="P12">
        <v>22</v>
      </c>
      <c r="Q12">
        <f t="shared" si="10"/>
        <v>29</v>
      </c>
      <c r="R12">
        <v>2</v>
      </c>
      <c r="S12">
        <v>6</v>
      </c>
      <c r="T12">
        <v>5</v>
      </c>
      <c r="U12">
        <v>6</v>
      </c>
      <c r="V12">
        <v>11</v>
      </c>
      <c r="W12" s="5">
        <v>0.93413194444444436</v>
      </c>
      <c r="X12" s="2">
        <f t="shared" si="5"/>
        <v>0.52054794520547942</v>
      </c>
      <c r="Y12" s="2">
        <f t="shared" si="6"/>
        <v>0.39285714285714285</v>
      </c>
      <c r="Z12" s="2">
        <f t="shared" si="7"/>
        <v>0.88235294117647056</v>
      </c>
      <c r="AA12" s="4">
        <f t="shared" si="8"/>
        <v>75.340800000000002</v>
      </c>
    </row>
    <row r="13" spans="1:27" x14ac:dyDescent="0.3">
      <c r="A13" s="1" t="str">
        <f>'Luka Doncic'!A13</f>
        <v>@ SPA</v>
      </c>
      <c r="B13">
        <v>116</v>
      </c>
      <c r="C13">
        <v>47</v>
      </c>
      <c r="D13">
        <v>97</v>
      </c>
      <c r="E13">
        <v>13</v>
      </c>
      <c r="F13">
        <v>33</v>
      </c>
      <c r="G13">
        <v>9</v>
      </c>
      <c r="H13">
        <v>9</v>
      </c>
      <c r="I13">
        <v>5</v>
      </c>
      <c r="J13">
        <v>4</v>
      </c>
      <c r="K13">
        <v>46</v>
      </c>
      <c r="L13">
        <v>11</v>
      </c>
      <c r="M13">
        <v>25</v>
      </c>
      <c r="N13">
        <v>32</v>
      </c>
      <c r="O13">
        <v>10</v>
      </c>
      <c r="P13">
        <v>36</v>
      </c>
      <c r="Q13">
        <f t="shared" si="10"/>
        <v>46</v>
      </c>
      <c r="R13">
        <v>2</v>
      </c>
      <c r="S13">
        <v>6</v>
      </c>
      <c r="T13">
        <v>6</v>
      </c>
      <c r="U13">
        <v>6</v>
      </c>
      <c r="V13">
        <v>14</v>
      </c>
      <c r="W13" s="5">
        <v>0.93627314814814822</v>
      </c>
      <c r="X13" s="2">
        <f t="shared" si="5"/>
        <v>0.4845360824742268</v>
      </c>
      <c r="Y13" s="2">
        <f t="shared" si="6"/>
        <v>0.39393939393939392</v>
      </c>
      <c r="Z13" s="2">
        <f t="shared" si="7"/>
        <v>1</v>
      </c>
      <c r="AA13" s="4">
        <f t="shared" si="8"/>
        <v>93.081599999999995</v>
      </c>
    </row>
    <row r="14" spans="1:27" x14ac:dyDescent="0.3">
      <c r="A14" s="1" t="str">
        <f>'Luka Doncic'!A14</f>
        <v>vs 6TH</v>
      </c>
      <c r="B14">
        <v>105</v>
      </c>
      <c r="C14">
        <v>41</v>
      </c>
      <c r="D14">
        <v>76</v>
      </c>
      <c r="E14">
        <v>12</v>
      </c>
      <c r="F14">
        <v>29</v>
      </c>
      <c r="G14">
        <v>11</v>
      </c>
      <c r="H14">
        <v>12</v>
      </c>
      <c r="I14">
        <v>3</v>
      </c>
      <c r="J14">
        <v>2</v>
      </c>
      <c r="K14">
        <v>42</v>
      </c>
      <c r="L14">
        <v>2</v>
      </c>
      <c r="M14">
        <v>40</v>
      </c>
      <c r="N14">
        <v>26</v>
      </c>
      <c r="O14">
        <v>2</v>
      </c>
      <c r="P14">
        <v>24</v>
      </c>
      <c r="Q14">
        <f t="shared" si="10"/>
        <v>26</v>
      </c>
      <c r="R14">
        <v>6</v>
      </c>
      <c r="S14">
        <v>4</v>
      </c>
      <c r="T14">
        <v>6</v>
      </c>
      <c r="U14">
        <v>17</v>
      </c>
      <c r="V14">
        <v>10</v>
      </c>
      <c r="W14" s="5">
        <v>0.9346875</v>
      </c>
      <c r="X14" s="2">
        <f t="shared" si="5"/>
        <v>0.53947368421052633</v>
      </c>
      <c r="Y14" s="2">
        <f t="shared" si="6"/>
        <v>0.41379310344827586</v>
      </c>
      <c r="Z14" s="2">
        <f t="shared" si="7"/>
        <v>0.91666666666666663</v>
      </c>
      <c r="AA14" s="4">
        <f t="shared" si="8"/>
        <v>81.868799999999993</v>
      </c>
    </row>
    <row r="15" spans="1:27" x14ac:dyDescent="0.3">
      <c r="A15" s="1" t="str">
        <f>'Luka Doncic'!A15</f>
        <v>@ CAN</v>
      </c>
      <c r="B15">
        <v>126</v>
      </c>
      <c r="C15">
        <v>46</v>
      </c>
      <c r="D15">
        <v>81</v>
      </c>
      <c r="E15">
        <v>17</v>
      </c>
      <c r="F15">
        <v>31</v>
      </c>
      <c r="G15">
        <v>17</v>
      </c>
      <c r="H15">
        <v>18</v>
      </c>
      <c r="I15">
        <v>4</v>
      </c>
      <c r="J15">
        <v>4</v>
      </c>
      <c r="K15">
        <v>44</v>
      </c>
      <c r="L15">
        <v>2</v>
      </c>
      <c r="M15">
        <v>25</v>
      </c>
      <c r="N15">
        <v>26</v>
      </c>
      <c r="O15">
        <v>2</v>
      </c>
      <c r="P15">
        <v>26</v>
      </c>
      <c r="Q15">
        <f t="shared" si="10"/>
        <v>28</v>
      </c>
      <c r="R15">
        <v>5</v>
      </c>
      <c r="S15">
        <v>2</v>
      </c>
      <c r="T15">
        <v>7</v>
      </c>
      <c r="U15">
        <v>8</v>
      </c>
      <c r="V15">
        <v>12</v>
      </c>
      <c r="W15" s="5">
        <v>0.93450231481481483</v>
      </c>
      <c r="X15" s="2">
        <f t="shared" si="5"/>
        <v>0.5679012345679012</v>
      </c>
      <c r="Y15" s="2">
        <f t="shared" si="6"/>
        <v>0.54838709677419351</v>
      </c>
      <c r="Z15" s="2">
        <f t="shared" si="7"/>
        <v>0.94444444444444442</v>
      </c>
      <c r="AA15" s="4">
        <f t="shared" si="8"/>
        <v>90.163200000000003</v>
      </c>
    </row>
    <row r="16" spans="1:27" x14ac:dyDescent="0.3">
      <c r="A16" s="1" t="str">
        <f>'Luka Doncic'!A16</f>
        <v>vs DNK</v>
      </c>
      <c r="B16">
        <v>111</v>
      </c>
      <c r="C16">
        <v>46</v>
      </c>
      <c r="D16">
        <v>84</v>
      </c>
      <c r="E16">
        <v>13</v>
      </c>
      <c r="F16">
        <v>26</v>
      </c>
      <c r="G16">
        <v>6</v>
      </c>
      <c r="H16">
        <v>10</v>
      </c>
      <c r="I16">
        <v>8</v>
      </c>
      <c r="J16">
        <v>16</v>
      </c>
      <c r="K16">
        <v>46</v>
      </c>
      <c r="L16">
        <v>6</v>
      </c>
      <c r="M16">
        <v>20</v>
      </c>
      <c r="N16">
        <v>33</v>
      </c>
      <c r="O16">
        <v>4</v>
      </c>
      <c r="P16">
        <v>29</v>
      </c>
      <c r="Q16">
        <f t="shared" si="10"/>
        <v>33</v>
      </c>
      <c r="R16">
        <v>8</v>
      </c>
      <c r="S16">
        <v>3</v>
      </c>
      <c r="T16">
        <v>12</v>
      </c>
      <c r="U16">
        <v>13</v>
      </c>
      <c r="V16">
        <v>7</v>
      </c>
      <c r="W16" s="5">
        <v>0.93373842592592593</v>
      </c>
      <c r="X16" s="2">
        <f t="shared" si="5"/>
        <v>0.54761904761904767</v>
      </c>
      <c r="Y16" s="2">
        <f t="shared" si="6"/>
        <v>0.5</v>
      </c>
      <c r="Z16" s="2">
        <f t="shared" si="7"/>
        <v>0.6</v>
      </c>
      <c r="AA16" s="4">
        <f t="shared" si="8"/>
        <v>92.543999999999997</v>
      </c>
    </row>
    <row r="17" spans="1:27" x14ac:dyDescent="0.3">
      <c r="A17" s="1" t="str">
        <f>'Luka Doncic'!A17</f>
        <v>@ IMP</v>
      </c>
      <c r="B17">
        <v>118</v>
      </c>
      <c r="C17">
        <v>47</v>
      </c>
      <c r="D17">
        <v>84</v>
      </c>
      <c r="E17">
        <v>15</v>
      </c>
      <c r="F17">
        <v>28</v>
      </c>
      <c r="G17">
        <v>9</v>
      </c>
      <c r="H17">
        <v>13</v>
      </c>
      <c r="I17">
        <v>6</v>
      </c>
      <c r="J17">
        <v>7</v>
      </c>
      <c r="K17">
        <v>42</v>
      </c>
      <c r="L17">
        <v>9</v>
      </c>
      <c r="M17">
        <v>30</v>
      </c>
      <c r="N17">
        <v>30</v>
      </c>
      <c r="O17">
        <v>5</v>
      </c>
      <c r="P17">
        <v>36</v>
      </c>
      <c r="Q17">
        <f t="shared" si="10"/>
        <v>41</v>
      </c>
      <c r="R17">
        <v>3</v>
      </c>
      <c r="S17">
        <v>6</v>
      </c>
      <c r="T17">
        <v>7</v>
      </c>
      <c r="U17">
        <v>4</v>
      </c>
      <c r="V17">
        <v>6</v>
      </c>
      <c r="W17" s="5">
        <v>0.93319444444444444</v>
      </c>
      <c r="X17" s="2">
        <f t="shared" si="5"/>
        <v>0.55952380952380953</v>
      </c>
      <c r="Y17" s="2">
        <f t="shared" si="6"/>
        <v>0.5357142857142857</v>
      </c>
      <c r="Z17" s="2">
        <f t="shared" si="7"/>
        <v>0.69230769230769229</v>
      </c>
      <c r="AA17" s="4">
        <f t="shared" si="8"/>
        <v>88.051199999999994</v>
      </c>
    </row>
    <row r="18" spans="1:27" x14ac:dyDescent="0.3">
      <c r="A18" s="1" t="str">
        <f>'Luka Doncic'!A18</f>
        <v>vs 3PT</v>
      </c>
      <c r="B18">
        <v>104</v>
      </c>
      <c r="C18">
        <v>38</v>
      </c>
      <c r="D18">
        <v>84</v>
      </c>
      <c r="E18">
        <v>21</v>
      </c>
      <c r="F18">
        <v>44</v>
      </c>
      <c r="G18">
        <v>7</v>
      </c>
      <c r="H18">
        <v>7</v>
      </c>
      <c r="I18">
        <v>0</v>
      </c>
      <c r="J18">
        <v>5</v>
      </c>
      <c r="K18">
        <v>8</v>
      </c>
      <c r="L18">
        <v>5</v>
      </c>
      <c r="M18">
        <v>49</v>
      </c>
      <c r="N18">
        <v>26</v>
      </c>
      <c r="O18">
        <v>5</v>
      </c>
      <c r="P18">
        <v>24</v>
      </c>
      <c r="Q18">
        <f t="shared" si="10"/>
        <v>29</v>
      </c>
      <c r="R18">
        <v>5</v>
      </c>
      <c r="S18">
        <v>2</v>
      </c>
      <c r="T18">
        <v>6</v>
      </c>
      <c r="U18">
        <v>7</v>
      </c>
      <c r="V18">
        <v>7</v>
      </c>
      <c r="W18" s="5">
        <v>0.93369212962962966</v>
      </c>
      <c r="X18" s="2">
        <f t="shared" si="5"/>
        <v>0.45238095238095238</v>
      </c>
      <c r="Y18" s="2">
        <f t="shared" si="6"/>
        <v>0.47727272727272729</v>
      </c>
      <c r="Z18" s="2">
        <f t="shared" si="7"/>
        <v>1</v>
      </c>
      <c r="AA18" s="4">
        <f t="shared" si="8"/>
        <v>84.556799999999996</v>
      </c>
    </row>
    <row r="19" spans="1:27" x14ac:dyDescent="0.3">
      <c r="A19" s="1" t="str">
        <f>'Luka Doncic'!A19</f>
        <v>@ DEF</v>
      </c>
      <c r="B19">
        <v>99</v>
      </c>
      <c r="C19">
        <v>42</v>
      </c>
      <c r="D19">
        <v>80</v>
      </c>
      <c r="E19">
        <v>4</v>
      </c>
      <c r="F19">
        <v>11</v>
      </c>
      <c r="G19">
        <v>11</v>
      </c>
      <c r="H19">
        <v>15</v>
      </c>
      <c r="I19">
        <v>7</v>
      </c>
      <c r="J19">
        <v>10</v>
      </c>
      <c r="K19">
        <v>52</v>
      </c>
      <c r="L19">
        <v>6</v>
      </c>
      <c r="M19">
        <v>23</v>
      </c>
      <c r="N19">
        <v>19</v>
      </c>
      <c r="O19">
        <v>6</v>
      </c>
      <c r="P19">
        <v>24</v>
      </c>
      <c r="Q19">
        <f t="shared" si="10"/>
        <v>30</v>
      </c>
      <c r="R19">
        <v>10</v>
      </c>
      <c r="S19">
        <v>4</v>
      </c>
      <c r="T19">
        <v>8</v>
      </c>
      <c r="U19">
        <v>19</v>
      </c>
      <c r="V19">
        <v>9</v>
      </c>
      <c r="W19" s="5">
        <v>0.9337847222222222</v>
      </c>
      <c r="X19" s="2">
        <f t="shared" si="5"/>
        <v>0.52500000000000002</v>
      </c>
      <c r="Y19" s="2">
        <f t="shared" si="6"/>
        <v>0.36363636363636365</v>
      </c>
      <c r="Z19" s="2">
        <f t="shared" si="7"/>
        <v>0.73333333333333328</v>
      </c>
      <c r="AA19" s="4">
        <f t="shared" si="8"/>
        <v>85.055999999999997</v>
      </c>
    </row>
    <row r="20" spans="1:27" x14ac:dyDescent="0.3">
      <c r="A20" s="1" t="str">
        <f>'Luka Doncic'!A20</f>
        <v>vs OCE</v>
      </c>
      <c r="B20">
        <v>97</v>
      </c>
      <c r="C20">
        <v>39</v>
      </c>
      <c r="D20">
        <v>77</v>
      </c>
      <c r="E20">
        <v>12</v>
      </c>
      <c r="F20">
        <v>30</v>
      </c>
      <c r="G20">
        <v>7</v>
      </c>
      <c r="H20">
        <v>8</v>
      </c>
      <c r="I20">
        <v>4</v>
      </c>
      <c r="J20">
        <v>2</v>
      </c>
      <c r="K20">
        <v>30</v>
      </c>
      <c r="L20">
        <v>4</v>
      </c>
      <c r="M20">
        <v>26</v>
      </c>
      <c r="N20">
        <v>24</v>
      </c>
      <c r="O20">
        <v>6</v>
      </c>
      <c r="P20">
        <v>28</v>
      </c>
      <c r="Q20">
        <f t="shared" si="10"/>
        <v>34</v>
      </c>
      <c r="R20">
        <v>2</v>
      </c>
      <c r="S20">
        <v>1</v>
      </c>
      <c r="T20">
        <v>9</v>
      </c>
      <c r="U20">
        <v>2</v>
      </c>
      <c r="V20">
        <v>8</v>
      </c>
      <c r="W20" s="5">
        <v>0.93458333333333332</v>
      </c>
      <c r="X20" s="2">
        <f t="shared" si="5"/>
        <v>0.50649350649350644</v>
      </c>
      <c r="Y20" s="2">
        <f t="shared" si="6"/>
        <v>0.4</v>
      </c>
      <c r="Z20" s="2">
        <f t="shared" si="7"/>
        <v>0.875</v>
      </c>
      <c r="AA20" s="4">
        <f t="shared" si="8"/>
        <v>80.179199999999994</v>
      </c>
    </row>
    <row r="21" spans="1:27" x14ac:dyDescent="0.3">
      <c r="A21" s="1" t="str">
        <f>'Luka Doncic'!A21</f>
        <v>@ FRA</v>
      </c>
      <c r="B21">
        <v>92</v>
      </c>
      <c r="C21">
        <v>35</v>
      </c>
      <c r="D21">
        <v>70</v>
      </c>
      <c r="E21">
        <v>10</v>
      </c>
      <c r="F21">
        <v>26</v>
      </c>
      <c r="G21">
        <v>12</v>
      </c>
      <c r="H21">
        <v>14</v>
      </c>
      <c r="I21">
        <v>5</v>
      </c>
      <c r="J21">
        <v>6</v>
      </c>
      <c r="K21">
        <v>26</v>
      </c>
      <c r="L21">
        <v>4</v>
      </c>
      <c r="M21">
        <v>20</v>
      </c>
      <c r="N21">
        <v>21</v>
      </c>
      <c r="O21">
        <v>2</v>
      </c>
      <c r="P21">
        <v>27</v>
      </c>
      <c r="Q21">
        <f t="shared" si="10"/>
        <v>29</v>
      </c>
      <c r="R21">
        <v>6</v>
      </c>
      <c r="S21">
        <v>4</v>
      </c>
      <c r="T21">
        <v>12</v>
      </c>
      <c r="U21">
        <v>4</v>
      </c>
      <c r="V21">
        <v>9</v>
      </c>
      <c r="W21" s="5">
        <v>0.93520833333333331</v>
      </c>
      <c r="X21" s="2">
        <f t="shared" si="5"/>
        <v>0.5</v>
      </c>
      <c r="Y21" s="2">
        <f t="shared" si="6"/>
        <v>0.38461538461538464</v>
      </c>
      <c r="Z21" s="2">
        <f t="shared" si="7"/>
        <v>0.8571428571428571</v>
      </c>
      <c r="AA21" s="4">
        <f t="shared" si="8"/>
        <v>82.7136</v>
      </c>
    </row>
    <row r="22" spans="1:27" x14ac:dyDescent="0.3">
      <c r="A22" s="1" t="str">
        <f>'Luka Doncic'!A22</f>
        <v>vs INJ</v>
      </c>
      <c r="B22">
        <v>160</v>
      </c>
      <c r="C22">
        <v>68</v>
      </c>
      <c r="D22">
        <v>117</v>
      </c>
      <c r="E22">
        <v>9</v>
      </c>
      <c r="F22">
        <v>16</v>
      </c>
      <c r="G22">
        <v>15</v>
      </c>
      <c r="H22">
        <v>16</v>
      </c>
      <c r="I22">
        <v>7</v>
      </c>
      <c r="J22">
        <v>23</v>
      </c>
      <c r="K22">
        <v>76</v>
      </c>
      <c r="L22">
        <v>10</v>
      </c>
      <c r="M22">
        <v>24</v>
      </c>
      <c r="N22">
        <v>44</v>
      </c>
      <c r="O22">
        <v>8</v>
      </c>
      <c r="P22">
        <v>42</v>
      </c>
      <c r="Q22">
        <f t="shared" si="10"/>
        <v>50</v>
      </c>
      <c r="R22">
        <v>11</v>
      </c>
      <c r="S22">
        <v>10</v>
      </c>
      <c r="T22">
        <v>11</v>
      </c>
      <c r="U22">
        <v>15</v>
      </c>
      <c r="V22">
        <v>11</v>
      </c>
      <c r="W22" s="5">
        <v>0.93533564814814818</v>
      </c>
      <c r="X22" s="2">
        <f t="shared" si="5"/>
        <v>0.58119658119658124</v>
      </c>
      <c r="Y22" s="2">
        <f t="shared" si="6"/>
        <v>0.5625</v>
      </c>
      <c r="Z22" s="2">
        <f t="shared" si="7"/>
        <v>0.9375</v>
      </c>
      <c r="AA22" s="4">
        <f t="shared" si="8"/>
        <v>121.95839999999998</v>
      </c>
    </row>
    <row r="23" spans="1:27" x14ac:dyDescent="0.3">
      <c r="A23" s="1" t="str">
        <f>'Luka Doncic'!A23</f>
        <v>@ CHI</v>
      </c>
      <c r="B23">
        <v>117</v>
      </c>
      <c r="C23">
        <v>42</v>
      </c>
      <c r="D23">
        <v>73</v>
      </c>
      <c r="E23">
        <v>16</v>
      </c>
      <c r="F23">
        <v>32</v>
      </c>
      <c r="G23">
        <v>17</v>
      </c>
      <c r="H23">
        <v>19</v>
      </c>
      <c r="I23">
        <v>3</v>
      </c>
      <c r="J23">
        <v>4</v>
      </c>
      <c r="K23">
        <v>34</v>
      </c>
      <c r="L23">
        <v>6</v>
      </c>
      <c r="M23">
        <v>26</v>
      </c>
      <c r="N23">
        <v>28</v>
      </c>
      <c r="O23">
        <v>4</v>
      </c>
      <c r="P23">
        <v>35</v>
      </c>
      <c r="Q23">
        <f t="shared" si="10"/>
        <v>39</v>
      </c>
      <c r="R23">
        <v>3</v>
      </c>
      <c r="S23">
        <v>6</v>
      </c>
      <c r="T23">
        <v>7</v>
      </c>
      <c r="U23">
        <v>8</v>
      </c>
      <c r="V23">
        <v>6</v>
      </c>
      <c r="W23" s="5">
        <v>0.93354166666666671</v>
      </c>
      <c r="X23" s="2">
        <f t="shared" si="5"/>
        <v>0.57534246575342463</v>
      </c>
      <c r="Y23" s="2">
        <f t="shared" si="6"/>
        <v>0.5</v>
      </c>
      <c r="Z23" s="2">
        <f t="shared" si="7"/>
        <v>0.89473684210526316</v>
      </c>
      <c r="AA23" s="4">
        <f t="shared" si="8"/>
        <v>80.985599999999991</v>
      </c>
    </row>
    <row r="24" spans="1:27" x14ac:dyDescent="0.3">
      <c r="A24" s="1" t="str">
        <f>'Luka Doncic'!A24</f>
        <v>vs RKS</v>
      </c>
      <c r="B24">
        <v>116</v>
      </c>
      <c r="C24">
        <v>48</v>
      </c>
      <c r="D24">
        <v>79</v>
      </c>
      <c r="E24">
        <v>10</v>
      </c>
      <c r="F24">
        <v>19</v>
      </c>
      <c r="G24">
        <v>10</v>
      </c>
      <c r="H24">
        <v>11</v>
      </c>
      <c r="I24">
        <v>13</v>
      </c>
      <c r="J24">
        <v>12</v>
      </c>
      <c r="K24">
        <v>50</v>
      </c>
      <c r="L24">
        <v>14</v>
      </c>
      <c r="M24">
        <v>19</v>
      </c>
      <c r="N24">
        <v>31</v>
      </c>
      <c r="O24">
        <v>8</v>
      </c>
      <c r="P24">
        <v>39</v>
      </c>
      <c r="Q24">
        <f t="shared" si="10"/>
        <v>47</v>
      </c>
      <c r="R24">
        <v>3</v>
      </c>
      <c r="S24">
        <v>11</v>
      </c>
      <c r="T24">
        <v>13</v>
      </c>
      <c r="U24">
        <v>6</v>
      </c>
      <c r="V24">
        <v>8</v>
      </c>
      <c r="W24" s="5">
        <v>0.93328703703703708</v>
      </c>
      <c r="X24" s="2">
        <f t="shared" si="5"/>
        <v>0.60759493670886078</v>
      </c>
      <c r="Y24" s="2">
        <f t="shared" si="6"/>
        <v>0.52631578947368418</v>
      </c>
      <c r="Z24" s="2">
        <f t="shared" si="7"/>
        <v>0.90909090909090906</v>
      </c>
      <c r="AA24" s="4">
        <f t="shared" si="8"/>
        <v>85.2864</v>
      </c>
    </row>
    <row r="25" spans="1:27" x14ac:dyDescent="0.3">
      <c r="A25" s="1" t="str">
        <f>'Luka Doncic'!A25</f>
        <v>@ AFR</v>
      </c>
      <c r="B25">
        <v>119</v>
      </c>
      <c r="C25">
        <v>48</v>
      </c>
      <c r="D25">
        <v>83</v>
      </c>
      <c r="E25">
        <v>16</v>
      </c>
      <c r="F25">
        <v>31</v>
      </c>
      <c r="G25">
        <v>7</v>
      </c>
      <c r="H25">
        <v>7</v>
      </c>
      <c r="I25">
        <v>8</v>
      </c>
      <c r="J25">
        <v>7</v>
      </c>
      <c r="K25">
        <v>48</v>
      </c>
      <c r="L25">
        <v>12</v>
      </c>
      <c r="M25">
        <v>21</v>
      </c>
      <c r="N25">
        <v>23</v>
      </c>
      <c r="O25">
        <v>6</v>
      </c>
      <c r="P25">
        <v>25</v>
      </c>
      <c r="Q25">
        <f t="shared" si="10"/>
        <v>31</v>
      </c>
      <c r="R25">
        <v>3</v>
      </c>
      <c r="S25">
        <v>5</v>
      </c>
      <c r="T25">
        <v>8</v>
      </c>
      <c r="U25">
        <v>9</v>
      </c>
      <c r="V25">
        <v>14</v>
      </c>
      <c r="W25" s="5">
        <v>0.93299768518518522</v>
      </c>
      <c r="X25" s="2">
        <f t="shared" si="5"/>
        <v>0.57831325301204817</v>
      </c>
      <c r="Y25" s="2">
        <f t="shared" si="6"/>
        <v>0.5161290322580645</v>
      </c>
      <c r="Z25" s="2">
        <f t="shared" si="7"/>
        <v>1</v>
      </c>
      <c r="AA25" s="4">
        <f t="shared" si="8"/>
        <v>84.556799999999996</v>
      </c>
    </row>
    <row r="26" spans="1:27" x14ac:dyDescent="0.3">
      <c r="A26" s="1" t="str">
        <f>'Luka Doncic'!A26</f>
        <v>vs OLD</v>
      </c>
      <c r="B26">
        <v>123</v>
      </c>
      <c r="C26">
        <v>49</v>
      </c>
      <c r="D26">
        <v>84</v>
      </c>
      <c r="E26">
        <v>14</v>
      </c>
      <c r="F26">
        <v>24</v>
      </c>
      <c r="G26">
        <v>11</v>
      </c>
      <c r="H26">
        <v>13</v>
      </c>
      <c r="I26">
        <v>7</v>
      </c>
      <c r="J26">
        <v>9</v>
      </c>
      <c r="K26">
        <v>52</v>
      </c>
      <c r="L26">
        <v>8</v>
      </c>
      <c r="M26">
        <v>37</v>
      </c>
      <c r="N26">
        <v>29</v>
      </c>
      <c r="O26">
        <v>6</v>
      </c>
      <c r="P26">
        <v>33</v>
      </c>
      <c r="Q26">
        <f t="shared" si="10"/>
        <v>39</v>
      </c>
      <c r="R26">
        <v>4</v>
      </c>
      <c r="S26">
        <v>2</v>
      </c>
      <c r="T26">
        <v>6</v>
      </c>
      <c r="U26">
        <v>8</v>
      </c>
      <c r="V26">
        <v>10</v>
      </c>
      <c r="W26" s="5">
        <v>0.93320601851851848</v>
      </c>
      <c r="X26" s="2">
        <f t="shared" si="5"/>
        <v>0.58333333333333337</v>
      </c>
      <c r="Y26" s="2">
        <f t="shared" si="6"/>
        <v>0.58333333333333337</v>
      </c>
      <c r="Z26" s="2">
        <f t="shared" si="7"/>
        <v>0.84615384615384615</v>
      </c>
      <c r="AA26" s="4">
        <f t="shared" si="8"/>
        <v>86.131199999999993</v>
      </c>
    </row>
    <row r="27" spans="1:27" x14ac:dyDescent="0.3">
      <c r="A27" s="1" t="str">
        <f>'Luka Doncic'!A27</f>
        <v>@ USA</v>
      </c>
      <c r="B27">
        <v>127</v>
      </c>
      <c r="C27">
        <v>47</v>
      </c>
      <c r="D27">
        <v>85</v>
      </c>
      <c r="E27">
        <v>23</v>
      </c>
      <c r="F27">
        <v>38</v>
      </c>
      <c r="G27">
        <v>10</v>
      </c>
      <c r="H27">
        <v>12</v>
      </c>
      <c r="I27">
        <v>6</v>
      </c>
      <c r="J27">
        <v>7</v>
      </c>
      <c r="K27">
        <v>40</v>
      </c>
      <c r="L27">
        <v>4</v>
      </c>
      <c r="M27">
        <v>39</v>
      </c>
      <c r="N27">
        <v>31</v>
      </c>
      <c r="O27">
        <v>5</v>
      </c>
      <c r="P27">
        <v>30</v>
      </c>
      <c r="Q27">
        <f t="shared" si="10"/>
        <v>35</v>
      </c>
      <c r="R27">
        <v>7</v>
      </c>
      <c r="S27">
        <v>4</v>
      </c>
      <c r="T27">
        <v>9</v>
      </c>
      <c r="U27">
        <v>19</v>
      </c>
      <c r="V27">
        <v>11</v>
      </c>
      <c r="W27" s="5">
        <v>0.93396990740740737</v>
      </c>
      <c r="X27" s="2">
        <f t="shared" si="5"/>
        <v>0.55294117647058827</v>
      </c>
      <c r="Y27" s="2">
        <f t="shared" si="6"/>
        <v>0.60526315789473684</v>
      </c>
      <c r="Z27" s="2">
        <f t="shared" si="7"/>
        <v>0.83333333333333337</v>
      </c>
      <c r="AA27" s="4">
        <f t="shared" si="8"/>
        <v>90.508799999999994</v>
      </c>
    </row>
    <row r="28" spans="1:27" x14ac:dyDescent="0.3">
      <c r="A28" s="1">
        <f>'Luka Doncic'!A28</f>
        <v>0</v>
      </c>
      <c r="Q28">
        <f t="shared" si="10"/>
        <v>0</v>
      </c>
      <c r="W28" s="5"/>
      <c r="X28" s="2" t="e">
        <f t="shared" si="5"/>
        <v>#DIV/0!</v>
      </c>
      <c r="Y28" s="2" t="e">
        <f t="shared" si="6"/>
        <v>#DIV/0!</v>
      </c>
      <c r="Z28" s="2" t="e">
        <f t="shared" si="7"/>
        <v>#DIV/0!</v>
      </c>
      <c r="AA28" s="4">
        <f t="shared" si="8"/>
        <v>0</v>
      </c>
    </row>
    <row r="29" spans="1:27" x14ac:dyDescent="0.3">
      <c r="A29" s="1">
        <f>'Luka Doncic'!A29</f>
        <v>0</v>
      </c>
      <c r="Q29">
        <f t="shared" si="10"/>
        <v>0</v>
      </c>
      <c r="W29" s="5"/>
      <c r="X29" s="2" t="e">
        <f t="shared" si="5"/>
        <v>#DIV/0!</v>
      </c>
      <c r="Y29" s="2" t="e">
        <f t="shared" si="6"/>
        <v>#DIV/0!</v>
      </c>
      <c r="Z29" s="2" t="e">
        <f t="shared" si="7"/>
        <v>#DIV/0!</v>
      </c>
      <c r="AA29" s="4">
        <f t="shared" si="8"/>
        <v>0</v>
      </c>
    </row>
    <row r="30" spans="1:27" x14ac:dyDescent="0.3">
      <c r="A30" s="1">
        <f>'Luka Doncic'!A30</f>
        <v>0</v>
      </c>
      <c r="Q30">
        <f t="shared" si="10"/>
        <v>0</v>
      </c>
      <c r="W30" s="5"/>
      <c r="X30" s="2" t="e">
        <f t="shared" si="5"/>
        <v>#DIV/0!</v>
      </c>
      <c r="Y30" s="2" t="e">
        <f t="shared" si="6"/>
        <v>#DIV/0!</v>
      </c>
      <c r="Z30" s="2" t="e">
        <f t="shared" si="7"/>
        <v>#DIV/0!</v>
      </c>
      <c r="AA30" s="4">
        <f t="shared" si="8"/>
        <v>0</v>
      </c>
    </row>
    <row r="31" spans="1:27" x14ac:dyDescent="0.3">
      <c r="A31" s="1">
        <f>'Luka Doncic'!A31</f>
        <v>0</v>
      </c>
      <c r="Q31">
        <f t="shared" si="10"/>
        <v>0</v>
      </c>
      <c r="W31" s="5"/>
      <c r="X31" s="2" t="e">
        <f t="shared" si="5"/>
        <v>#DIV/0!</v>
      </c>
      <c r="Y31" s="2" t="e">
        <f t="shared" si="6"/>
        <v>#DIV/0!</v>
      </c>
      <c r="Z31" s="2" t="e">
        <f t="shared" si="7"/>
        <v>#DIV/0!</v>
      </c>
      <c r="AA31" s="4">
        <f t="shared" si="8"/>
        <v>0</v>
      </c>
    </row>
    <row r="32" spans="1:27" x14ac:dyDescent="0.3">
      <c r="A32" s="1">
        <f>'Luka Doncic'!A32</f>
        <v>0</v>
      </c>
      <c r="Q32">
        <f t="shared" si="10"/>
        <v>0</v>
      </c>
      <c r="W32" s="5"/>
      <c r="X32" s="2" t="e">
        <f t="shared" si="5"/>
        <v>#DIV/0!</v>
      </c>
      <c r="Y32" s="2" t="e">
        <f t="shared" si="6"/>
        <v>#DIV/0!</v>
      </c>
      <c r="Z32" s="2" t="e">
        <f t="shared" si="7"/>
        <v>#DIV/0!</v>
      </c>
      <c r="AA32" s="4">
        <f t="shared" si="8"/>
        <v>0</v>
      </c>
    </row>
    <row r="33" spans="1:27" x14ac:dyDescent="0.3">
      <c r="A33" s="1">
        <f>'Luka Doncic'!A33</f>
        <v>0</v>
      </c>
      <c r="Q33">
        <f t="shared" si="10"/>
        <v>0</v>
      </c>
      <c r="W33" s="5"/>
      <c r="X33" s="2" t="e">
        <f t="shared" si="5"/>
        <v>#DIV/0!</v>
      </c>
      <c r="Y33" s="2" t="e">
        <f t="shared" si="6"/>
        <v>#DIV/0!</v>
      </c>
      <c r="Z33" s="2" t="e">
        <f t="shared" si="7"/>
        <v>#DIV/0!</v>
      </c>
      <c r="AA33" s="4">
        <f t="shared" si="8"/>
        <v>0</v>
      </c>
    </row>
    <row r="34" spans="1:27" x14ac:dyDescent="0.3">
      <c r="A34" s="1">
        <f>'Luka Doncic'!A34</f>
        <v>0</v>
      </c>
      <c r="Q34">
        <f t="shared" si="10"/>
        <v>0</v>
      </c>
      <c r="W34" s="5"/>
      <c r="X34" s="2" t="e">
        <f t="shared" si="5"/>
        <v>#DIV/0!</v>
      </c>
      <c r="Y34" s="2" t="e">
        <f t="shared" si="6"/>
        <v>#DIV/0!</v>
      </c>
      <c r="Z34" s="2" t="e">
        <f t="shared" si="7"/>
        <v>#DIV/0!</v>
      </c>
      <c r="AA34" s="4">
        <f t="shared" si="8"/>
        <v>0</v>
      </c>
    </row>
    <row r="35" spans="1:27" x14ac:dyDescent="0.3">
      <c r="A35" s="1">
        <f>'Luka Doncic'!A35</f>
        <v>0</v>
      </c>
      <c r="Q35">
        <f t="shared" si="10"/>
        <v>0</v>
      </c>
      <c r="W35" s="5"/>
      <c r="X35" s="2" t="e">
        <f t="shared" si="5"/>
        <v>#DIV/0!</v>
      </c>
      <c r="Y35" s="2" t="e">
        <f t="shared" si="6"/>
        <v>#DIV/0!</v>
      </c>
      <c r="Z35" s="2" t="e">
        <f t="shared" si="7"/>
        <v>#DIV/0!</v>
      </c>
      <c r="AA35" s="4">
        <f t="shared" si="8"/>
        <v>0</v>
      </c>
    </row>
    <row r="36" spans="1:27" x14ac:dyDescent="0.3">
      <c r="A36" s="1">
        <f>'Luka Doncic'!A36</f>
        <v>0</v>
      </c>
      <c r="Q36">
        <f t="shared" si="10"/>
        <v>0</v>
      </c>
      <c r="W36" s="5"/>
      <c r="X36" s="2" t="e">
        <f t="shared" si="5"/>
        <v>#DIV/0!</v>
      </c>
      <c r="Y36" s="2" t="e">
        <f t="shared" si="6"/>
        <v>#DIV/0!</v>
      </c>
      <c r="Z36" s="2" t="e">
        <f t="shared" si="7"/>
        <v>#DIV/0!</v>
      </c>
      <c r="AA36" s="4">
        <f t="shared" si="8"/>
        <v>0</v>
      </c>
    </row>
    <row r="37" spans="1:27" x14ac:dyDescent="0.3">
      <c r="A37" s="1">
        <f>'Luka Doncic'!A37</f>
        <v>0</v>
      </c>
      <c r="Q37">
        <f t="shared" si="10"/>
        <v>0</v>
      </c>
      <c r="W37" s="5"/>
      <c r="X37" s="2" t="e">
        <f t="shared" si="5"/>
        <v>#DIV/0!</v>
      </c>
      <c r="Y37" s="2" t="e">
        <f t="shared" si="6"/>
        <v>#DIV/0!</v>
      </c>
      <c r="Z37" s="2" t="e">
        <f t="shared" si="7"/>
        <v>#DIV/0!</v>
      </c>
      <c r="AA37" s="4">
        <f t="shared" si="8"/>
        <v>0</v>
      </c>
    </row>
    <row r="38" spans="1:27" x14ac:dyDescent="0.3">
      <c r="A38" s="1">
        <f>'Luka Doncic'!A38</f>
        <v>0</v>
      </c>
      <c r="Q38">
        <f t="shared" si="10"/>
        <v>0</v>
      </c>
      <c r="W38" s="5"/>
      <c r="X38" s="2" t="e">
        <f t="shared" si="5"/>
        <v>#DIV/0!</v>
      </c>
      <c r="Y38" s="2" t="e">
        <f t="shared" si="6"/>
        <v>#DIV/0!</v>
      </c>
      <c r="Z38" s="2" t="e">
        <f t="shared" si="7"/>
        <v>#DIV/0!</v>
      </c>
      <c r="AA38" s="4">
        <f t="shared" si="8"/>
        <v>0</v>
      </c>
    </row>
    <row r="39" spans="1:27" x14ac:dyDescent="0.3">
      <c r="A39" s="1">
        <f>'Luka Doncic'!A39</f>
        <v>0</v>
      </c>
      <c r="Q39">
        <f t="shared" si="10"/>
        <v>0</v>
      </c>
      <c r="W39" s="5"/>
      <c r="X39" s="2" t="e">
        <f t="shared" si="5"/>
        <v>#DIV/0!</v>
      </c>
      <c r="Y39" s="2" t="e">
        <f t="shared" si="6"/>
        <v>#DIV/0!</v>
      </c>
      <c r="Z39" s="2" t="e">
        <f t="shared" si="7"/>
        <v>#DIV/0!</v>
      </c>
      <c r="AA39" s="4">
        <f t="shared" si="8"/>
        <v>0</v>
      </c>
    </row>
    <row r="40" spans="1:27" x14ac:dyDescent="0.3">
      <c r="A40" s="1">
        <f>'Luka Doncic'!A40</f>
        <v>0</v>
      </c>
      <c r="Q40">
        <f t="shared" si="10"/>
        <v>0</v>
      </c>
      <c r="W40" s="5"/>
      <c r="X40" s="2" t="e">
        <f t="shared" si="5"/>
        <v>#DIV/0!</v>
      </c>
      <c r="Y40" s="2" t="e">
        <f t="shared" si="6"/>
        <v>#DIV/0!</v>
      </c>
      <c r="Z40" s="2" t="e">
        <f t="shared" si="7"/>
        <v>#DIV/0!</v>
      </c>
      <c r="AA40" s="4">
        <f t="shared" si="8"/>
        <v>0</v>
      </c>
    </row>
    <row r="41" spans="1:27" x14ac:dyDescent="0.3">
      <c r="A41" s="1">
        <f>'Luka Doncic'!A41</f>
        <v>0</v>
      </c>
      <c r="Q41">
        <f t="shared" si="10"/>
        <v>0</v>
      </c>
      <c r="W41" s="5"/>
      <c r="X41" s="2" t="e">
        <f t="shared" si="5"/>
        <v>#DIV/0!</v>
      </c>
      <c r="Y41" s="2" t="e">
        <f t="shared" si="6"/>
        <v>#DIV/0!</v>
      </c>
      <c r="Z41" s="2" t="e">
        <f t="shared" si="7"/>
        <v>#DIV/0!</v>
      </c>
      <c r="AA41" s="4">
        <f t="shared" si="8"/>
        <v>0</v>
      </c>
    </row>
    <row r="42" spans="1:27" x14ac:dyDescent="0.3">
      <c r="A42" s="1">
        <f>'Luka Doncic'!A42</f>
        <v>0</v>
      </c>
      <c r="Q42">
        <f t="shared" si="10"/>
        <v>0</v>
      </c>
      <c r="W42" s="5"/>
      <c r="X42" s="2" t="e">
        <f t="shared" si="5"/>
        <v>#DIV/0!</v>
      </c>
      <c r="Y42" s="2" t="e">
        <f t="shared" si="6"/>
        <v>#DIV/0!</v>
      </c>
      <c r="Z42" s="2" t="e">
        <f t="shared" si="7"/>
        <v>#DIV/0!</v>
      </c>
      <c r="AA42" s="4">
        <f t="shared" si="8"/>
        <v>0</v>
      </c>
    </row>
    <row r="43" spans="1:27" x14ac:dyDescent="0.3">
      <c r="A43" s="1">
        <f>'Luka Doncic'!A43</f>
        <v>0</v>
      </c>
      <c r="Q43">
        <f t="shared" si="10"/>
        <v>0</v>
      </c>
      <c r="W43" s="5"/>
      <c r="X43" s="2" t="e">
        <f t="shared" si="5"/>
        <v>#DIV/0!</v>
      </c>
      <c r="Y43" s="2" t="e">
        <f t="shared" si="6"/>
        <v>#DIV/0!</v>
      </c>
      <c r="Z43" s="2" t="e">
        <f t="shared" si="7"/>
        <v>#DIV/0!</v>
      </c>
      <c r="AA43" s="4">
        <f t="shared" si="8"/>
        <v>0</v>
      </c>
    </row>
    <row r="44" spans="1:27" x14ac:dyDescent="0.3">
      <c r="A44" s="1">
        <f>'Luka Doncic'!A44</f>
        <v>0</v>
      </c>
      <c r="Q44">
        <f t="shared" si="10"/>
        <v>0</v>
      </c>
      <c r="W44" s="5"/>
      <c r="X44" s="2" t="e">
        <f t="shared" si="5"/>
        <v>#DIV/0!</v>
      </c>
      <c r="Y44" s="2" t="e">
        <f t="shared" si="6"/>
        <v>#DIV/0!</v>
      </c>
      <c r="Z44" s="2" t="e">
        <f t="shared" si="7"/>
        <v>#DIV/0!</v>
      </c>
      <c r="AA44" s="4">
        <f t="shared" si="8"/>
        <v>0</v>
      </c>
    </row>
    <row r="45" spans="1:27" x14ac:dyDescent="0.3">
      <c r="A45" s="1">
        <f>'Luka Doncic'!A45</f>
        <v>0</v>
      </c>
      <c r="Q45">
        <f t="shared" si="10"/>
        <v>0</v>
      </c>
      <c r="W45" s="5"/>
      <c r="X45" s="2" t="e">
        <f t="shared" si="5"/>
        <v>#DIV/0!</v>
      </c>
      <c r="Y45" s="2" t="e">
        <f t="shared" si="6"/>
        <v>#DIV/0!</v>
      </c>
      <c r="Z45" s="2" t="e">
        <f t="shared" si="7"/>
        <v>#DIV/0!</v>
      </c>
      <c r="AA45" s="4">
        <f t="shared" si="8"/>
        <v>0</v>
      </c>
    </row>
    <row r="46" spans="1:27" x14ac:dyDescent="0.3">
      <c r="A46" s="1">
        <f>'Luka Doncic'!A46</f>
        <v>0</v>
      </c>
      <c r="Q46">
        <f t="shared" si="10"/>
        <v>0</v>
      </c>
      <c r="W46" s="5"/>
      <c r="X46" s="2" t="e">
        <f t="shared" si="5"/>
        <v>#DIV/0!</v>
      </c>
      <c r="Y46" s="2" t="e">
        <f t="shared" si="6"/>
        <v>#DIV/0!</v>
      </c>
      <c r="Z46" s="2" t="e">
        <f t="shared" si="7"/>
        <v>#DIV/0!</v>
      </c>
      <c r="AA46" s="4">
        <f t="shared" si="8"/>
        <v>0</v>
      </c>
    </row>
    <row r="47" spans="1:27" x14ac:dyDescent="0.3">
      <c r="A47" t="s">
        <v>22</v>
      </c>
      <c r="B47" s="4">
        <f>AVERAGE(B2:B46)</f>
        <v>113.26923076923077</v>
      </c>
      <c r="C47" s="4">
        <f t="shared" ref="C47:W47" si="11">AVERAGE(C2:C46)</f>
        <v>44.5</v>
      </c>
      <c r="D47" s="4">
        <f t="shared" si="11"/>
        <v>82.42307692307692</v>
      </c>
      <c r="E47" s="4">
        <f t="shared" si="11"/>
        <v>13.423076923076923</v>
      </c>
      <c r="F47" s="4">
        <f t="shared" si="11"/>
        <v>28.076923076923077</v>
      </c>
      <c r="G47" s="4">
        <f t="shared" si="11"/>
        <v>10.846153846153847</v>
      </c>
      <c r="H47" s="4">
        <f t="shared" si="11"/>
        <v>13.076923076923077</v>
      </c>
      <c r="I47" s="4">
        <f t="shared" si="11"/>
        <v>5.5769230769230766</v>
      </c>
      <c r="J47" s="4">
        <f t="shared" si="11"/>
        <v>7.615384615384615</v>
      </c>
      <c r="K47" s="4">
        <f t="shared" si="11"/>
        <v>41.846153846153847</v>
      </c>
      <c r="L47" s="4">
        <f t="shared" si="11"/>
        <v>6.7692307692307692</v>
      </c>
      <c r="M47" s="4">
        <f t="shared" si="11"/>
        <v>29.576923076923077</v>
      </c>
      <c r="N47" s="4">
        <f t="shared" si="11"/>
        <v>26.76923076923077</v>
      </c>
      <c r="O47" s="4">
        <f t="shared" si="11"/>
        <v>5.2692307692307692</v>
      </c>
      <c r="P47" s="4">
        <f t="shared" si="11"/>
        <v>29.26923076923077</v>
      </c>
      <c r="Q47" s="4">
        <f t="shared" si="11"/>
        <v>19.955555555555556</v>
      </c>
      <c r="R47" s="4">
        <f t="shared" si="11"/>
        <v>4.9230769230769234</v>
      </c>
      <c r="S47" s="4">
        <f t="shared" si="11"/>
        <v>4.3461538461538458</v>
      </c>
      <c r="T47" s="4">
        <f t="shared" si="11"/>
        <v>7.6923076923076925</v>
      </c>
      <c r="U47" s="4">
        <f t="shared" si="11"/>
        <v>9.9615384615384617</v>
      </c>
      <c r="V47" s="4">
        <f t="shared" si="11"/>
        <v>9.0384615384615383</v>
      </c>
      <c r="W47" s="5">
        <f t="shared" si="11"/>
        <v>0.93400418447293432</v>
      </c>
      <c r="X47" s="2">
        <f>SUM(C2:C46)/SUM(D2:D46)</f>
        <v>0.53989734017732149</v>
      </c>
      <c r="Y47" s="2">
        <f>SUM(E2:E46)/SUM(F2:F46)</f>
        <v>0.4780821917808219</v>
      </c>
      <c r="Z47" s="2">
        <f>SUM(G2:G46)/SUM(H2:H46)</f>
        <v>0.8294117647058824</v>
      </c>
      <c r="AA47" s="4">
        <f>AVERAGE(AA2:AA46)</f>
        <v>50.252799999999993</v>
      </c>
    </row>
    <row r="48" spans="1:27" x14ac:dyDescent="0.3">
      <c r="B48" t="s">
        <v>1</v>
      </c>
      <c r="C48" t="s">
        <v>7</v>
      </c>
      <c r="D48" s="1" t="s">
        <v>8</v>
      </c>
      <c r="E48" s="1" t="s">
        <v>9</v>
      </c>
      <c r="F48" s="1" t="s">
        <v>10</v>
      </c>
      <c r="G48" t="s">
        <v>11</v>
      </c>
      <c r="H48" s="1" t="s">
        <v>12</v>
      </c>
      <c r="I48" t="s">
        <v>43</v>
      </c>
      <c r="J48" t="s">
        <v>25</v>
      </c>
      <c r="K48" t="s">
        <v>26</v>
      </c>
      <c r="L48" t="s">
        <v>27</v>
      </c>
      <c r="M48" t="s">
        <v>28</v>
      </c>
      <c r="N48" t="s">
        <v>3</v>
      </c>
      <c r="O48" t="s">
        <v>29</v>
      </c>
      <c r="P48" t="s">
        <v>30</v>
      </c>
      <c r="Q48" t="s">
        <v>31</v>
      </c>
      <c r="R48" t="s">
        <v>5</v>
      </c>
      <c r="S48" t="s">
        <v>4</v>
      </c>
      <c r="T48" t="s">
        <v>6</v>
      </c>
      <c r="U48" t="s">
        <v>32</v>
      </c>
      <c r="V48" t="s">
        <v>33</v>
      </c>
      <c r="W48" t="s">
        <v>34</v>
      </c>
      <c r="X48" t="s">
        <v>16</v>
      </c>
      <c r="Y48" t="s">
        <v>17</v>
      </c>
      <c r="Z48" t="s">
        <v>18</v>
      </c>
      <c r="AA48" t="s">
        <v>35</v>
      </c>
    </row>
    <row r="49" spans="1:27" x14ac:dyDescent="0.3">
      <c r="A49" t="s">
        <v>36</v>
      </c>
      <c r="B49">
        <f>SUM(B2:B46)</f>
        <v>2945</v>
      </c>
      <c r="C49">
        <f t="shared" ref="C49:V49" si="12">SUM(C2:C46)</f>
        <v>1157</v>
      </c>
      <c r="D49">
        <f t="shared" si="12"/>
        <v>2143</v>
      </c>
      <c r="E49">
        <f t="shared" si="12"/>
        <v>349</v>
      </c>
      <c r="F49">
        <f t="shared" si="12"/>
        <v>730</v>
      </c>
      <c r="G49">
        <f t="shared" si="12"/>
        <v>282</v>
      </c>
      <c r="H49">
        <f t="shared" si="12"/>
        <v>340</v>
      </c>
      <c r="I49">
        <f t="shared" si="12"/>
        <v>145</v>
      </c>
      <c r="J49">
        <f t="shared" si="12"/>
        <v>198</v>
      </c>
      <c r="K49">
        <f t="shared" si="12"/>
        <v>1088</v>
      </c>
      <c r="L49">
        <f t="shared" si="12"/>
        <v>176</v>
      </c>
      <c r="M49">
        <f t="shared" si="12"/>
        <v>769</v>
      </c>
      <c r="N49">
        <f t="shared" si="12"/>
        <v>696</v>
      </c>
      <c r="O49">
        <f t="shared" si="12"/>
        <v>137</v>
      </c>
      <c r="P49">
        <f t="shared" si="12"/>
        <v>761</v>
      </c>
      <c r="Q49">
        <f t="shared" si="12"/>
        <v>898</v>
      </c>
      <c r="R49">
        <f t="shared" si="12"/>
        <v>128</v>
      </c>
      <c r="S49">
        <f t="shared" si="12"/>
        <v>113</v>
      </c>
      <c r="T49">
        <f t="shared" si="12"/>
        <v>200</v>
      </c>
      <c r="U49">
        <f t="shared" si="12"/>
        <v>259</v>
      </c>
      <c r="V49">
        <f t="shared" si="12"/>
        <v>235</v>
      </c>
      <c r="AA49" s="4">
        <f>SUM(AA2:AA46)</f>
        <v>2261.3759999999997</v>
      </c>
    </row>
    <row r="50" spans="1:27" x14ac:dyDescent="0.3">
      <c r="V50" s="5"/>
      <c r="W50" s="2"/>
      <c r="X50" s="2"/>
      <c r="Y50" s="2"/>
    </row>
    <row r="51" spans="1:27" x14ac:dyDescent="0.3">
      <c r="V51" s="5"/>
      <c r="W51" s="2"/>
      <c r="X51" s="2"/>
      <c r="Y51" s="2"/>
    </row>
    <row r="52" spans="1:27" x14ac:dyDescent="0.3">
      <c r="V52" s="5"/>
      <c r="W52" s="2"/>
      <c r="X52" s="2"/>
      <c r="Y52" s="2"/>
    </row>
    <row r="53" spans="1:27" x14ac:dyDescent="0.3">
      <c r="V53" s="5"/>
      <c r="W53" s="2"/>
      <c r="X53" s="2"/>
      <c r="Y53" s="2"/>
    </row>
    <row r="54" spans="1:27" x14ac:dyDescent="0.3">
      <c r="V54" s="5"/>
      <c r="W54" s="2"/>
      <c r="X54" s="2"/>
      <c r="Y54" s="2"/>
    </row>
    <row r="55" spans="1:27" x14ac:dyDescent="0.3">
      <c r="V55" s="5"/>
      <c r="W55" s="2"/>
      <c r="X55" s="2"/>
      <c r="Y55" s="2"/>
    </row>
    <row r="56" spans="1:27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2"/>
      <c r="X56" s="2"/>
      <c r="Y56" s="2"/>
      <c r="Z56" s="4"/>
    </row>
    <row r="57" spans="1:27" x14ac:dyDescent="0.3">
      <c r="D57" s="1"/>
      <c r="E57" s="1"/>
      <c r="F57" s="1"/>
      <c r="H57" s="1"/>
    </row>
    <row r="58" spans="1:27" x14ac:dyDescent="0.3">
      <c r="Z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Luka Doncic</vt:lpstr>
      <vt:lpstr>Lauri Markkanen</vt:lpstr>
      <vt:lpstr>Domantas Sabonis</vt:lpstr>
      <vt:lpstr>Kristaps Porzingis</vt:lpstr>
      <vt:lpstr>Nikola Jokic</vt:lpstr>
      <vt:lpstr>Nikola Vucevic</vt:lpstr>
      <vt:lpstr>Jakob Poeltl</vt:lpstr>
      <vt:lpstr>Franz Wagner</vt:lpstr>
      <vt:lpstr>Danilo Gallinari</vt:lpstr>
      <vt:lpstr>Bojan Bogdanovic</vt:lpstr>
      <vt:lpstr>Thabo Sefolosha</vt:lpstr>
      <vt:lpstr>Sviatoslav Mykhailiuk</vt:lpstr>
      <vt:lpstr>Team Stats</vt:lpstr>
      <vt:lpstr>Opponent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Son</dc:creator>
  <cp:lastModifiedBy>Tim Son</cp:lastModifiedBy>
  <dcterms:created xsi:type="dcterms:W3CDTF">2023-05-23T07:10:51Z</dcterms:created>
  <dcterms:modified xsi:type="dcterms:W3CDTF">2024-04-28T13:07:14Z</dcterms:modified>
</cp:coreProperties>
</file>