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so\eclipse-workspace\NBATournamentProject\"/>
    </mc:Choice>
  </mc:AlternateContent>
  <xr:revisionPtr revIDLastSave="0" documentId="13_ncr:1_{80DBC9E5-4402-40BA-AAB3-F0D392C37A00}" xr6:coauthVersionLast="47" xr6:coauthVersionMax="47" xr10:uidLastSave="{00000000-0000-0000-0000-000000000000}"/>
  <bookViews>
    <workbookView xWindow="-108" yWindow="-108" windowWidth="23256" windowHeight="12456" xr2:uid="{0D40A248-FF8F-46CA-B1D1-6E3AD099E80C}"/>
  </bookViews>
  <sheets>
    <sheet name="Dejounte Murray" sheetId="4" r:id="rId1"/>
    <sheet name="C.J. McCollum" sheetId="1" r:id="rId2"/>
    <sheet name="Jimmy Butler" sheetId="3" r:id="rId3"/>
    <sheet name="Julius Randle" sheetId="12" r:id="rId4"/>
    <sheet name="Clint Capela" sheetId="5" r:id="rId5"/>
    <sheet name="De'Aaron Fox" sheetId="2" r:id="rId6"/>
    <sheet name="Darius Garland" sheetId="10" r:id="rId7"/>
    <sheet name="Michael Porter Jr." sheetId="6" r:id="rId8"/>
    <sheet name="D'Angelo Russell" sheetId="8" r:id="rId9"/>
    <sheet name="Otto Porter Jr." sheetId="15" r:id="rId10"/>
    <sheet name="Jerami Grant" sheetId="9" r:id="rId11"/>
    <sheet name="Ryan Anderson" sheetId="11" r:id="rId12"/>
    <sheet name="Team Stats" sheetId="13" r:id="rId13"/>
    <sheet name="Opponent Stat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7" i="14" l="1"/>
  <c r="Z27" i="14"/>
  <c r="Y27" i="14"/>
  <c r="X27" i="14"/>
  <c r="Q27" i="14"/>
  <c r="AA27" i="13"/>
  <c r="Z27" i="13"/>
  <c r="Y27" i="13"/>
  <c r="X27" i="13"/>
  <c r="Q27" i="13"/>
  <c r="AA24" i="14"/>
  <c r="Z24" i="14"/>
  <c r="Y24" i="14"/>
  <c r="X24" i="14"/>
  <c r="Q24" i="14"/>
  <c r="AA24" i="13"/>
  <c r="Z24" i="13"/>
  <c r="Y24" i="13"/>
  <c r="X24" i="13"/>
  <c r="Q24" i="13"/>
  <c r="AA22" i="14"/>
  <c r="Z22" i="14"/>
  <c r="Y22" i="14"/>
  <c r="X22" i="14"/>
  <c r="Q22" i="14"/>
  <c r="AA22" i="13"/>
  <c r="Z22" i="13"/>
  <c r="Y22" i="13"/>
  <c r="X22" i="13"/>
  <c r="Q22" i="13"/>
  <c r="AA20" i="14"/>
  <c r="Z20" i="14"/>
  <c r="Y20" i="14"/>
  <c r="X20" i="14"/>
  <c r="Q20" i="14"/>
  <c r="AA20" i="13"/>
  <c r="Z20" i="13"/>
  <c r="Y20" i="13"/>
  <c r="X20" i="13"/>
  <c r="Q20" i="13"/>
  <c r="AA18" i="14"/>
  <c r="Z18" i="14"/>
  <c r="Y18" i="14"/>
  <c r="X18" i="14"/>
  <c r="Q18" i="14"/>
  <c r="AA18" i="13"/>
  <c r="Z18" i="13"/>
  <c r="Y18" i="13"/>
  <c r="X18" i="13"/>
  <c r="Q18" i="13"/>
  <c r="AA17" i="14"/>
  <c r="Z17" i="14"/>
  <c r="Y17" i="14"/>
  <c r="X17" i="14"/>
  <c r="Q17" i="14"/>
  <c r="AA17" i="13"/>
  <c r="Z17" i="13"/>
  <c r="Y17" i="13"/>
  <c r="X17" i="13"/>
  <c r="Q17" i="13"/>
  <c r="AA15" i="14"/>
  <c r="Z15" i="14"/>
  <c r="Y15" i="14"/>
  <c r="X15" i="14"/>
  <c r="Q15" i="14"/>
  <c r="Q14" i="14"/>
  <c r="X14" i="14"/>
  <c r="Y14" i="14"/>
  <c r="Z14" i="14"/>
  <c r="AA14" i="14"/>
  <c r="AA15" i="13"/>
  <c r="Z15" i="13"/>
  <c r="Y15" i="13"/>
  <c r="X15" i="13"/>
  <c r="Q15" i="13"/>
  <c r="R9" i="11"/>
  <c r="R9" i="9"/>
  <c r="Q9" i="9"/>
  <c r="R9" i="6"/>
  <c r="S9" i="2"/>
  <c r="R9" i="2"/>
  <c r="R9" i="5"/>
  <c r="AA13" i="14"/>
  <c r="Z13" i="14"/>
  <c r="Y13" i="14"/>
  <c r="X13" i="14"/>
  <c r="Q13" i="14"/>
  <c r="AA13" i="13"/>
  <c r="Z13" i="13"/>
  <c r="Y13" i="13"/>
  <c r="X13" i="13"/>
  <c r="Q13" i="13"/>
  <c r="AA11" i="14"/>
  <c r="Z11" i="14"/>
  <c r="Y11" i="14"/>
  <c r="X11" i="14"/>
  <c r="Q11" i="14"/>
  <c r="AA11" i="13"/>
  <c r="Z11" i="13"/>
  <c r="Y11" i="13"/>
  <c r="X11" i="13"/>
  <c r="Q11" i="13"/>
  <c r="AA10" i="14"/>
  <c r="Z10" i="14"/>
  <c r="Y10" i="14"/>
  <c r="X10" i="14"/>
  <c r="Q10" i="14"/>
  <c r="AA10" i="13"/>
  <c r="Z10" i="13"/>
  <c r="Y10" i="13"/>
  <c r="X10" i="13"/>
  <c r="Q10" i="13"/>
  <c r="AA8" i="14"/>
  <c r="Z8" i="14"/>
  <c r="Y8" i="14"/>
  <c r="X8" i="14"/>
  <c r="Q8" i="14"/>
  <c r="AA8" i="13"/>
  <c r="Z8" i="13"/>
  <c r="Y8" i="13"/>
  <c r="X8" i="13"/>
  <c r="Q8" i="13"/>
  <c r="AA6" i="14"/>
  <c r="Z6" i="14"/>
  <c r="Y6" i="14"/>
  <c r="X6" i="14"/>
  <c r="Q6" i="14"/>
  <c r="AA6" i="13"/>
  <c r="Z6" i="13"/>
  <c r="Y6" i="13"/>
  <c r="X6" i="13"/>
  <c r="Q6" i="13"/>
  <c r="R6" i="1"/>
  <c r="AA4" i="14" l="1"/>
  <c r="Z4" i="14"/>
  <c r="Y4" i="14"/>
  <c r="X4" i="14"/>
  <c r="Q4" i="14"/>
  <c r="AA4" i="13"/>
  <c r="Z4" i="13"/>
  <c r="Y4" i="13"/>
  <c r="X4" i="13"/>
  <c r="Q4" i="13"/>
  <c r="A46" i="14" l="1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2" i="10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2" i="1"/>
  <c r="V49" i="14"/>
  <c r="U49" i="14"/>
  <c r="T49" i="14"/>
  <c r="S49" i="14"/>
  <c r="R49" i="14"/>
  <c r="P49" i="14"/>
  <c r="O49" i="14"/>
  <c r="N49" i="14"/>
  <c r="M49" i="14"/>
  <c r="L49" i="14"/>
  <c r="K49" i="14"/>
  <c r="J49" i="14"/>
  <c r="I49" i="14"/>
  <c r="H49" i="14"/>
  <c r="G49" i="14"/>
  <c r="F49" i="14"/>
  <c r="E49" i="14"/>
  <c r="D49" i="14"/>
  <c r="C49" i="14"/>
  <c r="B49" i="14"/>
  <c r="Z47" i="14"/>
  <c r="Y47" i="14"/>
  <c r="X47" i="14"/>
  <c r="W47" i="14"/>
  <c r="V47" i="14"/>
  <c r="U47" i="14"/>
  <c r="T47" i="14"/>
  <c r="S47" i="14"/>
  <c r="R47" i="14"/>
  <c r="P47" i="14"/>
  <c r="O47" i="14"/>
  <c r="N47" i="14"/>
  <c r="M47" i="14"/>
  <c r="L47" i="14"/>
  <c r="K47" i="14"/>
  <c r="J47" i="14"/>
  <c r="I47" i="14"/>
  <c r="H47" i="14"/>
  <c r="G47" i="14"/>
  <c r="F47" i="14"/>
  <c r="E47" i="14"/>
  <c r="D47" i="14"/>
  <c r="C47" i="14"/>
  <c r="B47" i="14"/>
  <c r="AA46" i="14"/>
  <c r="Z46" i="14"/>
  <c r="Y46" i="14"/>
  <c r="X46" i="14"/>
  <c r="Q46" i="14"/>
  <c r="AA45" i="14"/>
  <c r="Z45" i="14"/>
  <c r="Y45" i="14"/>
  <c r="X45" i="14"/>
  <c r="Q45" i="14"/>
  <c r="AA44" i="14"/>
  <c r="Z44" i="14"/>
  <c r="Y44" i="14"/>
  <c r="X44" i="14"/>
  <c r="Q44" i="14"/>
  <c r="AA43" i="14"/>
  <c r="Z43" i="14"/>
  <c r="Y43" i="14"/>
  <c r="X43" i="14"/>
  <c r="Q43" i="14"/>
  <c r="AA42" i="14"/>
  <c r="Z42" i="14"/>
  <c r="Y42" i="14"/>
  <c r="X42" i="14"/>
  <c r="Q42" i="14"/>
  <c r="AA41" i="14"/>
  <c r="Z41" i="14"/>
  <c r="Y41" i="14"/>
  <c r="X41" i="14"/>
  <c r="Q41" i="14"/>
  <c r="AA40" i="14"/>
  <c r="Z40" i="14"/>
  <c r="Y40" i="14"/>
  <c r="X40" i="14"/>
  <c r="Q40" i="14"/>
  <c r="AA39" i="14"/>
  <c r="Z39" i="14"/>
  <c r="Y39" i="14"/>
  <c r="X39" i="14"/>
  <c r="Q39" i="14"/>
  <c r="AA38" i="14"/>
  <c r="Z38" i="14"/>
  <c r="Y38" i="14"/>
  <c r="X38" i="14"/>
  <c r="Q38" i="14"/>
  <c r="AA37" i="14"/>
  <c r="Z37" i="14"/>
  <c r="Y37" i="14"/>
  <c r="X37" i="14"/>
  <c r="Q37" i="14"/>
  <c r="AA36" i="14"/>
  <c r="Z36" i="14"/>
  <c r="Y36" i="14"/>
  <c r="X36" i="14"/>
  <c r="Q36" i="14"/>
  <c r="AA35" i="14"/>
  <c r="Z35" i="14"/>
  <c r="Y35" i="14"/>
  <c r="X35" i="14"/>
  <c r="Q35" i="14"/>
  <c r="AA34" i="14"/>
  <c r="Z34" i="14"/>
  <c r="Y34" i="14"/>
  <c r="X34" i="14"/>
  <c r="Q34" i="14"/>
  <c r="AA33" i="14"/>
  <c r="Z33" i="14"/>
  <c r="Y33" i="14"/>
  <c r="X33" i="14"/>
  <c r="Q33" i="14"/>
  <c r="AA32" i="14"/>
  <c r="Z32" i="14"/>
  <c r="Y32" i="14"/>
  <c r="X32" i="14"/>
  <c r="Q32" i="14"/>
  <c r="AA31" i="14"/>
  <c r="Z31" i="14"/>
  <c r="Y31" i="14"/>
  <c r="X31" i="14"/>
  <c r="Q31" i="14"/>
  <c r="AA30" i="14"/>
  <c r="Z30" i="14"/>
  <c r="Y30" i="14"/>
  <c r="X30" i="14"/>
  <c r="Q30" i="14"/>
  <c r="AA29" i="14"/>
  <c r="Z29" i="14"/>
  <c r="Y29" i="14"/>
  <c r="X29" i="14"/>
  <c r="Q29" i="14"/>
  <c r="AA28" i="14"/>
  <c r="Z28" i="14"/>
  <c r="Y28" i="14"/>
  <c r="X28" i="14"/>
  <c r="Q28" i="14"/>
  <c r="AA26" i="14"/>
  <c r="Z26" i="14"/>
  <c r="Y26" i="14"/>
  <c r="X26" i="14"/>
  <c r="Q26" i="14"/>
  <c r="AA25" i="14"/>
  <c r="Z25" i="14"/>
  <c r="Y25" i="14"/>
  <c r="X25" i="14"/>
  <c r="Q25" i="14"/>
  <c r="AA23" i="14"/>
  <c r="Z23" i="14"/>
  <c r="Y23" i="14"/>
  <c r="X23" i="14"/>
  <c r="Q23" i="14"/>
  <c r="AA21" i="14"/>
  <c r="Z21" i="14"/>
  <c r="Y21" i="14"/>
  <c r="X21" i="14"/>
  <c r="Q21" i="14"/>
  <c r="AA19" i="14"/>
  <c r="Z19" i="14"/>
  <c r="Y19" i="14"/>
  <c r="X19" i="14"/>
  <c r="Q19" i="14"/>
  <c r="AA16" i="14"/>
  <c r="Z16" i="14"/>
  <c r="Y16" i="14"/>
  <c r="X16" i="14"/>
  <c r="Q16" i="14"/>
  <c r="AA12" i="14"/>
  <c r="Z12" i="14"/>
  <c r="Y12" i="14"/>
  <c r="X12" i="14"/>
  <c r="Q12" i="14"/>
  <c r="AA9" i="14"/>
  <c r="Z9" i="14"/>
  <c r="Y9" i="14"/>
  <c r="X9" i="14"/>
  <c r="Q9" i="14"/>
  <c r="AA7" i="14"/>
  <c r="Z7" i="14"/>
  <c r="Y7" i="14"/>
  <c r="X7" i="14"/>
  <c r="Q7" i="14"/>
  <c r="AA5" i="14"/>
  <c r="Z5" i="14"/>
  <c r="Y5" i="14"/>
  <c r="X5" i="14"/>
  <c r="Q5" i="14"/>
  <c r="AA3" i="14"/>
  <c r="Z3" i="14"/>
  <c r="Y3" i="14"/>
  <c r="X3" i="14"/>
  <c r="Q3" i="14"/>
  <c r="AA2" i="14"/>
  <c r="Z2" i="14"/>
  <c r="Y2" i="14"/>
  <c r="X2" i="14"/>
  <c r="Q2" i="14"/>
  <c r="Z49" i="11"/>
  <c r="V49" i="11"/>
  <c r="U49" i="11"/>
  <c r="T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B49" i="11"/>
  <c r="V47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C47" i="11"/>
  <c r="B47" i="11"/>
  <c r="Y46" i="11"/>
  <c r="X46" i="11"/>
  <c r="W46" i="11"/>
  <c r="S46" i="11"/>
  <c r="R46" i="11"/>
  <c r="Q46" i="11"/>
  <c r="Y45" i="11"/>
  <c r="X45" i="11"/>
  <c r="W45" i="11"/>
  <c r="S45" i="11"/>
  <c r="R45" i="11"/>
  <c r="Q45" i="11"/>
  <c r="Y44" i="11"/>
  <c r="X44" i="11"/>
  <c r="W44" i="11"/>
  <c r="S44" i="11"/>
  <c r="R44" i="11"/>
  <c r="Q44" i="11"/>
  <c r="Y43" i="11"/>
  <c r="X43" i="11"/>
  <c r="W43" i="11"/>
  <c r="S43" i="11"/>
  <c r="R43" i="11"/>
  <c r="Q43" i="11"/>
  <c r="Y42" i="11"/>
  <c r="X42" i="11"/>
  <c r="W42" i="11"/>
  <c r="S42" i="11"/>
  <c r="R42" i="11"/>
  <c r="Q42" i="11"/>
  <c r="Y41" i="11"/>
  <c r="X41" i="11"/>
  <c r="W41" i="11"/>
  <c r="S41" i="11"/>
  <c r="R41" i="11"/>
  <c r="Q41" i="11"/>
  <c r="Y40" i="11"/>
  <c r="X40" i="11"/>
  <c r="W40" i="11"/>
  <c r="S40" i="11"/>
  <c r="R40" i="11"/>
  <c r="Q40" i="11"/>
  <c r="Y39" i="11"/>
  <c r="X39" i="11"/>
  <c r="W39" i="11"/>
  <c r="S39" i="11"/>
  <c r="R39" i="11"/>
  <c r="Q39" i="11"/>
  <c r="Y38" i="11"/>
  <c r="X38" i="11"/>
  <c r="W38" i="11"/>
  <c r="S38" i="11"/>
  <c r="R38" i="11"/>
  <c r="Q38" i="11"/>
  <c r="Y37" i="11"/>
  <c r="X37" i="11"/>
  <c r="W37" i="11"/>
  <c r="S37" i="11"/>
  <c r="R37" i="11"/>
  <c r="Q37" i="11"/>
  <c r="Y36" i="11"/>
  <c r="X36" i="11"/>
  <c r="W36" i="11"/>
  <c r="S36" i="11"/>
  <c r="R36" i="11"/>
  <c r="Q36" i="11"/>
  <c r="Y35" i="11"/>
  <c r="X35" i="11"/>
  <c r="W35" i="11"/>
  <c r="S35" i="11"/>
  <c r="R35" i="11"/>
  <c r="Q35" i="11"/>
  <c r="Y34" i="11"/>
  <c r="X34" i="11"/>
  <c r="W34" i="11"/>
  <c r="S34" i="11"/>
  <c r="R34" i="11"/>
  <c r="Q34" i="11"/>
  <c r="Y33" i="11"/>
  <c r="X33" i="11"/>
  <c r="W33" i="11"/>
  <c r="S33" i="11"/>
  <c r="R33" i="11"/>
  <c r="Q33" i="11"/>
  <c r="Y32" i="11"/>
  <c r="X32" i="11"/>
  <c r="W32" i="11"/>
  <c r="S32" i="11"/>
  <c r="R32" i="11"/>
  <c r="Q32" i="11"/>
  <c r="Y31" i="11"/>
  <c r="X31" i="11"/>
  <c r="W31" i="11"/>
  <c r="S31" i="11"/>
  <c r="R31" i="11"/>
  <c r="Q31" i="11"/>
  <c r="Y30" i="11"/>
  <c r="X30" i="11"/>
  <c r="W30" i="11"/>
  <c r="S30" i="11"/>
  <c r="R30" i="11"/>
  <c r="Q30" i="11"/>
  <c r="Y29" i="11"/>
  <c r="X29" i="11"/>
  <c r="W29" i="11"/>
  <c r="S29" i="11"/>
  <c r="R29" i="11"/>
  <c r="Q29" i="11"/>
  <c r="Y28" i="11"/>
  <c r="X28" i="11"/>
  <c r="W28" i="11"/>
  <c r="Y27" i="11"/>
  <c r="X27" i="11"/>
  <c r="W27" i="11"/>
  <c r="R27" i="11"/>
  <c r="Q27" i="11"/>
  <c r="Y26" i="11"/>
  <c r="X26" i="11"/>
  <c r="W26" i="11"/>
  <c r="Q26" i="11"/>
  <c r="Y25" i="11"/>
  <c r="X25" i="11"/>
  <c r="W25" i="11"/>
  <c r="Y24" i="11"/>
  <c r="X24" i="11"/>
  <c r="W24" i="11"/>
  <c r="Y23" i="11"/>
  <c r="X23" i="11"/>
  <c r="W23" i="11"/>
  <c r="Y22" i="11"/>
  <c r="X22" i="11"/>
  <c r="W22" i="11"/>
  <c r="Y21" i="11"/>
  <c r="X21" i="11"/>
  <c r="W21" i="11"/>
  <c r="R21" i="11"/>
  <c r="Q21" i="11"/>
  <c r="Y20" i="11"/>
  <c r="X20" i="11"/>
  <c r="W20" i="11"/>
  <c r="Q20" i="11"/>
  <c r="Y19" i="11"/>
  <c r="X19" i="11"/>
  <c r="W19" i="11"/>
  <c r="S19" i="11"/>
  <c r="Y18" i="11"/>
  <c r="X18" i="11"/>
  <c r="W18" i="11"/>
  <c r="Q18" i="11"/>
  <c r="Y17" i="11"/>
  <c r="X17" i="11"/>
  <c r="W17" i="11"/>
  <c r="Y16" i="11"/>
  <c r="X16" i="11"/>
  <c r="W16" i="11"/>
  <c r="R16" i="11"/>
  <c r="Q16" i="11"/>
  <c r="Y15" i="11"/>
  <c r="X15" i="11"/>
  <c r="W15" i="11"/>
  <c r="Y14" i="11"/>
  <c r="X14" i="11"/>
  <c r="W14" i="11"/>
  <c r="Y13" i="11"/>
  <c r="X13" i="11"/>
  <c r="W13" i="11"/>
  <c r="R13" i="11"/>
  <c r="Q13" i="11"/>
  <c r="Y12" i="11"/>
  <c r="X12" i="11"/>
  <c r="W12" i="11"/>
  <c r="Q12" i="11"/>
  <c r="Y11" i="11"/>
  <c r="X11" i="11"/>
  <c r="W11" i="11"/>
  <c r="Q11" i="11"/>
  <c r="Y10" i="11"/>
  <c r="X10" i="11"/>
  <c r="W10" i="11"/>
  <c r="Q10" i="11"/>
  <c r="Y9" i="11"/>
  <c r="X9" i="11"/>
  <c r="W9" i="11"/>
  <c r="Q9" i="11"/>
  <c r="Y8" i="11"/>
  <c r="X8" i="11"/>
  <c r="W8" i="11"/>
  <c r="S8" i="11"/>
  <c r="R8" i="11"/>
  <c r="Q8" i="11"/>
  <c r="Y7" i="11"/>
  <c r="X7" i="11"/>
  <c r="W7" i="11"/>
  <c r="Y6" i="11"/>
  <c r="X6" i="11"/>
  <c r="W6" i="11"/>
  <c r="Q6" i="11"/>
  <c r="Y5" i="11"/>
  <c r="X5" i="11"/>
  <c r="W5" i="11"/>
  <c r="S5" i="11"/>
  <c r="R5" i="11"/>
  <c r="Q5" i="11"/>
  <c r="Y4" i="11"/>
  <c r="X4" i="11"/>
  <c r="W4" i="11"/>
  <c r="R4" i="11"/>
  <c r="Q4" i="11"/>
  <c r="Y3" i="11"/>
  <c r="X3" i="11"/>
  <c r="W3" i="11"/>
  <c r="R3" i="11"/>
  <c r="Q3" i="11"/>
  <c r="Y2" i="11"/>
  <c r="X2" i="11"/>
  <c r="W2" i="11"/>
  <c r="Q2" i="11"/>
  <c r="Z49" i="9"/>
  <c r="V49" i="9"/>
  <c r="U49" i="9"/>
  <c r="T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C49" i="9"/>
  <c r="B49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B47" i="9"/>
  <c r="Y46" i="9"/>
  <c r="X46" i="9"/>
  <c r="W46" i="9"/>
  <c r="S46" i="9"/>
  <c r="R46" i="9"/>
  <c r="Q46" i="9"/>
  <c r="Y45" i="9"/>
  <c r="X45" i="9"/>
  <c r="W45" i="9"/>
  <c r="S45" i="9"/>
  <c r="R45" i="9"/>
  <c r="Q45" i="9"/>
  <c r="Y44" i="9"/>
  <c r="X44" i="9"/>
  <c r="W44" i="9"/>
  <c r="S44" i="9"/>
  <c r="R44" i="9"/>
  <c r="Q44" i="9"/>
  <c r="Y43" i="9"/>
  <c r="X43" i="9"/>
  <c r="W43" i="9"/>
  <c r="S43" i="9"/>
  <c r="R43" i="9"/>
  <c r="Q43" i="9"/>
  <c r="Y42" i="9"/>
  <c r="X42" i="9"/>
  <c r="W42" i="9"/>
  <c r="S42" i="9"/>
  <c r="R42" i="9"/>
  <c r="Q42" i="9"/>
  <c r="Y41" i="9"/>
  <c r="X41" i="9"/>
  <c r="W41" i="9"/>
  <c r="S41" i="9"/>
  <c r="R41" i="9"/>
  <c r="Q41" i="9"/>
  <c r="Y40" i="9"/>
  <c r="X40" i="9"/>
  <c r="W40" i="9"/>
  <c r="S40" i="9"/>
  <c r="R40" i="9"/>
  <c r="Q40" i="9"/>
  <c r="Y39" i="9"/>
  <c r="X39" i="9"/>
  <c r="W39" i="9"/>
  <c r="S39" i="9"/>
  <c r="R39" i="9"/>
  <c r="Q39" i="9"/>
  <c r="Y38" i="9"/>
  <c r="X38" i="9"/>
  <c r="W38" i="9"/>
  <c r="S38" i="9"/>
  <c r="R38" i="9"/>
  <c r="Q38" i="9"/>
  <c r="Y37" i="9"/>
  <c r="X37" i="9"/>
  <c r="W37" i="9"/>
  <c r="S37" i="9"/>
  <c r="R37" i="9"/>
  <c r="Q37" i="9"/>
  <c r="Y36" i="9"/>
  <c r="X36" i="9"/>
  <c r="W36" i="9"/>
  <c r="S36" i="9"/>
  <c r="R36" i="9"/>
  <c r="Q36" i="9"/>
  <c r="Y35" i="9"/>
  <c r="X35" i="9"/>
  <c r="W35" i="9"/>
  <c r="S35" i="9"/>
  <c r="R35" i="9"/>
  <c r="Q35" i="9"/>
  <c r="Y34" i="9"/>
  <c r="X34" i="9"/>
  <c r="W34" i="9"/>
  <c r="S34" i="9"/>
  <c r="R34" i="9"/>
  <c r="Q34" i="9"/>
  <c r="Y33" i="9"/>
  <c r="X33" i="9"/>
  <c r="W33" i="9"/>
  <c r="S33" i="9"/>
  <c r="R33" i="9"/>
  <c r="Q33" i="9"/>
  <c r="Y32" i="9"/>
  <c r="X32" i="9"/>
  <c r="W32" i="9"/>
  <c r="S32" i="9"/>
  <c r="R32" i="9"/>
  <c r="Q32" i="9"/>
  <c r="Y31" i="9"/>
  <c r="X31" i="9"/>
  <c r="W31" i="9"/>
  <c r="S31" i="9"/>
  <c r="R31" i="9"/>
  <c r="Q31" i="9"/>
  <c r="Y30" i="9"/>
  <c r="X30" i="9"/>
  <c r="W30" i="9"/>
  <c r="S30" i="9"/>
  <c r="R30" i="9"/>
  <c r="Q30" i="9"/>
  <c r="Y29" i="9"/>
  <c r="X29" i="9"/>
  <c r="W29" i="9"/>
  <c r="S29" i="9"/>
  <c r="R29" i="9"/>
  <c r="Q29" i="9"/>
  <c r="Y28" i="9"/>
  <c r="X28" i="9"/>
  <c r="W28" i="9"/>
  <c r="R28" i="9"/>
  <c r="Q28" i="9"/>
  <c r="Y27" i="9"/>
  <c r="X27" i="9"/>
  <c r="W27" i="9"/>
  <c r="R27" i="9"/>
  <c r="Q27" i="9"/>
  <c r="Y26" i="9"/>
  <c r="X26" i="9"/>
  <c r="W26" i="9"/>
  <c r="R26" i="9"/>
  <c r="Q26" i="9"/>
  <c r="Y25" i="9"/>
  <c r="X25" i="9"/>
  <c r="W25" i="9"/>
  <c r="Y24" i="9"/>
  <c r="X24" i="9"/>
  <c r="W24" i="9"/>
  <c r="R24" i="9"/>
  <c r="Q24" i="9"/>
  <c r="Y23" i="9"/>
  <c r="X23" i="9"/>
  <c r="W23" i="9"/>
  <c r="R23" i="9"/>
  <c r="Q23" i="9"/>
  <c r="Y22" i="9"/>
  <c r="X22" i="9"/>
  <c r="W22" i="9"/>
  <c r="R22" i="9"/>
  <c r="Q22" i="9"/>
  <c r="Y21" i="9"/>
  <c r="X21" i="9"/>
  <c r="W21" i="9"/>
  <c r="S21" i="9"/>
  <c r="R21" i="9"/>
  <c r="Q21" i="9"/>
  <c r="Y20" i="9"/>
  <c r="X20" i="9"/>
  <c r="W20" i="9"/>
  <c r="Y19" i="9"/>
  <c r="X19" i="9"/>
  <c r="W19" i="9"/>
  <c r="R19" i="9"/>
  <c r="Q19" i="9"/>
  <c r="Y18" i="9"/>
  <c r="X18" i="9"/>
  <c r="W18" i="9"/>
  <c r="Q18" i="9"/>
  <c r="Y17" i="9"/>
  <c r="X17" i="9"/>
  <c r="W17" i="9"/>
  <c r="R17" i="9"/>
  <c r="Q17" i="9"/>
  <c r="Y16" i="9"/>
  <c r="X16" i="9"/>
  <c r="W16" i="9"/>
  <c r="R16" i="9"/>
  <c r="Q16" i="9"/>
  <c r="Y15" i="9"/>
  <c r="X15" i="9"/>
  <c r="W15" i="9"/>
  <c r="R15" i="9"/>
  <c r="Q15" i="9"/>
  <c r="Y14" i="9"/>
  <c r="X14" i="9"/>
  <c r="W14" i="9"/>
  <c r="R14" i="9"/>
  <c r="Q14" i="9"/>
  <c r="Y13" i="9"/>
  <c r="X13" i="9"/>
  <c r="W13" i="9"/>
  <c r="R13" i="9"/>
  <c r="Q13" i="9"/>
  <c r="Y12" i="9"/>
  <c r="X12" i="9"/>
  <c r="W12" i="9"/>
  <c r="S12" i="9"/>
  <c r="R12" i="9"/>
  <c r="Q12" i="9"/>
  <c r="Y11" i="9"/>
  <c r="X11" i="9"/>
  <c r="W11" i="9"/>
  <c r="R11" i="9"/>
  <c r="Q11" i="9"/>
  <c r="Y10" i="9"/>
  <c r="X10" i="9"/>
  <c r="W10" i="9"/>
  <c r="S10" i="9"/>
  <c r="R10" i="9"/>
  <c r="Q10" i="9"/>
  <c r="Y9" i="9"/>
  <c r="X9" i="9"/>
  <c r="W9" i="9"/>
  <c r="S9" i="9"/>
  <c r="Y8" i="9"/>
  <c r="X8" i="9"/>
  <c r="W8" i="9"/>
  <c r="Y7" i="9"/>
  <c r="X7" i="9"/>
  <c r="W7" i="9"/>
  <c r="S7" i="9"/>
  <c r="Q7" i="9"/>
  <c r="Y6" i="9"/>
  <c r="X6" i="9"/>
  <c r="W6" i="9"/>
  <c r="R6" i="9"/>
  <c r="Q6" i="9"/>
  <c r="Y5" i="9"/>
  <c r="X5" i="9"/>
  <c r="W5" i="9"/>
  <c r="R5" i="9"/>
  <c r="Q5" i="9"/>
  <c r="Y4" i="9"/>
  <c r="X4" i="9"/>
  <c r="W4" i="9"/>
  <c r="S4" i="9"/>
  <c r="Q4" i="9"/>
  <c r="Y3" i="9"/>
  <c r="X3" i="9"/>
  <c r="W3" i="9"/>
  <c r="R3" i="9"/>
  <c r="Q3" i="9"/>
  <c r="Y2" i="9"/>
  <c r="X2" i="9"/>
  <c r="W2" i="9"/>
  <c r="R2" i="9"/>
  <c r="Q2" i="9"/>
  <c r="I49" i="13"/>
  <c r="I47" i="13"/>
  <c r="Z49" i="8"/>
  <c r="V49" i="8"/>
  <c r="U49" i="8"/>
  <c r="T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B49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B47" i="8"/>
  <c r="Y46" i="8"/>
  <c r="X46" i="8"/>
  <c r="W46" i="8"/>
  <c r="S46" i="8"/>
  <c r="R46" i="8"/>
  <c r="Q46" i="8"/>
  <c r="Y45" i="8"/>
  <c r="X45" i="8"/>
  <c r="W45" i="8"/>
  <c r="S45" i="8"/>
  <c r="R45" i="8"/>
  <c r="Q45" i="8"/>
  <c r="Y44" i="8"/>
  <c r="X44" i="8"/>
  <c r="W44" i="8"/>
  <c r="S44" i="8"/>
  <c r="R44" i="8"/>
  <c r="Q44" i="8"/>
  <c r="Y43" i="8"/>
  <c r="X43" i="8"/>
  <c r="W43" i="8"/>
  <c r="S43" i="8"/>
  <c r="R43" i="8"/>
  <c r="Q43" i="8"/>
  <c r="Y42" i="8"/>
  <c r="X42" i="8"/>
  <c r="W42" i="8"/>
  <c r="S42" i="8"/>
  <c r="R42" i="8"/>
  <c r="Q42" i="8"/>
  <c r="Y41" i="8"/>
  <c r="X41" i="8"/>
  <c r="W41" i="8"/>
  <c r="S41" i="8"/>
  <c r="R41" i="8"/>
  <c r="Q41" i="8"/>
  <c r="Y40" i="8"/>
  <c r="X40" i="8"/>
  <c r="W40" i="8"/>
  <c r="S40" i="8"/>
  <c r="R40" i="8"/>
  <c r="Q40" i="8"/>
  <c r="Y39" i="8"/>
  <c r="X39" i="8"/>
  <c r="W39" i="8"/>
  <c r="S39" i="8"/>
  <c r="R39" i="8"/>
  <c r="Q39" i="8"/>
  <c r="Y38" i="8"/>
  <c r="X38" i="8"/>
  <c r="W38" i="8"/>
  <c r="S38" i="8"/>
  <c r="R38" i="8"/>
  <c r="Q38" i="8"/>
  <c r="Y37" i="8"/>
  <c r="X37" i="8"/>
  <c r="W37" i="8"/>
  <c r="S37" i="8"/>
  <c r="R37" i="8"/>
  <c r="Q37" i="8"/>
  <c r="Y36" i="8"/>
  <c r="X36" i="8"/>
  <c r="W36" i="8"/>
  <c r="S36" i="8"/>
  <c r="R36" i="8"/>
  <c r="Q36" i="8"/>
  <c r="Y35" i="8"/>
  <c r="X35" i="8"/>
  <c r="W35" i="8"/>
  <c r="S35" i="8"/>
  <c r="R35" i="8"/>
  <c r="Q35" i="8"/>
  <c r="Y34" i="8"/>
  <c r="X34" i="8"/>
  <c r="W34" i="8"/>
  <c r="S34" i="8"/>
  <c r="R34" i="8"/>
  <c r="Q34" i="8"/>
  <c r="Y33" i="8"/>
  <c r="X33" i="8"/>
  <c r="W33" i="8"/>
  <c r="S33" i="8"/>
  <c r="R33" i="8"/>
  <c r="Q33" i="8"/>
  <c r="Y32" i="8"/>
  <c r="X32" i="8"/>
  <c r="W32" i="8"/>
  <c r="S32" i="8"/>
  <c r="R32" i="8"/>
  <c r="Q32" i="8"/>
  <c r="Y31" i="8"/>
  <c r="X31" i="8"/>
  <c r="W31" i="8"/>
  <c r="S31" i="8"/>
  <c r="R31" i="8"/>
  <c r="Q31" i="8"/>
  <c r="Y30" i="8"/>
  <c r="X30" i="8"/>
  <c r="W30" i="8"/>
  <c r="S30" i="8"/>
  <c r="R30" i="8"/>
  <c r="Q30" i="8"/>
  <c r="Y29" i="8"/>
  <c r="X29" i="8"/>
  <c r="W29" i="8"/>
  <c r="S29" i="8"/>
  <c r="R29" i="8"/>
  <c r="Q29" i="8"/>
  <c r="Y28" i="8"/>
  <c r="X28" i="8"/>
  <c r="W28" i="8"/>
  <c r="R28" i="8"/>
  <c r="Q28" i="8"/>
  <c r="Y27" i="8"/>
  <c r="X27" i="8"/>
  <c r="W27" i="8"/>
  <c r="R27" i="8"/>
  <c r="Q27" i="8"/>
  <c r="Y26" i="8"/>
  <c r="X26" i="8"/>
  <c r="W26" i="8"/>
  <c r="R26" i="8"/>
  <c r="Q26" i="8"/>
  <c r="Y25" i="8"/>
  <c r="X25" i="8"/>
  <c r="W25" i="8"/>
  <c r="S25" i="8"/>
  <c r="R25" i="8"/>
  <c r="Q25" i="8"/>
  <c r="Y24" i="8"/>
  <c r="X24" i="8"/>
  <c r="W24" i="8"/>
  <c r="R24" i="8"/>
  <c r="Q24" i="8"/>
  <c r="Y23" i="8"/>
  <c r="X23" i="8"/>
  <c r="W23" i="8"/>
  <c r="R23" i="8"/>
  <c r="Q23" i="8"/>
  <c r="Y22" i="8"/>
  <c r="X22" i="8"/>
  <c r="W22" i="8"/>
  <c r="R22" i="8"/>
  <c r="Q22" i="8"/>
  <c r="Y21" i="8"/>
  <c r="X21" i="8"/>
  <c r="W21" i="8"/>
  <c r="R21" i="8"/>
  <c r="Q21" i="8"/>
  <c r="Y20" i="8"/>
  <c r="X20" i="8"/>
  <c r="W20" i="8"/>
  <c r="R20" i="8"/>
  <c r="Q20" i="8"/>
  <c r="Y19" i="8"/>
  <c r="X19" i="8"/>
  <c r="W19" i="8"/>
  <c r="R19" i="8"/>
  <c r="Q19" i="8"/>
  <c r="Y18" i="8"/>
  <c r="X18" i="8"/>
  <c r="W18" i="8"/>
  <c r="R18" i="8"/>
  <c r="Q18" i="8"/>
  <c r="Y17" i="8"/>
  <c r="X17" i="8"/>
  <c r="W17" i="8"/>
  <c r="R17" i="8"/>
  <c r="Q17" i="8"/>
  <c r="Y16" i="8"/>
  <c r="X16" i="8"/>
  <c r="W16" i="8"/>
  <c r="R16" i="8"/>
  <c r="Q16" i="8"/>
  <c r="Y15" i="8"/>
  <c r="X15" i="8"/>
  <c r="W15" i="8"/>
  <c r="R15" i="8"/>
  <c r="Q15" i="8"/>
  <c r="Y14" i="8"/>
  <c r="X14" i="8"/>
  <c r="W14" i="8"/>
  <c r="R14" i="8"/>
  <c r="Q14" i="8"/>
  <c r="Y13" i="8"/>
  <c r="X13" i="8"/>
  <c r="W13" i="8"/>
  <c r="R13" i="8"/>
  <c r="Q13" i="8"/>
  <c r="Y12" i="8"/>
  <c r="X12" i="8"/>
  <c r="W12" i="8"/>
  <c r="R12" i="8"/>
  <c r="Q12" i="8"/>
  <c r="Y11" i="8"/>
  <c r="X11" i="8"/>
  <c r="W11" i="8"/>
  <c r="R11" i="8"/>
  <c r="Q11" i="8"/>
  <c r="Y10" i="8"/>
  <c r="X10" i="8"/>
  <c r="W10" i="8"/>
  <c r="R10" i="8"/>
  <c r="Q10" i="8"/>
  <c r="Y9" i="8"/>
  <c r="X9" i="8"/>
  <c r="W9" i="8"/>
  <c r="R9" i="8"/>
  <c r="Q9" i="8"/>
  <c r="Y8" i="8"/>
  <c r="X8" i="8"/>
  <c r="W8" i="8"/>
  <c r="R8" i="8"/>
  <c r="Q8" i="8"/>
  <c r="Y7" i="8"/>
  <c r="X7" i="8"/>
  <c r="W7" i="8"/>
  <c r="R7" i="8"/>
  <c r="Q7" i="8"/>
  <c r="Y6" i="8"/>
  <c r="X6" i="8"/>
  <c r="W6" i="8"/>
  <c r="R6" i="8"/>
  <c r="Q6" i="8"/>
  <c r="Y5" i="8"/>
  <c r="X5" i="8"/>
  <c r="W5" i="8"/>
  <c r="R5" i="8"/>
  <c r="Q5" i="8"/>
  <c r="Y4" i="8"/>
  <c r="X4" i="8"/>
  <c r="W4" i="8"/>
  <c r="R4" i="8"/>
  <c r="Q4" i="8"/>
  <c r="Y3" i="8"/>
  <c r="X3" i="8"/>
  <c r="W3" i="8"/>
  <c r="R3" i="8"/>
  <c r="Q3" i="8"/>
  <c r="Y2" i="8"/>
  <c r="X2" i="8"/>
  <c r="W2" i="8"/>
  <c r="S2" i="8"/>
  <c r="R2" i="8"/>
  <c r="Q2" i="8"/>
  <c r="Z49" i="12"/>
  <c r="V49" i="12"/>
  <c r="U49" i="12"/>
  <c r="T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C49" i="12"/>
  <c r="B49" i="12"/>
  <c r="V47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C47" i="12"/>
  <c r="B47" i="12"/>
  <c r="Y46" i="12"/>
  <c r="X46" i="12"/>
  <c r="W46" i="12"/>
  <c r="S46" i="12"/>
  <c r="R46" i="12"/>
  <c r="Q46" i="12"/>
  <c r="Y45" i="12"/>
  <c r="X45" i="12"/>
  <c r="W45" i="12"/>
  <c r="S45" i="12"/>
  <c r="R45" i="12"/>
  <c r="Q45" i="12"/>
  <c r="Y44" i="12"/>
  <c r="X44" i="12"/>
  <c r="W44" i="12"/>
  <c r="S44" i="12"/>
  <c r="R44" i="12"/>
  <c r="Q44" i="12"/>
  <c r="Y43" i="12"/>
  <c r="X43" i="12"/>
  <c r="W43" i="12"/>
  <c r="S43" i="12"/>
  <c r="R43" i="12"/>
  <c r="Q43" i="12"/>
  <c r="Y42" i="12"/>
  <c r="X42" i="12"/>
  <c r="W42" i="12"/>
  <c r="S42" i="12"/>
  <c r="R42" i="12"/>
  <c r="Q42" i="12"/>
  <c r="Y41" i="12"/>
  <c r="X41" i="12"/>
  <c r="W41" i="12"/>
  <c r="S41" i="12"/>
  <c r="R41" i="12"/>
  <c r="Q41" i="12"/>
  <c r="Y40" i="12"/>
  <c r="X40" i="12"/>
  <c r="W40" i="12"/>
  <c r="S40" i="12"/>
  <c r="R40" i="12"/>
  <c r="Q40" i="12"/>
  <c r="Y39" i="12"/>
  <c r="X39" i="12"/>
  <c r="W39" i="12"/>
  <c r="S39" i="12"/>
  <c r="R39" i="12"/>
  <c r="Q39" i="12"/>
  <c r="Y38" i="12"/>
  <c r="X38" i="12"/>
  <c r="W38" i="12"/>
  <c r="S38" i="12"/>
  <c r="R38" i="12"/>
  <c r="Q38" i="12"/>
  <c r="Y37" i="12"/>
  <c r="X37" i="12"/>
  <c r="W37" i="12"/>
  <c r="S37" i="12"/>
  <c r="R37" i="12"/>
  <c r="Q37" i="12"/>
  <c r="Y36" i="12"/>
  <c r="X36" i="12"/>
  <c r="W36" i="12"/>
  <c r="S36" i="12"/>
  <c r="R36" i="12"/>
  <c r="Q36" i="12"/>
  <c r="Y35" i="12"/>
  <c r="X35" i="12"/>
  <c r="W35" i="12"/>
  <c r="S35" i="12"/>
  <c r="R35" i="12"/>
  <c r="Q35" i="12"/>
  <c r="Y34" i="12"/>
  <c r="X34" i="12"/>
  <c r="W34" i="12"/>
  <c r="S34" i="12"/>
  <c r="R34" i="12"/>
  <c r="Q34" i="12"/>
  <c r="Y33" i="12"/>
  <c r="X33" i="12"/>
  <c r="W33" i="12"/>
  <c r="S33" i="12"/>
  <c r="R33" i="12"/>
  <c r="Q33" i="12"/>
  <c r="Y32" i="12"/>
  <c r="X32" i="12"/>
  <c r="W32" i="12"/>
  <c r="S32" i="12"/>
  <c r="R32" i="12"/>
  <c r="Q32" i="12"/>
  <c r="Y31" i="12"/>
  <c r="X31" i="12"/>
  <c r="W31" i="12"/>
  <c r="S31" i="12"/>
  <c r="R31" i="12"/>
  <c r="Q31" i="12"/>
  <c r="Y30" i="12"/>
  <c r="X30" i="12"/>
  <c r="W30" i="12"/>
  <c r="S30" i="12"/>
  <c r="R30" i="12"/>
  <c r="Q30" i="12"/>
  <c r="Y29" i="12"/>
  <c r="X29" i="12"/>
  <c r="W29" i="12"/>
  <c r="S29" i="12"/>
  <c r="R29" i="12"/>
  <c r="Q29" i="12"/>
  <c r="Y28" i="12"/>
  <c r="X28" i="12"/>
  <c r="W28" i="12"/>
  <c r="S28" i="12"/>
  <c r="R28" i="12"/>
  <c r="Q28" i="12"/>
  <c r="Y27" i="12"/>
  <c r="X27" i="12"/>
  <c r="W27" i="12"/>
  <c r="S27" i="12"/>
  <c r="Q27" i="12"/>
  <c r="Y26" i="12"/>
  <c r="X26" i="12"/>
  <c r="W26" i="12"/>
  <c r="S26" i="12"/>
  <c r="R26" i="12"/>
  <c r="Q26" i="12"/>
  <c r="Y25" i="12"/>
  <c r="X25" i="12"/>
  <c r="W25" i="12"/>
  <c r="S25" i="12"/>
  <c r="R25" i="12"/>
  <c r="Q25" i="12"/>
  <c r="Y24" i="12"/>
  <c r="X24" i="12"/>
  <c r="W24" i="12"/>
  <c r="S24" i="12"/>
  <c r="R24" i="12"/>
  <c r="Q24" i="12"/>
  <c r="Y23" i="12"/>
  <c r="X23" i="12"/>
  <c r="W23" i="12"/>
  <c r="S23" i="12"/>
  <c r="R23" i="12"/>
  <c r="Q23" i="12"/>
  <c r="Y22" i="12"/>
  <c r="X22" i="12"/>
  <c r="W22" i="12"/>
  <c r="S22" i="12"/>
  <c r="R22" i="12"/>
  <c r="Q22" i="12"/>
  <c r="Y21" i="12"/>
  <c r="X21" i="12"/>
  <c r="W21" i="12"/>
  <c r="S21" i="12"/>
  <c r="R21" i="12"/>
  <c r="Q21" i="12"/>
  <c r="Y20" i="12"/>
  <c r="X20" i="12"/>
  <c r="W20" i="12"/>
  <c r="S20" i="12"/>
  <c r="R20" i="12"/>
  <c r="Q20" i="12"/>
  <c r="Y19" i="12"/>
  <c r="X19" i="12"/>
  <c r="W19" i="12"/>
  <c r="S19" i="12"/>
  <c r="R19" i="12"/>
  <c r="Q19" i="12"/>
  <c r="Y18" i="12"/>
  <c r="X18" i="12"/>
  <c r="W18" i="12"/>
  <c r="S18" i="12"/>
  <c r="R18" i="12"/>
  <c r="Q18" i="12"/>
  <c r="Y17" i="12"/>
  <c r="X17" i="12"/>
  <c r="W17" i="12"/>
  <c r="S17" i="12"/>
  <c r="R17" i="12"/>
  <c r="Q17" i="12"/>
  <c r="Y16" i="12"/>
  <c r="X16" i="12"/>
  <c r="W16" i="12"/>
  <c r="S16" i="12"/>
  <c r="Q16" i="12"/>
  <c r="Y15" i="12"/>
  <c r="X15" i="12"/>
  <c r="W15" i="12"/>
  <c r="S15" i="12"/>
  <c r="R15" i="12"/>
  <c r="Q15" i="12"/>
  <c r="Y14" i="12"/>
  <c r="X14" i="12"/>
  <c r="W14" i="12"/>
  <c r="S14" i="12"/>
  <c r="R14" i="12"/>
  <c r="Q14" i="12"/>
  <c r="Y13" i="12"/>
  <c r="X13" i="12"/>
  <c r="W13" i="12"/>
  <c r="S13" i="12"/>
  <c r="R13" i="12"/>
  <c r="Q13" i="12"/>
  <c r="Y12" i="12"/>
  <c r="X12" i="12"/>
  <c r="W12" i="12"/>
  <c r="S12" i="12"/>
  <c r="R12" i="12"/>
  <c r="Q12" i="12"/>
  <c r="Y11" i="12"/>
  <c r="X11" i="12"/>
  <c r="W11" i="12"/>
  <c r="R11" i="12"/>
  <c r="Q11" i="12"/>
  <c r="Y10" i="12"/>
  <c r="X10" i="12"/>
  <c r="W10" i="12"/>
  <c r="S10" i="12"/>
  <c r="R10" i="12"/>
  <c r="Q10" i="12"/>
  <c r="Y9" i="12"/>
  <c r="X9" i="12"/>
  <c r="W9" i="12"/>
  <c r="S9" i="12"/>
  <c r="R9" i="12"/>
  <c r="Q9" i="12"/>
  <c r="Y8" i="12"/>
  <c r="X8" i="12"/>
  <c r="W8" i="12"/>
  <c r="R8" i="12"/>
  <c r="Q8" i="12"/>
  <c r="Y7" i="12"/>
  <c r="X7" i="12"/>
  <c r="W7" i="12"/>
  <c r="S7" i="12"/>
  <c r="R7" i="12"/>
  <c r="Q7" i="12"/>
  <c r="Y6" i="12"/>
  <c r="X6" i="12"/>
  <c r="W6" i="12"/>
  <c r="S6" i="12"/>
  <c r="R6" i="12"/>
  <c r="Q6" i="12"/>
  <c r="Y5" i="12"/>
  <c r="X5" i="12"/>
  <c r="W5" i="12"/>
  <c r="S5" i="12"/>
  <c r="R5" i="12"/>
  <c r="Q5" i="12"/>
  <c r="Y4" i="12"/>
  <c r="X4" i="12"/>
  <c r="W4" i="12"/>
  <c r="S4" i="12"/>
  <c r="R4" i="12"/>
  <c r="Q4" i="12"/>
  <c r="Y3" i="12"/>
  <c r="X3" i="12"/>
  <c r="W3" i="12"/>
  <c r="S3" i="12"/>
  <c r="R3" i="12"/>
  <c r="Q3" i="12"/>
  <c r="Y2" i="12"/>
  <c r="X2" i="12"/>
  <c r="W2" i="12"/>
  <c r="S2" i="12"/>
  <c r="R2" i="12"/>
  <c r="Q2" i="12"/>
  <c r="Z49" i="15"/>
  <c r="V49" i="15"/>
  <c r="U49" i="15"/>
  <c r="T49" i="15"/>
  <c r="P49" i="15"/>
  <c r="O49" i="15"/>
  <c r="N49" i="15"/>
  <c r="M49" i="15"/>
  <c r="L49" i="15"/>
  <c r="K49" i="15"/>
  <c r="J49" i="15"/>
  <c r="I49" i="15"/>
  <c r="H49" i="15"/>
  <c r="G49" i="15"/>
  <c r="F49" i="15"/>
  <c r="E49" i="15"/>
  <c r="D49" i="15"/>
  <c r="C49" i="15"/>
  <c r="B49" i="15"/>
  <c r="V47" i="15"/>
  <c r="U47" i="15"/>
  <c r="T47" i="15"/>
  <c r="S47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E47" i="15"/>
  <c r="D47" i="15"/>
  <c r="C47" i="15"/>
  <c r="B47" i="15"/>
  <c r="Y46" i="15"/>
  <c r="X46" i="15"/>
  <c r="W46" i="15"/>
  <c r="S46" i="15"/>
  <c r="R46" i="15"/>
  <c r="Q46" i="15"/>
  <c r="Y45" i="15"/>
  <c r="X45" i="15"/>
  <c r="W45" i="15"/>
  <c r="S45" i="15"/>
  <c r="R45" i="15"/>
  <c r="Q45" i="15"/>
  <c r="Y44" i="15"/>
  <c r="X44" i="15"/>
  <c r="W44" i="15"/>
  <c r="S44" i="15"/>
  <c r="R44" i="15"/>
  <c r="Q44" i="15"/>
  <c r="Y43" i="15"/>
  <c r="X43" i="15"/>
  <c r="W43" i="15"/>
  <c r="S43" i="15"/>
  <c r="R43" i="15"/>
  <c r="Q43" i="15"/>
  <c r="Y42" i="15"/>
  <c r="X42" i="15"/>
  <c r="W42" i="15"/>
  <c r="S42" i="15"/>
  <c r="R42" i="15"/>
  <c r="Q42" i="15"/>
  <c r="Y41" i="15"/>
  <c r="X41" i="15"/>
  <c r="W41" i="15"/>
  <c r="S41" i="15"/>
  <c r="R41" i="15"/>
  <c r="Q41" i="15"/>
  <c r="Y40" i="15"/>
  <c r="X40" i="15"/>
  <c r="W40" i="15"/>
  <c r="S40" i="15"/>
  <c r="R40" i="15"/>
  <c r="Q40" i="15"/>
  <c r="Y39" i="15"/>
  <c r="X39" i="15"/>
  <c r="W39" i="15"/>
  <c r="S39" i="15"/>
  <c r="R39" i="15"/>
  <c r="Q39" i="15"/>
  <c r="Y38" i="15"/>
  <c r="X38" i="15"/>
  <c r="W38" i="15"/>
  <c r="S38" i="15"/>
  <c r="R38" i="15"/>
  <c r="Q38" i="15"/>
  <c r="Y37" i="15"/>
  <c r="X37" i="15"/>
  <c r="W37" i="15"/>
  <c r="S37" i="15"/>
  <c r="R37" i="15"/>
  <c r="Q37" i="15"/>
  <c r="Y36" i="15"/>
  <c r="X36" i="15"/>
  <c r="W36" i="15"/>
  <c r="S36" i="15"/>
  <c r="R36" i="15"/>
  <c r="Q36" i="15"/>
  <c r="Y35" i="15"/>
  <c r="X35" i="15"/>
  <c r="W35" i="15"/>
  <c r="S35" i="15"/>
  <c r="R35" i="15"/>
  <c r="Q35" i="15"/>
  <c r="Y34" i="15"/>
  <c r="X34" i="15"/>
  <c r="W34" i="15"/>
  <c r="S34" i="15"/>
  <c r="R34" i="15"/>
  <c r="Q34" i="15"/>
  <c r="Y33" i="15"/>
  <c r="X33" i="15"/>
  <c r="W33" i="15"/>
  <c r="S33" i="15"/>
  <c r="R33" i="15"/>
  <c r="Q33" i="15"/>
  <c r="Y32" i="15"/>
  <c r="X32" i="15"/>
  <c r="W32" i="15"/>
  <c r="S32" i="15"/>
  <c r="R32" i="15"/>
  <c r="Q32" i="15"/>
  <c r="Y31" i="15"/>
  <c r="X31" i="15"/>
  <c r="W31" i="15"/>
  <c r="S31" i="15"/>
  <c r="R31" i="15"/>
  <c r="Q31" i="15"/>
  <c r="Y30" i="15"/>
  <c r="X30" i="15"/>
  <c r="W30" i="15"/>
  <c r="S30" i="15"/>
  <c r="R30" i="15"/>
  <c r="Q30" i="15"/>
  <c r="Y29" i="15"/>
  <c r="X29" i="15"/>
  <c r="W29" i="15"/>
  <c r="S29" i="15"/>
  <c r="R29" i="15"/>
  <c r="Q29" i="15"/>
  <c r="Y28" i="15"/>
  <c r="X28" i="15"/>
  <c r="W28" i="15"/>
  <c r="Q28" i="15"/>
  <c r="Y27" i="15"/>
  <c r="X27" i="15"/>
  <c r="W27" i="15"/>
  <c r="R27" i="15"/>
  <c r="Q27" i="15"/>
  <c r="Y26" i="15"/>
  <c r="X26" i="15"/>
  <c r="W26" i="15"/>
  <c r="Q26" i="15"/>
  <c r="Y25" i="15"/>
  <c r="X25" i="15"/>
  <c r="W25" i="15"/>
  <c r="Q25" i="15"/>
  <c r="Y24" i="15"/>
  <c r="X24" i="15"/>
  <c r="W24" i="15"/>
  <c r="Q24" i="15"/>
  <c r="Y23" i="15"/>
  <c r="X23" i="15"/>
  <c r="W23" i="15"/>
  <c r="R23" i="15"/>
  <c r="Q23" i="15"/>
  <c r="Y22" i="15"/>
  <c r="X22" i="15"/>
  <c r="W22" i="15"/>
  <c r="R22" i="15"/>
  <c r="Q22" i="15"/>
  <c r="Y21" i="15"/>
  <c r="X21" i="15"/>
  <c r="W21" i="15"/>
  <c r="Q21" i="15"/>
  <c r="Y20" i="15"/>
  <c r="X20" i="15"/>
  <c r="W20" i="15"/>
  <c r="Q20" i="15"/>
  <c r="Y19" i="15"/>
  <c r="X19" i="15"/>
  <c r="W19" i="15"/>
  <c r="R19" i="15"/>
  <c r="Q19" i="15"/>
  <c r="Y18" i="15"/>
  <c r="X18" i="15"/>
  <c r="W18" i="15"/>
  <c r="Q18" i="15"/>
  <c r="Y17" i="15"/>
  <c r="X17" i="15"/>
  <c r="W17" i="15"/>
  <c r="R17" i="15"/>
  <c r="Q17" i="15"/>
  <c r="Y16" i="15"/>
  <c r="X16" i="15"/>
  <c r="W16" i="15"/>
  <c r="R16" i="15"/>
  <c r="Q16" i="15"/>
  <c r="Y15" i="15"/>
  <c r="X15" i="15"/>
  <c r="W15" i="15"/>
  <c r="R15" i="15"/>
  <c r="Q15" i="15"/>
  <c r="Y14" i="15"/>
  <c r="X14" i="15"/>
  <c r="W14" i="15"/>
  <c r="Q14" i="15"/>
  <c r="Y13" i="15"/>
  <c r="X13" i="15"/>
  <c r="W13" i="15"/>
  <c r="Q13" i="15"/>
  <c r="Y12" i="15"/>
  <c r="X12" i="15"/>
  <c r="W12" i="15"/>
  <c r="Q12" i="15"/>
  <c r="Y11" i="15"/>
  <c r="X11" i="15"/>
  <c r="W11" i="15"/>
  <c r="R11" i="15"/>
  <c r="Q11" i="15"/>
  <c r="Y10" i="15"/>
  <c r="X10" i="15"/>
  <c r="W10" i="15"/>
  <c r="R10" i="15"/>
  <c r="Q10" i="15"/>
  <c r="Y9" i="15"/>
  <c r="X9" i="15"/>
  <c r="W9" i="15"/>
  <c r="R9" i="15"/>
  <c r="Q9" i="15"/>
  <c r="Y8" i="15"/>
  <c r="X8" i="15"/>
  <c r="W8" i="15"/>
  <c r="R8" i="15"/>
  <c r="Q8" i="15"/>
  <c r="Y7" i="15"/>
  <c r="X7" i="15"/>
  <c r="W7" i="15"/>
  <c r="R7" i="15"/>
  <c r="Q7" i="15"/>
  <c r="Y6" i="15"/>
  <c r="X6" i="15"/>
  <c r="W6" i="15"/>
  <c r="R6" i="15"/>
  <c r="Q6" i="15"/>
  <c r="Y5" i="15"/>
  <c r="X5" i="15"/>
  <c r="W5" i="15"/>
  <c r="S5" i="15"/>
  <c r="R5" i="15"/>
  <c r="Q5" i="15"/>
  <c r="Y4" i="15"/>
  <c r="X4" i="15"/>
  <c r="W4" i="15"/>
  <c r="R4" i="15"/>
  <c r="Q4" i="15"/>
  <c r="Y3" i="15"/>
  <c r="X3" i="15"/>
  <c r="W3" i="15"/>
  <c r="R3" i="15"/>
  <c r="Q3" i="15"/>
  <c r="Y2" i="15"/>
  <c r="X2" i="15"/>
  <c r="W2" i="15"/>
  <c r="R2" i="15"/>
  <c r="Q2" i="15"/>
  <c r="Z49" i="6"/>
  <c r="V49" i="6"/>
  <c r="U49" i="6"/>
  <c r="T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Y46" i="6"/>
  <c r="X46" i="6"/>
  <c r="W46" i="6"/>
  <c r="S46" i="6"/>
  <c r="R46" i="6"/>
  <c r="Q46" i="6"/>
  <c r="Y45" i="6"/>
  <c r="X45" i="6"/>
  <c r="W45" i="6"/>
  <c r="S45" i="6"/>
  <c r="R45" i="6"/>
  <c r="Q45" i="6"/>
  <c r="Y44" i="6"/>
  <c r="X44" i="6"/>
  <c r="W44" i="6"/>
  <c r="S44" i="6"/>
  <c r="R44" i="6"/>
  <c r="Q44" i="6"/>
  <c r="Y43" i="6"/>
  <c r="X43" i="6"/>
  <c r="W43" i="6"/>
  <c r="S43" i="6"/>
  <c r="R43" i="6"/>
  <c r="Q43" i="6"/>
  <c r="Y42" i="6"/>
  <c r="X42" i="6"/>
  <c r="W42" i="6"/>
  <c r="S42" i="6"/>
  <c r="R42" i="6"/>
  <c r="Q42" i="6"/>
  <c r="Y41" i="6"/>
  <c r="X41" i="6"/>
  <c r="W41" i="6"/>
  <c r="S41" i="6"/>
  <c r="R41" i="6"/>
  <c r="Q41" i="6"/>
  <c r="Y40" i="6"/>
  <c r="X40" i="6"/>
  <c r="W40" i="6"/>
  <c r="S40" i="6"/>
  <c r="R40" i="6"/>
  <c r="Q40" i="6"/>
  <c r="Y39" i="6"/>
  <c r="X39" i="6"/>
  <c r="W39" i="6"/>
  <c r="S39" i="6"/>
  <c r="R39" i="6"/>
  <c r="Q39" i="6"/>
  <c r="Y38" i="6"/>
  <c r="X38" i="6"/>
  <c r="W38" i="6"/>
  <c r="S38" i="6"/>
  <c r="R38" i="6"/>
  <c r="Q38" i="6"/>
  <c r="Y37" i="6"/>
  <c r="X37" i="6"/>
  <c r="W37" i="6"/>
  <c r="S37" i="6"/>
  <c r="R37" i="6"/>
  <c r="Q37" i="6"/>
  <c r="Y36" i="6"/>
  <c r="X36" i="6"/>
  <c r="W36" i="6"/>
  <c r="S36" i="6"/>
  <c r="R36" i="6"/>
  <c r="Q36" i="6"/>
  <c r="Y35" i="6"/>
  <c r="X35" i="6"/>
  <c r="W35" i="6"/>
  <c r="S35" i="6"/>
  <c r="R35" i="6"/>
  <c r="Q35" i="6"/>
  <c r="Y34" i="6"/>
  <c r="X34" i="6"/>
  <c r="W34" i="6"/>
  <c r="S34" i="6"/>
  <c r="R34" i="6"/>
  <c r="Q34" i="6"/>
  <c r="Y33" i="6"/>
  <c r="X33" i="6"/>
  <c r="W33" i="6"/>
  <c r="S33" i="6"/>
  <c r="R33" i="6"/>
  <c r="Q33" i="6"/>
  <c r="Y32" i="6"/>
  <c r="X32" i="6"/>
  <c r="W32" i="6"/>
  <c r="S32" i="6"/>
  <c r="R32" i="6"/>
  <c r="Q32" i="6"/>
  <c r="Y31" i="6"/>
  <c r="X31" i="6"/>
  <c r="W31" i="6"/>
  <c r="S31" i="6"/>
  <c r="R31" i="6"/>
  <c r="Q31" i="6"/>
  <c r="Y30" i="6"/>
  <c r="X30" i="6"/>
  <c r="W30" i="6"/>
  <c r="S30" i="6"/>
  <c r="R30" i="6"/>
  <c r="Q30" i="6"/>
  <c r="Y29" i="6"/>
  <c r="X29" i="6"/>
  <c r="W29" i="6"/>
  <c r="S29" i="6"/>
  <c r="R29" i="6"/>
  <c r="Q29" i="6"/>
  <c r="Y28" i="6"/>
  <c r="X28" i="6"/>
  <c r="W28" i="6"/>
  <c r="Q28" i="6"/>
  <c r="Y27" i="6"/>
  <c r="X27" i="6"/>
  <c r="W27" i="6"/>
  <c r="R27" i="6"/>
  <c r="Q27" i="6"/>
  <c r="Y26" i="6"/>
  <c r="X26" i="6"/>
  <c r="W26" i="6"/>
  <c r="Y25" i="6"/>
  <c r="X25" i="6"/>
  <c r="W25" i="6"/>
  <c r="R25" i="6"/>
  <c r="Q25" i="6"/>
  <c r="Y24" i="6"/>
  <c r="X24" i="6"/>
  <c r="W24" i="6"/>
  <c r="S24" i="6"/>
  <c r="R24" i="6"/>
  <c r="Q24" i="6"/>
  <c r="Y23" i="6"/>
  <c r="X23" i="6"/>
  <c r="W23" i="6"/>
  <c r="R23" i="6"/>
  <c r="Q23" i="6"/>
  <c r="Y22" i="6"/>
  <c r="X22" i="6"/>
  <c r="W22" i="6"/>
  <c r="R22" i="6"/>
  <c r="Q22" i="6"/>
  <c r="Y21" i="6"/>
  <c r="X21" i="6"/>
  <c r="W21" i="6"/>
  <c r="R21" i="6"/>
  <c r="Q21" i="6"/>
  <c r="Y20" i="6"/>
  <c r="X20" i="6"/>
  <c r="W20" i="6"/>
  <c r="S20" i="6"/>
  <c r="R20" i="6"/>
  <c r="Q20" i="6"/>
  <c r="Y19" i="6"/>
  <c r="X19" i="6"/>
  <c r="W19" i="6"/>
  <c r="Q19" i="6"/>
  <c r="Y18" i="6"/>
  <c r="X18" i="6"/>
  <c r="W18" i="6"/>
  <c r="Q18" i="6"/>
  <c r="Y17" i="6"/>
  <c r="X17" i="6"/>
  <c r="W17" i="6"/>
  <c r="R17" i="6"/>
  <c r="Q17" i="6"/>
  <c r="Y16" i="6"/>
  <c r="X16" i="6"/>
  <c r="W16" i="6"/>
  <c r="S16" i="6"/>
  <c r="R16" i="6"/>
  <c r="Q16" i="6"/>
  <c r="Y15" i="6"/>
  <c r="X15" i="6"/>
  <c r="W15" i="6"/>
  <c r="Q15" i="6"/>
  <c r="Y14" i="6"/>
  <c r="X14" i="6"/>
  <c r="W14" i="6"/>
  <c r="Q14" i="6"/>
  <c r="Y13" i="6"/>
  <c r="X13" i="6"/>
  <c r="W13" i="6"/>
  <c r="R13" i="6"/>
  <c r="Q13" i="6"/>
  <c r="Y12" i="6"/>
  <c r="X12" i="6"/>
  <c r="W12" i="6"/>
  <c r="R12" i="6"/>
  <c r="Q12" i="6"/>
  <c r="Y11" i="6"/>
  <c r="X11" i="6"/>
  <c r="W11" i="6"/>
  <c r="S11" i="6"/>
  <c r="R11" i="6"/>
  <c r="Q11" i="6"/>
  <c r="Y10" i="6"/>
  <c r="X10" i="6"/>
  <c r="W10" i="6"/>
  <c r="R10" i="6"/>
  <c r="Q10" i="6"/>
  <c r="Y9" i="6"/>
  <c r="X9" i="6"/>
  <c r="W9" i="6"/>
  <c r="Q9" i="6"/>
  <c r="Y8" i="6"/>
  <c r="X8" i="6"/>
  <c r="W8" i="6"/>
  <c r="R8" i="6"/>
  <c r="Q8" i="6"/>
  <c r="Y7" i="6"/>
  <c r="X7" i="6"/>
  <c r="W7" i="6"/>
  <c r="R7" i="6"/>
  <c r="Q7" i="6"/>
  <c r="Y6" i="6"/>
  <c r="X6" i="6"/>
  <c r="W6" i="6"/>
  <c r="R6" i="6"/>
  <c r="Q6" i="6"/>
  <c r="Y5" i="6"/>
  <c r="X5" i="6"/>
  <c r="W5" i="6"/>
  <c r="R5" i="6"/>
  <c r="Q5" i="6"/>
  <c r="Y4" i="6"/>
  <c r="X4" i="6"/>
  <c r="W4" i="6"/>
  <c r="Q4" i="6"/>
  <c r="Y3" i="6"/>
  <c r="X3" i="6"/>
  <c r="W3" i="6"/>
  <c r="R3" i="6"/>
  <c r="Q3" i="6"/>
  <c r="Y2" i="6"/>
  <c r="X2" i="6"/>
  <c r="W2" i="6"/>
  <c r="R2" i="6"/>
  <c r="Q2" i="6"/>
  <c r="Z49" i="2"/>
  <c r="V49" i="2"/>
  <c r="U49" i="2"/>
  <c r="T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Y46" i="2"/>
  <c r="X46" i="2"/>
  <c r="W46" i="2"/>
  <c r="S46" i="2"/>
  <c r="R46" i="2"/>
  <c r="Q46" i="2"/>
  <c r="Y45" i="2"/>
  <c r="X45" i="2"/>
  <c r="W45" i="2"/>
  <c r="S45" i="2"/>
  <c r="R45" i="2"/>
  <c r="Q45" i="2"/>
  <c r="Y44" i="2"/>
  <c r="X44" i="2"/>
  <c r="W44" i="2"/>
  <c r="S44" i="2"/>
  <c r="R44" i="2"/>
  <c r="Q44" i="2"/>
  <c r="Y43" i="2"/>
  <c r="X43" i="2"/>
  <c r="W43" i="2"/>
  <c r="S43" i="2"/>
  <c r="R43" i="2"/>
  <c r="Q43" i="2"/>
  <c r="Y42" i="2"/>
  <c r="X42" i="2"/>
  <c r="W42" i="2"/>
  <c r="S42" i="2"/>
  <c r="R42" i="2"/>
  <c r="Q42" i="2"/>
  <c r="Y41" i="2"/>
  <c r="X41" i="2"/>
  <c r="W41" i="2"/>
  <c r="S41" i="2"/>
  <c r="R41" i="2"/>
  <c r="Q41" i="2"/>
  <c r="Y40" i="2"/>
  <c r="X40" i="2"/>
  <c r="W40" i="2"/>
  <c r="S40" i="2"/>
  <c r="R40" i="2"/>
  <c r="Q40" i="2"/>
  <c r="Y39" i="2"/>
  <c r="X39" i="2"/>
  <c r="W39" i="2"/>
  <c r="S39" i="2"/>
  <c r="R39" i="2"/>
  <c r="Q39" i="2"/>
  <c r="Y38" i="2"/>
  <c r="X38" i="2"/>
  <c r="W38" i="2"/>
  <c r="S38" i="2"/>
  <c r="R38" i="2"/>
  <c r="Q38" i="2"/>
  <c r="Y37" i="2"/>
  <c r="X37" i="2"/>
  <c r="W37" i="2"/>
  <c r="S37" i="2"/>
  <c r="R37" i="2"/>
  <c r="Q37" i="2"/>
  <c r="Y36" i="2"/>
  <c r="X36" i="2"/>
  <c r="W36" i="2"/>
  <c r="S36" i="2"/>
  <c r="R36" i="2"/>
  <c r="Q36" i="2"/>
  <c r="Y35" i="2"/>
  <c r="X35" i="2"/>
  <c r="W35" i="2"/>
  <c r="S35" i="2"/>
  <c r="R35" i="2"/>
  <c r="Q35" i="2"/>
  <c r="Y34" i="2"/>
  <c r="X34" i="2"/>
  <c r="W34" i="2"/>
  <c r="S34" i="2"/>
  <c r="R34" i="2"/>
  <c r="Q34" i="2"/>
  <c r="Y33" i="2"/>
  <c r="X33" i="2"/>
  <c r="W33" i="2"/>
  <c r="S33" i="2"/>
  <c r="R33" i="2"/>
  <c r="Q33" i="2"/>
  <c r="Y32" i="2"/>
  <c r="X32" i="2"/>
  <c r="W32" i="2"/>
  <c r="S32" i="2"/>
  <c r="R32" i="2"/>
  <c r="Q32" i="2"/>
  <c r="Y31" i="2"/>
  <c r="X31" i="2"/>
  <c r="W31" i="2"/>
  <c r="S31" i="2"/>
  <c r="R31" i="2"/>
  <c r="Q31" i="2"/>
  <c r="Y30" i="2"/>
  <c r="X30" i="2"/>
  <c r="W30" i="2"/>
  <c r="S30" i="2"/>
  <c r="R30" i="2"/>
  <c r="Q30" i="2"/>
  <c r="Y29" i="2"/>
  <c r="X29" i="2"/>
  <c r="W29" i="2"/>
  <c r="S29" i="2"/>
  <c r="R29" i="2"/>
  <c r="Q29" i="2"/>
  <c r="Y28" i="2"/>
  <c r="X28" i="2"/>
  <c r="W28" i="2"/>
  <c r="S28" i="2"/>
  <c r="Q28" i="2"/>
  <c r="Y27" i="2"/>
  <c r="X27" i="2"/>
  <c r="W27" i="2"/>
  <c r="R27" i="2"/>
  <c r="Q27" i="2"/>
  <c r="Y26" i="2"/>
  <c r="X26" i="2"/>
  <c r="W26" i="2"/>
  <c r="S26" i="2"/>
  <c r="R26" i="2"/>
  <c r="Q26" i="2"/>
  <c r="Y25" i="2"/>
  <c r="X25" i="2"/>
  <c r="W25" i="2"/>
  <c r="R25" i="2"/>
  <c r="Q25" i="2"/>
  <c r="Y24" i="2"/>
  <c r="X24" i="2"/>
  <c r="W24" i="2"/>
  <c r="R24" i="2"/>
  <c r="Q24" i="2"/>
  <c r="Y23" i="2"/>
  <c r="X23" i="2"/>
  <c r="W23" i="2"/>
  <c r="Q23" i="2"/>
  <c r="Y22" i="2"/>
  <c r="X22" i="2"/>
  <c r="W22" i="2"/>
  <c r="R22" i="2"/>
  <c r="Q22" i="2"/>
  <c r="Y21" i="2"/>
  <c r="X21" i="2"/>
  <c r="W21" i="2"/>
  <c r="R21" i="2"/>
  <c r="Q21" i="2"/>
  <c r="Y20" i="2"/>
  <c r="X20" i="2"/>
  <c r="W20" i="2"/>
  <c r="Q20" i="2"/>
  <c r="Y19" i="2"/>
  <c r="X19" i="2"/>
  <c r="W19" i="2"/>
  <c r="R19" i="2"/>
  <c r="Q19" i="2"/>
  <c r="Y18" i="2"/>
  <c r="X18" i="2"/>
  <c r="W18" i="2"/>
  <c r="R18" i="2"/>
  <c r="Q18" i="2"/>
  <c r="Y17" i="2"/>
  <c r="X17" i="2"/>
  <c r="W17" i="2"/>
  <c r="S17" i="2"/>
  <c r="R17" i="2"/>
  <c r="Q17" i="2"/>
  <c r="Y16" i="2"/>
  <c r="X16" i="2"/>
  <c r="W16" i="2"/>
  <c r="S16" i="2"/>
  <c r="R16" i="2"/>
  <c r="Q16" i="2"/>
  <c r="Y15" i="2"/>
  <c r="X15" i="2"/>
  <c r="W15" i="2"/>
  <c r="R15" i="2"/>
  <c r="Q15" i="2"/>
  <c r="Y14" i="2"/>
  <c r="X14" i="2"/>
  <c r="W14" i="2"/>
  <c r="R14" i="2"/>
  <c r="Q14" i="2"/>
  <c r="Y13" i="2"/>
  <c r="X13" i="2"/>
  <c r="W13" i="2"/>
  <c r="S13" i="2"/>
  <c r="Y12" i="2"/>
  <c r="X12" i="2"/>
  <c r="W12" i="2"/>
  <c r="Q12" i="2"/>
  <c r="Y11" i="2"/>
  <c r="X11" i="2"/>
  <c r="W11" i="2"/>
  <c r="R11" i="2"/>
  <c r="Q11" i="2"/>
  <c r="Y10" i="2"/>
  <c r="X10" i="2"/>
  <c r="W10" i="2"/>
  <c r="R10" i="2"/>
  <c r="Q10" i="2"/>
  <c r="Y9" i="2"/>
  <c r="X9" i="2"/>
  <c r="W9" i="2"/>
  <c r="Q9" i="2"/>
  <c r="Y8" i="2"/>
  <c r="X8" i="2"/>
  <c r="W8" i="2"/>
  <c r="R8" i="2"/>
  <c r="Q8" i="2"/>
  <c r="Y7" i="2"/>
  <c r="X7" i="2"/>
  <c r="W7" i="2"/>
  <c r="R7" i="2"/>
  <c r="Q7" i="2"/>
  <c r="Y6" i="2"/>
  <c r="X6" i="2"/>
  <c r="W6" i="2"/>
  <c r="S6" i="2"/>
  <c r="R6" i="2"/>
  <c r="Q6" i="2"/>
  <c r="Y5" i="2"/>
  <c r="X5" i="2"/>
  <c r="W5" i="2"/>
  <c r="R5" i="2"/>
  <c r="Q5" i="2"/>
  <c r="Y4" i="2"/>
  <c r="X4" i="2"/>
  <c r="W4" i="2"/>
  <c r="R4" i="2"/>
  <c r="Q4" i="2"/>
  <c r="Y3" i="2"/>
  <c r="X3" i="2"/>
  <c r="W3" i="2"/>
  <c r="Q3" i="2"/>
  <c r="Y2" i="2"/>
  <c r="X2" i="2"/>
  <c r="W2" i="2"/>
  <c r="R2" i="2"/>
  <c r="Q2" i="2"/>
  <c r="Z49" i="5"/>
  <c r="V49" i="5"/>
  <c r="U49" i="5"/>
  <c r="T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Y46" i="5"/>
  <c r="X46" i="5"/>
  <c r="W46" i="5"/>
  <c r="S46" i="5"/>
  <c r="R46" i="5"/>
  <c r="Q46" i="5"/>
  <c r="Y45" i="5"/>
  <c r="X45" i="5"/>
  <c r="W45" i="5"/>
  <c r="S45" i="5"/>
  <c r="R45" i="5"/>
  <c r="Q45" i="5"/>
  <c r="Y44" i="5"/>
  <c r="X44" i="5"/>
  <c r="W44" i="5"/>
  <c r="S44" i="5"/>
  <c r="R44" i="5"/>
  <c r="Q44" i="5"/>
  <c r="Y43" i="5"/>
  <c r="X43" i="5"/>
  <c r="W43" i="5"/>
  <c r="S43" i="5"/>
  <c r="R43" i="5"/>
  <c r="Q43" i="5"/>
  <c r="Y42" i="5"/>
  <c r="X42" i="5"/>
  <c r="W42" i="5"/>
  <c r="S42" i="5"/>
  <c r="R42" i="5"/>
  <c r="Q42" i="5"/>
  <c r="Y41" i="5"/>
  <c r="X41" i="5"/>
  <c r="W41" i="5"/>
  <c r="S41" i="5"/>
  <c r="R41" i="5"/>
  <c r="Q41" i="5"/>
  <c r="Y40" i="5"/>
  <c r="X40" i="5"/>
  <c r="W40" i="5"/>
  <c r="S40" i="5"/>
  <c r="R40" i="5"/>
  <c r="Q40" i="5"/>
  <c r="Y39" i="5"/>
  <c r="X39" i="5"/>
  <c r="W39" i="5"/>
  <c r="S39" i="5"/>
  <c r="R39" i="5"/>
  <c r="Q39" i="5"/>
  <c r="Y38" i="5"/>
  <c r="X38" i="5"/>
  <c r="W38" i="5"/>
  <c r="S38" i="5"/>
  <c r="R38" i="5"/>
  <c r="Q38" i="5"/>
  <c r="Y37" i="5"/>
  <c r="X37" i="5"/>
  <c r="W37" i="5"/>
  <c r="S37" i="5"/>
  <c r="R37" i="5"/>
  <c r="Q37" i="5"/>
  <c r="Y36" i="5"/>
  <c r="X36" i="5"/>
  <c r="W36" i="5"/>
  <c r="S36" i="5"/>
  <c r="R36" i="5"/>
  <c r="Q36" i="5"/>
  <c r="Y35" i="5"/>
  <c r="X35" i="5"/>
  <c r="W35" i="5"/>
  <c r="S35" i="5"/>
  <c r="R35" i="5"/>
  <c r="Q35" i="5"/>
  <c r="Y34" i="5"/>
  <c r="X34" i="5"/>
  <c r="W34" i="5"/>
  <c r="S34" i="5"/>
  <c r="R34" i="5"/>
  <c r="Q34" i="5"/>
  <c r="Y33" i="5"/>
  <c r="X33" i="5"/>
  <c r="W33" i="5"/>
  <c r="S33" i="5"/>
  <c r="R33" i="5"/>
  <c r="Q33" i="5"/>
  <c r="Y32" i="5"/>
  <c r="X32" i="5"/>
  <c r="W32" i="5"/>
  <c r="S32" i="5"/>
  <c r="R32" i="5"/>
  <c r="Q32" i="5"/>
  <c r="Y31" i="5"/>
  <c r="X31" i="5"/>
  <c r="W31" i="5"/>
  <c r="S31" i="5"/>
  <c r="R31" i="5"/>
  <c r="Q31" i="5"/>
  <c r="Y30" i="5"/>
  <c r="X30" i="5"/>
  <c r="W30" i="5"/>
  <c r="S30" i="5"/>
  <c r="R30" i="5"/>
  <c r="Q30" i="5"/>
  <c r="Y29" i="5"/>
  <c r="X29" i="5"/>
  <c r="W29" i="5"/>
  <c r="S29" i="5"/>
  <c r="R29" i="5"/>
  <c r="Q29" i="5"/>
  <c r="Y28" i="5"/>
  <c r="X28" i="5"/>
  <c r="W28" i="5"/>
  <c r="Q28" i="5"/>
  <c r="Y27" i="5"/>
  <c r="X27" i="5"/>
  <c r="W27" i="5"/>
  <c r="S27" i="5"/>
  <c r="Q27" i="5"/>
  <c r="Y26" i="5"/>
  <c r="X26" i="5"/>
  <c r="W26" i="5"/>
  <c r="S26" i="5"/>
  <c r="Q26" i="5"/>
  <c r="Y25" i="5"/>
  <c r="X25" i="5"/>
  <c r="W25" i="5"/>
  <c r="Q25" i="5"/>
  <c r="Y24" i="5"/>
  <c r="X24" i="5"/>
  <c r="W24" i="5"/>
  <c r="S24" i="5"/>
  <c r="Q24" i="5"/>
  <c r="Y23" i="5"/>
  <c r="X23" i="5"/>
  <c r="W23" i="5"/>
  <c r="Q23" i="5"/>
  <c r="Y22" i="5"/>
  <c r="X22" i="5"/>
  <c r="W22" i="5"/>
  <c r="S22" i="5"/>
  <c r="Q22" i="5"/>
  <c r="Y21" i="5"/>
  <c r="X21" i="5"/>
  <c r="W21" i="5"/>
  <c r="R21" i="5"/>
  <c r="Q21" i="5"/>
  <c r="Y20" i="5"/>
  <c r="X20" i="5"/>
  <c r="W20" i="5"/>
  <c r="S20" i="5"/>
  <c r="Q20" i="5"/>
  <c r="Y19" i="5"/>
  <c r="X19" i="5"/>
  <c r="W19" i="5"/>
  <c r="S19" i="5"/>
  <c r="Q19" i="5"/>
  <c r="Y18" i="5"/>
  <c r="X18" i="5"/>
  <c r="W18" i="5"/>
  <c r="S18" i="5"/>
  <c r="Q18" i="5"/>
  <c r="Y17" i="5"/>
  <c r="X17" i="5"/>
  <c r="W17" i="5"/>
  <c r="S17" i="5"/>
  <c r="Q17" i="5"/>
  <c r="Y16" i="5"/>
  <c r="X16" i="5"/>
  <c r="W16" i="5"/>
  <c r="S16" i="5"/>
  <c r="Q16" i="5"/>
  <c r="Y15" i="5"/>
  <c r="X15" i="5"/>
  <c r="W15" i="5"/>
  <c r="S15" i="5"/>
  <c r="Q15" i="5"/>
  <c r="Y14" i="5"/>
  <c r="X14" i="5"/>
  <c r="W14" i="5"/>
  <c r="S14" i="5"/>
  <c r="Q14" i="5"/>
  <c r="Y13" i="5"/>
  <c r="X13" i="5"/>
  <c r="W13" i="5"/>
  <c r="S13" i="5"/>
  <c r="Q13" i="5"/>
  <c r="Y12" i="5"/>
  <c r="X12" i="5"/>
  <c r="W12" i="5"/>
  <c r="Q12" i="5"/>
  <c r="Y11" i="5"/>
  <c r="X11" i="5"/>
  <c r="W11" i="5"/>
  <c r="S11" i="5"/>
  <c r="Q11" i="5"/>
  <c r="Y10" i="5"/>
  <c r="X10" i="5"/>
  <c r="W10" i="5"/>
  <c r="S10" i="5"/>
  <c r="Q10" i="5"/>
  <c r="Y9" i="5"/>
  <c r="X9" i="5"/>
  <c r="W9" i="5"/>
  <c r="Q9" i="5"/>
  <c r="Y8" i="5"/>
  <c r="X8" i="5"/>
  <c r="W8" i="5"/>
  <c r="Q8" i="5"/>
  <c r="Y7" i="5"/>
  <c r="X7" i="5"/>
  <c r="W7" i="5"/>
  <c r="S7" i="5"/>
  <c r="Q7" i="5"/>
  <c r="Y6" i="5"/>
  <c r="X6" i="5"/>
  <c r="W6" i="5"/>
  <c r="S6" i="5"/>
  <c r="Q6" i="5"/>
  <c r="Y5" i="5"/>
  <c r="X5" i="5"/>
  <c r="W5" i="5"/>
  <c r="S5" i="5"/>
  <c r="Q5" i="5"/>
  <c r="Y4" i="5"/>
  <c r="X4" i="5"/>
  <c r="W4" i="5"/>
  <c r="Q4" i="5"/>
  <c r="Y3" i="5"/>
  <c r="X3" i="5"/>
  <c r="W3" i="5"/>
  <c r="S3" i="5"/>
  <c r="Y2" i="5"/>
  <c r="X2" i="5"/>
  <c r="W2" i="5"/>
  <c r="S2" i="5"/>
  <c r="Q2" i="5"/>
  <c r="Z49" i="4"/>
  <c r="V49" i="4"/>
  <c r="U49" i="4"/>
  <c r="T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Y46" i="4"/>
  <c r="X46" i="4"/>
  <c r="W46" i="4"/>
  <c r="S46" i="4"/>
  <c r="R46" i="4"/>
  <c r="Q46" i="4"/>
  <c r="Y45" i="4"/>
  <c r="X45" i="4"/>
  <c r="W45" i="4"/>
  <c r="S45" i="4"/>
  <c r="R45" i="4"/>
  <c r="Q45" i="4"/>
  <c r="Y44" i="4"/>
  <c r="X44" i="4"/>
  <c r="W44" i="4"/>
  <c r="S44" i="4"/>
  <c r="R44" i="4"/>
  <c r="Q44" i="4"/>
  <c r="Y43" i="4"/>
  <c r="X43" i="4"/>
  <c r="W43" i="4"/>
  <c r="S43" i="4"/>
  <c r="R43" i="4"/>
  <c r="Q43" i="4"/>
  <c r="Y42" i="4"/>
  <c r="X42" i="4"/>
  <c r="W42" i="4"/>
  <c r="S42" i="4"/>
  <c r="R42" i="4"/>
  <c r="Q42" i="4"/>
  <c r="Y41" i="4"/>
  <c r="X41" i="4"/>
  <c r="W41" i="4"/>
  <c r="S41" i="4"/>
  <c r="R41" i="4"/>
  <c r="Q41" i="4"/>
  <c r="Y40" i="4"/>
  <c r="X40" i="4"/>
  <c r="W40" i="4"/>
  <c r="S40" i="4"/>
  <c r="R40" i="4"/>
  <c r="Q40" i="4"/>
  <c r="Y39" i="4"/>
  <c r="X39" i="4"/>
  <c r="W39" i="4"/>
  <c r="S39" i="4"/>
  <c r="R39" i="4"/>
  <c r="Q39" i="4"/>
  <c r="Y38" i="4"/>
  <c r="X38" i="4"/>
  <c r="W38" i="4"/>
  <c r="S38" i="4"/>
  <c r="R38" i="4"/>
  <c r="Q38" i="4"/>
  <c r="Y37" i="4"/>
  <c r="X37" i="4"/>
  <c r="W37" i="4"/>
  <c r="S37" i="4"/>
  <c r="R37" i="4"/>
  <c r="Q37" i="4"/>
  <c r="Y36" i="4"/>
  <c r="X36" i="4"/>
  <c r="W36" i="4"/>
  <c r="S36" i="4"/>
  <c r="R36" i="4"/>
  <c r="Q36" i="4"/>
  <c r="Y35" i="4"/>
  <c r="X35" i="4"/>
  <c r="W35" i="4"/>
  <c r="S35" i="4"/>
  <c r="R35" i="4"/>
  <c r="Q35" i="4"/>
  <c r="Y34" i="4"/>
  <c r="X34" i="4"/>
  <c r="W34" i="4"/>
  <c r="S34" i="4"/>
  <c r="R34" i="4"/>
  <c r="Q34" i="4"/>
  <c r="Y33" i="4"/>
  <c r="X33" i="4"/>
  <c r="W33" i="4"/>
  <c r="S33" i="4"/>
  <c r="R33" i="4"/>
  <c r="Q33" i="4"/>
  <c r="Y32" i="4"/>
  <c r="X32" i="4"/>
  <c r="W32" i="4"/>
  <c r="S32" i="4"/>
  <c r="R32" i="4"/>
  <c r="Q32" i="4"/>
  <c r="Y31" i="4"/>
  <c r="X31" i="4"/>
  <c r="W31" i="4"/>
  <c r="S31" i="4"/>
  <c r="R31" i="4"/>
  <c r="Q31" i="4"/>
  <c r="Y30" i="4"/>
  <c r="X30" i="4"/>
  <c r="W30" i="4"/>
  <c r="S30" i="4"/>
  <c r="R30" i="4"/>
  <c r="Q30" i="4"/>
  <c r="Y29" i="4"/>
  <c r="X29" i="4"/>
  <c r="W29" i="4"/>
  <c r="S29" i="4"/>
  <c r="R29" i="4"/>
  <c r="Q29" i="4"/>
  <c r="Y28" i="4"/>
  <c r="X28" i="4"/>
  <c r="W28" i="4"/>
  <c r="S28" i="4"/>
  <c r="R28" i="4"/>
  <c r="Q28" i="4"/>
  <c r="Y27" i="4"/>
  <c r="X27" i="4"/>
  <c r="W27" i="4"/>
  <c r="S27" i="4"/>
  <c r="R27" i="4"/>
  <c r="Q27" i="4"/>
  <c r="Y26" i="4"/>
  <c r="X26" i="4"/>
  <c r="W26" i="4"/>
  <c r="S26" i="4"/>
  <c r="R26" i="4"/>
  <c r="Q26" i="4"/>
  <c r="Y25" i="4"/>
  <c r="X25" i="4"/>
  <c r="W25" i="4"/>
  <c r="S25" i="4"/>
  <c r="R25" i="4"/>
  <c r="Q25" i="4"/>
  <c r="Y24" i="4"/>
  <c r="X24" i="4"/>
  <c r="W24" i="4"/>
  <c r="S24" i="4"/>
  <c r="R24" i="4"/>
  <c r="Q24" i="4"/>
  <c r="Y23" i="4"/>
  <c r="X23" i="4"/>
  <c r="W23" i="4"/>
  <c r="S23" i="4"/>
  <c r="Q23" i="4"/>
  <c r="Y22" i="4"/>
  <c r="X22" i="4"/>
  <c r="W22" i="4"/>
  <c r="S22" i="4"/>
  <c r="R22" i="4"/>
  <c r="Q22" i="4"/>
  <c r="Y21" i="4"/>
  <c r="X21" i="4"/>
  <c r="W21" i="4"/>
  <c r="S21" i="4"/>
  <c r="R21" i="4"/>
  <c r="Q21" i="4"/>
  <c r="Y20" i="4"/>
  <c r="X20" i="4"/>
  <c r="W20" i="4"/>
  <c r="S20" i="4"/>
  <c r="Q20" i="4"/>
  <c r="Y19" i="4"/>
  <c r="X19" i="4"/>
  <c r="W19" i="4"/>
  <c r="S19" i="4"/>
  <c r="R19" i="4"/>
  <c r="Q19" i="4"/>
  <c r="Y18" i="4"/>
  <c r="X18" i="4"/>
  <c r="W18" i="4"/>
  <c r="S18" i="4"/>
  <c r="R18" i="4"/>
  <c r="Q18" i="4"/>
  <c r="Y17" i="4"/>
  <c r="X17" i="4"/>
  <c r="W17" i="4"/>
  <c r="S17" i="4"/>
  <c r="R17" i="4"/>
  <c r="Q17" i="4"/>
  <c r="Y16" i="4"/>
  <c r="X16" i="4"/>
  <c r="W16" i="4"/>
  <c r="R16" i="4"/>
  <c r="Q16" i="4"/>
  <c r="Y15" i="4"/>
  <c r="X15" i="4"/>
  <c r="W15" i="4"/>
  <c r="S15" i="4"/>
  <c r="R15" i="4"/>
  <c r="Q15" i="4"/>
  <c r="Y14" i="4"/>
  <c r="X14" i="4"/>
  <c r="W14" i="4"/>
  <c r="S14" i="4"/>
  <c r="R14" i="4"/>
  <c r="Q14" i="4"/>
  <c r="Y13" i="4"/>
  <c r="X13" i="4"/>
  <c r="W13" i="4"/>
  <c r="S13" i="4"/>
  <c r="R13" i="4"/>
  <c r="Q13" i="4"/>
  <c r="Y12" i="4"/>
  <c r="X12" i="4"/>
  <c r="W12" i="4"/>
  <c r="S12" i="4"/>
  <c r="Q12" i="4"/>
  <c r="Y11" i="4"/>
  <c r="X11" i="4"/>
  <c r="W11" i="4"/>
  <c r="R11" i="4"/>
  <c r="Q11" i="4"/>
  <c r="Y10" i="4"/>
  <c r="X10" i="4"/>
  <c r="W10" i="4"/>
  <c r="S10" i="4"/>
  <c r="R10" i="4"/>
  <c r="Q10" i="4"/>
  <c r="Y9" i="4"/>
  <c r="X9" i="4"/>
  <c r="W9" i="4"/>
  <c r="R9" i="4"/>
  <c r="Q9" i="4"/>
  <c r="Y8" i="4"/>
  <c r="X8" i="4"/>
  <c r="W8" i="4"/>
  <c r="S8" i="4"/>
  <c r="R8" i="4"/>
  <c r="Q8" i="4"/>
  <c r="Y7" i="4"/>
  <c r="X7" i="4"/>
  <c r="W7" i="4"/>
  <c r="S7" i="4"/>
  <c r="Q7" i="4"/>
  <c r="Y6" i="4"/>
  <c r="X6" i="4"/>
  <c r="W6" i="4"/>
  <c r="S6" i="4"/>
  <c r="R6" i="4"/>
  <c r="Q6" i="4"/>
  <c r="Y5" i="4"/>
  <c r="X5" i="4"/>
  <c r="W5" i="4"/>
  <c r="S5" i="4"/>
  <c r="R5" i="4"/>
  <c r="Q5" i="4"/>
  <c r="Y4" i="4"/>
  <c r="X4" i="4"/>
  <c r="W4" i="4"/>
  <c r="S4" i="4"/>
  <c r="R4" i="4"/>
  <c r="Q4" i="4"/>
  <c r="Y3" i="4"/>
  <c r="X3" i="4"/>
  <c r="W3" i="4"/>
  <c r="S3" i="4"/>
  <c r="R3" i="4"/>
  <c r="Q3" i="4"/>
  <c r="Y2" i="4"/>
  <c r="X2" i="4"/>
  <c r="W2" i="4"/>
  <c r="R2" i="4"/>
  <c r="Q2" i="4"/>
  <c r="Z49" i="3"/>
  <c r="V49" i="3"/>
  <c r="U49" i="3"/>
  <c r="T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Y46" i="3"/>
  <c r="X46" i="3"/>
  <c r="W46" i="3"/>
  <c r="S46" i="3"/>
  <c r="R46" i="3"/>
  <c r="Q46" i="3"/>
  <c r="Y45" i="3"/>
  <c r="X45" i="3"/>
  <c r="W45" i="3"/>
  <c r="S45" i="3"/>
  <c r="R45" i="3"/>
  <c r="Q45" i="3"/>
  <c r="Y44" i="3"/>
  <c r="X44" i="3"/>
  <c r="W44" i="3"/>
  <c r="S44" i="3"/>
  <c r="R44" i="3"/>
  <c r="Q44" i="3"/>
  <c r="Y43" i="3"/>
  <c r="X43" i="3"/>
  <c r="W43" i="3"/>
  <c r="S43" i="3"/>
  <c r="R43" i="3"/>
  <c r="Q43" i="3"/>
  <c r="Y42" i="3"/>
  <c r="X42" i="3"/>
  <c r="W42" i="3"/>
  <c r="S42" i="3"/>
  <c r="R42" i="3"/>
  <c r="Q42" i="3"/>
  <c r="Y41" i="3"/>
  <c r="X41" i="3"/>
  <c r="W41" i="3"/>
  <c r="S41" i="3"/>
  <c r="R41" i="3"/>
  <c r="Q41" i="3"/>
  <c r="Y40" i="3"/>
  <c r="X40" i="3"/>
  <c r="W40" i="3"/>
  <c r="S40" i="3"/>
  <c r="R40" i="3"/>
  <c r="Q40" i="3"/>
  <c r="Y39" i="3"/>
  <c r="X39" i="3"/>
  <c r="W39" i="3"/>
  <c r="S39" i="3"/>
  <c r="R39" i="3"/>
  <c r="Q39" i="3"/>
  <c r="Y38" i="3"/>
  <c r="X38" i="3"/>
  <c r="W38" i="3"/>
  <c r="S38" i="3"/>
  <c r="R38" i="3"/>
  <c r="Q38" i="3"/>
  <c r="Y37" i="3"/>
  <c r="X37" i="3"/>
  <c r="W37" i="3"/>
  <c r="S37" i="3"/>
  <c r="R37" i="3"/>
  <c r="Q37" i="3"/>
  <c r="Y36" i="3"/>
  <c r="X36" i="3"/>
  <c r="W36" i="3"/>
  <c r="S36" i="3"/>
  <c r="R36" i="3"/>
  <c r="Q36" i="3"/>
  <c r="Y35" i="3"/>
  <c r="X35" i="3"/>
  <c r="W35" i="3"/>
  <c r="S35" i="3"/>
  <c r="R35" i="3"/>
  <c r="Q35" i="3"/>
  <c r="Y34" i="3"/>
  <c r="X34" i="3"/>
  <c r="W34" i="3"/>
  <c r="S34" i="3"/>
  <c r="R34" i="3"/>
  <c r="Q34" i="3"/>
  <c r="Y33" i="3"/>
  <c r="X33" i="3"/>
  <c r="W33" i="3"/>
  <c r="S33" i="3"/>
  <c r="R33" i="3"/>
  <c r="Q33" i="3"/>
  <c r="Y32" i="3"/>
  <c r="X32" i="3"/>
  <c r="W32" i="3"/>
  <c r="S32" i="3"/>
  <c r="R32" i="3"/>
  <c r="Q32" i="3"/>
  <c r="Y31" i="3"/>
  <c r="X31" i="3"/>
  <c r="W31" i="3"/>
  <c r="S31" i="3"/>
  <c r="R31" i="3"/>
  <c r="Q31" i="3"/>
  <c r="Y30" i="3"/>
  <c r="X30" i="3"/>
  <c r="W30" i="3"/>
  <c r="S30" i="3"/>
  <c r="R30" i="3"/>
  <c r="Q30" i="3"/>
  <c r="Y29" i="3"/>
  <c r="X29" i="3"/>
  <c r="W29" i="3"/>
  <c r="S29" i="3"/>
  <c r="R29" i="3"/>
  <c r="Q29" i="3"/>
  <c r="Y28" i="3"/>
  <c r="X28" i="3"/>
  <c r="W28" i="3"/>
  <c r="S28" i="3"/>
  <c r="R28" i="3"/>
  <c r="Q28" i="3"/>
  <c r="Y27" i="3"/>
  <c r="X27" i="3"/>
  <c r="W27" i="3"/>
  <c r="S27" i="3"/>
  <c r="R27" i="3"/>
  <c r="Q27" i="3"/>
  <c r="Y26" i="3"/>
  <c r="X26" i="3"/>
  <c r="W26" i="3"/>
  <c r="S26" i="3"/>
  <c r="R26" i="3"/>
  <c r="Q26" i="3"/>
  <c r="Y25" i="3"/>
  <c r="X25" i="3"/>
  <c r="W25" i="3"/>
  <c r="S25" i="3"/>
  <c r="R25" i="3"/>
  <c r="Q25" i="3"/>
  <c r="Y24" i="3"/>
  <c r="X24" i="3"/>
  <c r="W24" i="3"/>
  <c r="S24" i="3"/>
  <c r="R24" i="3"/>
  <c r="Q24" i="3"/>
  <c r="Y23" i="3"/>
  <c r="X23" i="3"/>
  <c r="W23" i="3"/>
  <c r="S23" i="3"/>
  <c r="R23" i="3"/>
  <c r="Q23" i="3"/>
  <c r="Y22" i="3"/>
  <c r="X22" i="3"/>
  <c r="W22" i="3"/>
  <c r="S22" i="3"/>
  <c r="R22" i="3"/>
  <c r="Q22" i="3"/>
  <c r="Y21" i="3"/>
  <c r="X21" i="3"/>
  <c r="W21" i="3"/>
  <c r="R21" i="3"/>
  <c r="Q21" i="3"/>
  <c r="Y20" i="3"/>
  <c r="X20" i="3"/>
  <c r="W20" i="3"/>
  <c r="S20" i="3"/>
  <c r="R20" i="3"/>
  <c r="Q20" i="3"/>
  <c r="Y19" i="3"/>
  <c r="X19" i="3"/>
  <c r="W19" i="3"/>
  <c r="S19" i="3"/>
  <c r="R19" i="3"/>
  <c r="Q19" i="3"/>
  <c r="Y18" i="3"/>
  <c r="X18" i="3"/>
  <c r="W18" i="3"/>
  <c r="S18" i="3"/>
  <c r="R18" i="3"/>
  <c r="Q18" i="3"/>
  <c r="Y17" i="3"/>
  <c r="X17" i="3"/>
  <c r="W17" i="3"/>
  <c r="R17" i="3"/>
  <c r="Q17" i="3"/>
  <c r="Y16" i="3"/>
  <c r="X16" i="3"/>
  <c r="W16" i="3"/>
  <c r="R16" i="3"/>
  <c r="Q16" i="3"/>
  <c r="Y15" i="3"/>
  <c r="X15" i="3"/>
  <c r="W15" i="3"/>
  <c r="R15" i="3"/>
  <c r="Q15" i="3"/>
  <c r="Y14" i="3"/>
  <c r="X14" i="3"/>
  <c r="W14" i="3"/>
  <c r="S14" i="3"/>
  <c r="R14" i="3"/>
  <c r="Q14" i="3"/>
  <c r="Y13" i="3"/>
  <c r="X13" i="3"/>
  <c r="W13" i="3"/>
  <c r="S13" i="3"/>
  <c r="R13" i="3"/>
  <c r="Q13" i="3"/>
  <c r="Y12" i="3"/>
  <c r="X12" i="3"/>
  <c r="W12" i="3"/>
  <c r="S12" i="3"/>
  <c r="R12" i="3"/>
  <c r="Q12" i="3"/>
  <c r="Y11" i="3"/>
  <c r="X11" i="3"/>
  <c r="W11" i="3"/>
  <c r="S11" i="3"/>
  <c r="R11" i="3"/>
  <c r="Q11" i="3"/>
  <c r="Y10" i="3"/>
  <c r="X10" i="3"/>
  <c r="W10" i="3"/>
  <c r="S10" i="3"/>
  <c r="R10" i="3"/>
  <c r="Q10" i="3"/>
  <c r="Y9" i="3"/>
  <c r="X9" i="3"/>
  <c r="W9" i="3"/>
  <c r="S9" i="3"/>
  <c r="R9" i="3"/>
  <c r="Q9" i="3"/>
  <c r="Y8" i="3"/>
  <c r="X8" i="3"/>
  <c r="W8" i="3"/>
  <c r="S8" i="3"/>
  <c r="R8" i="3"/>
  <c r="Q8" i="3"/>
  <c r="Y7" i="3"/>
  <c r="X7" i="3"/>
  <c r="W7" i="3"/>
  <c r="S7" i="3"/>
  <c r="R7" i="3"/>
  <c r="Q7" i="3"/>
  <c r="Y6" i="3"/>
  <c r="X6" i="3"/>
  <c r="W6" i="3"/>
  <c r="R6" i="3"/>
  <c r="Q6" i="3"/>
  <c r="Y5" i="3"/>
  <c r="X5" i="3"/>
  <c r="W5" i="3"/>
  <c r="S5" i="3"/>
  <c r="R5" i="3"/>
  <c r="Q5" i="3"/>
  <c r="Y4" i="3"/>
  <c r="X4" i="3"/>
  <c r="W4" i="3"/>
  <c r="S4" i="3"/>
  <c r="R4" i="3"/>
  <c r="Q4" i="3"/>
  <c r="Y3" i="3"/>
  <c r="X3" i="3"/>
  <c r="W3" i="3"/>
  <c r="R3" i="3"/>
  <c r="Q3" i="3"/>
  <c r="Y2" i="3"/>
  <c r="X2" i="3"/>
  <c r="W2" i="3"/>
  <c r="Q2" i="3"/>
  <c r="Z49" i="10"/>
  <c r="V49" i="10"/>
  <c r="U49" i="10"/>
  <c r="T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C49" i="10"/>
  <c r="B49" i="10"/>
  <c r="V47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C47" i="10"/>
  <c r="B47" i="10"/>
  <c r="Y46" i="10"/>
  <c r="X46" i="10"/>
  <c r="W46" i="10"/>
  <c r="S46" i="10"/>
  <c r="R46" i="10"/>
  <c r="Q46" i="10"/>
  <c r="Y45" i="10"/>
  <c r="X45" i="10"/>
  <c r="W45" i="10"/>
  <c r="S45" i="10"/>
  <c r="R45" i="10"/>
  <c r="Q45" i="10"/>
  <c r="Y44" i="10"/>
  <c r="X44" i="10"/>
  <c r="W44" i="10"/>
  <c r="S44" i="10"/>
  <c r="R44" i="10"/>
  <c r="Q44" i="10"/>
  <c r="Y43" i="10"/>
  <c r="X43" i="10"/>
  <c r="W43" i="10"/>
  <c r="S43" i="10"/>
  <c r="R43" i="10"/>
  <c r="Q43" i="10"/>
  <c r="Y42" i="10"/>
  <c r="X42" i="10"/>
  <c r="W42" i="10"/>
  <c r="S42" i="10"/>
  <c r="R42" i="10"/>
  <c r="Q42" i="10"/>
  <c r="Y41" i="10"/>
  <c r="X41" i="10"/>
  <c r="W41" i="10"/>
  <c r="S41" i="10"/>
  <c r="R41" i="10"/>
  <c r="Q41" i="10"/>
  <c r="Y40" i="10"/>
  <c r="X40" i="10"/>
  <c r="W40" i="10"/>
  <c r="S40" i="10"/>
  <c r="R40" i="10"/>
  <c r="Q40" i="10"/>
  <c r="Y39" i="10"/>
  <c r="X39" i="10"/>
  <c r="W39" i="10"/>
  <c r="S39" i="10"/>
  <c r="R39" i="10"/>
  <c r="Q39" i="10"/>
  <c r="Y38" i="10"/>
  <c r="X38" i="10"/>
  <c r="W38" i="10"/>
  <c r="S38" i="10"/>
  <c r="R38" i="10"/>
  <c r="Q38" i="10"/>
  <c r="Y37" i="10"/>
  <c r="X37" i="10"/>
  <c r="W37" i="10"/>
  <c r="S37" i="10"/>
  <c r="R37" i="10"/>
  <c r="Q37" i="10"/>
  <c r="Y36" i="10"/>
  <c r="X36" i="10"/>
  <c r="W36" i="10"/>
  <c r="S36" i="10"/>
  <c r="R36" i="10"/>
  <c r="Q36" i="10"/>
  <c r="Y35" i="10"/>
  <c r="X35" i="10"/>
  <c r="W35" i="10"/>
  <c r="S35" i="10"/>
  <c r="R35" i="10"/>
  <c r="Q35" i="10"/>
  <c r="Y34" i="10"/>
  <c r="X34" i="10"/>
  <c r="W34" i="10"/>
  <c r="S34" i="10"/>
  <c r="R34" i="10"/>
  <c r="Q34" i="10"/>
  <c r="Y33" i="10"/>
  <c r="X33" i="10"/>
  <c r="W33" i="10"/>
  <c r="S33" i="10"/>
  <c r="R33" i="10"/>
  <c r="Q33" i="10"/>
  <c r="Y32" i="10"/>
  <c r="X32" i="10"/>
  <c r="W32" i="10"/>
  <c r="S32" i="10"/>
  <c r="R32" i="10"/>
  <c r="Q32" i="10"/>
  <c r="Y31" i="10"/>
  <c r="X31" i="10"/>
  <c r="W31" i="10"/>
  <c r="S31" i="10"/>
  <c r="R31" i="10"/>
  <c r="Q31" i="10"/>
  <c r="Y30" i="10"/>
  <c r="X30" i="10"/>
  <c r="W30" i="10"/>
  <c r="S30" i="10"/>
  <c r="R30" i="10"/>
  <c r="Q30" i="10"/>
  <c r="Y29" i="10"/>
  <c r="X29" i="10"/>
  <c r="W29" i="10"/>
  <c r="S29" i="10"/>
  <c r="R29" i="10"/>
  <c r="Q29" i="10"/>
  <c r="Y28" i="10"/>
  <c r="X28" i="10"/>
  <c r="W28" i="10"/>
  <c r="Q28" i="10"/>
  <c r="Y27" i="10"/>
  <c r="X27" i="10"/>
  <c r="W27" i="10"/>
  <c r="S27" i="10"/>
  <c r="R27" i="10"/>
  <c r="Q27" i="10"/>
  <c r="Y26" i="10"/>
  <c r="X26" i="10"/>
  <c r="W26" i="10"/>
  <c r="R26" i="10"/>
  <c r="Q26" i="10"/>
  <c r="Y25" i="10"/>
  <c r="X25" i="10"/>
  <c r="W25" i="10"/>
  <c r="R25" i="10"/>
  <c r="Q25" i="10"/>
  <c r="Y24" i="10"/>
  <c r="X24" i="10"/>
  <c r="W24" i="10"/>
  <c r="S24" i="10"/>
  <c r="R24" i="10"/>
  <c r="Q24" i="10"/>
  <c r="Y23" i="10"/>
  <c r="X23" i="10"/>
  <c r="W23" i="10"/>
  <c r="R23" i="10"/>
  <c r="Q23" i="10"/>
  <c r="Y22" i="10"/>
  <c r="X22" i="10"/>
  <c r="W22" i="10"/>
  <c r="R22" i="10"/>
  <c r="Q22" i="10"/>
  <c r="Y21" i="10"/>
  <c r="X21" i="10"/>
  <c r="W21" i="10"/>
  <c r="R21" i="10"/>
  <c r="Q21" i="10"/>
  <c r="Y20" i="10"/>
  <c r="X20" i="10"/>
  <c r="W20" i="10"/>
  <c r="Q20" i="10"/>
  <c r="Y19" i="10"/>
  <c r="X19" i="10"/>
  <c r="W19" i="10"/>
  <c r="Q19" i="10"/>
  <c r="Y18" i="10"/>
  <c r="X18" i="10"/>
  <c r="W18" i="10"/>
  <c r="S18" i="10"/>
  <c r="R18" i="10"/>
  <c r="Q18" i="10"/>
  <c r="Y17" i="10"/>
  <c r="X17" i="10"/>
  <c r="W17" i="10"/>
  <c r="Q17" i="10"/>
  <c r="Y16" i="10"/>
  <c r="X16" i="10"/>
  <c r="W16" i="10"/>
  <c r="R16" i="10"/>
  <c r="Q16" i="10"/>
  <c r="Y15" i="10"/>
  <c r="X15" i="10"/>
  <c r="W15" i="10"/>
  <c r="S15" i="10"/>
  <c r="R15" i="10"/>
  <c r="Q15" i="10"/>
  <c r="Y14" i="10"/>
  <c r="X14" i="10"/>
  <c r="W14" i="10"/>
  <c r="R14" i="10"/>
  <c r="Q14" i="10"/>
  <c r="Y13" i="10"/>
  <c r="X13" i="10"/>
  <c r="W13" i="10"/>
  <c r="R13" i="10"/>
  <c r="Q13" i="10"/>
  <c r="Y12" i="10"/>
  <c r="X12" i="10"/>
  <c r="W12" i="10"/>
  <c r="R12" i="10"/>
  <c r="Q12" i="10"/>
  <c r="Y11" i="10"/>
  <c r="X11" i="10"/>
  <c r="W11" i="10"/>
  <c r="R11" i="10"/>
  <c r="Q11" i="10"/>
  <c r="Y10" i="10"/>
  <c r="X10" i="10"/>
  <c r="W10" i="10"/>
  <c r="R10" i="10"/>
  <c r="Q10" i="10"/>
  <c r="Y9" i="10"/>
  <c r="X9" i="10"/>
  <c r="W9" i="10"/>
  <c r="Q9" i="10"/>
  <c r="Y8" i="10"/>
  <c r="X8" i="10"/>
  <c r="W8" i="10"/>
  <c r="S8" i="10"/>
  <c r="R8" i="10"/>
  <c r="Q8" i="10"/>
  <c r="Y7" i="10"/>
  <c r="X7" i="10"/>
  <c r="W7" i="10"/>
  <c r="R7" i="10"/>
  <c r="Q7" i="10"/>
  <c r="Y6" i="10"/>
  <c r="X6" i="10"/>
  <c r="W6" i="10"/>
  <c r="Q6" i="10"/>
  <c r="Y5" i="10"/>
  <c r="X5" i="10"/>
  <c r="W5" i="10"/>
  <c r="Q5" i="10"/>
  <c r="Y4" i="10"/>
  <c r="X4" i="10"/>
  <c r="W4" i="10"/>
  <c r="S4" i="10"/>
  <c r="R4" i="10"/>
  <c r="Q4" i="10"/>
  <c r="Y3" i="10"/>
  <c r="X3" i="10"/>
  <c r="W3" i="10"/>
  <c r="S3" i="10"/>
  <c r="R3" i="10"/>
  <c r="Q3" i="10"/>
  <c r="Y2" i="10"/>
  <c r="X2" i="10"/>
  <c r="W2" i="10"/>
  <c r="R2" i="10"/>
  <c r="Q2" i="10"/>
  <c r="V49" i="1"/>
  <c r="U49" i="1"/>
  <c r="V47" i="1"/>
  <c r="U47" i="1"/>
  <c r="R23" i="1"/>
  <c r="S41" i="1"/>
  <c r="S40" i="1"/>
  <c r="S39" i="1"/>
  <c r="S38" i="1"/>
  <c r="S37" i="1"/>
  <c r="S34" i="1"/>
  <c r="S33" i="1"/>
  <c r="S32" i="1"/>
  <c r="S28" i="1"/>
  <c r="S19" i="1"/>
  <c r="S44" i="1"/>
  <c r="S13" i="1"/>
  <c r="S11" i="1"/>
  <c r="Q2" i="1"/>
  <c r="R2" i="1"/>
  <c r="W2" i="1"/>
  <c r="X2" i="1"/>
  <c r="Y2" i="1"/>
  <c r="Q3" i="1"/>
  <c r="R3" i="1"/>
  <c r="W3" i="1"/>
  <c r="X3" i="1"/>
  <c r="Y3" i="1"/>
  <c r="Q4" i="1"/>
  <c r="R4" i="1"/>
  <c r="W4" i="1"/>
  <c r="X4" i="1"/>
  <c r="Y4" i="1"/>
  <c r="Q5" i="1"/>
  <c r="R5" i="1"/>
  <c r="W5" i="1"/>
  <c r="X5" i="1"/>
  <c r="Y5" i="1"/>
  <c r="Q6" i="1"/>
  <c r="W6" i="1"/>
  <c r="X6" i="1"/>
  <c r="Y6" i="1"/>
  <c r="Q7" i="1"/>
  <c r="R7" i="1"/>
  <c r="W7" i="1"/>
  <c r="X7" i="1"/>
  <c r="Y7" i="1"/>
  <c r="Q8" i="1"/>
  <c r="R8" i="1"/>
  <c r="W8" i="1"/>
  <c r="X8" i="1"/>
  <c r="Y8" i="1"/>
  <c r="Q9" i="1"/>
  <c r="R9" i="1"/>
  <c r="W9" i="1"/>
  <c r="X9" i="1"/>
  <c r="Y9" i="1"/>
  <c r="Q10" i="1"/>
  <c r="R10" i="1"/>
  <c r="W10" i="1"/>
  <c r="X10" i="1"/>
  <c r="Y10" i="1"/>
  <c r="Q11" i="1"/>
  <c r="R11" i="1"/>
  <c r="W11" i="1"/>
  <c r="X11" i="1"/>
  <c r="Y11" i="1"/>
  <c r="Q12" i="1"/>
  <c r="R12" i="1"/>
  <c r="W12" i="1"/>
  <c r="X12" i="1"/>
  <c r="Y12" i="1"/>
  <c r="Q13" i="1"/>
  <c r="R13" i="1"/>
  <c r="W13" i="1"/>
  <c r="X13" i="1"/>
  <c r="Y13" i="1"/>
  <c r="Q14" i="1"/>
  <c r="R14" i="1"/>
  <c r="S14" i="1"/>
  <c r="W14" i="1"/>
  <c r="X14" i="1"/>
  <c r="Y14" i="1"/>
  <c r="Q15" i="1"/>
  <c r="R15" i="1"/>
  <c r="S15" i="1"/>
  <c r="W15" i="1"/>
  <c r="X15" i="1"/>
  <c r="Y15" i="1"/>
  <c r="Q16" i="1"/>
  <c r="R16" i="1"/>
  <c r="W16" i="1"/>
  <c r="X16" i="1"/>
  <c r="Y16" i="1"/>
  <c r="Q17" i="1"/>
  <c r="R17" i="1"/>
  <c r="W17" i="1"/>
  <c r="X17" i="1"/>
  <c r="Y17" i="1"/>
  <c r="Q18" i="1"/>
  <c r="R18" i="1"/>
  <c r="W18" i="1"/>
  <c r="X18" i="1"/>
  <c r="Y18" i="1"/>
  <c r="Q19" i="1"/>
  <c r="R19" i="1"/>
  <c r="W19" i="1"/>
  <c r="X19" i="1"/>
  <c r="Y19" i="1"/>
  <c r="Q20" i="1"/>
  <c r="R20" i="1"/>
  <c r="W20" i="1"/>
  <c r="X20" i="1"/>
  <c r="Y20" i="1"/>
  <c r="Q21" i="1"/>
  <c r="R21" i="1"/>
  <c r="W21" i="1"/>
  <c r="X21" i="1"/>
  <c r="Y21" i="1"/>
  <c r="Q22" i="1"/>
  <c r="R22" i="1"/>
  <c r="W22" i="1"/>
  <c r="X22" i="1"/>
  <c r="Y22" i="1"/>
  <c r="Q23" i="1"/>
  <c r="W23" i="1"/>
  <c r="X23" i="1"/>
  <c r="Y23" i="1"/>
  <c r="Q24" i="1"/>
  <c r="R24" i="1"/>
  <c r="W24" i="1"/>
  <c r="X24" i="1"/>
  <c r="Y24" i="1"/>
  <c r="Q25" i="1"/>
  <c r="R25" i="1"/>
  <c r="W25" i="1"/>
  <c r="X25" i="1"/>
  <c r="Y25" i="1"/>
  <c r="Q26" i="1"/>
  <c r="R26" i="1"/>
  <c r="W26" i="1"/>
  <c r="X26" i="1"/>
  <c r="Y26" i="1"/>
  <c r="Q27" i="1"/>
  <c r="R27" i="1"/>
  <c r="S27" i="1"/>
  <c r="W27" i="1"/>
  <c r="X27" i="1"/>
  <c r="Y27" i="1"/>
  <c r="Q28" i="1"/>
  <c r="R28" i="1"/>
  <c r="W28" i="1"/>
  <c r="X28" i="1"/>
  <c r="Y28" i="1"/>
  <c r="Q29" i="1"/>
  <c r="R29" i="1"/>
  <c r="S29" i="1"/>
  <c r="W29" i="1"/>
  <c r="X29" i="1"/>
  <c r="Y29" i="1"/>
  <c r="Q30" i="1"/>
  <c r="R30" i="1"/>
  <c r="S30" i="1"/>
  <c r="W30" i="1"/>
  <c r="X30" i="1"/>
  <c r="Y30" i="1"/>
  <c r="Q31" i="1"/>
  <c r="R31" i="1"/>
  <c r="S31" i="1"/>
  <c r="W31" i="1"/>
  <c r="X31" i="1"/>
  <c r="Y31" i="1"/>
  <c r="Q32" i="1"/>
  <c r="R32" i="1"/>
  <c r="W32" i="1"/>
  <c r="X32" i="1"/>
  <c r="Y32" i="1"/>
  <c r="Q33" i="1"/>
  <c r="R33" i="1"/>
  <c r="W33" i="1"/>
  <c r="X33" i="1"/>
  <c r="Y33" i="1"/>
  <c r="Q34" i="1"/>
  <c r="R34" i="1"/>
  <c r="W34" i="1"/>
  <c r="X34" i="1"/>
  <c r="Y34" i="1"/>
  <c r="Q35" i="1"/>
  <c r="R35" i="1"/>
  <c r="S35" i="1"/>
  <c r="W35" i="1"/>
  <c r="X35" i="1"/>
  <c r="Y35" i="1"/>
  <c r="Q36" i="1"/>
  <c r="R36" i="1"/>
  <c r="S36" i="1"/>
  <c r="W36" i="1"/>
  <c r="X36" i="1"/>
  <c r="Y36" i="1"/>
  <c r="Q37" i="1"/>
  <c r="R37" i="1"/>
  <c r="W37" i="1"/>
  <c r="X37" i="1"/>
  <c r="Y37" i="1"/>
  <c r="Q38" i="1"/>
  <c r="R38" i="1"/>
  <c r="W38" i="1"/>
  <c r="X38" i="1"/>
  <c r="Y38" i="1"/>
  <c r="Q39" i="1"/>
  <c r="R39" i="1"/>
  <c r="W39" i="1"/>
  <c r="X39" i="1"/>
  <c r="Y39" i="1"/>
  <c r="Q40" i="1"/>
  <c r="R40" i="1"/>
  <c r="W40" i="1"/>
  <c r="X40" i="1"/>
  <c r="Y40" i="1"/>
  <c r="Q41" i="1"/>
  <c r="R41" i="1"/>
  <c r="W41" i="1"/>
  <c r="X41" i="1"/>
  <c r="Y41" i="1"/>
  <c r="Q42" i="1"/>
  <c r="R42" i="1"/>
  <c r="S42" i="1"/>
  <c r="W42" i="1"/>
  <c r="X42" i="1"/>
  <c r="Y42" i="1"/>
  <c r="Q43" i="1"/>
  <c r="R43" i="1"/>
  <c r="S43" i="1"/>
  <c r="W43" i="1"/>
  <c r="X43" i="1"/>
  <c r="Y43" i="1"/>
  <c r="Q44" i="1"/>
  <c r="R44" i="1"/>
  <c r="W44" i="1"/>
  <c r="X44" i="1"/>
  <c r="Y44" i="1"/>
  <c r="Q45" i="1"/>
  <c r="R45" i="1"/>
  <c r="S45" i="1"/>
  <c r="W45" i="1"/>
  <c r="X45" i="1"/>
  <c r="Y45" i="1"/>
  <c r="Q46" i="1"/>
  <c r="R46" i="1"/>
  <c r="S46" i="1"/>
  <c r="W46" i="1"/>
  <c r="X46" i="1"/>
  <c r="Y46" i="1"/>
  <c r="X47" i="11" l="1"/>
  <c r="Y47" i="11"/>
  <c r="X47" i="9"/>
  <c r="Y47" i="9"/>
  <c r="X47" i="15"/>
  <c r="Y47" i="15"/>
  <c r="X47" i="8"/>
  <c r="Y47" i="8"/>
  <c r="X47" i="6"/>
  <c r="Y47" i="6"/>
  <c r="X47" i="10"/>
  <c r="Y47" i="10"/>
  <c r="X47" i="2"/>
  <c r="Y47" i="2"/>
  <c r="X47" i="5"/>
  <c r="Y47" i="5"/>
  <c r="Y47" i="12"/>
  <c r="X47" i="12"/>
  <c r="Y47" i="3"/>
  <c r="X47" i="3"/>
  <c r="Y47" i="4"/>
  <c r="X47" i="4"/>
  <c r="W47" i="11"/>
  <c r="W47" i="9"/>
  <c r="W47" i="15"/>
  <c r="W47" i="8"/>
  <c r="W47" i="6"/>
  <c r="W47" i="10"/>
  <c r="W47" i="2"/>
  <c r="W47" i="5"/>
  <c r="W47" i="12"/>
  <c r="W47" i="3"/>
  <c r="W47" i="4"/>
  <c r="Q49" i="14"/>
  <c r="AA49" i="14"/>
  <c r="B53" i="13" s="1"/>
  <c r="X49" i="11"/>
  <c r="X49" i="9"/>
  <c r="X49" i="15"/>
  <c r="X49" i="6"/>
  <c r="X49" i="10"/>
  <c r="X49" i="2"/>
  <c r="X49" i="5"/>
  <c r="X49" i="12"/>
  <c r="X49" i="3"/>
  <c r="X49" i="4"/>
  <c r="AA47" i="14"/>
  <c r="Q47" i="14"/>
  <c r="X49" i="8"/>
  <c r="AA46" i="13"/>
  <c r="Z46" i="13"/>
  <c r="Y46" i="13"/>
  <c r="X46" i="13"/>
  <c r="Q46" i="13"/>
  <c r="AA45" i="13"/>
  <c r="Z45" i="13"/>
  <c r="Y45" i="13"/>
  <c r="X45" i="13"/>
  <c r="Q45" i="13"/>
  <c r="AA44" i="13"/>
  <c r="Z44" i="13"/>
  <c r="Y44" i="13"/>
  <c r="X44" i="13"/>
  <c r="Q44" i="13"/>
  <c r="B54" i="13" l="1"/>
  <c r="Z47" i="13"/>
  <c r="Y47" i="13"/>
  <c r="X47" i="13"/>
  <c r="W47" i="13"/>
  <c r="C49" i="13"/>
  <c r="D49" i="13"/>
  <c r="E49" i="13"/>
  <c r="F49" i="13"/>
  <c r="G49" i="13"/>
  <c r="H49" i="13"/>
  <c r="J49" i="13"/>
  <c r="K49" i="13"/>
  <c r="L49" i="13"/>
  <c r="M49" i="13"/>
  <c r="N49" i="13"/>
  <c r="O49" i="13"/>
  <c r="P49" i="13"/>
  <c r="R49" i="13"/>
  <c r="S49" i="13"/>
  <c r="T49" i="13"/>
  <c r="U49" i="13"/>
  <c r="V49" i="13"/>
  <c r="B49" i="13"/>
  <c r="C47" i="13"/>
  <c r="D47" i="13"/>
  <c r="E47" i="13"/>
  <c r="F47" i="13"/>
  <c r="G47" i="13"/>
  <c r="H47" i="13"/>
  <c r="J47" i="13"/>
  <c r="K47" i="13"/>
  <c r="L47" i="13"/>
  <c r="M47" i="13"/>
  <c r="N47" i="13"/>
  <c r="O47" i="13"/>
  <c r="P47" i="13"/>
  <c r="R47" i="13"/>
  <c r="S47" i="13"/>
  <c r="T47" i="13"/>
  <c r="U47" i="13"/>
  <c r="V47" i="13"/>
  <c r="B47" i="13"/>
  <c r="Z49" i="1"/>
  <c r="X49" i="1"/>
  <c r="T49" i="1"/>
  <c r="T47" i="1"/>
  <c r="Q47" i="1"/>
  <c r="S47" i="1"/>
  <c r="R47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B49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B47" i="1"/>
  <c r="Y47" i="1" l="1"/>
  <c r="X47" i="1"/>
  <c r="W47" i="1"/>
  <c r="B55" i="13"/>
  <c r="AA43" i="13" l="1"/>
  <c r="Q43" i="13"/>
  <c r="Z43" i="13"/>
  <c r="Y43" i="13"/>
  <c r="X43" i="13"/>
  <c r="AA42" i="13"/>
  <c r="Q42" i="13"/>
  <c r="Z42" i="13"/>
  <c r="Y42" i="13"/>
  <c r="X42" i="13"/>
  <c r="AA41" i="13"/>
  <c r="Q41" i="13"/>
  <c r="Z41" i="13"/>
  <c r="Y41" i="13"/>
  <c r="X41" i="13"/>
  <c r="AA40" i="13" l="1"/>
  <c r="Z40" i="13"/>
  <c r="Y40" i="13"/>
  <c r="X40" i="13"/>
  <c r="Q40" i="13"/>
  <c r="AA39" i="13"/>
  <c r="Z39" i="13"/>
  <c r="Y39" i="13"/>
  <c r="X39" i="13"/>
  <c r="Q39" i="13"/>
  <c r="AA38" i="13"/>
  <c r="Z38" i="13"/>
  <c r="Y38" i="13"/>
  <c r="X38" i="13"/>
  <c r="Q38" i="13"/>
  <c r="Q23" i="13" l="1"/>
  <c r="X23" i="13"/>
  <c r="Y23" i="13"/>
  <c r="Z23" i="13"/>
  <c r="AA23" i="13"/>
  <c r="Q25" i="13"/>
  <c r="X25" i="13"/>
  <c r="Y25" i="13"/>
  <c r="Z25" i="13"/>
  <c r="AA25" i="13"/>
  <c r="Q26" i="13"/>
  <c r="X26" i="13"/>
  <c r="Y26" i="13"/>
  <c r="Z26" i="13"/>
  <c r="AA26" i="13"/>
  <c r="Q28" i="13"/>
  <c r="X28" i="13"/>
  <c r="Y28" i="13"/>
  <c r="Z28" i="13"/>
  <c r="AA28" i="13"/>
  <c r="Q29" i="13"/>
  <c r="X29" i="13"/>
  <c r="Y29" i="13"/>
  <c r="Z29" i="13"/>
  <c r="AA29" i="13"/>
  <c r="Q30" i="13"/>
  <c r="X30" i="13"/>
  <c r="Y30" i="13"/>
  <c r="Z30" i="13"/>
  <c r="AA30" i="13"/>
  <c r="Q31" i="13"/>
  <c r="X31" i="13"/>
  <c r="Y31" i="13"/>
  <c r="Z31" i="13"/>
  <c r="AA31" i="13"/>
  <c r="Q32" i="13"/>
  <c r="X32" i="13"/>
  <c r="Y32" i="13"/>
  <c r="Z32" i="13"/>
  <c r="AA32" i="13"/>
  <c r="Q33" i="13"/>
  <c r="X33" i="13"/>
  <c r="Y33" i="13"/>
  <c r="Z33" i="13"/>
  <c r="AA33" i="13"/>
  <c r="Q34" i="13"/>
  <c r="X34" i="13"/>
  <c r="Y34" i="13"/>
  <c r="Z34" i="13"/>
  <c r="AA34" i="13"/>
  <c r="Q35" i="13"/>
  <c r="X35" i="13"/>
  <c r="Y35" i="13"/>
  <c r="Z35" i="13"/>
  <c r="AA35" i="13"/>
  <c r="Q36" i="13"/>
  <c r="X36" i="13"/>
  <c r="Y36" i="13"/>
  <c r="Z36" i="13"/>
  <c r="AA36" i="13"/>
  <c r="Q37" i="13"/>
  <c r="X37" i="13"/>
  <c r="Y37" i="13"/>
  <c r="Z37" i="13"/>
  <c r="AA37" i="13"/>
  <c r="Q2" i="13"/>
  <c r="X2" i="13"/>
  <c r="Y2" i="13"/>
  <c r="Z2" i="13"/>
  <c r="AA2" i="13"/>
  <c r="Q3" i="13"/>
  <c r="X3" i="13"/>
  <c r="Y3" i="13"/>
  <c r="Z3" i="13"/>
  <c r="AA3" i="13"/>
  <c r="Q5" i="13"/>
  <c r="X5" i="13"/>
  <c r="Y5" i="13"/>
  <c r="Z5" i="13"/>
  <c r="AA5" i="13"/>
  <c r="Q7" i="13"/>
  <c r="X7" i="13"/>
  <c r="Y7" i="13"/>
  <c r="Z7" i="13"/>
  <c r="AA7" i="13"/>
  <c r="Q9" i="13"/>
  <c r="X9" i="13"/>
  <c r="Y9" i="13"/>
  <c r="Z9" i="13"/>
  <c r="AA9" i="13"/>
  <c r="Q12" i="13"/>
  <c r="X12" i="13"/>
  <c r="Y12" i="13"/>
  <c r="Z12" i="13"/>
  <c r="AA12" i="13"/>
  <c r="Q14" i="13"/>
  <c r="X14" i="13"/>
  <c r="Y14" i="13"/>
  <c r="Z14" i="13"/>
  <c r="AA14" i="13"/>
  <c r="Q16" i="13"/>
  <c r="X16" i="13"/>
  <c r="Y16" i="13"/>
  <c r="Z16" i="13"/>
  <c r="AA16" i="13"/>
  <c r="Q19" i="13"/>
  <c r="X19" i="13"/>
  <c r="Y19" i="13"/>
  <c r="Z19" i="13"/>
  <c r="AA19" i="13"/>
  <c r="Q21" i="13"/>
  <c r="X21" i="13"/>
  <c r="Y21" i="13"/>
  <c r="Z21" i="13"/>
  <c r="AA21" i="13"/>
  <c r="AA47" i="13" l="1"/>
  <c r="AA49" i="13"/>
  <c r="Q47" i="13"/>
  <c r="Q49" i="13"/>
  <c r="B51" i="13" l="1"/>
  <c r="B52" i="13"/>
</calcChain>
</file>

<file path=xl/sharedStrings.xml><?xml version="1.0" encoding="utf-8"?>
<sst xmlns="http://schemas.openxmlformats.org/spreadsheetml/2006/main" count="1080" uniqueCount="72">
  <si>
    <t>Games</t>
  </si>
  <si>
    <t>PTS</t>
  </si>
  <si>
    <t>REB</t>
  </si>
  <si>
    <t>AST</t>
  </si>
  <si>
    <t>BLK</t>
  </si>
  <si>
    <t>STL</t>
  </si>
  <si>
    <t>TO</t>
  </si>
  <si>
    <t>FGM</t>
  </si>
  <si>
    <t>FGA</t>
  </si>
  <si>
    <t>3PTM</t>
  </si>
  <si>
    <t>3PTA</t>
  </si>
  <si>
    <t>FTM</t>
  </si>
  <si>
    <t>FTA</t>
  </si>
  <si>
    <t>OR</t>
  </si>
  <si>
    <t>FLS</t>
  </si>
  <si>
    <t>+/-</t>
  </si>
  <si>
    <t>FG%</t>
  </si>
  <si>
    <t>3PT%</t>
  </si>
  <si>
    <t>FT%</t>
  </si>
  <si>
    <t>MIN</t>
  </si>
  <si>
    <t>PER</t>
  </si>
  <si>
    <t>FPTS</t>
  </si>
  <si>
    <t>AVG</t>
  </si>
  <si>
    <t>GS</t>
  </si>
  <si>
    <t>POG</t>
  </si>
  <si>
    <t>FBPTS</t>
  </si>
  <si>
    <t>PTSiP</t>
  </si>
  <si>
    <t>SCPTS</t>
  </si>
  <si>
    <t>BPTS</t>
  </si>
  <si>
    <t>OREB</t>
  </si>
  <si>
    <t>DREB</t>
  </si>
  <si>
    <t>TREB</t>
  </si>
  <si>
    <t>PTS Off</t>
  </si>
  <si>
    <t>TF</t>
  </si>
  <si>
    <t>TOP</t>
  </si>
  <si>
    <t>POS</t>
  </si>
  <si>
    <t>TOTAL</t>
  </si>
  <si>
    <t>PPP</t>
  </si>
  <si>
    <t>OER</t>
  </si>
  <si>
    <t>Opp PPP</t>
  </si>
  <si>
    <t>DER</t>
  </si>
  <si>
    <t>PD</t>
  </si>
  <si>
    <t>PRF</t>
  </si>
  <si>
    <t>DNK</t>
  </si>
  <si>
    <t>@ EUR</t>
  </si>
  <si>
    <t>-</t>
  </si>
  <si>
    <t>@ RKS</t>
  </si>
  <si>
    <t>vs AFR</t>
  </si>
  <si>
    <t>@ OLD</t>
  </si>
  <si>
    <t>vs USA</t>
  </si>
  <si>
    <t>@ SPA</t>
  </si>
  <si>
    <t>vs 6TH</t>
  </si>
  <si>
    <t>@ CAN</t>
  </si>
  <si>
    <t>vs DNK</t>
  </si>
  <si>
    <t>vs CHI</t>
  </si>
  <si>
    <t>@ 3PT</t>
  </si>
  <si>
    <t>vs DEF</t>
  </si>
  <si>
    <t>@ OCE</t>
  </si>
  <si>
    <t>vs FRA</t>
  </si>
  <si>
    <t>@ INJ</t>
  </si>
  <si>
    <t>vs EUR</t>
  </si>
  <si>
    <t>vs RKS</t>
  </si>
  <si>
    <t>@ AFR</t>
  </si>
  <si>
    <t>vs OLD</t>
  </si>
  <si>
    <t>@ USA</t>
  </si>
  <si>
    <t>vs SPA</t>
  </si>
  <si>
    <t>@ 6TH</t>
  </si>
  <si>
    <t>vs CAN</t>
  </si>
  <si>
    <t>@ DNK</t>
  </si>
  <si>
    <t>@ CHI</t>
  </si>
  <si>
    <t>vs 3PT</t>
  </si>
  <si>
    <t>@ DEF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</si>
</sst>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9" fontId="0" fillId="0" borderId="0" xfId="0" applyNumberFormat="1"/>
    <xf numFmtId="2" fontId="0" fillId="0" borderId="0" xfId="0" applyNumberFormat="1"/>
    <xf numFmtId="164" fontId="0" fillId="0" borderId="0" xfId="0" applyNumberFormat="1"/>
    <xf numFmtId="45" fontId="0" fillId="0" borderId="0" xfId="0" applyNumberFormat="1"/>
    <xf numFmtId="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90473-EEFD-4B91-B731-B72A90C06C8B}">
  <dimension ref="A1:Z56"/>
  <sheetViews>
    <sheetView tabSelected="1" topLeftCell="A17" workbookViewId="0">
      <selection activeCell="C28" sqref="C28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">
        <v>44</v>
      </c>
      <c r="B2">
        <v>12</v>
      </c>
      <c r="C2">
        <v>0</v>
      </c>
      <c r="D2">
        <v>2</v>
      </c>
      <c r="E2">
        <v>0</v>
      </c>
      <c r="F2">
        <v>0</v>
      </c>
      <c r="G2">
        <v>1</v>
      </c>
      <c r="H2">
        <v>6</v>
      </c>
      <c r="I2">
        <v>9</v>
      </c>
      <c r="J2">
        <v>0</v>
      </c>
      <c r="K2">
        <v>1</v>
      </c>
      <c r="L2">
        <v>0</v>
      </c>
      <c r="M2">
        <v>0</v>
      </c>
      <c r="N2">
        <v>0</v>
      </c>
      <c r="O2">
        <v>1</v>
      </c>
      <c r="P2">
        <v>-18</v>
      </c>
      <c r="Q2" s="2">
        <f t="shared" ref="Q2:Q46" si="0">H2/I2</f>
        <v>0.66666666666666663</v>
      </c>
      <c r="R2" s="2">
        <f t="shared" ref="R2:R46" si="1">J2/K2</f>
        <v>0</v>
      </c>
      <c r="S2" s="6" t="s">
        <v>45</v>
      </c>
      <c r="T2">
        <v>20</v>
      </c>
      <c r="U2">
        <v>18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19.808650000000007</v>
      </c>
      <c r="X2" s="4">
        <f t="shared" ref="X2:X46" si="3">B2+(C2*1.2)+(D2*1.5)+(E2*3)+(F2*3)-G2</f>
        <v>14</v>
      </c>
      <c r="Y2" s="4">
        <f t="shared" ref="Y2:Y46" si="4">B2+0.4*H2-0.7*I2-0.4*(M2-L2)+0.7*N2+0.3*(C2-N2)+F2+D2*0.7+0.7*E2-0.4*O2-G2</f>
        <v>8.1000000000000014</v>
      </c>
      <c r="Z2">
        <v>0</v>
      </c>
    </row>
    <row r="3" spans="1:26" x14ac:dyDescent="0.3">
      <c r="A3" s="1" t="s">
        <v>46</v>
      </c>
      <c r="B3">
        <v>7</v>
      </c>
      <c r="C3">
        <v>2</v>
      </c>
      <c r="D3">
        <v>3</v>
      </c>
      <c r="E3">
        <v>0</v>
      </c>
      <c r="F3">
        <v>0</v>
      </c>
      <c r="G3">
        <v>4</v>
      </c>
      <c r="H3">
        <v>2</v>
      </c>
      <c r="I3">
        <v>5</v>
      </c>
      <c r="J3">
        <v>1</v>
      </c>
      <c r="K3">
        <v>2</v>
      </c>
      <c r="L3">
        <v>2</v>
      </c>
      <c r="M3">
        <v>2</v>
      </c>
      <c r="N3">
        <v>1</v>
      </c>
      <c r="O3">
        <v>1</v>
      </c>
      <c r="P3">
        <v>-19</v>
      </c>
      <c r="Q3" s="2">
        <f t="shared" si="0"/>
        <v>0.4</v>
      </c>
      <c r="R3" s="2">
        <f t="shared" si="1"/>
        <v>0.5</v>
      </c>
      <c r="S3" s="2">
        <f>L3/M3</f>
        <v>1</v>
      </c>
      <c r="T3">
        <v>19</v>
      </c>
      <c r="U3">
        <v>13</v>
      </c>
      <c r="V3">
        <v>0</v>
      </c>
      <c r="W3" s="3">
        <f t="shared" si="2"/>
        <v>6.5717368421052642</v>
      </c>
      <c r="X3" s="4">
        <f t="shared" si="3"/>
        <v>9.9</v>
      </c>
      <c r="Y3" s="4">
        <f t="shared" si="4"/>
        <v>2.9999999999999991</v>
      </c>
      <c r="Z3">
        <v>0</v>
      </c>
    </row>
    <row r="4" spans="1:26" x14ac:dyDescent="0.3">
      <c r="A4" s="1" t="s">
        <v>47</v>
      </c>
      <c r="B4">
        <v>9</v>
      </c>
      <c r="C4">
        <v>4</v>
      </c>
      <c r="D4">
        <v>6</v>
      </c>
      <c r="E4">
        <v>0</v>
      </c>
      <c r="F4">
        <v>0</v>
      </c>
      <c r="G4">
        <v>2</v>
      </c>
      <c r="H4">
        <v>4</v>
      </c>
      <c r="I4">
        <v>7</v>
      </c>
      <c r="J4">
        <v>0</v>
      </c>
      <c r="K4">
        <v>1</v>
      </c>
      <c r="L4">
        <v>1</v>
      </c>
      <c r="M4">
        <v>1</v>
      </c>
      <c r="N4">
        <v>2</v>
      </c>
      <c r="O4">
        <v>0</v>
      </c>
      <c r="P4">
        <v>-29</v>
      </c>
      <c r="Q4" s="2">
        <f t="shared" si="0"/>
        <v>0.5714285714285714</v>
      </c>
      <c r="R4" s="2">
        <f t="shared" si="1"/>
        <v>0</v>
      </c>
      <c r="S4" s="2">
        <f>L4/M4</f>
        <v>1</v>
      </c>
      <c r="T4">
        <v>31</v>
      </c>
      <c r="U4">
        <v>22</v>
      </c>
      <c r="V4">
        <v>1</v>
      </c>
      <c r="W4" s="3">
        <f t="shared" si="2"/>
        <v>15.515387096774193</v>
      </c>
      <c r="X4" s="4">
        <f t="shared" si="3"/>
        <v>20.8</v>
      </c>
      <c r="Y4" s="4">
        <f t="shared" si="4"/>
        <v>9.8999999999999986</v>
      </c>
      <c r="Z4">
        <v>0</v>
      </c>
    </row>
    <row r="5" spans="1:26" x14ac:dyDescent="0.3">
      <c r="A5" s="1" t="s">
        <v>48</v>
      </c>
      <c r="B5">
        <v>15</v>
      </c>
      <c r="C5">
        <v>6</v>
      </c>
      <c r="D5">
        <v>11</v>
      </c>
      <c r="E5">
        <v>0</v>
      </c>
      <c r="F5">
        <v>1</v>
      </c>
      <c r="G5">
        <v>1</v>
      </c>
      <c r="H5">
        <v>6</v>
      </c>
      <c r="I5">
        <v>7</v>
      </c>
      <c r="J5">
        <v>1</v>
      </c>
      <c r="K5">
        <v>1</v>
      </c>
      <c r="L5">
        <v>2</v>
      </c>
      <c r="M5">
        <v>2</v>
      </c>
      <c r="N5">
        <v>0</v>
      </c>
      <c r="O5">
        <v>1</v>
      </c>
      <c r="P5">
        <v>6</v>
      </c>
      <c r="Q5" s="2">
        <f t="shared" si="0"/>
        <v>0.8571428571428571</v>
      </c>
      <c r="R5" s="2">
        <f t="shared" si="1"/>
        <v>1</v>
      </c>
      <c r="S5" s="2">
        <f>L5/M5</f>
        <v>1</v>
      </c>
      <c r="T5">
        <v>31</v>
      </c>
      <c r="U5">
        <v>40</v>
      </c>
      <c r="V5">
        <v>0</v>
      </c>
      <c r="W5" s="3">
        <f t="shared" si="2"/>
        <v>34.65264516129033</v>
      </c>
      <c r="X5" s="4">
        <f t="shared" si="3"/>
        <v>40.700000000000003</v>
      </c>
      <c r="Y5" s="4">
        <f t="shared" si="4"/>
        <v>21.6</v>
      </c>
      <c r="Z5">
        <v>0</v>
      </c>
    </row>
    <row r="6" spans="1:26" x14ac:dyDescent="0.3">
      <c r="A6" s="1" t="s">
        <v>49</v>
      </c>
      <c r="B6">
        <v>8</v>
      </c>
      <c r="C6">
        <v>5</v>
      </c>
      <c r="D6">
        <v>9</v>
      </c>
      <c r="E6">
        <v>1</v>
      </c>
      <c r="F6">
        <v>0</v>
      </c>
      <c r="G6">
        <v>2</v>
      </c>
      <c r="H6">
        <v>3</v>
      </c>
      <c r="I6">
        <v>11</v>
      </c>
      <c r="J6">
        <v>1</v>
      </c>
      <c r="K6">
        <v>1</v>
      </c>
      <c r="L6">
        <v>1</v>
      </c>
      <c r="M6">
        <v>1</v>
      </c>
      <c r="N6">
        <v>1</v>
      </c>
      <c r="O6">
        <v>0</v>
      </c>
      <c r="P6">
        <v>14</v>
      </c>
      <c r="Q6" s="2">
        <f t="shared" si="0"/>
        <v>0.27272727272727271</v>
      </c>
      <c r="R6" s="2">
        <f t="shared" si="1"/>
        <v>1</v>
      </c>
      <c r="S6" s="2">
        <f t="shared" ref="S6:S46" si="5">L6/M6</f>
        <v>1</v>
      </c>
      <c r="T6">
        <v>29</v>
      </c>
      <c r="U6">
        <v>32</v>
      </c>
      <c r="V6">
        <v>0</v>
      </c>
      <c r="W6" s="3">
        <f t="shared" si="2"/>
        <v>13.25237931034483</v>
      </c>
      <c r="X6" s="4">
        <f t="shared" si="3"/>
        <v>28.5</v>
      </c>
      <c r="Y6" s="4">
        <f t="shared" si="4"/>
        <v>8.3999999999999986</v>
      </c>
      <c r="Z6">
        <v>0</v>
      </c>
    </row>
    <row r="7" spans="1:26" x14ac:dyDescent="0.3">
      <c r="A7" s="1" t="s">
        <v>50</v>
      </c>
      <c r="B7">
        <v>8</v>
      </c>
      <c r="C7">
        <v>1</v>
      </c>
      <c r="D7">
        <v>7</v>
      </c>
      <c r="E7">
        <v>0</v>
      </c>
      <c r="F7">
        <v>0</v>
      </c>
      <c r="G7">
        <v>0</v>
      </c>
      <c r="H7">
        <v>3</v>
      </c>
      <c r="I7">
        <v>4</v>
      </c>
      <c r="J7">
        <v>0</v>
      </c>
      <c r="K7">
        <v>0</v>
      </c>
      <c r="L7">
        <v>2</v>
      </c>
      <c r="M7">
        <v>2</v>
      </c>
      <c r="N7">
        <v>0</v>
      </c>
      <c r="O7">
        <v>0</v>
      </c>
      <c r="P7">
        <v>-2</v>
      </c>
      <c r="Q7" s="2">
        <f t="shared" si="0"/>
        <v>0.75</v>
      </c>
      <c r="R7" s="6" t="s">
        <v>45</v>
      </c>
      <c r="S7" s="2">
        <f t="shared" si="5"/>
        <v>1</v>
      </c>
      <c r="T7">
        <v>30</v>
      </c>
      <c r="U7">
        <v>25</v>
      </c>
      <c r="V7">
        <v>0</v>
      </c>
      <c r="W7" s="3">
        <f t="shared" si="2"/>
        <v>18.989199999999997</v>
      </c>
      <c r="X7" s="4">
        <f t="shared" si="3"/>
        <v>19.7</v>
      </c>
      <c r="Y7" s="4">
        <f t="shared" si="4"/>
        <v>11.599999999999998</v>
      </c>
      <c r="Z7">
        <v>0</v>
      </c>
    </row>
    <row r="8" spans="1:26" x14ac:dyDescent="0.3">
      <c r="A8" t="s">
        <v>51</v>
      </c>
      <c r="B8">
        <v>17</v>
      </c>
      <c r="C8">
        <v>8</v>
      </c>
      <c r="D8">
        <v>7</v>
      </c>
      <c r="E8">
        <v>0</v>
      </c>
      <c r="F8">
        <v>0</v>
      </c>
      <c r="G8">
        <v>1</v>
      </c>
      <c r="H8">
        <v>5</v>
      </c>
      <c r="I8">
        <v>9</v>
      </c>
      <c r="J8">
        <v>0</v>
      </c>
      <c r="K8">
        <v>1</v>
      </c>
      <c r="L8">
        <v>7</v>
      </c>
      <c r="M8">
        <v>7</v>
      </c>
      <c r="N8">
        <v>2</v>
      </c>
      <c r="O8">
        <v>0</v>
      </c>
      <c r="P8">
        <v>12</v>
      </c>
      <c r="Q8" s="2">
        <f t="shared" si="0"/>
        <v>0.55555555555555558</v>
      </c>
      <c r="R8" s="2">
        <f t="shared" si="1"/>
        <v>0</v>
      </c>
      <c r="S8" s="2">
        <f t="shared" si="5"/>
        <v>1</v>
      </c>
      <c r="T8">
        <v>27</v>
      </c>
      <c r="U8">
        <v>35</v>
      </c>
      <c r="V8">
        <v>1</v>
      </c>
      <c r="W8" s="3">
        <f t="shared" si="2"/>
        <v>35.413666666666657</v>
      </c>
      <c r="X8" s="4">
        <f t="shared" si="3"/>
        <v>36.1</v>
      </c>
      <c r="Y8" s="4">
        <f t="shared" si="4"/>
        <v>19.799999999999997</v>
      </c>
      <c r="Z8">
        <v>0</v>
      </c>
    </row>
    <row r="9" spans="1:26" x14ac:dyDescent="0.3">
      <c r="A9" s="1" t="s">
        <v>52</v>
      </c>
      <c r="B9">
        <v>20</v>
      </c>
      <c r="C9">
        <v>3</v>
      </c>
      <c r="D9">
        <v>10</v>
      </c>
      <c r="E9">
        <v>0</v>
      </c>
      <c r="F9">
        <v>0</v>
      </c>
      <c r="G9">
        <v>2</v>
      </c>
      <c r="H9">
        <v>8</v>
      </c>
      <c r="I9">
        <v>13</v>
      </c>
      <c r="J9">
        <v>4</v>
      </c>
      <c r="K9">
        <v>6</v>
      </c>
      <c r="L9">
        <v>0</v>
      </c>
      <c r="M9">
        <v>0</v>
      </c>
      <c r="N9">
        <v>0</v>
      </c>
      <c r="O9">
        <v>0</v>
      </c>
      <c r="P9">
        <v>15</v>
      </c>
      <c r="Q9" s="2">
        <f t="shared" si="0"/>
        <v>0.61538461538461542</v>
      </c>
      <c r="R9" s="2">
        <f t="shared" si="1"/>
        <v>0.66666666666666663</v>
      </c>
      <c r="S9" s="6" t="s">
        <v>45</v>
      </c>
      <c r="T9">
        <v>35</v>
      </c>
      <c r="U9">
        <v>47</v>
      </c>
      <c r="V9">
        <v>1</v>
      </c>
      <c r="W9" s="3">
        <f t="shared" si="2"/>
        <v>28.04157142857143</v>
      </c>
      <c r="X9" s="4">
        <f t="shared" si="3"/>
        <v>36.6</v>
      </c>
      <c r="Y9" s="4">
        <f t="shared" si="4"/>
        <v>20</v>
      </c>
      <c r="Z9">
        <v>0</v>
      </c>
    </row>
    <row r="10" spans="1:26" x14ac:dyDescent="0.3">
      <c r="A10" s="1" t="s">
        <v>53</v>
      </c>
      <c r="B10">
        <v>16</v>
      </c>
      <c r="C10">
        <v>6</v>
      </c>
      <c r="D10">
        <v>11</v>
      </c>
      <c r="E10">
        <v>1</v>
      </c>
      <c r="F10">
        <v>3</v>
      </c>
      <c r="G10">
        <v>1</v>
      </c>
      <c r="H10">
        <v>6</v>
      </c>
      <c r="I10">
        <v>10</v>
      </c>
      <c r="J10">
        <v>3</v>
      </c>
      <c r="K10">
        <v>6</v>
      </c>
      <c r="L10">
        <v>1</v>
      </c>
      <c r="M10">
        <v>1</v>
      </c>
      <c r="N10">
        <v>0</v>
      </c>
      <c r="O10">
        <v>3</v>
      </c>
      <c r="P10">
        <v>14</v>
      </c>
      <c r="Q10" s="2">
        <f t="shared" si="0"/>
        <v>0.6</v>
      </c>
      <c r="R10" s="2">
        <f t="shared" si="1"/>
        <v>0.5</v>
      </c>
      <c r="S10" s="2">
        <f t="shared" si="5"/>
        <v>1</v>
      </c>
      <c r="T10">
        <v>30</v>
      </c>
      <c r="U10">
        <v>44</v>
      </c>
      <c r="V10">
        <v>0</v>
      </c>
      <c r="W10" s="3">
        <f t="shared" si="2"/>
        <v>37.532233333333338</v>
      </c>
      <c r="X10" s="4">
        <f t="shared" si="3"/>
        <v>50.7</v>
      </c>
      <c r="Y10" s="4">
        <f t="shared" si="4"/>
        <v>22.4</v>
      </c>
      <c r="Z10">
        <v>0</v>
      </c>
    </row>
    <row r="11" spans="1:26" x14ac:dyDescent="0.3">
      <c r="A11" t="s">
        <v>54</v>
      </c>
      <c r="B11">
        <v>9</v>
      </c>
      <c r="C11">
        <v>3</v>
      </c>
      <c r="D11">
        <v>9</v>
      </c>
      <c r="E11">
        <v>0</v>
      </c>
      <c r="F11">
        <v>0</v>
      </c>
      <c r="G11">
        <v>0</v>
      </c>
      <c r="H11">
        <v>4</v>
      </c>
      <c r="I11">
        <v>8</v>
      </c>
      <c r="J11">
        <v>1</v>
      </c>
      <c r="K11">
        <v>3</v>
      </c>
      <c r="L11">
        <v>0</v>
      </c>
      <c r="M11">
        <v>0</v>
      </c>
      <c r="N11">
        <v>0</v>
      </c>
      <c r="O11">
        <v>1</v>
      </c>
      <c r="P11">
        <v>-5</v>
      </c>
      <c r="Q11" s="2">
        <f t="shared" si="0"/>
        <v>0.5</v>
      </c>
      <c r="R11" s="2">
        <f t="shared" si="1"/>
        <v>0.33333333333333331</v>
      </c>
      <c r="S11" s="6" t="s">
        <v>45</v>
      </c>
      <c r="T11">
        <v>28</v>
      </c>
      <c r="U11">
        <v>33</v>
      </c>
      <c r="V11">
        <v>0</v>
      </c>
      <c r="W11" s="3">
        <f t="shared" si="2"/>
        <v>20.631321428571429</v>
      </c>
      <c r="X11" s="4">
        <f t="shared" si="3"/>
        <v>26.1</v>
      </c>
      <c r="Y11" s="4">
        <f t="shared" si="4"/>
        <v>11.799999999999999</v>
      </c>
      <c r="Z11">
        <v>0</v>
      </c>
    </row>
    <row r="12" spans="1:26" x14ac:dyDescent="0.3">
      <c r="A12" s="1" t="s">
        <v>55</v>
      </c>
      <c r="B12">
        <v>14</v>
      </c>
      <c r="C12">
        <v>4</v>
      </c>
      <c r="D12">
        <v>6</v>
      </c>
      <c r="E12">
        <v>0</v>
      </c>
      <c r="F12">
        <v>0</v>
      </c>
      <c r="G12">
        <v>1</v>
      </c>
      <c r="H12">
        <v>5</v>
      </c>
      <c r="I12">
        <v>6</v>
      </c>
      <c r="J12">
        <v>0</v>
      </c>
      <c r="K12">
        <v>0</v>
      </c>
      <c r="L12">
        <v>4</v>
      </c>
      <c r="M12">
        <v>4</v>
      </c>
      <c r="N12">
        <v>0</v>
      </c>
      <c r="O12">
        <v>0</v>
      </c>
      <c r="P12">
        <v>0</v>
      </c>
      <c r="Q12" s="2">
        <f t="shared" si="0"/>
        <v>0.83333333333333337</v>
      </c>
      <c r="R12" s="6" t="s">
        <v>45</v>
      </c>
      <c r="S12" s="2">
        <f t="shared" si="5"/>
        <v>1</v>
      </c>
      <c r="T12">
        <v>25</v>
      </c>
      <c r="U12">
        <v>29</v>
      </c>
      <c r="V12">
        <v>0</v>
      </c>
      <c r="W12" s="3">
        <f t="shared" si="2"/>
        <v>31.629319999999993</v>
      </c>
      <c r="X12" s="4">
        <f t="shared" si="3"/>
        <v>26.8</v>
      </c>
      <c r="Y12" s="4">
        <f t="shared" si="4"/>
        <v>16.2</v>
      </c>
      <c r="Z12">
        <v>0</v>
      </c>
    </row>
    <row r="13" spans="1:26" x14ac:dyDescent="0.3">
      <c r="A13" t="s">
        <v>56</v>
      </c>
      <c r="B13">
        <v>21</v>
      </c>
      <c r="C13">
        <v>3</v>
      </c>
      <c r="D13">
        <v>11</v>
      </c>
      <c r="E13">
        <v>1</v>
      </c>
      <c r="F13">
        <v>0</v>
      </c>
      <c r="G13">
        <v>3</v>
      </c>
      <c r="H13">
        <v>9</v>
      </c>
      <c r="I13">
        <v>13</v>
      </c>
      <c r="J13">
        <v>1</v>
      </c>
      <c r="K13">
        <v>1</v>
      </c>
      <c r="L13">
        <v>2</v>
      </c>
      <c r="M13">
        <v>2</v>
      </c>
      <c r="N13">
        <v>0</v>
      </c>
      <c r="O13">
        <v>2</v>
      </c>
      <c r="P13">
        <v>-15</v>
      </c>
      <c r="Q13" s="2">
        <f t="shared" si="0"/>
        <v>0.69230769230769229</v>
      </c>
      <c r="R13" s="2">
        <f t="shared" si="1"/>
        <v>1</v>
      </c>
      <c r="S13" s="2">
        <f t="shared" si="5"/>
        <v>1</v>
      </c>
      <c r="T13">
        <v>36</v>
      </c>
      <c r="U13">
        <v>50</v>
      </c>
      <c r="V13">
        <v>1</v>
      </c>
      <c r="W13" s="3">
        <f t="shared" si="2"/>
        <v>28.627666666666666</v>
      </c>
      <c r="X13" s="4">
        <f t="shared" si="3"/>
        <v>41.1</v>
      </c>
      <c r="Y13" s="4">
        <f t="shared" si="4"/>
        <v>21</v>
      </c>
      <c r="Z13">
        <v>0</v>
      </c>
    </row>
    <row r="14" spans="1:26" x14ac:dyDescent="0.3">
      <c r="A14" s="1" t="s">
        <v>57</v>
      </c>
      <c r="B14">
        <v>22</v>
      </c>
      <c r="C14">
        <v>6</v>
      </c>
      <c r="D14">
        <v>7</v>
      </c>
      <c r="E14">
        <v>0</v>
      </c>
      <c r="F14">
        <v>2</v>
      </c>
      <c r="G14">
        <v>1</v>
      </c>
      <c r="H14">
        <v>10</v>
      </c>
      <c r="I14">
        <v>14</v>
      </c>
      <c r="J14">
        <v>1</v>
      </c>
      <c r="K14">
        <v>1</v>
      </c>
      <c r="L14">
        <v>1</v>
      </c>
      <c r="M14">
        <v>1</v>
      </c>
      <c r="N14">
        <v>0</v>
      </c>
      <c r="O14">
        <v>1</v>
      </c>
      <c r="P14">
        <v>2</v>
      </c>
      <c r="Q14" s="2">
        <f t="shared" si="0"/>
        <v>0.7142857142857143</v>
      </c>
      <c r="R14" s="2">
        <f t="shared" si="1"/>
        <v>1</v>
      </c>
      <c r="S14" s="2">
        <f t="shared" si="5"/>
        <v>1</v>
      </c>
      <c r="T14">
        <v>35</v>
      </c>
      <c r="U14">
        <v>38</v>
      </c>
      <c r="V14">
        <v>1</v>
      </c>
      <c r="W14" s="3">
        <f t="shared" si="2"/>
        <v>33.389885714285711</v>
      </c>
      <c r="X14" s="4">
        <f t="shared" si="3"/>
        <v>44.7</v>
      </c>
      <c r="Y14" s="4">
        <f t="shared" si="4"/>
        <v>23.500000000000004</v>
      </c>
      <c r="Z14">
        <v>0</v>
      </c>
    </row>
    <row r="15" spans="1:26" x14ac:dyDescent="0.3">
      <c r="A15" t="s">
        <v>58</v>
      </c>
      <c r="B15">
        <v>12</v>
      </c>
      <c r="C15">
        <v>3</v>
      </c>
      <c r="D15">
        <v>6</v>
      </c>
      <c r="E15">
        <v>1</v>
      </c>
      <c r="F15">
        <v>0</v>
      </c>
      <c r="G15">
        <v>3</v>
      </c>
      <c r="H15">
        <v>5</v>
      </c>
      <c r="I15">
        <v>12</v>
      </c>
      <c r="J15">
        <v>1</v>
      </c>
      <c r="K15">
        <v>1</v>
      </c>
      <c r="L15">
        <v>1</v>
      </c>
      <c r="M15">
        <v>2</v>
      </c>
      <c r="N15">
        <v>1</v>
      </c>
      <c r="O15">
        <v>0</v>
      </c>
      <c r="P15">
        <v>-3</v>
      </c>
      <c r="Q15" s="2">
        <f t="shared" si="0"/>
        <v>0.41666666666666669</v>
      </c>
      <c r="R15" s="2">
        <f t="shared" si="1"/>
        <v>1</v>
      </c>
      <c r="S15" s="2">
        <f t="shared" si="5"/>
        <v>0.5</v>
      </c>
      <c r="T15">
        <v>28</v>
      </c>
      <c r="U15">
        <v>26</v>
      </c>
      <c r="V15">
        <v>1</v>
      </c>
      <c r="W15" s="3">
        <f t="shared" si="2"/>
        <v>13.853428571428569</v>
      </c>
      <c r="X15" s="4">
        <f t="shared" si="3"/>
        <v>24.6</v>
      </c>
      <c r="Y15" s="4">
        <f t="shared" si="4"/>
        <v>8.3999999999999986</v>
      </c>
      <c r="Z15">
        <v>0</v>
      </c>
    </row>
    <row r="16" spans="1:26" x14ac:dyDescent="0.3">
      <c r="A16" s="1" t="s">
        <v>59</v>
      </c>
      <c r="B16">
        <v>4</v>
      </c>
      <c r="C16">
        <v>3</v>
      </c>
      <c r="D16">
        <v>9</v>
      </c>
      <c r="E16">
        <v>0</v>
      </c>
      <c r="F16">
        <v>0</v>
      </c>
      <c r="G16">
        <v>2</v>
      </c>
      <c r="H16">
        <v>2</v>
      </c>
      <c r="I16">
        <v>5</v>
      </c>
      <c r="J16">
        <v>0</v>
      </c>
      <c r="K16">
        <v>1</v>
      </c>
      <c r="L16">
        <v>0</v>
      </c>
      <c r="M16">
        <v>0</v>
      </c>
      <c r="N16">
        <v>0</v>
      </c>
      <c r="O16">
        <v>2</v>
      </c>
      <c r="P16">
        <v>-6</v>
      </c>
      <c r="Q16" s="2">
        <f t="shared" si="0"/>
        <v>0.4</v>
      </c>
      <c r="R16" s="2">
        <f t="shared" si="1"/>
        <v>0</v>
      </c>
      <c r="S16" s="6" t="s">
        <v>45</v>
      </c>
      <c r="T16">
        <v>25</v>
      </c>
      <c r="U16">
        <v>26</v>
      </c>
      <c r="V16">
        <v>0</v>
      </c>
      <c r="W16" s="3">
        <f t="shared" si="2"/>
        <v>10.73288</v>
      </c>
      <c r="X16" s="4">
        <f t="shared" si="3"/>
        <v>19.100000000000001</v>
      </c>
      <c r="Y16" s="4">
        <f t="shared" si="4"/>
        <v>5.7</v>
      </c>
      <c r="Z16">
        <v>0</v>
      </c>
    </row>
    <row r="17" spans="1:26" x14ac:dyDescent="0.3">
      <c r="A17" s="1" t="s">
        <v>60</v>
      </c>
      <c r="B17">
        <v>14</v>
      </c>
      <c r="C17">
        <v>6</v>
      </c>
      <c r="D17">
        <v>10</v>
      </c>
      <c r="E17">
        <v>4</v>
      </c>
      <c r="F17">
        <v>1</v>
      </c>
      <c r="G17">
        <v>1</v>
      </c>
      <c r="H17">
        <v>5</v>
      </c>
      <c r="I17">
        <v>10</v>
      </c>
      <c r="J17">
        <v>1</v>
      </c>
      <c r="K17">
        <v>2</v>
      </c>
      <c r="L17">
        <v>3</v>
      </c>
      <c r="M17">
        <v>4</v>
      </c>
      <c r="N17">
        <v>0</v>
      </c>
      <c r="O17">
        <v>0</v>
      </c>
      <c r="P17">
        <v>-6</v>
      </c>
      <c r="Q17" s="2">
        <f t="shared" si="0"/>
        <v>0.5</v>
      </c>
      <c r="R17" s="2">
        <f t="shared" si="1"/>
        <v>0.5</v>
      </c>
      <c r="S17" s="2">
        <f t="shared" si="5"/>
        <v>0.75</v>
      </c>
      <c r="T17">
        <v>35</v>
      </c>
      <c r="U17">
        <v>39</v>
      </c>
      <c r="V17">
        <v>0</v>
      </c>
      <c r="W17" s="3">
        <f t="shared" si="2"/>
        <v>28.502085714285709</v>
      </c>
      <c r="X17" s="4">
        <f t="shared" si="3"/>
        <v>50.2</v>
      </c>
      <c r="Y17" s="4">
        <f t="shared" si="4"/>
        <v>20.2</v>
      </c>
      <c r="Z17">
        <v>1</v>
      </c>
    </row>
    <row r="18" spans="1:26" x14ac:dyDescent="0.3">
      <c r="A18" t="s">
        <v>61</v>
      </c>
      <c r="B18">
        <v>25</v>
      </c>
      <c r="C18">
        <v>8</v>
      </c>
      <c r="D18">
        <v>8</v>
      </c>
      <c r="E18">
        <v>0</v>
      </c>
      <c r="F18">
        <v>0</v>
      </c>
      <c r="G18">
        <v>2</v>
      </c>
      <c r="H18">
        <v>8</v>
      </c>
      <c r="I18">
        <v>14</v>
      </c>
      <c r="J18">
        <v>5</v>
      </c>
      <c r="K18">
        <v>7</v>
      </c>
      <c r="L18">
        <v>4</v>
      </c>
      <c r="M18">
        <v>4</v>
      </c>
      <c r="N18">
        <v>0</v>
      </c>
      <c r="O18">
        <v>2</v>
      </c>
      <c r="P18">
        <v>-12</v>
      </c>
      <c r="Q18" s="2">
        <f t="shared" si="0"/>
        <v>0.5714285714285714</v>
      </c>
      <c r="R18" s="2">
        <f t="shared" si="1"/>
        <v>0.7142857142857143</v>
      </c>
      <c r="S18" s="2">
        <f t="shared" si="5"/>
        <v>1</v>
      </c>
      <c r="T18">
        <v>36</v>
      </c>
      <c r="U18">
        <v>45</v>
      </c>
      <c r="V18">
        <v>0</v>
      </c>
      <c r="W18" s="3">
        <f t="shared" si="2"/>
        <v>31.978749999999998</v>
      </c>
      <c r="X18" s="4">
        <f t="shared" si="3"/>
        <v>44.6</v>
      </c>
      <c r="Y18" s="4">
        <f t="shared" si="4"/>
        <v>23.599999999999998</v>
      </c>
      <c r="Z18">
        <v>0</v>
      </c>
    </row>
    <row r="19" spans="1:26" x14ac:dyDescent="0.3">
      <c r="A19" s="1" t="s">
        <v>62</v>
      </c>
      <c r="B19">
        <v>15</v>
      </c>
      <c r="C19">
        <v>4</v>
      </c>
      <c r="D19">
        <v>8</v>
      </c>
      <c r="E19">
        <v>0</v>
      </c>
      <c r="F19">
        <v>0</v>
      </c>
      <c r="G19">
        <v>2</v>
      </c>
      <c r="H19">
        <v>5</v>
      </c>
      <c r="I19">
        <v>12</v>
      </c>
      <c r="J19">
        <v>1</v>
      </c>
      <c r="K19">
        <v>4</v>
      </c>
      <c r="L19">
        <v>4</v>
      </c>
      <c r="M19">
        <v>4</v>
      </c>
      <c r="N19">
        <v>0</v>
      </c>
      <c r="O19">
        <v>4</v>
      </c>
      <c r="P19">
        <v>-14</v>
      </c>
      <c r="Q19" s="2">
        <f t="shared" si="0"/>
        <v>0.41666666666666669</v>
      </c>
      <c r="R19" s="2">
        <f t="shared" si="1"/>
        <v>0.25</v>
      </c>
      <c r="S19" s="2">
        <f t="shared" si="5"/>
        <v>1</v>
      </c>
      <c r="T19">
        <v>34</v>
      </c>
      <c r="U19">
        <v>34</v>
      </c>
      <c r="V19">
        <v>0</v>
      </c>
      <c r="W19" s="3">
        <f t="shared" si="2"/>
        <v>16.29738235294117</v>
      </c>
      <c r="X19" s="4">
        <f t="shared" si="3"/>
        <v>29.8</v>
      </c>
      <c r="Y19" s="4">
        <f t="shared" si="4"/>
        <v>11.8</v>
      </c>
      <c r="Z19">
        <v>0</v>
      </c>
    </row>
    <row r="20" spans="1:26" x14ac:dyDescent="0.3">
      <c r="A20" t="s">
        <v>63</v>
      </c>
      <c r="B20">
        <v>13</v>
      </c>
      <c r="C20">
        <v>3</v>
      </c>
      <c r="D20">
        <v>7</v>
      </c>
      <c r="E20">
        <v>1</v>
      </c>
      <c r="F20">
        <v>2</v>
      </c>
      <c r="G20">
        <v>3</v>
      </c>
      <c r="H20">
        <v>5</v>
      </c>
      <c r="I20">
        <v>8</v>
      </c>
      <c r="J20">
        <v>0</v>
      </c>
      <c r="K20">
        <v>0</v>
      </c>
      <c r="L20">
        <v>3</v>
      </c>
      <c r="M20">
        <v>3</v>
      </c>
      <c r="N20">
        <v>0</v>
      </c>
      <c r="O20">
        <v>1</v>
      </c>
      <c r="P20">
        <v>-2</v>
      </c>
      <c r="Q20" s="2">
        <f t="shared" si="0"/>
        <v>0.625</v>
      </c>
      <c r="R20" s="6" t="s">
        <v>45</v>
      </c>
      <c r="S20" s="2">
        <f t="shared" si="5"/>
        <v>1</v>
      </c>
      <c r="T20">
        <v>28</v>
      </c>
      <c r="U20">
        <v>28</v>
      </c>
      <c r="V20">
        <v>0</v>
      </c>
      <c r="W20" s="3">
        <f t="shared" si="2"/>
        <v>25.267642857142853</v>
      </c>
      <c r="X20" s="4">
        <f t="shared" si="3"/>
        <v>33.1</v>
      </c>
      <c r="Y20" s="4">
        <f t="shared" si="4"/>
        <v>14.5</v>
      </c>
      <c r="Z20">
        <v>0</v>
      </c>
    </row>
    <row r="21" spans="1:26" x14ac:dyDescent="0.3">
      <c r="A21" s="1" t="s">
        <v>64</v>
      </c>
      <c r="B21">
        <v>22</v>
      </c>
      <c r="C21">
        <v>10</v>
      </c>
      <c r="D21">
        <v>15</v>
      </c>
      <c r="E21">
        <v>1</v>
      </c>
      <c r="F21">
        <v>1</v>
      </c>
      <c r="G21">
        <v>0</v>
      </c>
      <c r="H21">
        <v>8</v>
      </c>
      <c r="I21">
        <v>15</v>
      </c>
      <c r="J21">
        <v>2</v>
      </c>
      <c r="K21">
        <v>5</v>
      </c>
      <c r="L21">
        <v>4</v>
      </c>
      <c r="M21">
        <v>4</v>
      </c>
      <c r="N21">
        <v>1</v>
      </c>
      <c r="O21">
        <v>3</v>
      </c>
      <c r="P21">
        <v>48</v>
      </c>
      <c r="Q21" s="2">
        <f t="shared" si="0"/>
        <v>0.53333333333333333</v>
      </c>
      <c r="R21" s="2">
        <f t="shared" si="1"/>
        <v>0.4</v>
      </c>
      <c r="S21" s="2">
        <f t="shared" si="5"/>
        <v>1</v>
      </c>
      <c r="T21">
        <v>29</v>
      </c>
      <c r="U21">
        <v>61</v>
      </c>
      <c r="V21">
        <v>1</v>
      </c>
      <c r="W21" s="3">
        <f t="shared" si="2"/>
        <v>49.555758620689659</v>
      </c>
      <c r="X21" s="4">
        <f t="shared" si="3"/>
        <v>62.5</v>
      </c>
      <c r="Y21" s="4">
        <f t="shared" si="4"/>
        <v>29.099999999999998</v>
      </c>
      <c r="Z21">
        <v>1</v>
      </c>
    </row>
    <row r="22" spans="1:26" x14ac:dyDescent="0.3">
      <c r="A22" s="1" t="s">
        <v>65</v>
      </c>
      <c r="B22">
        <v>19</v>
      </c>
      <c r="C22">
        <v>4</v>
      </c>
      <c r="D22">
        <v>10</v>
      </c>
      <c r="E22">
        <v>1</v>
      </c>
      <c r="F22">
        <v>0</v>
      </c>
      <c r="G22">
        <v>2</v>
      </c>
      <c r="H22">
        <v>6</v>
      </c>
      <c r="I22">
        <v>12</v>
      </c>
      <c r="J22">
        <v>3</v>
      </c>
      <c r="K22">
        <v>4</v>
      </c>
      <c r="L22">
        <v>4</v>
      </c>
      <c r="M22">
        <v>4</v>
      </c>
      <c r="N22">
        <v>0</v>
      </c>
      <c r="O22">
        <v>2</v>
      </c>
      <c r="P22">
        <v>0</v>
      </c>
      <c r="Q22" s="2">
        <f t="shared" si="0"/>
        <v>0.5</v>
      </c>
      <c r="R22" s="2">
        <f t="shared" si="1"/>
        <v>0.75</v>
      </c>
      <c r="S22" s="2">
        <f t="shared" si="5"/>
        <v>1</v>
      </c>
      <c r="T22">
        <v>34</v>
      </c>
      <c r="U22">
        <v>43</v>
      </c>
      <c r="V22">
        <v>0</v>
      </c>
      <c r="W22" s="3">
        <f t="shared" si="2"/>
        <v>27.224029411764707</v>
      </c>
      <c r="X22" s="4">
        <f t="shared" si="3"/>
        <v>39.799999999999997</v>
      </c>
      <c r="Y22" s="4">
        <f t="shared" si="4"/>
        <v>19.099999999999998</v>
      </c>
      <c r="Z22">
        <v>0</v>
      </c>
    </row>
    <row r="23" spans="1:26" x14ac:dyDescent="0.3">
      <c r="A23" s="1" t="s">
        <v>66</v>
      </c>
      <c r="B23">
        <v>17</v>
      </c>
      <c r="C23">
        <v>3</v>
      </c>
      <c r="D23">
        <v>9</v>
      </c>
      <c r="E23">
        <v>1</v>
      </c>
      <c r="F23">
        <v>1</v>
      </c>
      <c r="G23">
        <v>6</v>
      </c>
      <c r="H23">
        <v>7</v>
      </c>
      <c r="I23">
        <v>10</v>
      </c>
      <c r="J23">
        <v>0</v>
      </c>
      <c r="K23">
        <v>0</v>
      </c>
      <c r="L23">
        <v>3</v>
      </c>
      <c r="M23">
        <v>3</v>
      </c>
      <c r="N23">
        <v>0</v>
      </c>
      <c r="O23">
        <v>2</v>
      </c>
      <c r="P23">
        <v>9</v>
      </c>
      <c r="Q23" s="2">
        <f t="shared" si="0"/>
        <v>0.7</v>
      </c>
      <c r="R23" s="6" t="s">
        <v>45</v>
      </c>
      <c r="S23" s="2">
        <f t="shared" si="5"/>
        <v>1</v>
      </c>
      <c r="T23">
        <v>38</v>
      </c>
      <c r="U23">
        <v>39</v>
      </c>
      <c r="V23">
        <v>1</v>
      </c>
      <c r="W23" s="3">
        <f t="shared" si="2"/>
        <v>18.839631578947373</v>
      </c>
      <c r="X23" s="4">
        <f t="shared" si="3"/>
        <v>34.1</v>
      </c>
      <c r="Y23" s="4">
        <f t="shared" si="4"/>
        <v>14.899999999999999</v>
      </c>
      <c r="Z23">
        <v>0</v>
      </c>
    </row>
    <row r="24" spans="1:26" x14ac:dyDescent="0.3">
      <c r="A24" s="1" t="s">
        <v>67</v>
      </c>
      <c r="B24">
        <v>21</v>
      </c>
      <c r="C24">
        <v>7</v>
      </c>
      <c r="D24">
        <v>11</v>
      </c>
      <c r="E24">
        <v>0</v>
      </c>
      <c r="F24">
        <v>0</v>
      </c>
      <c r="G24">
        <v>5</v>
      </c>
      <c r="H24">
        <v>8</v>
      </c>
      <c r="I24">
        <v>14</v>
      </c>
      <c r="J24">
        <v>1</v>
      </c>
      <c r="K24">
        <v>2</v>
      </c>
      <c r="L24">
        <v>4</v>
      </c>
      <c r="M24">
        <v>5</v>
      </c>
      <c r="N24">
        <v>3</v>
      </c>
      <c r="O24">
        <v>0</v>
      </c>
      <c r="P24">
        <v>21</v>
      </c>
      <c r="Q24" s="2">
        <f t="shared" si="0"/>
        <v>0.5714285714285714</v>
      </c>
      <c r="R24" s="2">
        <f t="shared" si="1"/>
        <v>0.5</v>
      </c>
      <c r="S24" s="2">
        <f t="shared" si="5"/>
        <v>0.8</v>
      </c>
      <c r="T24">
        <v>31</v>
      </c>
      <c r="U24">
        <v>49</v>
      </c>
      <c r="V24">
        <v>0</v>
      </c>
      <c r="W24" s="3">
        <f t="shared" si="2"/>
        <v>30.953096774193547</v>
      </c>
      <c r="X24" s="4">
        <f t="shared" si="3"/>
        <v>40.9</v>
      </c>
      <c r="Y24" s="4">
        <f t="shared" si="4"/>
        <v>20</v>
      </c>
      <c r="Z24">
        <v>0</v>
      </c>
    </row>
    <row r="25" spans="1:26" x14ac:dyDescent="0.3">
      <c r="A25" s="1" t="s">
        <v>68</v>
      </c>
      <c r="B25">
        <v>18</v>
      </c>
      <c r="C25">
        <v>11</v>
      </c>
      <c r="D25">
        <v>12</v>
      </c>
      <c r="E25">
        <v>1</v>
      </c>
      <c r="F25">
        <v>1</v>
      </c>
      <c r="G25">
        <v>3</v>
      </c>
      <c r="H25">
        <v>5</v>
      </c>
      <c r="I25">
        <v>10</v>
      </c>
      <c r="J25">
        <v>2</v>
      </c>
      <c r="K25">
        <v>3</v>
      </c>
      <c r="L25">
        <v>6</v>
      </c>
      <c r="M25">
        <v>8</v>
      </c>
      <c r="N25">
        <v>0</v>
      </c>
      <c r="O25">
        <v>2</v>
      </c>
      <c r="P25">
        <v>9</v>
      </c>
      <c r="Q25" s="2">
        <f t="shared" si="0"/>
        <v>0.5</v>
      </c>
      <c r="R25" s="2">
        <f t="shared" si="1"/>
        <v>0.66666666666666663</v>
      </c>
      <c r="S25" s="2">
        <f t="shared" si="5"/>
        <v>0.75</v>
      </c>
      <c r="T25">
        <v>31</v>
      </c>
      <c r="U25">
        <v>46</v>
      </c>
      <c r="V25">
        <v>0</v>
      </c>
      <c r="W25" s="3">
        <f t="shared" si="2"/>
        <v>33.966161290322582</v>
      </c>
      <c r="X25" s="4">
        <f t="shared" si="3"/>
        <v>52.2</v>
      </c>
      <c r="Y25" s="4">
        <f t="shared" si="4"/>
        <v>21.799999999999997</v>
      </c>
      <c r="Z25">
        <v>1</v>
      </c>
    </row>
    <row r="26" spans="1:26" x14ac:dyDescent="0.3">
      <c r="A26" s="1" t="s">
        <v>69</v>
      </c>
      <c r="B26">
        <v>14</v>
      </c>
      <c r="C26">
        <v>6</v>
      </c>
      <c r="D26">
        <v>8</v>
      </c>
      <c r="E26">
        <v>0</v>
      </c>
      <c r="F26">
        <v>1</v>
      </c>
      <c r="G26">
        <v>3</v>
      </c>
      <c r="H26">
        <v>4</v>
      </c>
      <c r="I26">
        <v>7</v>
      </c>
      <c r="J26">
        <v>1</v>
      </c>
      <c r="K26">
        <v>2</v>
      </c>
      <c r="L26">
        <v>5</v>
      </c>
      <c r="M26">
        <v>8</v>
      </c>
      <c r="N26">
        <v>0</v>
      </c>
      <c r="O26">
        <v>2</v>
      </c>
      <c r="P26">
        <v>-4</v>
      </c>
      <c r="Q26" s="2">
        <f t="shared" si="0"/>
        <v>0.5714285714285714</v>
      </c>
      <c r="R26" s="2">
        <f t="shared" si="1"/>
        <v>0.5</v>
      </c>
      <c r="S26" s="2">
        <f t="shared" si="5"/>
        <v>0.625</v>
      </c>
      <c r="T26">
        <v>31</v>
      </c>
      <c r="U26">
        <v>32</v>
      </c>
      <c r="V26">
        <v>0</v>
      </c>
      <c r="W26" s="3">
        <f t="shared" si="2"/>
        <v>21.783709677419349</v>
      </c>
      <c r="X26" s="4">
        <f t="shared" si="3"/>
        <v>33.200000000000003</v>
      </c>
      <c r="Y26" s="4">
        <f t="shared" si="4"/>
        <v>14.099999999999998</v>
      </c>
      <c r="Z26">
        <v>0</v>
      </c>
    </row>
    <row r="27" spans="1:26" x14ac:dyDescent="0.3">
      <c r="A27" t="s">
        <v>70</v>
      </c>
      <c r="B27">
        <v>20</v>
      </c>
      <c r="C27">
        <v>9</v>
      </c>
      <c r="D27">
        <v>9</v>
      </c>
      <c r="E27">
        <v>1</v>
      </c>
      <c r="F27">
        <v>2</v>
      </c>
      <c r="G27">
        <v>0</v>
      </c>
      <c r="H27">
        <v>9</v>
      </c>
      <c r="I27">
        <v>15</v>
      </c>
      <c r="J27">
        <v>0</v>
      </c>
      <c r="K27">
        <v>4</v>
      </c>
      <c r="L27">
        <v>2</v>
      </c>
      <c r="M27">
        <v>2</v>
      </c>
      <c r="N27">
        <v>2</v>
      </c>
      <c r="O27">
        <v>0</v>
      </c>
      <c r="P27">
        <v>12</v>
      </c>
      <c r="Q27" s="2">
        <f t="shared" si="0"/>
        <v>0.6</v>
      </c>
      <c r="R27" s="2">
        <f t="shared" si="1"/>
        <v>0</v>
      </c>
      <c r="S27" s="2">
        <f t="shared" si="5"/>
        <v>1</v>
      </c>
      <c r="T27">
        <v>26</v>
      </c>
      <c r="U27">
        <v>40</v>
      </c>
      <c r="V27">
        <v>2</v>
      </c>
      <c r="W27" s="3">
        <f t="shared" si="2"/>
        <v>48.928692307692316</v>
      </c>
      <c r="X27" s="4">
        <f t="shared" si="3"/>
        <v>53.3</v>
      </c>
      <c r="Y27" s="4">
        <f t="shared" si="4"/>
        <v>25.6</v>
      </c>
      <c r="Z27">
        <v>0</v>
      </c>
    </row>
    <row r="28" spans="1:26" x14ac:dyDescent="0.3">
      <c r="A28" s="1" t="s">
        <v>71</v>
      </c>
      <c r="B28">
        <v>24</v>
      </c>
      <c r="C28">
        <v>5</v>
      </c>
      <c r="D28">
        <v>11</v>
      </c>
      <c r="E28">
        <v>1</v>
      </c>
      <c r="F28">
        <v>2</v>
      </c>
      <c r="G28">
        <v>5</v>
      </c>
      <c r="H28">
        <v>7</v>
      </c>
      <c r="I28">
        <v>12</v>
      </c>
      <c r="J28">
        <v>1</v>
      </c>
      <c r="K28">
        <v>2</v>
      </c>
      <c r="L28">
        <v>9</v>
      </c>
      <c r="M28">
        <v>13</v>
      </c>
      <c r="N28">
        <v>1</v>
      </c>
      <c r="O28">
        <v>1</v>
      </c>
      <c r="P28">
        <v>2</v>
      </c>
      <c r="Q28" s="2">
        <f t="shared" si="0"/>
        <v>0.58333333333333337</v>
      </c>
      <c r="R28" s="2">
        <f t="shared" si="1"/>
        <v>0.5</v>
      </c>
      <c r="S28" s="2">
        <f t="shared" si="5"/>
        <v>0.69230769230769229</v>
      </c>
      <c r="T28">
        <v>33</v>
      </c>
      <c r="U28">
        <v>49</v>
      </c>
      <c r="V28">
        <v>1</v>
      </c>
      <c r="W28" s="3">
        <f t="shared" si="2"/>
        <v>34.491151515151515</v>
      </c>
      <c r="X28" s="4">
        <f t="shared" si="3"/>
        <v>50.5</v>
      </c>
      <c r="Y28" s="4">
        <f t="shared" si="4"/>
        <v>23.7</v>
      </c>
      <c r="Z28">
        <v>1</v>
      </c>
    </row>
    <row r="29" spans="1:26" x14ac:dyDescent="0.3"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/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/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/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/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/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/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/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/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/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/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15.407407407407407</v>
      </c>
      <c r="C47" s="4">
        <f t="shared" ref="C47:P47" si="6">AVERAGE(C2:C46)</f>
        <v>4.9259259259259256</v>
      </c>
      <c r="D47" s="4">
        <f t="shared" si="6"/>
        <v>8.5925925925925934</v>
      </c>
      <c r="E47" s="4">
        <f t="shared" si="6"/>
        <v>0.55555555555555558</v>
      </c>
      <c r="F47" s="4">
        <f t="shared" si="6"/>
        <v>0.62962962962962965</v>
      </c>
      <c r="G47" s="4">
        <f t="shared" si="6"/>
        <v>2.074074074074074</v>
      </c>
      <c r="H47" s="4">
        <f t="shared" si="6"/>
        <v>5.7407407407407405</v>
      </c>
      <c r="I47" s="4">
        <f t="shared" si="6"/>
        <v>10.074074074074074</v>
      </c>
      <c r="J47" s="4">
        <f t="shared" si="6"/>
        <v>1.1481481481481481</v>
      </c>
      <c r="K47" s="4">
        <f t="shared" si="6"/>
        <v>2.2592592592592591</v>
      </c>
      <c r="L47" s="4">
        <f t="shared" si="6"/>
        <v>2.7777777777777777</v>
      </c>
      <c r="M47" s="4">
        <f t="shared" si="6"/>
        <v>3.2222222222222223</v>
      </c>
      <c r="N47" s="4">
        <f t="shared" si="6"/>
        <v>0.51851851851851849</v>
      </c>
      <c r="O47" s="4">
        <f t="shared" si="6"/>
        <v>1.1481481481481481</v>
      </c>
      <c r="P47" s="4">
        <f t="shared" si="6"/>
        <v>1.0740740740740742</v>
      </c>
      <c r="Q47" s="2">
        <f>SUM(H2:H46)/SUM(I2:I46)</f>
        <v>0.56985294117647056</v>
      </c>
      <c r="R47" s="2">
        <f>SUM(J2:J46)/SUM(K2:K46)</f>
        <v>0.50819672131147542</v>
      </c>
      <c r="S47" s="2">
        <f>SUM(L2:L46)/SUM(M2:M46)</f>
        <v>0.86206896551724133</v>
      </c>
      <c r="T47" s="4">
        <f t="shared" ref="T47:V47" si="7">AVERAGE(T2:T46)</f>
        <v>30.185185185185187</v>
      </c>
      <c r="U47" s="4">
        <f t="shared" si="7"/>
        <v>36.407407407407405</v>
      </c>
      <c r="V47" s="4">
        <f t="shared" si="7"/>
        <v>0.40740740740740738</v>
      </c>
      <c r="W47" s="3">
        <f>((H49*85.91) +(F49*53.897)+(J49*51.757)+(L49*46.845)+(E49*39.19)+(N49*39.19)+(D49*34.677)+((C49-N49)*14.707)-(O49*17.174)-((M49-L49)*20.091)-((I49-H49)*39.19)-(G49*53.897))/T49</f>
        <v>26.877177914110426</v>
      </c>
      <c r="X47" s="4">
        <f t="shared" ref="X47" si="8">B47+(C47*1.2)+(D47*1.5)+(E47*3)+(F47*3)-G47</f>
        <v>35.688888888888876</v>
      </c>
      <c r="Y47" s="4">
        <f t="shared" ref="Y47" si="9">B47+0.4*H47-0.7*I47-0.4*(M47-L47)+0.7*N47+0.3*(C47-N47)+F47+D47*0.7+0.7*E47-0.4*O47-G47</f>
        <v>16.659259259259262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s="3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416</v>
      </c>
      <c r="C49">
        <f t="shared" ref="C49:P49" si="10">SUM(C2:C46)</f>
        <v>133</v>
      </c>
      <c r="D49">
        <f t="shared" si="10"/>
        <v>232</v>
      </c>
      <c r="E49">
        <f t="shared" si="10"/>
        <v>15</v>
      </c>
      <c r="F49">
        <f t="shared" si="10"/>
        <v>17</v>
      </c>
      <c r="G49">
        <f t="shared" si="10"/>
        <v>56</v>
      </c>
      <c r="H49">
        <f t="shared" si="10"/>
        <v>155</v>
      </c>
      <c r="I49">
        <f t="shared" si="10"/>
        <v>272</v>
      </c>
      <c r="J49">
        <f t="shared" si="10"/>
        <v>31</v>
      </c>
      <c r="K49">
        <f t="shared" si="10"/>
        <v>61</v>
      </c>
      <c r="L49">
        <f t="shared" si="10"/>
        <v>75</v>
      </c>
      <c r="M49">
        <f t="shared" si="10"/>
        <v>87</v>
      </c>
      <c r="N49">
        <f t="shared" si="10"/>
        <v>14</v>
      </c>
      <c r="O49">
        <f t="shared" si="10"/>
        <v>31</v>
      </c>
      <c r="P49">
        <f t="shared" si="10"/>
        <v>29</v>
      </c>
      <c r="T49">
        <f>SUM(T2:T46)</f>
        <v>815</v>
      </c>
      <c r="U49">
        <f>SUM(U2:U46)</f>
        <v>983</v>
      </c>
      <c r="V49">
        <f>SUM(V2:V46)</f>
        <v>11</v>
      </c>
      <c r="X49" s="4">
        <f>SUM(X2:X46)</f>
        <v>963.6</v>
      </c>
      <c r="Z49">
        <f>SUM(Z2:Z46)</f>
        <v>4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D817E-0A83-4E42-92CC-266E48C42DD5}">
  <dimension ref="A1:Z56"/>
  <sheetViews>
    <sheetView topLeftCell="A9" workbookViewId="0">
      <selection activeCell="W28" sqref="W28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'Dejounte Murray'!A2</f>
        <v>@ EUR</v>
      </c>
      <c r="B2">
        <v>13</v>
      </c>
      <c r="C2">
        <v>3</v>
      </c>
      <c r="D2">
        <v>4</v>
      </c>
      <c r="E2">
        <v>0</v>
      </c>
      <c r="F2">
        <v>0</v>
      </c>
      <c r="G2">
        <v>0</v>
      </c>
      <c r="H2">
        <v>5</v>
      </c>
      <c r="I2">
        <v>7</v>
      </c>
      <c r="J2">
        <v>3</v>
      </c>
      <c r="K2">
        <v>3</v>
      </c>
      <c r="L2">
        <v>0</v>
      </c>
      <c r="M2">
        <v>0</v>
      </c>
      <c r="N2">
        <v>0</v>
      </c>
      <c r="O2">
        <v>0</v>
      </c>
      <c r="P2">
        <v>2</v>
      </c>
      <c r="Q2" s="2">
        <f t="shared" ref="Q2:Q46" si="0">H2/I2</f>
        <v>0.7142857142857143</v>
      </c>
      <c r="R2" s="2">
        <f t="shared" ref="R2:R46" si="1">J2/K2</f>
        <v>1</v>
      </c>
      <c r="S2" s="6" t="s">
        <v>45</v>
      </c>
      <c r="T2">
        <v>20</v>
      </c>
      <c r="U2">
        <v>23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34.463499999999996</v>
      </c>
      <c r="X2" s="4">
        <f t="shared" ref="X2:X46" si="3">B2+(C2*1.2)+(D2*1.5)+(E2*3)+(F2*3)-G2</f>
        <v>22.6</v>
      </c>
      <c r="Y2" s="4">
        <f t="shared" ref="Y2:Y46" si="4">B2+0.4*H2-0.7*I2-0.4*(M2-L2)+0.7*N2+0.3*(C2-N2)+F2+D2*0.7+0.7*E2-0.4*O2-G2</f>
        <v>13.8</v>
      </c>
      <c r="Z2">
        <v>0</v>
      </c>
    </row>
    <row r="3" spans="1:26" x14ac:dyDescent="0.3">
      <c r="A3" s="1" t="str">
        <f>'Dejounte Murray'!A3</f>
        <v>@ RKS</v>
      </c>
      <c r="B3">
        <v>7</v>
      </c>
      <c r="C3">
        <v>4</v>
      </c>
      <c r="D3">
        <v>1</v>
      </c>
      <c r="E3">
        <v>0</v>
      </c>
      <c r="F3">
        <v>1</v>
      </c>
      <c r="G3">
        <v>0</v>
      </c>
      <c r="H3">
        <v>3</v>
      </c>
      <c r="I3">
        <v>4</v>
      </c>
      <c r="J3">
        <v>1</v>
      </c>
      <c r="K3">
        <v>1</v>
      </c>
      <c r="L3">
        <v>0</v>
      </c>
      <c r="M3">
        <v>0</v>
      </c>
      <c r="N3">
        <v>2</v>
      </c>
      <c r="O3">
        <v>2</v>
      </c>
      <c r="P3">
        <v>-11</v>
      </c>
      <c r="Q3" s="2">
        <f t="shared" si="0"/>
        <v>0.75</v>
      </c>
      <c r="R3" s="2">
        <f t="shared" si="1"/>
        <v>1</v>
      </c>
      <c r="S3" s="6" t="s">
        <v>45</v>
      </c>
      <c r="T3">
        <v>19</v>
      </c>
      <c r="U3">
        <v>9</v>
      </c>
      <c r="V3">
        <v>0</v>
      </c>
      <c r="W3" s="3">
        <f t="shared" si="2"/>
        <v>22.753526315789475</v>
      </c>
      <c r="X3" s="4">
        <f t="shared" si="3"/>
        <v>16.3</v>
      </c>
      <c r="Y3" s="4">
        <f t="shared" si="4"/>
        <v>8.2999999999999972</v>
      </c>
      <c r="Z3">
        <v>0</v>
      </c>
    </row>
    <row r="4" spans="1:26" x14ac:dyDescent="0.3">
      <c r="A4" s="1" t="str">
        <f>'Dejounte Murray'!A4</f>
        <v>vs AFR</v>
      </c>
      <c r="B4">
        <v>5</v>
      </c>
      <c r="C4">
        <v>0</v>
      </c>
      <c r="D4">
        <v>0</v>
      </c>
      <c r="E4">
        <v>0</v>
      </c>
      <c r="F4">
        <v>0</v>
      </c>
      <c r="G4">
        <v>0</v>
      </c>
      <c r="H4">
        <v>2</v>
      </c>
      <c r="I4">
        <v>2</v>
      </c>
      <c r="J4">
        <v>1</v>
      </c>
      <c r="K4">
        <v>1</v>
      </c>
      <c r="L4">
        <v>0</v>
      </c>
      <c r="M4">
        <v>0</v>
      </c>
      <c r="N4">
        <v>0</v>
      </c>
      <c r="O4">
        <v>0</v>
      </c>
      <c r="P4">
        <v>7</v>
      </c>
      <c r="Q4" s="2">
        <f t="shared" si="0"/>
        <v>1</v>
      </c>
      <c r="R4" s="2">
        <f t="shared" si="1"/>
        <v>1</v>
      </c>
      <c r="S4" s="6" t="s">
        <v>45</v>
      </c>
      <c r="T4">
        <v>7</v>
      </c>
      <c r="U4">
        <v>5</v>
      </c>
      <c r="V4">
        <v>0</v>
      </c>
      <c r="W4" s="3">
        <f t="shared" si="2"/>
        <v>31.93957142857143</v>
      </c>
      <c r="X4" s="4">
        <f t="shared" si="3"/>
        <v>5</v>
      </c>
      <c r="Y4" s="4">
        <f t="shared" si="4"/>
        <v>4.4000000000000004</v>
      </c>
      <c r="Z4">
        <v>0</v>
      </c>
    </row>
    <row r="5" spans="1:26" x14ac:dyDescent="0.3">
      <c r="A5" s="1" t="str">
        <f>'Dejounte Murray'!A5</f>
        <v>@ OLD</v>
      </c>
      <c r="B5">
        <v>7</v>
      </c>
      <c r="C5">
        <v>1</v>
      </c>
      <c r="D5">
        <v>0</v>
      </c>
      <c r="E5">
        <v>0</v>
      </c>
      <c r="F5">
        <v>0</v>
      </c>
      <c r="G5">
        <v>0</v>
      </c>
      <c r="H5">
        <v>2</v>
      </c>
      <c r="I5">
        <v>8</v>
      </c>
      <c r="J5">
        <v>1</v>
      </c>
      <c r="K5">
        <v>3</v>
      </c>
      <c r="L5">
        <v>2</v>
      </c>
      <c r="M5">
        <v>2</v>
      </c>
      <c r="N5">
        <v>1</v>
      </c>
      <c r="O5">
        <v>0</v>
      </c>
      <c r="P5">
        <v>0</v>
      </c>
      <c r="Q5" s="2">
        <f t="shared" si="0"/>
        <v>0.25</v>
      </c>
      <c r="R5" s="2">
        <f t="shared" si="1"/>
        <v>0.33333333333333331</v>
      </c>
      <c r="S5" s="2">
        <f>L5/M5</f>
        <v>1</v>
      </c>
      <c r="T5">
        <v>10</v>
      </c>
      <c r="U5">
        <v>7</v>
      </c>
      <c r="V5">
        <v>0</v>
      </c>
      <c r="W5" s="3">
        <f t="shared" si="2"/>
        <v>12.1317</v>
      </c>
      <c r="X5" s="4">
        <f t="shared" si="3"/>
        <v>8.1999999999999993</v>
      </c>
      <c r="Y5" s="4">
        <f t="shared" si="4"/>
        <v>2.9000000000000004</v>
      </c>
      <c r="Z5">
        <v>0</v>
      </c>
    </row>
    <row r="6" spans="1:26" x14ac:dyDescent="0.3">
      <c r="A6" s="1" t="str">
        <f>'Dejounte Murray'!A6</f>
        <v>vs USA</v>
      </c>
      <c r="B6">
        <v>0</v>
      </c>
      <c r="C6">
        <v>1</v>
      </c>
      <c r="D6">
        <v>1</v>
      </c>
      <c r="E6">
        <v>0</v>
      </c>
      <c r="F6">
        <v>0</v>
      </c>
      <c r="G6">
        <v>0</v>
      </c>
      <c r="H6">
        <v>0</v>
      </c>
      <c r="I6">
        <v>2</v>
      </c>
      <c r="J6">
        <v>0</v>
      </c>
      <c r="K6">
        <v>2</v>
      </c>
      <c r="L6">
        <v>0</v>
      </c>
      <c r="M6">
        <v>0</v>
      </c>
      <c r="N6">
        <v>0</v>
      </c>
      <c r="O6">
        <v>0</v>
      </c>
      <c r="P6">
        <v>-6</v>
      </c>
      <c r="Q6" s="2">
        <f t="shared" si="0"/>
        <v>0</v>
      </c>
      <c r="R6" s="2">
        <f t="shared" si="1"/>
        <v>0</v>
      </c>
      <c r="S6" s="6" t="s">
        <v>45</v>
      </c>
      <c r="T6">
        <v>7</v>
      </c>
      <c r="U6">
        <v>2</v>
      </c>
      <c r="V6">
        <v>0</v>
      </c>
      <c r="W6" s="3">
        <f t="shared" si="2"/>
        <v>-4.1422857142857135</v>
      </c>
      <c r="X6" s="4">
        <f t="shared" si="3"/>
        <v>2.7</v>
      </c>
      <c r="Y6" s="4">
        <f t="shared" si="4"/>
        <v>-0.39999999999999991</v>
      </c>
      <c r="Z6">
        <v>0</v>
      </c>
    </row>
    <row r="7" spans="1:26" x14ac:dyDescent="0.3">
      <c r="A7" s="1" t="str">
        <f>'Dejounte Murray'!A7</f>
        <v>@ SPA</v>
      </c>
      <c r="B7">
        <v>5</v>
      </c>
      <c r="C7">
        <v>2</v>
      </c>
      <c r="D7">
        <v>0</v>
      </c>
      <c r="E7">
        <v>0</v>
      </c>
      <c r="F7">
        <v>0</v>
      </c>
      <c r="G7">
        <v>0</v>
      </c>
      <c r="H7">
        <v>2</v>
      </c>
      <c r="I7">
        <v>5</v>
      </c>
      <c r="J7">
        <v>1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 s="2">
        <f t="shared" si="0"/>
        <v>0.4</v>
      </c>
      <c r="R7" s="2">
        <f t="shared" si="1"/>
        <v>1</v>
      </c>
      <c r="S7" s="6" t="s">
        <v>45</v>
      </c>
      <c r="T7">
        <v>9</v>
      </c>
      <c r="U7">
        <v>5</v>
      </c>
      <c r="V7">
        <v>0</v>
      </c>
      <c r="W7" s="3">
        <f t="shared" si="2"/>
        <v>13.138555555555554</v>
      </c>
      <c r="X7" s="4">
        <f t="shared" si="3"/>
        <v>7.4</v>
      </c>
      <c r="Y7" s="4">
        <f t="shared" si="4"/>
        <v>2.5</v>
      </c>
      <c r="Z7">
        <v>0</v>
      </c>
    </row>
    <row r="8" spans="1:26" x14ac:dyDescent="0.3">
      <c r="A8" s="1" t="str">
        <f>'Dejounte Murray'!A8</f>
        <v>vs 6TH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5</v>
      </c>
      <c r="J8">
        <v>0</v>
      </c>
      <c r="K8">
        <v>1</v>
      </c>
      <c r="L8">
        <v>0</v>
      </c>
      <c r="M8">
        <v>0</v>
      </c>
      <c r="N8">
        <v>0</v>
      </c>
      <c r="O8">
        <v>1</v>
      </c>
      <c r="P8">
        <v>-3</v>
      </c>
      <c r="Q8" s="2">
        <f t="shared" si="0"/>
        <v>0</v>
      </c>
      <c r="R8" s="2">
        <f t="shared" si="1"/>
        <v>0</v>
      </c>
      <c r="S8" s="6" t="s">
        <v>45</v>
      </c>
      <c r="T8">
        <v>8</v>
      </c>
      <c r="U8">
        <v>0</v>
      </c>
      <c r="V8">
        <v>0</v>
      </c>
      <c r="W8" s="3">
        <f t="shared" si="2"/>
        <v>-26.640499999999999</v>
      </c>
      <c r="X8" s="4">
        <f t="shared" si="3"/>
        <v>0</v>
      </c>
      <c r="Y8" s="4">
        <f t="shared" si="4"/>
        <v>-3.9</v>
      </c>
      <c r="Z8">
        <v>0</v>
      </c>
    </row>
    <row r="9" spans="1:26" x14ac:dyDescent="0.3">
      <c r="A9" s="1" t="str">
        <f>'Dejounte Murray'!A9</f>
        <v>@ CAN</v>
      </c>
      <c r="B9">
        <v>3</v>
      </c>
      <c r="C9">
        <v>1</v>
      </c>
      <c r="D9">
        <v>1</v>
      </c>
      <c r="E9">
        <v>0</v>
      </c>
      <c r="F9">
        <v>0</v>
      </c>
      <c r="G9">
        <v>0</v>
      </c>
      <c r="H9">
        <v>1</v>
      </c>
      <c r="I9">
        <v>2</v>
      </c>
      <c r="J9">
        <v>1</v>
      </c>
      <c r="K9">
        <v>1</v>
      </c>
      <c r="L9">
        <v>0</v>
      </c>
      <c r="M9">
        <v>0</v>
      </c>
      <c r="N9">
        <v>0</v>
      </c>
      <c r="O9">
        <v>0</v>
      </c>
      <c r="P9">
        <v>-4</v>
      </c>
      <c r="Q9" s="2">
        <f t="shared" si="0"/>
        <v>0.5</v>
      </c>
      <c r="R9" s="2">
        <f t="shared" si="1"/>
        <v>1</v>
      </c>
      <c r="S9" s="6" t="s">
        <v>45</v>
      </c>
      <c r="T9">
        <v>9</v>
      </c>
      <c r="U9">
        <v>5</v>
      </c>
      <c r="V9">
        <v>0</v>
      </c>
      <c r="W9" s="3">
        <f t="shared" si="2"/>
        <v>16.428999999999998</v>
      </c>
      <c r="X9" s="4">
        <f t="shared" si="3"/>
        <v>5.7</v>
      </c>
      <c r="Y9" s="4">
        <f t="shared" si="4"/>
        <v>3</v>
      </c>
      <c r="Z9">
        <v>0</v>
      </c>
    </row>
    <row r="10" spans="1:26" x14ac:dyDescent="0.3">
      <c r="A10" s="1" t="str">
        <f>'Dejounte Murray'!A10</f>
        <v>vs DNK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5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-2</v>
      </c>
      <c r="Q10" s="2">
        <f t="shared" si="0"/>
        <v>0</v>
      </c>
      <c r="R10" s="2">
        <f t="shared" si="1"/>
        <v>0</v>
      </c>
      <c r="S10" s="6" t="s">
        <v>45</v>
      </c>
      <c r="T10">
        <v>9</v>
      </c>
      <c r="U10">
        <v>0</v>
      </c>
      <c r="V10">
        <v>0</v>
      </c>
      <c r="W10" s="3">
        <f t="shared" si="2"/>
        <v>-15.783666666666667</v>
      </c>
      <c r="X10" s="4">
        <f t="shared" si="3"/>
        <v>3</v>
      </c>
      <c r="Y10" s="4">
        <f t="shared" si="4"/>
        <v>-2.5</v>
      </c>
      <c r="Z10">
        <v>0</v>
      </c>
    </row>
    <row r="11" spans="1:26" x14ac:dyDescent="0.3">
      <c r="A11" s="1" t="str">
        <f>'Dejounte Murray'!A11</f>
        <v>vs CHI</v>
      </c>
      <c r="B11">
        <v>2</v>
      </c>
      <c r="C11">
        <v>0</v>
      </c>
      <c r="D11">
        <v>2</v>
      </c>
      <c r="E11">
        <v>0</v>
      </c>
      <c r="F11">
        <v>0</v>
      </c>
      <c r="G11">
        <v>0</v>
      </c>
      <c r="H11">
        <v>1</v>
      </c>
      <c r="I11">
        <v>2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6</v>
      </c>
      <c r="Q11" s="2">
        <f t="shared" si="0"/>
        <v>0.5</v>
      </c>
      <c r="R11" s="2">
        <f t="shared" si="1"/>
        <v>0</v>
      </c>
      <c r="S11" s="6" t="s">
        <v>45</v>
      </c>
      <c r="T11">
        <v>11</v>
      </c>
      <c r="U11">
        <v>7</v>
      </c>
      <c r="V11">
        <v>0</v>
      </c>
      <c r="W11" s="3">
        <f t="shared" si="2"/>
        <v>10.55218181818182</v>
      </c>
      <c r="X11" s="4">
        <f t="shared" si="3"/>
        <v>5</v>
      </c>
      <c r="Y11" s="4">
        <f t="shared" si="4"/>
        <v>2.4</v>
      </c>
      <c r="Z11">
        <v>0</v>
      </c>
    </row>
    <row r="12" spans="1:26" x14ac:dyDescent="0.3">
      <c r="A12" s="1" t="str">
        <f>'Dejounte Murray'!A12</f>
        <v>@ 3PT</v>
      </c>
      <c r="B12">
        <v>2</v>
      </c>
      <c r="C12">
        <v>3</v>
      </c>
      <c r="D12">
        <v>0</v>
      </c>
      <c r="E12">
        <v>0</v>
      </c>
      <c r="F12">
        <v>1</v>
      </c>
      <c r="G12">
        <v>0</v>
      </c>
      <c r="H12">
        <v>1</v>
      </c>
      <c r="I12">
        <v>2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8</v>
      </c>
      <c r="Q12" s="2">
        <f t="shared" si="0"/>
        <v>0.5</v>
      </c>
      <c r="R12" s="6" t="s">
        <v>45</v>
      </c>
      <c r="S12" s="6" t="s">
        <v>45</v>
      </c>
      <c r="T12">
        <v>9</v>
      </c>
      <c r="U12">
        <v>2</v>
      </c>
      <c r="V12">
        <v>0</v>
      </c>
      <c r="W12" s="3">
        <f t="shared" si="2"/>
        <v>16.082000000000001</v>
      </c>
      <c r="X12" s="4">
        <f t="shared" si="3"/>
        <v>8.6</v>
      </c>
      <c r="Y12" s="4">
        <f t="shared" si="4"/>
        <v>2.9</v>
      </c>
      <c r="Z12">
        <v>0</v>
      </c>
    </row>
    <row r="13" spans="1:26" x14ac:dyDescent="0.3">
      <c r="A13" s="1" t="str">
        <f>'Dejounte Murray'!A13</f>
        <v>vs DEF</v>
      </c>
      <c r="B13">
        <v>2</v>
      </c>
      <c r="C13">
        <v>0</v>
      </c>
      <c r="D13">
        <v>1</v>
      </c>
      <c r="E13">
        <v>0</v>
      </c>
      <c r="F13">
        <v>0</v>
      </c>
      <c r="G13">
        <v>0</v>
      </c>
      <c r="H13">
        <v>1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4</v>
      </c>
      <c r="Q13" s="2">
        <f t="shared" si="0"/>
        <v>1</v>
      </c>
      <c r="R13" s="6" t="s">
        <v>45</v>
      </c>
      <c r="S13" s="6" t="s">
        <v>45</v>
      </c>
      <c r="T13">
        <v>8</v>
      </c>
      <c r="U13">
        <v>5</v>
      </c>
      <c r="V13">
        <v>0</v>
      </c>
      <c r="W13" s="3">
        <f t="shared" si="2"/>
        <v>12.926624999999998</v>
      </c>
      <c r="X13" s="4">
        <f t="shared" si="3"/>
        <v>3.5</v>
      </c>
      <c r="Y13" s="4">
        <f t="shared" si="4"/>
        <v>2</v>
      </c>
      <c r="Z13">
        <v>0</v>
      </c>
    </row>
    <row r="14" spans="1:26" x14ac:dyDescent="0.3">
      <c r="A14" s="1" t="str">
        <f>'Dejounte Murray'!A14</f>
        <v>@ OCE</v>
      </c>
      <c r="B14">
        <v>2</v>
      </c>
      <c r="C14">
        <v>3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5</v>
      </c>
      <c r="Q14" s="2">
        <f t="shared" si="0"/>
        <v>1</v>
      </c>
      <c r="R14" s="6" t="s">
        <v>45</v>
      </c>
      <c r="S14" s="6" t="s">
        <v>45</v>
      </c>
      <c r="T14">
        <v>7</v>
      </c>
      <c r="U14">
        <v>2</v>
      </c>
      <c r="V14">
        <v>0</v>
      </c>
      <c r="W14" s="3">
        <f t="shared" si="2"/>
        <v>18.575857142857142</v>
      </c>
      <c r="X14" s="4">
        <f t="shared" si="3"/>
        <v>5.6</v>
      </c>
      <c r="Y14" s="4">
        <f t="shared" si="4"/>
        <v>2.5999999999999996</v>
      </c>
      <c r="Z14">
        <v>0</v>
      </c>
    </row>
    <row r="15" spans="1:26" x14ac:dyDescent="0.3">
      <c r="A15" s="1" t="str">
        <f>'Dejounte Murray'!A15</f>
        <v>vs FRA</v>
      </c>
      <c r="B15">
        <v>7</v>
      </c>
      <c r="C15">
        <v>1</v>
      </c>
      <c r="D15">
        <v>0</v>
      </c>
      <c r="E15">
        <v>0</v>
      </c>
      <c r="F15">
        <v>1</v>
      </c>
      <c r="G15">
        <v>0</v>
      </c>
      <c r="H15">
        <v>3</v>
      </c>
      <c r="I15">
        <v>4</v>
      </c>
      <c r="J15">
        <v>1</v>
      </c>
      <c r="K15">
        <v>1</v>
      </c>
      <c r="L15">
        <v>0</v>
      </c>
      <c r="M15">
        <v>0</v>
      </c>
      <c r="N15">
        <v>0</v>
      </c>
      <c r="O15">
        <v>0</v>
      </c>
      <c r="P15">
        <v>6</v>
      </c>
      <c r="Q15" s="2">
        <f t="shared" si="0"/>
        <v>0.75</v>
      </c>
      <c r="R15" s="2">
        <f t="shared" si="1"/>
        <v>1</v>
      </c>
      <c r="S15" s="6" t="s">
        <v>45</v>
      </c>
      <c r="T15">
        <v>9</v>
      </c>
      <c r="U15">
        <v>7</v>
      </c>
      <c r="V15">
        <v>1</v>
      </c>
      <c r="W15" s="3">
        <f t="shared" si="2"/>
        <v>37.655666666666669</v>
      </c>
      <c r="X15" s="4">
        <f t="shared" si="3"/>
        <v>11.2</v>
      </c>
      <c r="Y15" s="4">
        <f t="shared" si="4"/>
        <v>6.6999999999999993</v>
      </c>
      <c r="Z15">
        <v>0</v>
      </c>
    </row>
    <row r="16" spans="1:26" x14ac:dyDescent="0.3">
      <c r="A16" s="1" t="str">
        <f>'Dejounte Murray'!A16</f>
        <v>@ INJ</v>
      </c>
      <c r="B16">
        <v>8</v>
      </c>
      <c r="C16">
        <v>1</v>
      </c>
      <c r="D16">
        <v>0</v>
      </c>
      <c r="E16">
        <v>1</v>
      </c>
      <c r="F16">
        <v>0</v>
      </c>
      <c r="G16">
        <v>0</v>
      </c>
      <c r="H16">
        <v>3</v>
      </c>
      <c r="I16">
        <v>5</v>
      </c>
      <c r="J16">
        <v>2</v>
      </c>
      <c r="K16">
        <v>3</v>
      </c>
      <c r="L16">
        <v>0</v>
      </c>
      <c r="M16">
        <v>0</v>
      </c>
      <c r="N16">
        <v>0</v>
      </c>
      <c r="O16">
        <v>2</v>
      </c>
      <c r="P16">
        <v>-1</v>
      </c>
      <c r="Q16" s="2">
        <f t="shared" si="0"/>
        <v>0.6</v>
      </c>
      <c r="R16" s="2">
        <f t="shared" si="1"/>
        <v>0.66666666666666663</v>
      </c>
      <c r="S16" s="6" t="s">
        <v>45</v>
      </c>
      <c r="T16">
        <v>9</v>
      </c>
      <c r="U16">
        <v>8</v>
      </c>
      <c r="V16">
        <v>0</v>
      </c>
      <c r="W16" s="3">
        <f t="shared" si="2"/>
        <v>33.601444444444446</v>
      </c>
      <c r="X16" s="4">
        <f t="shared" si="3"/>
        <v>12.2</v>
      </c>
      <c r="Y16" s="4">
        <f t="shared" si="4"/>
        <v>5.8999999999999995</v>
      </c>
      <c r="Z16">
        <v>0</v>
      </c>
    </row>
    <row r="17" spans="1:26" x14ac:dyDescent="0.3">
      <c r="A17" s="1" t="str">
        <f>'Dejounte Murray'!A17</f>
        <v>vs EUR</v>
      </c>
      <c r="B17">
        <v>5</v>
      </c>
      <c r="C17">
        <v>3</v>
      </c>
      <c r="D17">
        <v>0</v>
      </c>
      <c r="E17">
        <v>0</v>
      </c>
      <c r="F17">
        <v>0</v>
      </c>
      <c r="G17">
        <v>0</v>
      </c>
      <c r="H17">
        <v>2</v>
      </c>
      <c r="I17">
        <v>3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 s="2">
        <f t="shared" si="0"/>
        <v>0.66666666666666663</v>
      </c>
      <c r="R17" s="2">
        <f t="shared" si="1"/>
        <v>1</v>
      </c>
      <c r="S17" s="6" t="s">
        <v>45</v>
      </c>
      <c r="T17">
        <v>7</v>
      </c>
      <c r="U17">
        <v>5</v>
      </c>
      <c r="V17">
        <v>0</v>
      </c>
      <c r="W17" s="3">
        <f t="shared" si="2"/>
        <v>32.643999999999998</v>
      </c>
      <c r="X17" s="4">
        <f t="shared" si="3"/>
        <v>8.6</v>
      </c>
      <c r="Y17" s="4">
        <f t="shared" si="4"/>
        <v>4.5999999999999996</v>
      </c>
      <c r="Z17">
        <v>0</v>
      </c>
    </row>
    <row r="18" spans="1:26" x14ac:dyDescent="0.3">
      <c r="A18" s="1" t="str">
        <f>'Dejounte Murray'!A18</f>
        <v>vs RKS</v>
      </c>
      <c r="B18">
        <v>4</v>
      </c>
      <c r="C18">
        <v>2</v>
      </c>
      <c r="D18">
        <v>1</v>
      </c>
      <c r="E18">
        <v>0</v>
      </c>
      <c r="F18">
        <v>0</v>
      </c>
      <c r="G18">
        <v>0</v>
      </c>
      <c r="H18">
        <v>2</v>
      </c>
      <c r="I18">
        <v>3</v>
      </c>
      <c r="J18">
        <v>0</v>
      </c>
      <c r="K18">
        <v>0</v>
      </c>
      <c r="L18">
        <v>0</v>
      </c>
      <c r="M18">
        <v>0</v>
      </c>
      <c r="N18">
        <v>2</v>
      </c>
      <c r="O18">
        <v>0</v>
      </c>
      <c r="P18">
        <v>12</v>
      </c>
      <c r="Q18" s="2">
        <f t="shared" si="0"/>
        <v>0.66666666666666663</v>
      </c>
      <c r="R18" s="6" t="s">
        <v>45</v>
      </c>
      <c r="S18" s="6" t="s">
        <v>45</v>
      </c>
      <c r="T18">
        <v>8</v>
      </c>
      <c r="U18">
        <v>7</v>
      </c>
      <c r="V18">
        <v>0</v>
      </c>
      <c r="W18" s="3">
        <f t="shared" si="2"/>
        <v>30.710875000000001</v>
      </c>
      <c r="X18" s="4">
        <f t="shared" si="3"/>
        <v>7.9</v>
      </c>
      <c r="Y18" s="4">
        <f t="shared" si="4"/>
        <v>4.8</v>
      </c>
      <c r="Z18">
        <v>0</v>
      </c>
    </row>
    <row r="19" spans="1:26" x14ac:dyDescent="0.3">
      <c r="A19" s="1" t="str">
        <f>'Dejounte Murray'!A19</f>
        <v>@ AFR</v>
      </c>
      <c r="B19">
        <v>2</v>
      </c>
      <c r="C19">
        <v>1</v>
      </c>
      <c r="D19">
        <v>1</v>
      </c>
      <c r="E19">
        <v>0</v>
      </c>
      <c r="F19">
        <v>0</v>
      </c>
      <c r="G19">
        <v>0</v>
      </c>
      <c r="H19">
        <v>1</v>
      </c>
      <c r="I19">
        <v>4</v>
      </c>
      <c r="J19">
        <v>0</v>
      </c>
      <c r="K19">
        <v>2</v>
      </c>
      <c r="L19">
        <v>0</v>
      </c>
      <c r="M19">
        <v>0</v>
      </c>
      <c r="N19">
        <v>0</v>
      </c>
      <c r="O19">
        <v>0</v>
      </c>
      <c r="P19">
        <v>2</v>
      </c>
      <c r="Q19" s="2">
        <f t="shared" si="0"/>
        <v>0.25</v>
      </c>
      <c r="R19" s="2">
        <f t="shared" si="1"/>
        <v>0</v>
      </c>
      <c r="S19" s="6" t="s">
        <v>45</v>
      </c>
      <c r="T19">
        <v>11</v>
      </c>
      <c r="U19">
        <v>4</v>
      </c>
      <c r="V19">
        <v>0</v>
      </c>
      <c r="W19" s="3">
        <f t="shared" si="2"/>
        <v>1.6112727272727263</v>
      </c>
      <c r="X19" s="4">
        <f t="shared" si="3"/>
        <v>4.7</v>
      </c>
      <c r="Y19" s="4">
        <f t="shared" si="4"/>
        <v>0.60000000000000009</v>
      </c>
      <c r="Z19">
        <v>0</v>
      </c>
    </row>
    <row r="20" spans="1:26" x14ac:dyDescent="0.3">
      <c r="A20" s="1" t="str">
        <f>'Dejounte Murray'!A20</f>
        <v>vs OLD</v>
      </c>
      <c r="B20">
        <v>0</v>
      </c>
      <c r="C20">
        <v>1</v>
      </c>
      <c r="D20">
        <v>1</v>
      </c>
      <c r="E20">
        <v>0</v>
      </c>
      <c r="F20">
        <v>0</v>
      </c>
      <c r="G20">
        <v>0</v>
      </c>
      <c r="H20">
        <v>0</v>
      </c>
      <c r="I20">
        <v>2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9</v>
      </c>
      <c r="Q20" s="2">
        <f t="shared" si="0"/>
        <v>0</v>
      </c>
      <c r="R20" s="6" t="s">
        <v>45</v>
      </c>
      <c r="S20" s="6" t="s">
        <v>45</v>
      </c>
      <c r="T20">
        <v>5</v>
      </c>
      <c r="U20">
        <v>3</v>
      </c>
      <c r="V20">
        <v>0</v>
      </c>
      <c r="W20" s="3">
        <f t="shared" si="2"/>
        <v>-5.799199999999999</v>
      </c>
      <c r="X20" s="4">
        <f t="shared" si="3"/>
        <v>2.7</v>
      </c>
      <c r="Y20" s="4">
        <f t="shared" si="4"/>
        <v>-0.39999999999999991</v>
      </c>
      <c r="Z20">
        <v>0</v>
      </c>
    </row>
    <row r="21" spans="1:26" x14ac:dyDescent="0.3">
      <c r="A21" s="1" t="str">
        <f>'Dejounte Murray'!A21</f>
        <v>@ USA</v>
      </c>
      <c r="B21">
        <v>4</v>
      </c>
      <c r="C21">
        <v>0</v>
      </c>
      <c r="D21">
        <v>2</v>
      </c>
      <c r="E21">
        <v>0</v>
      </c>
      <c r="F21">
        <v>0</v>
      </c>
      <c r="G21">
        <v>1</v>
      </c>
      <c r="H21">
        <v>2</v>
      </c>
      <c r="I21">
        <v>2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2</v>
      </c>
      <c r="Q21" s="2">
        <f t="shared" si="0"/>
        <v>1</v>
      </c>
      <c r="R21" s="6" t="s">
        <v>45</v>
      </c>
      <c r="S21" s="6" t="s">
        <v>45</v>
      </c>
      <c r="T21">
        <v>10</v>
      </c>
      <c r="U21">
        <v>10</v>
      </c>
      <c r="V21">
        <v>0</v>
      </c>
      <c r="W21" s="3">
        <f t="shared" si="2"/>
        <v>17.010299999999997</v>
      </c>
      <c r="X21" s="4">
        <f t="shared" si="3"/>
        <v>6</v>
      </c>
      <c r="Y21" s="4">
        <f t="shared" si="4"/>
        <v>3.3999999999999995</v>
      </c>
      <c r="Z21">
        <v>0</v>
      </c>
    </row>
    <row r="22" spans="1:26" x14ac:dyDescent="0.3">
      <c r="A22" s="1" t="str">
        <f>'Dejounte Murray'!A22</f>
        <v>vs SPA</v>
      </c>
      <c r="B22">
        <v>3</v>
      </c>
      <c r="C22">
        <v>0</v>
      </c>
      <c r="D22">
        <v>1</v>
      </c>
      <c r="E22">
        <v>0</v>
      </c>
      <c r="F22">
        <v>0</v>
      </c>
      <c r="G22">
        <v>0</v>
      </c>
      <c r="H22">
        <v>1</v>
      </c>
      <c r="I22">
        <v>1</v>
      </c>
      <c r="J22">
        <v>1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 s="2">
        <f t="shared" si="0"/>
        <v>1</v>
      </c>
      <c r="R22" s="2">
        <f t="shared" si="1"/>
        <v>1</v>
      </c>
      <c r="S22" s="6" t="s">
        <v>45</v>
      </c>
      <c r="T22">
        <v>8</v>
      </c>
      <c r="U22">
        <v>5</v>
      </c>
      <c r="V22">
        <v>0</v>
      </c>
      <c r="W22" s="3">
        <f t="shared" si="2"/>
        <v>21.542999999999999</v>
      </c>
      <c r="X22" s="4">
        <f t="shared" si="3"/>
        <v>4.5</v>
      </c>
      <c r="Y22" s="4">
        <f t="shared" si="4"/>
        <v>3.4000000000000004</v>
      </c>
      <c r="Z22">
        <v>0</v>
      </c>
    </row>
    <row r="23" spans="1:26" x14ac:dyDescent="0.3">
      <c r="A23" s="1" t="str">
        <f>'Dejounte Murray'!A23</f>
        <v>@ 6TH</v>
      </c>
      <c r="B23">
        <v>0</v>
      </c>
      <c r="C23">
        <v>1</v>
      </c>
      <c r="D23">
        <v>1</v>
      </c>
      <c r="E23">
        <v>0</v>
      </c>
      <c r="F23">
        <v>0</v>
      </c>
      <c r="G23">
        <v>0</v>
      </c>
      <c r="H23">
        <v>0</v>
      </c>
      <c r="I23">
        <v>1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-7</v>
      </c>
      <c r="Q23" s="2">
        <f t="shared" si="0"/>
        <v>0</v>
      </c>
      <c r="R23" s="2">
        <f t="shared" si="1"/>
        <v>0</v>
      </c>
      <c r="S23" s="6" t="s">
        <v>45</v>
      </c>
      <c r="T23">
        <v>7</v>
      </c>
      <c r="U23">
        <v>3</v>
      </c>
      <c r="V23">
        <v>0</v>
      </c>
      <c r="W23" s="3">
        <f t="shared" si="2"/>
        <v>1.4562857142857146</v>
      </c>
      <c r="X23" s="4">
        <f t="shared" si="3"/>
        <v>2.7</v>
      </c>
      <c r="Y23" s="4">
        <f t="shared" si="4"/>
        <v>0.3</v>
      </c>
      <c r="Z23">
        <v>0</v>
      </c>
    </row>
    <row r="24" spans="1:26" x14ac:dyDescent="0.3">
      <c r="A24" s="1" t="str">
        <f>'Dejounte Murray'!A24</f>
        <v>vs CAN</v>
      </c>
      <c r="B24">
        <v>4</v>
      </c>
      <c r="C24">
        <v>0</v>
      </c>
      <c r="D24">
        <v>1</v>
      </c>
      <c r="E24">
        <v>0</v>
      </c>
      <c r="F24">
        <v>0</v>
      </c>
      <c r="G24">
        <v>0</v>
      </c>
      <c r="H24">
        <v>2</v>
      </c>
      <c r="I24">
        <v>3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-3</v>
      </c>
      <c r="Q24" s="2">
        <f t="shared" si="0"/>
        <v>0.66666666666666663</v>
      </c>
      <c r="R24" s="6" t="s">
        <v>45</v>
      </c>
      <c r="S24" s="6" t="s">
        <v>45</v>
      </c>
      <c r="T24">
        <v>7</v>
      </c>
      <c r="U24">
        <v>7</v>
      </c>
      <c r="V24">
        <v>0</v>
      </c>
      <c r="W24" s="3">
        <f t="shared" si="2"/>
        <v>23.901</v>
      </c>
      <c r="X24" s="4">
        <f t="shared" si="3"/>
        <v>5.5</v>
      </c>
      <c r="Y24" s="4">
        <f t="shared" si="4"/>
        <v>3.4000000000000004</v>
      </c>
      <c r="Z24">
        <v>0</v>
      </c>
    </row>
    <row r="25" spans="1:26" x14ac:dyDescent="0.3">
      <c r="A25" s="1" t="str">
        <f>'Dejounte Murray'!A25</f>
        <v>@ DNK</v>
      </c>
      <c r="B25">
        <v>2</v>
      </c>
      <c r="C25">
        <v>2</v>
      </c>
      <c r="D25">
        <v>1</v>
      </c>
      <c r="E25">
        <v>0</v>
      </c>
      <c r="F25">
        <v>1</v>
      </c>
      <c r="G25">
        <v>1</v>
      </c>
      <c r="H25">
        <v>1</v>
      </c>
      <c r="I25">
        <v>2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4</v>
      </c>
      <c r="Q25" s="2">
        <f t="shared" si="0"/>
        <v>0.5</v>
      </c>
      <c r="R25" s="6" t="s">
        <v>45</v>
      </c>
      <c r="S25" s="6" t="s">
        <v>45</v>
      </c>
      <c r="T25">
        <v>9</v>
      </c>
      <c r="U25">
        <v>5</v>
      </c>
      <c r="V25">
        <v>0</v>
      </c>
      <c r="W25" s="3">
        <f t="shared" si="2"/>
        <v>12.312333333333331</v>
      </c>
      <c r="X25" s="4">
        <f t="shared" si="3"/>
        <v>7.9</v>
      </c>
      <c r="Y25" s="4">
        <f t="shared" si="4"/>
        <v>2.2999999999999998</v>
      </c>
      <c r="Z25">
        <v>0</v>
      </c>
    </row>
    <row r="26" spans="1:26" x14ac:dyDescent="0.3">
      <c r="A26" s="1" t="str">
        <f>'Dejounte Murray'!A26</f>
        <v>@ CHI</v>
      </c>
      <c r="B26">
        <v>2</v>
      </c>
      <c r="C26">
        <v>0</v>
      </c>
      <c r="D26">
        <v>1</v>
      </c>
      <c r="E26">
        <v>0</v>
      </c>
      <c r="F26">
        <v>0</v>
      </c>
      <c r="G26">
        <v>0</v>
      </c>
      <c r="H26">
        <v>1</v>
      </c>
      <c r="I26">
        <v>3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3</v>
      </c>
      <c r="Q26" s="2">
        <f t="shared" si="0"/>
        <v>0.33333333333333331</v>
      </c>
      <c r="R26" s="6" t="s">
        <v>45</v>
      </c>
      <c r="S26" s="6" t="s">
        <v>45</v>
      </c>
      <c r="T26">
        <v>9</v>
      </c>
      <c r="U26">
        <v>5</v>
      </c>
      <c r="V26">
        <v>0</v>
      </c>
      <c r="W26" s="3">
        <f t="shared" si="2"/>
        <v>4.6896666666666658</v>
      </c>
      <c r="X26" s="4">
        <f t="shared" si="3"/>
        <v>3.5</v>
      </c>
      <c r="Y26" s="4">
        <f t="shared" si="4"/>
        <v>1.0000000000000002</v>
      </c>
      <c r="Z26">
        <v>0</v>
      </c>
    </row>
    <row r="27" spans="1:26" x14ac:dyDescent="0.3">
      <c r="A27" s="1" t="str">
        <f>'Dejounte Murray'!A27</f>
        <v>vs 3PT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3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1</v>
      </c>
      <c r="Q27" s="2">
        <f t="shared" si="0"/>
        <v>0</v>
      </c>
      <c r="R27" s="2">
        <f t="shared" si="1"/>
        <v>0</v>
      </c>
      <c r="S27" s="6" t="s">
        <v>45</v>
      </c>
      <c r="T27">
        <v>9</v>
      </c>
      <c r="U27">
        <v>0</v>
      </c>
      <c r="V27">
        <v>0</v>
      </c>
      <c r="W27" s="3">
        <f t="shared" si="2"/>
        <v>-13.063333333333333</v>
      </c>
      <c r="X27" s="4">
        <f t="shared" si="3"/>
        <v>0</v>
      </c>
      <c r="Y27" s="4">
        <f t="shared" si="4"/>
        <v>-2.0999999999999996</v>
      </c>
      <c r="Z27">
        <v>0</v>
      </c>
    </row>
    <row r="28" spans="1:26" x14ac:dyDescent="0.3">
      <c r="A28" s="1" t="str">
        <f>'Dejounte Murray'!A28</f>
        <v>@ DEF</v>
      </c>
      <c r="B28">
        <v>4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2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-3</v>
      </c>
      <c r="Q28" s="2">
        <f t="shared" si="0"/>
        <v>0.5</v>
      </c>
      <c r="R28" s="6" t="s">
        <v>45</v>
      </c>
      <c r="S28" s="6" t="s">
        <v>45</v>
      </c>
      <c r="T28">
        <v>8</v>
      </c>
      <c r="U28">
        <v>4</v>
      </c>
      <c r="V28">
        <v>0</v>
      </c>
      <c r="W28" s="3">
        <f t="shared" si="2"/>
        <v>5.84</v>
      </c>
      <c r="X28" s="4">
        <f t="shared" si="3"/>
        <v>4</v>
      </c>
      <c r="Y28" s="4">
        <f t="shared" si="4"/>
        <v>3.0000000000000004</v>
      </c>
      <c r="Z28">
        <v>0</v>
      </c>
    </row>
    <row r="29" spans="1:26" x14ac:dyDescent="0.3">
      <c r="A29" s="1">
        <f>'Dejounte Murray'!A29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ref="S28:S46" si="5">L29/M29</f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'Dejounte Murray'!A30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'Dejounte Murray'!A31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'Dejounte Murray'!A32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'Dejounte Murray'!A33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'Dejounte Murray'!A34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'Dejounte Murray'!A35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'Dejounte Murray'!A36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'Dejounte Murray'!A37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'Dejounte Murray'!A38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'Dejounte Murray'!A39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'Dejounte Murray'!A40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'Dejounte Murray'!A41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'Dejounte Murray'!A42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'Dejounte Murray'!A43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'Dejounte Murray'!A44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'Dejounte Murray'!A45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'Dejounte Murray'!A46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3.4444444444444446</v>
      </c>
      <c r="C47" s="4">
        <f t="shared" ref="C47:P47" si="6">AVERAGE(C2:C46)</f>
        <v>1.1111111111111112</v>
      </c>
      <c r="D47" s="4">
        <f t="shared" si="6"/>
        <v>0.7407407407407407</v>
      </c>
      <c r="E47" s="4">
        <f t="shared" si="6"/>
        <v>3.7037037037037035E-2</v>
      </c>
      <c r="F47" s="4">
        <f t="shared" si="6"/>
        <v>0.18518518518518517</v>
      </c>
      <c r="G47" s="4">
        <f t="shared" si="6"/>
        <v>7.407407407407407E-2</v>
      </c>
      <c r="H47" s="4">
        <f t="shared" si="6"/>
        <v>1.4074074074074074</v>
      </c>
      <c r="I47" s="4">
        <f t="shared" si="6"/>
        <v>3.1111111111111112</v>
      </c>
      <c r="J47" s="4">
        <f t="shared" si="6"/>
        <v>0.48148148148148145</v>
      </c>
      <c r="K47" s="4">
        <f t="shared" si="6"/>
        <v>0.92592592592592593</v>
      </c>
      <c r="L47" s="4">
        <f t="shared" si="6"/>
        <v>7.407407407407407E-2</v>
      </c>
      <c r="M47" s="4">
        <f t="shared" si="6"/>
        <v>7.407407407407407E-2</v>
      </c>
      <c r="N47" s="4">
        <f t="shared" si="6"/>
        <v>0.18518518518518517</v>
      </c>
      <c r="O47" s="4">
        <f t="shared" si="6"/>
        <v>0.29629629629629628</v>
      </c>
      <c r="P47" s="4">
        <f t="shared" si="6"/>
        <v>1.1481481481481481</v>
      </c>
      <c r="Q47" s="2">
        <f>SUM(H2:H46)/SUM(I2:I46)</f>
        <v>0.45238095238095238</v>
      </c>
      <c r="R47" s="2">
        <f>SUM(J2:J46)/SUM(K2:K46)</f>
        <v>0.52</v>
      </c>
      <c r="S47" s="2">
        <f>SUM(L2:L46)/SUM(M2:M46)</f>
        <v>1</v>
      </c>
      <c r="T47" s="4">
        <f t="shared" ref="T47:V47" si="7">AVERAGE(T2:T46)</f>
        <v>9.2222222222222214</v>
      </c>
      <c r="U47" s="4">
        <f t="shared" si="7"/>
        <v>5.3703703703703702</v>
      </c>
      <c r="V47" s="4">
        <f t="shared" si="7"/>
        <v>3.7037037037037035E-2</v>
      </c>
      <c r="W47" s="3">
        <f>((H49*85.91) +(F49*53.897)+(J49*51.757)+(L49*46.845)+(E49*39.19)+(N49*39.19)+(D49*34.677)+((C49-N49)*14.707)-(O49*17.174)-((M49-L49)*20.091)-((I49-H49)*39.19)-(G49*53.897))/T49</f>
        <v>14.253112449799195</v>
      </c>
      <c r="X47" s="4">
        <f t="shared" ref="X47" si="8">B47+(C47*1.2)+(D47*1.5)+(E47*3)+(F47*3)-G47</f>
        <v>6.481481481481481</v>
      </c>
      <c r="Y47" s="4">
        <f t="shared" ref="Y47" si="9">B47+0.4*H47-0.7*I47-0.4*(M47-L47)+0.7*N47+0.3*(C47-N47)+F47+D47*0.7+0.7*E47-0.4*O47-G47</f>
        <v>2.774074074074075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93</v>
      </c>
      <c r="C49">
        <f t="shared" ref="C49:P49" si="10">SUM(C2:C46)</f>
        <v>30</v>
      </c>
      <c r="D49">
        <f t="shared" si="10"/>
        <v>20</v>
      </c>
      <c r="E49">
        <f t="shared" si="10"/>
        <v>1</v>
      </c>
      <c r="F49">
        <f t="shared" si="10"/>
        <v>5</v>
      </c>
      <c r="G49">
        <f t="shared" si="10"/>
        <v>2</v>
      </c>
      <c r="H49">
        <f t="shared" si="10"/>
        <v>38</v>
      </c>
      <c r="I49">
        <f t="shared" si="10"/>
        <v>84</v>
      </c>
      <c r="J49">
        <f t="shared" si="10"/>
        <v>13</v>
      </c>
      <c r="K49">
        <f t="shared" si="10"/>
        <v>25</v>
      </c>
      <c r="L49">
        <f t="shared" si="10"/>
        <v>2</v>
      </c>
      <c r="M49">
        <f t="shared" si="10"/>
        <v>2</v>
      </c>
      <c r="N49">
        <f t="shared" si="10"/>
        <v>5</v>
      </c>
      <c r="O49">
        <f t="shared" si="10"/>
        <v>8</v>
      </c>
      <c r="P49">
        <f t="shared" si="10"/>
        <v>31</v>
      </c>
      <c r="T49">
        <f>SUM(T2:T46)</f>
        <v>249</v>
      </c>
      <c r="U49">
        <f>SUM(U2:U46)</f>
        <v>145</v>
      </c>
      <c r="V49">
        <f>SUM(V2:V46)</f>
        <v>1</v>
      </c>
      <c r="X49" s="4">
        <f>SUM(X2:X46)</f>
        <v>174.99999999999997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352A8-B71D-4946-B5F5-7C99873A148D}">
  <dimension ref="A1:Z56"/>
  <sheetViews>
    <sheetView topLeftCell="A9" workbookViewId="0">
      <selection activeCell="W28" sqref="W28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'Dejounte Murray'!A2</f>
        <v>@ EUR</v>
      </c>
      <c r="B2">
        <v>9</v>
      </c>
      <c r="C2">
        <v>1</v>
      </c>
      <c r="D2">
        <v>0</v>
      </c>
      <c r="E2">
        <v>0</v>
      </c>
      <c r="F2">
        <v>0</v>
      </c>
      <c r="G2">
        <v>0</v>
      </c>
      <c r="H2">
        <v>4</v>
      </c>
      <c r="I2">
        <v>5</v>
      </c>
      <c r="J2">
        <v>1</v>
      </c>
      <c r="K2">
        <v>1</v>
      </c>
      <c r="L2">
        <v>0</v>
      </c>
      <c r="M2">
        <v>0</v>
      </c>
      <c r="N2">
        <v>0</v>
      </c>
      <c r="O2">
        <v>1</v>
      </c>
      <c r="P2">
        <v>-11</v>
      </c>
      <c r="Q2" s="2">
        <f t="shared" ref="Q2:Q46" si="0">H2/I2</f>
        <v>0.8</v>
      </c>
      <c r="R2" s="2">
        <f t="shared" ref="R2:R46" si="1">J2/K2</f>
        <v>1</v>
      </c>
      <c r="S2" s="6" t="s">
        <v>45</v>
      </c>
      <c r="T2">
        <v>17</v>
      </c>
      <c r="U2">
        <v>9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20.808235294117647</v>
      </c>
      <c r="X2" s="4">
        <f t="shared" ref="X2:X46" si="3">B2+(C2*1.2)+(D2*1.5)+(E2*3)+(F2*3)-G2</f>
        <v>10.199999999999999</v>
      </c>
      <c r="Y2" s="4">
        <f t="shared" ref="Y2:Y46" si="4">B2+0.4*H2-0.7*I2-0.4*(M2-L2)+0.7*N2+0.3*(C2-N2)+F2+D2*0.7+0.7*E2-0.4*O2-G2</f>
        <v>6.9999999999999991</v>
      </c>
      <c r="Z2">
        <v>0</v>
      </c>
    </row>
    <row r="3" spans="1:26" x14ac:dyDescent="0.3">
      <c r="A3" s="1" t="str">
        <f>'Dejounte Murray'!A3</f>
        <v>@ RKS</v>
      </c>
      <c r="B3">
        <v>18</v>
      </c>
      <c r="C3">
        <v>1</v>
      </c>
      <c r="D3">
        <v>4</v>
      </c>
      <c r="E3">
        <v>0</v>
      </c>
      <c r="F3">
        <v>0</v>
      </c>
      <c r="G3">
        <v>0</v>
      </c>
      <c r="H3">
        <v>8</v>
      </c>
      <c r="I3">
        <v>14</v>
      </c>
      <c r="J3">
        <v>2</v>
      </c>
      <c r="K3">
        <v>5</v>
      </c>
      <c r="L3">
        <v>0</v>
      </c>
      <c r="M3">
        <v>0</v>
      </c>
      <c r="N3">
        <v>0</v>
      </c>
      <c r="O3">
        <v>1</v>
      </c>
      <c r="P3">
        <v>-8</v>
      </c>
      <c r="Q3" s="2">
        <f t="shared" si="0"/>
        <v>0.5714285714285714</v>
      </c>
      <c r="R3" s="2">
        <f t="shared" si="1"/>
        <v>0.4</v>
      </c>
      <c r="S3" s="6" t="s">
        <v>45</v>
      </c>
      <c r="T3">
        <v>25</v>
      </c>
      <c r="U3">
        <v>29</v>
      </c>
      <c r="V3">
        <v>0</v>
      </c>
      <c r="W3" s="3">
        <f t="shared" si="2"/>
        <v>27.675799999999999</v>
      </c>
      <c r="X3" s="4">
        <f t="shared" si="3"/>
        <v>25.2</v>
      </c>
      <c r="Y3" s="4">
        <f t="shared" si="4"/>
        <v>14.1</v>
      </c>
      <c r="Z3">
        <v>0</v>
      </c>
    </row>
    <row r="4" spans="1:26" x14ac:dyDescent="0.3">
      <c r="A4" s="1" t="str">
        <f>'Dejounte Murray'!A4</f>
        <v>vs AFR</v>
      </c>
      <c r="B4">
        <v>4</v>
      </c>
      <c r="C4">
        <v>2</v>
      </c>
      <c r="D4">
        <v>1</v>
      </c>
      <c r="E4">
        <v>0</v>
      </c>
      <c r="F4">
        <v>0</v>
      </c>
      <c r="G4">
        <v>0</v>
      </c>
      <c r="H4">
        <v>1</v>
      </c>
      <c r="I4">
        <v>1</v>
      </c>
      <c r="J4">
        <v>0</v>
      </c>
      <c r="K4">
        <v>0</v>
      </c>
      <c r="L4">
        <v>2</v>
      </c>
      <c r="M4">
        <v>2</v>
      </c>
      <c r="N4">
        <v>1</v>
      </c>
      <c r="O4">
        <v>0</v>
      </c>
      <c r="P4">
        <v>8</v>
      </c>
      <c r="Q4" s="2">
        <f t="shared" si="0"/>
        <v>1</v>
      </c>
      <c r="R4" s="6" t="s">
        <v>45</v>
      </c>
      <c r="S4" s="2">
        <f>L4/M4</f>
        <v>1</v>
      </c>
      <c r="T4">
        <v>6</v>
      </c>
      <c r="U4">
        <v>6</v>
      </c>
      <c r="V4">
        <v>0</v>
      </c>
      <c r="W4" s="3">
        <f t="shared" si="2"/>
        <v>44.695666666666661</v>
      </c>
      <c r="X4" s="4">
        <f t="shared" si="3"/>
        <v>7.9</v>
      </c>
      <c r="Y4" s="4">
        <f t="shared" si="4"/>
        <v>5.4</v>
      </c>
      <c r="Z4">
        <v>0</v>
      </c>
    </row>
    <row r="5" spans="1:26" x14ac:dyDescent="0.3">
      <c r="A5" s="1" t="str">
        <f>'Dejounte Murray'!A5</f>
        <v>@ OLD</v>
      </c>
      <c r="B5">
        <v>3</v>
      </c>
      <c r="C5">
        <v>1</v>
      </c>
      <c r="D5">
        <v>1</v>
      </c>
      <c r="E5">
        <v>0</v>
      </c>
      <c r="F5">
        <v>0</v>
      </c>
      <c r="G5">
        <v>0</v>
      </c>
      <c r="H5">
        <v>1</v>
      </c>
      <c r="I5">
        <v>2</v>
      </c>
      <c r="J5">
        <v>1</v>
      </c>
      <c r="K5">
        <v>2</v>
      </c>
      <c r="L5">
        <v>0</v>
      </c>
      <c r="M5">
        <v>0</v>
      </c>
      <c r="N5">
        <v>1</v>
      </c>
      <c r="O5">
        <v>0</v>
      </c>
      <c r="P5">
        <v>2</v>
      </c>
      <c r="Q5" s="2">
        <f t="shared" si="0"/>
        <v>0.5</v>
      </c>
      <c r="R5" s="2">
        <f t="shared" si="1"/>
        <v>0.5</v>
      </c>
      <c r="S5" s="6" t="s">
        <v>45</v>
      </c>
      <c r="T5">
        <v>8</v>
      </c>
      <c r="U5">
        <v>6</v>
      </c>
      <c r="V5">
        <v>0</v>
      </c>
      <c r="W5" s="3">
        <f t="shared" si="2"/>
        <v>21.542999999999999</v>
      </c>
      <c r="X5" s="4">
        <f t="shared" si="3"/>
        <v>5.7</v>
      </c>
      <c r="Y5" s="4">
        <f t="shared" si="4"/>
        <v>3.4000000000000004</v>
      </c>
      <c r="Z5">
        <v>0</v>
      </c>
    </row>
    <row r="6" spans="1:26" x14ac:dyDescent="0.3">
      <c r="A6" s="1" t="str">
        <f>'Dejounte Murray'!A6</f>
        <v>vs USA</v>
      </c>
      <c r="B6">
        <v>5</v>
      </c>
      <c r="C6">
        <v>0</v>
      </c>
      <c r="D6">
        <v>0</v>
      </c>
      <c r="E6">
        <v>0</v>
      </c>
      <c r="F6">
        <v>0</v>
      </c>
      <c r="G6">
        <v>0</v>
      </c>
      <c r="H6">
        <v>2</v>
      </c>
      <c r="I6">
        <v>2</v>
      </c>
      <c r="J6">
        <v>1</v>
      </c>
      <c r="K6">
        <v>1</v>
      </c>
      <c r="L6">
        <v>0</v>
      </c>
      <c r="M6">
        <v>0</v>
      </c>
      <c r="N6">
        <v>0</v>
      </c>
      <c r="O6">
        <v>0</v>
      </c>
      <c r="P6">
        <v>-7</v>
      </c>
      <c r="Q6" s="2">
        <f t="shared" si="0"/>
        <v>1</v>
      </c>
      <c r="R6" s="2">
        <f t="shared" si="1"/>
        <v>1</v>
      </c>
      <c r="S6" s="6" t="s">
        <v>45</v>
      </c>
      <c r="T6">
        <v>6</v>
      </c>
      <c r="U6">
        <v>5</v>
      </c>
      <c r="V6">
        <v>0</v>
      </c>
      <c r="W6" s="3">
        <f t="shared" si="2"/>
        <v>37.262833333333333</v>
      </c>
      <c r="X6" s="4">
        <f t="shared" si="3"/>
        <v>5</v>
      </c>
      <c r="Y6" s="4">
        <f t="shared" si="4"/>
        <v>4.4000000000000004</v>
      </c>
      <c r="Z6">
        <v>0</v>
      </c>
    </row>
    <row r="7" spans="1:26" x14ac:dyDescent="0.3">
      <c r="A7" s="1" t="str">
        <f>'Dejounte Murray'!A7</f>
        <v>@ SPA</v>
      </c>
      <c r="B7">
        <v>8</v>
      </c>
      <c r="C7">
        <v>2</v>
      </c>
      <c r="D7">
        <v>2</v>
      </c>
      <c r="E7">
        <v>0</v>
      </c>
      <c r="F7">
        <v>1</v>
      </c>
      <c r="G7">
        <v>0</v>
      </c>
      <c r="H7">
        <v>3</v>
      </c>
      <c r="I7">
        <v>4</v>
      </c>
      <c r="J7">
        <v>0</v>
      </c>
      <c r="K7">
        <v>0</v>
      </c>
      <c r="L7">
        <v>2</v>
      </c>
      <c r="M7">
        <v>2</v>
      </c>
      <c r="N7">
        <v>2</v>
      </c>
      <c r="O7">
        <v>0</v>
      </c>
      <c r="P7">
        <v>-3</v>
      </c>
      <c r="Q7" s="2">
        <f t="shared" si="0"/>
        <v>0.75</v>
      </c>
      <c r="R7" s="6" t="s">
        <v>45</v>
      </c>
      <c r="S7" s="2">
        <f t="shared" ref="S7:S46" si="5">L7/M7</f>
        <v>1</v>
      </c>
      <c r="T7">
        <v>9</v>
      </c>
      <c r="U7">
        <v>14</v>
      </c>
      <c r="V7">
        <v>0</v>
      </c>
      <c r="W7" s="3">
        <f t="shared" si="2"/>
        <v>57.095666666666681</v>
      </c>
      <c r="X7" s="4">
        <f t="shared" si="3"/>
        <v>16.399999999999999</v>
      </c>
      <c r="Y7" s="4">
        <f t="shared" si="4"/>
        <v>10.199999999999999</v>
      </c>
      <c r="Z7">
        <v>0</v>
      </c>
    </row>
    <row r="8" spans="1:26" x14ac:dyDescent="0.3">
      <c r="A8" s="1" t="str">
        <f>'Dejounte Murray'!A8</f>
        <v>vs 6TH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 s="6" t="s">
        <v>45</v>
      </c>
      <c r="R8" s="6" t="s">
        <v>45</v>
      </c>
      <c r="S8" s="6" t="s">
        <v>45</v>
      </c>
      <c r="T8">
        <v>4</v>
      </c>
      <c r="U8">
        <v>0</v>
      </c>
      <c r="V8">
        <v>0</v>
      </c>
      <c r="W8" s="3">
        <f t="shared" si="2"/>
        <v>0</v>
      </c>
      <c r="X8" s="4">
        <f t="shared" si="3"/>
        <v>0</v>
      </c>
      <c r="Y8" s="4">
        <f t="shared" si="4"/>
        <v>0</v>
      </c>
      <c r="Z8">
        <v>0</v>
      </c>
    </row>
    <row r="9" spans="1:26" x14ac:dyDescent="0.3">
      <c r="A9" s="1" t="str">
        <f>'Dejounte Murray'!A9</f>
        <v>@ CAN</v>
      </c>
      <c r="B9">
        <v>5</v>
      </c>
      <c r="C9">
        <v>1</v>
      </c>
      <c r="D9">
        <v>0</v>
      </c>
      <c r="E9">
        <v>0</v>
      </c>
      <c r="F9">
        <v>0</v>
      </c>
      <c r="G9">
        <v>0</v>
      </c>
      <c r="H9">
        <v>1</v>
      </c>
      <c r="I9">
        <v>2</v>
      </c>
      <c r="J9">
        <v>1</v>
      </c>
      <c r="K9">
        <v>1</v>
      </c>
      <c r="L9">
        <v>2</v>
      </c>
      <c r="M9">
        <v>2</v>
      </c>
      <c r="N9">
        <v>0</v>
      </c>
      <c r="O9">
        <v>0</v>
      </c>
      <c r="P9">
        <v>-6</v>
      </c>
      <c r="Q9" s="2">
        <f t="shared" si="0"/>
        <v>0.5</v>
      </c>
      <c r="R9" s="2">
        <f t="shared" si="1"/>
        <v>1</v>
      </c>
      <c r="S9" s="2">
        <f t="shared" si="5"/>
        <v>1</v>
      </c>
      <c r="T9">
        <v>6</v>
      </c>
      <c r="U9">
        <v>5</v>
      </c>
      <c r="V9">
        <v>0</v>
      </c>
      <c r="W9" s="3">
        <f t="shared" si="2"/>
        <v>34.478999999999999</v>
      </c>
      <c r="X9" s="4">
        <f t="shared" si="3"/>
        <v>6.2</v>
      </c>
      <c r="Y9" s="4">
        <f t="shared" si="4"/>
        <v>4.3</v>
      </c>
      <c r="Z9">
        <v>0</v>
      </c>
    </row>
    <row r="10" spans="1:26" x14ac:dyDescent="0.3">
      <c r="A10" s="1" t="str">
        <f>'Dejounte Murray'!A10</f>
        <v>vs DNK</v>
      </c>
      <c r="B10">
        <v>8</v>
      </c>
      <c r="C10">
        <v>0</v>
      </c>
      <c r="D10">
        <v>0</v>
      </c>
      <c r="E10">
        <v>0</v>
      </c>
      <c r="F10">
        <v>0</v>
      </c>
      <c r="G10">
        <v>0</v>
      </c>
      <c r="H10">
        <v>3</v>
      </c>
      <c r="I10">
        <v>4</v>
      </c>
      <c r="J10">
        <v>1</v>
      </c>
      <c r="K10">
        <v>2</v>
      </c>
      <c r="L10">
        <v>1</v>
      </c>
      <c r="M10">
        <v>1</v>
      </c>
      <c r="N10">
        <v>0</v>
      </c>
      <c r="O10">
        <v>0</v>
      </c>
      <c r="P10">
        <v>-4</v>
      </c>
      <c r="Q10" s="2">
        <f t="shared" si="0"/>
        <v>0.75</v>
      </c>
      <c r="R10" s="2">
        <f t="shared" si="1"/>
        <v>0.5</v>
      </c>
      <c r="S10" s="2">
        <f t="shared" si="5"/>
        <v>1</v>
      </c>
      <c r="T10">
        <v>6</v>
      </c>
      <c r="U10">
        <v>8</v>
      </c>
      <c r="V10">
        <v>1</v>
      </c>
      <c r="W10" s="3">
        <f t="shared" si="2"/>
        <v>52.856999999999999</v>
      </c>
      <c r="X10" s="4">
        <f t="shared" si="3"/>
        <v>8</v>
      </c>
      <c r="Y10" s="4">
        <f t="shared" si="4"/>
        <v>6.3999999999999995</v>
      </c>
      <c r="Z10">
        <v>0</v>
      </c>
    </row>
    <row r="11" spans="1:26" x14ac:dyDescent="0.3">
      <c r="A11" s="1" t="str">
        <f>'Dejounte Murray'!A11</f>
        <v>vs CHI</v>
      </c>
      <c r="B11">
        <v>5</v>
      </c>
      <c r="C11">
        <v>1</v>
      </c>
      <c r="D11">
        <v>0</v>
      </c>
      <c r="E11">
        <v>0</v>
      </c>
      <c r="F11">
        <v>0</v>
      </c>
      <c r="G11">
        <v>0</v>
      </c>
      <c r="H11">
        <v>2</v>
      </c>
      <c r="I11">
        <v>3</v>
      </c>
      <c r="J11">
        <v>1</v>
      </c>
      <c r="K11">
        <v>2</v>
      </c>
      <c r="L11">
        <v>0</v>
      </c>
      <c r="M11">
        <v>0</v>
      </c>
      <c r="N11">
        <v>0</v>
      </c>
      <c r="O11">
        <v>0</v>
      </c>
      <c r="P11">
        <v>5</v>
      </c>
      <c r="Q11" s="2">
        <f t="shared" si="0"/>
        <v>0.66666666666666663</v>
      </c>
      <c r="R11" s="2">
        <f t="shared" si="1"/>
        <v>0.5</v>
      </c>
      <c r="S11" s="6" t="s">
        <v>45</v>
      </c>
      <c r="T11">
        <v>8</v>
      </c>
      <c r="U11">
        <v>5</v>
      </c>
      <c r="V11">
        <v>0</v>
      </c>
      <c r="W11" s="3">
        <f t="shared" si="2"/>
        <v>24.886749999999999</v>
      </c>
      <c r="X11" s="4">
        <f t="shared" si="3"/>
        <v>6.2</v>
      </c>
      <c r="Y11" s="4">
        <f t="shared" si="4"/>
        <v>4</v>
      </c>
      <c r="Z11">
        <v>0</v>
      </c>
    </row>
    <row r="12" spans="1:26" x14ac:dyDescent="0.3">
      <c r="A12" s="1" t="str">
        <f>'Dejounte Murray'!A12</f>
        <v>@ 3PT</v>
      </c>
      <c r="B12">
        <v>9</v>
      </c>
      <c r="C12">
        <v>1</v>
      </c>
      <c r="D12">
        <v>1</v>
      </c>
      <c r="E12">
        <v>0</v>
      </c>
      <c r="F12">
        <v>0</v>
      </c>
      <c r="G12">
        <v>0</v>
      </c>
      <c r="H12">
        <v>3</v>
      </c>
      <c r="I12">
        <v>5</v>
      </c>
      <c r="J12">
        <v>2</v>
      </c>
      <c r="K12">
        <v>4</v>
      </c>
      <c r="L12">
        <v>1</v>
      </c>
      <c r="M12">
        <v>1</v>
      </c>
      <c r="N12">
        <v>0</v>
      </c>
      <c r="O12">
        <v>0</v>
      </c>
      <c r="P12">
        <v>7</v>
      </c>
      <c r="Q12" s="2">
        <f t="shared" si="0"/>
        <v>0.6</v>
      </c>
      <c r="R12" s="2">
        <f t="shared" si="1"/>
        <v>0.5</v>
      </c>
      <c r="S12" s="2">
        <f t="shared" si="5"/>
        <v>1</v>
      </c>
      <c r="T12">
        <v>7</v>
      </c>
      <c r="U12">
        <v>12</v>
      </c>
      <c r="V12">
        <v>0</v>
      </c>
      <c r="W12" s="3">
        <f t="shared" si="2"/>
        <v>54.156142857142868</v>
      </c>
      <c r="X12" s="4">
        <f t="shared" si="3"/>
        <v>11.7</v>
      </c>
      <c r="Y12" s="4">
        <f t="shared" si="4"/>
        <v>7.6999999999999993</v>
      </c>
      <c r="Z12">
        <v>0</v>
      </c>
    </row>
    <row r="13" spans="1:26" x14ac:dyDescent="0.3">
      <c r="A13" s="1" t="str">
        <f>'Dejounte Murray'!A13</f>
        <v>vs DEF</v>
      </c>
      <c r="B13">
        <v>2</v>
      </c>
      <c r="C13">
        <v>1</v>
      </c>
      <c r="D13">
        <v>0</v>
      </c>
      <c r="E13">
        <v>0</v>
      </c>
      <c r="F13">
        <v>1</v>
      </c>
      <c r="G13">
        <v>0</v>
      </c>
      <c r="H13">
        <v>1</v>
      </c>
      <c r="I13">
        <v>2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4</v>
      </c>
      <c r="Q13" s="2">
        <f t="shared" si="0"/>
        <v>0.5</v>
      </c>
      <c r="R13" s="2">
        <f t="shared" si="1"/>
        <v>0</v>
      </c>
      <c r="S13" s="6" t="s">
        <v>45</v>
      </c>
      <c r="T13">
        <v>6</v>
      </c>
      <c r="U13">
        <v>2</v>
      </c>
      <c r="V13">
        <v>0</v>
      </c>
      <c r="W13" s="3">
        <f t="shared" si="2"/>
        <v>19.220666666666663</v>
      </c>
      <c r="X13" s="4">
        <f t="shared" si="3"/>
        <v>6.2</v>
      </c>
      <c r="Y13" s="4">
        <f t="shared" si="4"/>
        <v>2.2999999999999998</v>
      </c>
      <c r="Z13">
        <v>0</v>
      </c>
    </row>
    <row r="14" spans="1:26" x14ac:dyDescent="0.3">
      <c r="A14" s="1" t="str">
        <f>'Dejounte Murray'!A14</f>
        <v>@ OCE</v>
      </c>
      <c r="B14">
        <v>2</v>
      </c>
      <c r="C14">
        <v>0</v>
      </c>
      <c r="D14">
        <v>2</v>
      </c>
      <c r="E14">
        <v>0</v>
      </c>
      <c r="F14">
        <v>0</v>
      </c>
      <c r="G14">
        <v>1</v>
      </c>
      <c r="H14">
        <v>1</v>
      </c>
      <c r="I14">
        <v>3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-1</v>
      </c>
      <c r="Q14" s="2">
        <f t="shared" si="0"/>
        <v>0.33333333333333331</v>
      </c>
      <c r="R14" s="2">
        <f t="shared" si="1"/>
        <v>0</v>
      </c>
      <c r="S14" s="6" t="s">
        <v>45</v>
      </c>
      <c r="T14">
        <v>6</v>
      </c>
      <c r="U14">
        <v>6</v>
      </c>
      <c r="V14">
        <v>0</v>
      </c>
      <c r="W14" s="3">
        <f t="shared" si="2"/>
        <v>3.8311666666666695</v>
      </c>
      <c r="X14" s="4">
        <f t="shared" si="3"/>
        <v>4</v>
      </c>
      <c r="Y14" s="4">
        <f t="shared" si="4"/>
        <v>0.70000000000000018</v>
      </c>
      <c r="Z14">
        <v>0</v>
      </c>
    </row>
    <row r="15" spans="1:26" x14ac:dyDescent="0.3">
      <c r="A15" s="1" t="str">
        <f>'Dejounte Murray'!A15</f>
        <v>vs FRA</v>
      </c>
      <c r="B15">
        <v>0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2</v>
      </c>
      <c r="J15">
        <v>0</v>
      </c>
      <c r="K15">
        <v>2</v>
      </c>
      <c r="L15">
        <v>0</v>
      </c>
      <c r="M15">
        <v>0</v>
      </c>
      <c r="N15">
        <v>0</v>
      </c>
      <c r="O15">
        <v>2</v>
      </c>
      <c r="P15">
        <v>7</v>
      </c>
      <c r="Q15" s="2">
        <f t="shared" si="0"/>
        <v>0</v>
      </c>
      <c r="R15" s="2">
        <f t="shared" si="1"/>
        <v>0</v>
      </c>
      <c r="S15" s="6" t="s">
        <v>45</v>
      </c>
      <c r="T15">
        <v>6</v>
      </c>
      <c r="U15">
        <v>2</v>
      </c>
      <c r="V15">
        <v>0</v>
      </c>
      <c r="W15" s="3">
        <f t="shared" si="2"/>
        <v>-13.008499999999998</v>
      </c>
      <c r="X15" s="4">
        <f t="shared" si="3"/>
        <v>1.5</v>
      </c>
      <c r="Y15" s="4">
        <f t="shared" si="4"/>
        <v>-1.5</v>
      </c>
      <c r="Z15">
        <v>0</v>
      </c>
    </row>
    <row r="16" spans="1:26" x14ac:dyDescent="0.3">
      <c r="A16" s="1" t="str">
        <f>'Dejounte Murray'!A16</f>
        <v>@ INJ</v>
      </c>
      <c r="B16">
        <v>3</v>
      </c>
      <c r="C16">
        <v>1</v>
      </c>
      <c r="D16">
        <v>0</v>
      </c>
      <c r="E16">
        <v>1</v>
      </c>
      <c r="F16">
        <v>0</v>
      </c>
      <c r="G16">
        <v>0</v>
      </c>
      <c r="H16">
        <v>1</v>
      </c>
      <c r="I16">
        <v>2</v>
      </c>
      <c r="J16">
        <v>1</v>
      </c>
      <c r="K16">
        <v>2</v>
      </c>
      <c r="L16">
        <v>0</v>
      </c>
      <c r="M16">
        <v>0</v>
      </c>
      <c r="N16">
        <v>0</v>
      </c>
      <c r="O16">
        <v>0</v>
      </c>
      <c r="P16">
        <v>-5</v>
      </c>
      <c r="Q16" s="2">
        <f t="shared" si="0"/>
        <v>0.5</v>
      </c>
      <c r="R16" s="2">
        <f t="shared" si="1"/>
        <v>0.5</v>
      </c>
      <c r="S16" s="6" t="s">
        <v>45</v>
      </c>
      <c r="T16">
        <v>9</v>
      </c>
      <c r="U16">
        <v>3</v>
      </c>
      <c r="V16">
        <v>0</v>
      </c>
      <c r="W16" s="3">
        <f t="shared" si="2"/>
        <v>16.930444444444444</v>
      </c>
      <c r="X16" s="4">
        <f t="shared" si="3"/>
        <v>7.2</v>
      </c>
      <c r="Y16" s="4">
        <f t="shared" si="4"/>
        <v>3</v>
      </c>
      <c r="Z16">
        <v>0</v>
      </c>
    </row>
    <row r="17" spans="1:26" x14ac:dyDescent="0.3">
      <c r="A17" s="1" t="str">
        <f>'Dejounte Murray'!A17</f>
        <v>vs EUR</v>
      </c>
      <c r="B17">
        <v>3</v>
      </c>
      <c r="C17">
        <v>0</v>
      </c>
      <c r="D17">
        <v>1</v>
      </c>
      <c r="E17">
        <v>0</v>
      </c>
      <c r="F17">
        <v>0</v>
      </c>
      <c r="G17">
        <v>0</v>
      </c>
      <c r="H17">
        <v>1</v>
      </c>
      <c r="I17">
        <v>3</v>
      </c>
      <c r="J17">
        <v>1</v>
      </c>
      <c r="K17">
        <v>2</v>
      </c>
      <c r="L17">
        <v>0</v>
      </c>
      <c r="M17">
        <v>0</v>
      </c>
      <c r="N17">
        <v>0</v>
      </c>
      <c r="O17">
        <v>0</v>
      </c>
      <c r="P17">
        <v>5</v>
      </c>
      <c r="Q17" s="2">
        <f t="shared" si="0"/>
        <v>0.33333333333333331</v>
      </c>
      <c r="R17" s="2">
        <f t="shared" si="1"/>
        <v>0.5</v>
      </c>
      <c r="S17" s="6" t="s">
        <v>45</v>
      </c>
      <c r="T17">
        <v>8</v>
      </c>
      <c r="U17">
        <v>6</v>
      </c>
      <c r="V17">
        <v>0</v>
      </c>
      <c r="W17" s="3">
        <f t="shared" si="2"/>
        <v>11.7455</v>
      </c>
      <c r="X17" s="4">
        <f t="shared" si="3"/>
        <v>4.5</v>
      </c>
      <c r="Y17" s="4">
        <f t="shared" si="4"/>
        <v>2</v>
      </c>
      <c r="Z17">
        <v>0</v>
      </c>
    </row>
    <row r="18" spans="1:26" x14ac:dyDescent="0.3">
      <c r="A18" s="1" t="str">
        <f>'Dejounte Murray'!A18</f>
        <v>vs RKS</v>
      </c>
      <c r="B18">
        <v>2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-5</v>
      </c>
      <c r="Q18" s="2">
        <f t="shared" si="0"/>
        <v>1</v>
      </c>
      <c r="R18" s="6" t="s">
        <v>45</v>
      </c>
      <c r="S18" s="6" t="s">
        <v>45</v>
      </c>
      <c r="T18">
        <v>6</v>
      </c>
      <c r="U18">
        <v>2</v>
      </c>
      <c r="V18">
        <v>1</v>
      </c>
      <c r="W18" s="3">
        <f t="shared" si="2"/>
        <v>14.318333333333333</v>
      </c>
      <c r="X18" s="4">
        <f t="shared" si="3"/>
        <v>2</v>
      </c>
      <c r="Y18" s="4">
        <f t="shared" si="4"/>
        <v>1.7</v>
      </c>
      <c r="Z18">
        <v>0</v>
      </c>
    </row>
    <row r="19" spans="1:26" x14ac:dyDescent="0.3">
      <c r="A19" s="1" t="str">
        <f>'Dejounte Murray'!A19</f>
        <v>@ AFR</v>
      </c>
      <c r="B19">
        <v>5</v>
      </c>
      <c r="C19">
        <v>0</v>
      </c>
      <c r="D19">
        <v>1</v>
      </c>
      <c r="E19">
        <v>0</v>
      </c>
      <c r="F19">
        <v>0</v>
      </c>
      <c r="G19">
        <v>0</v>
      </c>
      <c r="H19">
        <v>2</v>
      </c>
      <c r="I19">
        <v>3</v>
      </c>
      <c r="J19">
        <v>1</v>
      </c>
      <c r="K19">
        <v>2</v>
      </c>
      <c r="L19">
        <v>0</v>
      </c>
      <c r="M19">
        <v>0</v>
      </c>
      <c r="N19">
        <v>0</v>
      </c>
      <c r="O19">
        <v>0</v>
      </c>
      <c r="P19">
        <v>-5</v>
      </c>
      <c r="Q19" s="2">
        <f t="shared" si="0"/>
        <v>0.66666666666666663</v>
      </c>
      <c r="R19" s="2">
        <f t="shared" si="1"/>
        <v>0.5</v>
      </c>
      <c r="S19" s="6" t="s">
        <v>45</v>
      </c>
      <c r="T19">
        <v>7</v>
      </c>
      <c r="U19">
        <v>8</v>
      </c>
      <c r="V19">
        <v>0</v>
      </c>
      <c r="W19" s="3">
        <f t="shared" si="2"/>
        <v>31.294857142857147</v>
      </c>
      <c r="X19" s="4">
        <f t="shared" si="3"/>
        <v>6.5</v>
      </c>
      <c r="Y19" s="4">
        <f t="shared" si="4"/>
        <v>4.4000000000000004</v>
      </c>
      <c r="Z19">
        <v>0</v>
      </c>
    </row>
    <row r="20" spans="1:26" x14ac:dyDescent="0.3">
      <c r="A20" s="1" t="str">
        <f>'Dejounte Murray'!A20</f>
        <v>vs OLD</v>
      </c>
      <c r="B20">
        <v>0</v>
      </c>
      <c r="C20">
        <v>2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1</v>
      </c>
      <c r="Q20" s="6" t="s">
        <v>45</v>
      </c>
      <c r="R20" s="6" t="s">
        <v>45</v>
      </c>
      <c r="S20" s="6" t="s">
        <v>45</v>
      </c>
      <c r="T20">
        <v>6</v>
      </c>
      <c r="U20">
        <v>3</v>
      </c>
      <c r="V20">
        <v>0</v>
      </c>
      <c r="W20" s="3">
        <f t="shared" si="2"/>
        <v>7.8195000000000014</v>
      </c>
      <c r="X20" s="4">
        <f t="shared" si="3"/>
        <v>3.9</v>
      </c>
      <c r="Y20" s="4">
        <f t="shared" si="4"/>
        <v>0.8999999999999998</v>
      </c>
      <c r="Z20">
        <v>0</v>
      </c>
    </row>
    <row r="21" spans="1:26" x14ac:dyDescent="0.3">
      <c r="A21" s="1" t="str">
        <f>'Dejounte Murray'!A21</f>
        <v>@ USA</v>
      </c>
      <c r="B21">
        <v>6</v>
      </c>
      <c r="C21">
        <v>2</v>
      </c>
      <c r="D21">
        <v>1</v>
      </c>
      <c r="E21">
        <v>0</v>
      </c>
      <c r="F21">
        <v>2</v>
      </c>
      <c r="G21">
        <v>2</v>
      </c>
      <c r="H21">
        <v>2</v>
      </c>
      <c r="I21">
        <v>6</v>
      </c>
      <c r="J21">
        <v>1</v>
      </c>
      <c r="K21">
        <v>2</v>
      </c>
      <c r="L21">
        <v>1</v>
      </c>
      <c r="M21">
        <v>1</v>
      </c>
      <c r="N21">
        <v>1</v>
      </c>
      <c r="O21">
        <v>0</v>
      </c>
      <c r="P21">
        <v>-3</v>
      </c>
      <c r="Q21" s="2">
        <f t="shared" si="0"/>
        <v>0.33333333333333331</v>
      </c>
      <c r="R21" s="2">
        <f t="shared" si="1"/>
        <v>0.5</v>
      </c>
      <c r="S21" s="2">
        <f t="shared" si="5"/>
        <v>1</v>
      </c>
      <c r="T21">
        <v>13</v>
      </c>
      <c r="U21">
        <v>9</v>
      </c>
      <c r="V21">
        <v>0</v>
      </c>
      <c r="W21" s="3">
        <f t="shared" si="2"/>
        <v>15.556615384615387</v>
      </c>
      <c r="X21" s="4">
        <f t="shared" si="3"/>
        <v>13.9</v>
      </c>
      <c r="Y21" s="4">
        <f t="shared" si="4"/>
        <v>4.3000000000000007</v>
      </c>
      <c r="Z21">
        <v>0</v>
      </c>
    </row>
    <row r="22" spans="1:26" x14ac:dyDescent="0.3">
      <c r="A22" s="1" t="str">
        <f>'Dejounte Murray'!A22</f>
        <v>vs SPA</v>
      </c>
      <c r="B22">
        <v>5</v>
      </c>
      <c r="C22">
        <v>0</v>
      </c>
      <c r="D22">
        <v>2</v>
      </c>
      <c r="E22">
        <v>0</v>
      </c>
      <c r="F22">
        <v>0</v>
      </c>
      <c r="G22">
        <v>0</v>
      </c>
      <c r="H22">
        <v>2</v>
      </c>
      <c r="I22">
        <v>2</v>
      </c>
      <c r="J22">
        <v>1</v>
      </c>
      <c r="K22">
        <v>1</v>
      </c>
      <c r="L22">
        <v>0</v>
      </c>
      <c r="M22">
        <v>0</v>
      </c>
      <c r="N22">
        <v>0</v>
      </c>
      <c r="O22">
        <v>0</v>
      </c>
      <c r="P22">
        <v>5</v>
      </c>
      <c r="Q22" s="2">
        <f t="shared" si="0"/>
        <v>1</v>
      </c>
      <c r="R22" s="2">
        <f t="shared" si="1"/>
        <v>1</v>
      </c>
      <c r="S22" s="6" t="s">
        <v>45</v>
      </c>
      <c r="T22">
        <v>7</v>
      </c>
      <c r="U22">
        <v>10</v>
      </c>
      <c r="V22">
        <v>0</v>
      </c>
      <c r="W22" s="3">
        <f t="shared" si="2"/>
        <v>41.847285714285711</v>
      </c>
      <c r="X22" s="4">
        <f t="shared" si="3"/>
        <v>8</v>
      </c>
      <c r="Y22" s="4">
        <f t="shared" si="4"/>
        <v>5.8000000000000007</v>
      </c>
      <c r="Z22">
        <v>0</v>
      </c>
    </row>
    <row r="23" spans="1:26" x14ac:dyDescent="0.3">
      <c r="A23" s="1" t="str">
        <f>'Dejounte Murray'!A23</f>
        <v>@ 6TH</v>
      </c>
      <c r="B23">
        <v>6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I23">
        <v>3</v>
      </c>
      <c r="J23">
        <v>2</v>
      </c>
      <c r="K23">
        <v>2</v>
      </c>
      <c r="L23">
        <v>0</v>
      </c>
      <c r="M23">
        <v>0</v>
      </c>
      <c r="N23">
        <v>0</v>
      </c>
      <c r="O23">
        <v>1</v>
      </c>
      <c r="P23">
        <v>-7</v>
      </c>
      <c r="Q23" s="2">
        <f t="shared" si="0"/>
        <v>0.66666666666666663</v>
      </c>
      <c r="R23" s="2">
        <f t="shared" si="1"/>
        <v>1</v>
      </c>
      <c r="S23" s="6" t="s">
        <v>45</v>
      </c>
      <c r="T23">
        <v>6</v>
      </c>
      <c r="U23">
        <v>6</v>
      </c>
      <c r="V23">
        <v>0</v>
      </c>
      <c r="W23" s="3">
        <f t="shared" si="2"/>
        <v>36.495000000000005</v>
      </c>
      <c r="X23" s="4">
        <f t="shared" si="3"/>
        <v>6</v>
      </c>
      <c r="Y23" s="4">
        <f t="shared" si="4"/>
        <v>4.3</v>
      </c>
      <c r="Z23">
        <v>0</v>
      </c>
    </row>
    <row r="24" spans="1:26" x14ac:dyDescent="0.3">
      <c r="A24" s="1" t="str">
        <f>'Dejounte Murray'!A24</f>
        <v>vs CAN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3</v>
      </c>
      <c r="Q24" s="2">
        <f t="shared" si="0"/>
        <v>0</v>
      </c>
      <c r="R24" s="2">
        <f t="shared" si="1"/>
        <v>0</v>
      </c>
      <c r="S24" s="6" t="s">
        <v>45</v>
      </c>
      <c r="T24">
        <v>7</v>
      </c>
      <c r="U24">
        <v>0</v>
      </c>
      <c r="V24">
        <v>0</v>
      </c>
      <c r="W24" s="3">
        <f t="shared" si="2"/>
        <v>-5.5985714285714279</v>
      </c>
      <c r="X24" s="4">
        <f t="shared" si="3"/>
        <v>0</v>
      </c>
      <c r="Y24" s="4">
        <f t="shared" si="4"/>
        <v>-0.7</v>
      </c>
      <c r="Z24">
        <v>0</v>
      </c>
    </row>
    <row r="25" spans="1:26" x14ac:dyDescent="0.3">
      <c r="A25" s="1" t="str">
        <f>'Dejounte Murray'!A25</f>
        <v>@ DNK</v>
      </c>
      <c r="B25">
        <v>0</v>
      </c>
      <c r="C25">
        <v>0</v>
      </c>
      <c r="D25">
        <v>1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3</v>
      </c>
      <c r="Q25" s="6" t="s">
        <v>45</v>
      </c>
      <c r="R25" s="6" t="s">
        <v>45</v>
      </c>
      <c r="S25" s="6" t="s">
        <v>45</v>
      </c>
      <c r="T25">
        <v>6</v>
      </c>
      <c r="U25">
        <v>3</v>
      </c>
      <c r="V25">
        <v>0</v>
      </c>
      <c r="W25" s="3">
        <f t="shared" si="2"/>
        <v>14.762333333333332</v>
      </c>
      <c r="X25" s="4">
        <f t="shared" si="3"/>
        <v>4.5</v>
      </c>
      <c r="Y25" s="4">
        <f t="shared" si="4"/>
        <v>1.7</v>
      </c>
      <c r="Z25">
        <v>0</v>
      </c>
    </row>
    <row r="26" spans="1:26" x14ac:dyDescent="0.3">
      <c r="A26" s="1" t="str">
        <f>'Dejounte Murray'!A26</f>
        <v>@ CHI</v>
      </c>
      <c r="B26">
        <v>3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1</v>
      </c>
      <c r="J26">
        <v>1</v>
      </c>
      <c r="K26">
        <v>1</v>
      </c>
      <c r="L26">
        <v>0</v>
      </c>
      <c r="M26">
        <v>0</v>
      </c>
      <c r="N26">
        <v>0</v>
      </c>
      <c r="O26">
        <v>0</v>
      </c>
      <c r="P26">
        <v>4</v>
      </c>
      <c r="Q26" s="2">
        <f t="shared" si="0"/>
        <v>1</v>
      </c>
      <c r="R26" s="2">
        <f t="shared" si="1"/>
        <v>1</v>
      </c>
      <c r="S26" s="6" t="s">
        <v>45</v>
      </c>
      <c r="T26">
        <v>5</v>
      </c>
      <c r="U26">
        <v>3</v>
      </c>
      <c r="V26">
        <v>0</v>
      </c>
      <c r="W26" s="3">
        <f t="shared" si="2"/>
        <v>27.5334</v>
      </c>
      <c r="X26" s="4">
        <f t="shared" si="3"/>
        <v>3</v>
      </c>
      <c r="Y26" s="4">
        <f t="shared" si="4"/>
        <v>2.7</v>
      </c>
      <c r="Z26">
        <v>0</v>
      </c>
    </row>
    <row r="27" spans="1:26" x14ac:dyDescent="0.3">
      <c r="A27" s="1" t="str">
        <f>'Dejounte Murray'!A27</f>
        <v>vs 3PT</v>
      </c>
      <c r="B27">
        <v>3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3</v>
      </c>
      <c r="J27">
        <v>1</v>
      </c>
      <c r="K27">
        <v>2</v>
      </c>
      <c r="L27">
        <v>0</v>
      </c>
      <c r="M27">
        <v>0</v>
      </c>
      <c r="N27">
        <v>0</v>
      </c>
      <c r="O27">
        <v>0</v>
      </c>
      <c r="P27">
        <v>-4</v>
      </c>
      <c r="Q27" s="2">
        <f t="shared" si="0"/>
        <v>0.33333333333333331</v>
      </c>
      <c r="R27" s="2">
        <f t="shared" si="1"/>
        <v>0.5</v>
      </c>
      <c r="S27" s="6" t="s">
        <v>45</v>
      </c>
      <c r="T27">
        <v>5</v>
      </c>
      <c r="U27">
        <v>3</v>
      </c>
      <c r="V27">
        <v>0</v>
      </c>
      <c r="W27" s="3">
        <f t="shared" si="2"/>
        <v>11.857400000000002</v>
      </c>
      <c r="X27" s="4">
        <f t="shared" si="3"/>
        <v>3</v>
      </c>
      <c r="Y27" s="4">
        <f t="shared" si="4"/>
        <v>1.3000000000000003</v>
      </c>
      <c r="Z27">
        <v>0</v>
      </c>
    </row>
    <row r="28" spans="1:26" x14ac:dyDescent="0.3">
      <c r="A28" s="1" t="str">
        <f>'Dejounte Murray'!A28</f>
        <v>@ DEF</v>
      </c>
      <c r="B28">
        <v>0</v>
      </c>
      <c r="C28">
        <v>2</v>
      </c>
      <c r="D28">
        <v>0</v>
      </c>
      <c r="E28">
        <v>0</v>
      </c>
      <c r="F28">
        <v>0</v>
      </c>
      <c r="G28">
        <v>0</v>
      </c>
      <c r="H28">
        <v>0</v>
      </c>
      <c r="I28">
        <v>2</v>
      </c>
      <c r="J28">
        <v>0</v>
      </c>
      <c r="K28">
        <v>2</v>
      </c>
      <c r="L28">
        <v>0</v>
      </c>
      <c r="M28">
        <v>0</v>
      </c>
      <c r="N28">
        <v>0</v>
      </c>
      <c r="O28">
        <v>0</v>
      </c>
      <c r="P28">
        <v>-1</v>
      </c>
      <c r="Q28" s="2">
        <f t="shared" si="0"/>
        <v>0</v>
      </c>
      <c r="R28" s="2">
        <f t="shared" si="1"/>
        <v>0</v>
      </c>
      <c r="S28" s="6" t="s">
        <v>45</v>
      </c>
      <c r="T28">
        <v>8</v>
      </c>
      <c r="U28">
        <v>0</v>
      </c>
      <c r="V28">
        <v>0</v>
      </c>
      <c r="W28" s="3">
        <f t="shared" si="2"/>
        <v>-6.1207499999999992</v>
      </c>
      <c r="X28" s="4">
        <f t="shared" si="3"/>
        <v>2.4</v>
      </c>
      <c r="Y28" s="4">
        <f t="shared" si="4"/>
        <v>-0.79999999999999993</v>
      </c>
      <c r="Z28">
        <v>0</v>
      </c>
    </row>
    <row r="29" spans="1:26" x14ac:dyDescent="0.3">
      <c r="A29" s="1">
        <f>'Dejounte Murray'!A29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'Dejounte Murray'!A30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'Dejounte Murray'!A31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'Dejounte Murray'!A32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'Dejounte Murray'!A33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'Dejounte Murray'!A34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'Dejounte Murray'!A35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'Dejounte Murray'!A36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'Dejounte Murray'!A37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'Dejounte Murray'!A38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'Dejounte Murray'!A39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'Dejounte Murray'!A40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'Dejounte Murray'!A41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'Dejounte Murray'!A42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'Dejounte Murray'!A43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'Dejounte Murray'!A44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'Dejounte Murray'!A45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'Dejounte Murray'!A46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4.2222222222222223</v>
      </c>
      <c r="C47" s="4">
        <f t="shared" ref="C47:P47" si="6">AVERAGE(C2:C46)</f>
        <v>0.66666666666666663</v>
      </c>
      <c r="D47" s="4">
        <f t="shared" si="6"/>
        <v>0.70370370370370372</v>
      </c>
      <c r="E47" s="4">
        <f t="shared" si="6"/>
        <v>3.7037037037037035E-2</v>
      </c>
      <c r="F47" s="4">
        <f t="shared" si="6"/>
        <v>0.18518518518518517</v>
      </c>
      <c r="G47" s="4">
        <f t="shared" si="6"/>
        <v>0.1111111111111111</v>
      </c>
      <c r="H47" s="4">
        <f t="shared" si="6"/>
        <v>1.5925925925925926</v>
      </c>
      <c r="I47" s="4">
        <f t="shared" si="6"/>
        <v>2.8148148148148149</v>
      </c>
      <c r="J47" s="4">
        <f t="shared" si="6"/>
        <v>0.70370370370370372</v>
      </c>
      <c r="K47" s="4">
        <f t="shared" si="6"/>
        <v>1.4444444444444444</v>
      </c>
      <c r="L47" s="4">
        <f t="shared" si="6"/>
        <v>0.33333333333333331</v>
      </c>
      <c r="M47" s="4">
        <f t="shared" si="6"/>
        <v>0.33333333333333331</v>
      </c>
      <c r="N47" s="4">
        <f t="shared" si="6"/>
        <v>0.18518518518518517</v>
      </c>
      <c r="O47" s="4">
        <f t="shared" si="6"/>
        <v>0.22222222222222221</v>
      </c>
      <c r="P47" s="4">
        <f t="shared" si="6"/>
        <v>-0.59259259259259256</v>
      </c>
      <c r="Q47" s="2">
        <f>SUM(H2:H46)/SUM(I2:I46)</f>
        <v>0.56578947368421051</v>
      </c>
      <c r="R47" s="2">
        <f>SUM(J2:J46)/SUM(K2:K46)</f>
        <v>0.48717948717948717</v>
      </c>
      <c r="S47" s="2">
        <f>SUM(L2:L46)/SUM(M2:M46)</f>
        <v>1</v>
      </c>
      <c r="T47" s="4">
        <f t="shared" ref="T47:V47" si="7">AVERAGE(T2:T46)</f>
        <v>7.8888888888888893</v>
      </c>
      <c r="U47" s="4">
        <f t="shared" si="7"/>
        <v>6.1111111111111107</v>
      </c>
      <c r="V47" s="4">
        <f t="shared" si="7"/>
        <v>7.407407407407407E-2</v>
      </c>
      <c r="W47" s="3">
        <f>((H49*85.91) +(F49*53.897)+(J49*51.757)+(L49*46.845)+(E49*39.19)+(N49*39.19)+(D49*34.677)+((C49-N49)*14.707)-(O49*17.174)-((M49-L49)*20.091)-((I49-H49)*39.19)-(G49*53.897))/T49</f>
        <v>22.984938967136145</v>
      </c>
      <c r="X47" s="4">
        <f t="shared" ref="X47" si="8">B47+(C47*1.2)+(D47*1.5)+(E47*3)+(F47*3)-G47</f>
        <v>6.6333333333333329</v>
      </c>
      <c r="Y47" s="4">
        <f t="shared" ref="Y47" si="9">B47+0.4*H47-0.7*I47-0.4*(M47-L47)+0.7*N47+0.3*(C47-N47)+F47+D47*0.7+0.7*E47-0.4*O47-G47</f>
        <v>3.6666666666666665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114</v>
      </c>
      <c r="C49">
        <f t="shared" ref="C49:P49" si="10">SUM(C2:C46)</f>
        <v>18</v>
      </c>
      <c r="D49">
        <f t="shared" si="10"/>
        <v>19</v>
      </c>
      <c r="E49">
        <f t="shared" si="10"/>
        <v>1</v>
      </c>
      <c r="F49">
        <f t="shared" si="10"/>
        <v>5</v>
      </c>
      <c r="G49">
        <f t="shared" si="10"/>
        <v>3</v>
      </c>
      <c r="H49">
        <f t="shared" si="10"/>
        <v>43</v>
      </c>
      <c r="I49">
        <f t="shared" si="10"/>
        <v>76</v>
      </c>
      <c r="J49">
        <f t="shared" si="10"/>
        <v>19</v>
      </c>
      <c r="K49">
        <f t="shared" si="10"/>
        <v>39</v>
      </c>
      <c r="L49">
        <f t="shared" si="10"/>
        <v>9</v>
      </c>
      <c r="M49">
        <f t="shared" si="10"/>
        <v>9</v>
      </c>
      <c r="N49">
        <f t="shared" si="10"/>
        <v>5</v>
      </c>
      <c r="O49">
        <f t="shared" si="10"/>
        <v>6</v>
      </c>
      <c r="P49">
        <f t="shared" si="10"/>
        <v>-16</v>
      </c>
      <c r="T49">
        <f>SUM(T2:T46)</f>
        <v>213</v>
      </c>
      <c r="U49">
        <f>SUM(U2:U46)</f>
        <v>165</v>
      </c>
      <c r="V49">
        <f>SUM(V2:V46)</f>
        <v>2</v>
      </c>
      <c r="X49" s="4">
        <f>SUM(X2:X46)</f>
        <v>179.10000000000005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24CB4-BDBC-4305-B2A6-C5D2C8AED6AF}">
  <dimension ref="A1:Z56"/>
  <sheetViews>
    <sheetView topLeftCell="A9" workbookViewId="0">
      <selection activeCell="W28" sqref="W28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'Dejounte Murray'!A2</f>
        <v>@ EUR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-19</v>
      </c>
      <c r="Q2" s="2">
        <f t="shared" ref="Q2:Q46" si="0">H2/I2</f>
        <v>0</v>
      </c>
      <c r="R2" s="6" t="s">
        <v>45</v>
      </c>
      <c r="S2" s="6" t="s">
        <v>45</v>
      </c>
      <c r="T2">
        <v>22</v>
      </c>
      <c r="U2">
        <v>0</v>
      </c>
      <c r="V2">
        <v>0</v>
      </c>
      <c r="W2" s="3">
        <f t="shared" ref="W2:W46" si="1">((H2*85.91) +(F2*53.897)+(J2*51.757)+(L2*46.845)+(E2*39.19)+(N2*39.19)+(D2*34.677)+((C2-N2)*14.707)-(O2*17.174)-((M2-L2)*20.091)-((I2-H2)*39.19)-(G2*53.897))/T2</f>
        <v>0.89263636363636389</v>
      </c>
      <c r="X2" s="4">
        <f t="shared" ref="X2:X46" si="2">B2+(C2*1.2)+(D2*1.5)+(E2*3)+(F2*3)-G2</f>
        <v>4.8</v>
      </c>
      <c r="Y2" s="4">
        <f t="shared" ref="Y2:Y46" si="3">B2+0.4*H2-0.7*I2-0.4*(M2-L2)+0.7*N2+0.3*(C2-N2)+F2+D2*0.7+0.7*E2-0.4*O2-G2</f>
        <v>0.5</v>
      </c>
      <c r="Z2">
        <v>0</v>
      </c>
    </row>
    <row r="3" spans="1:26" x14ac:dyDescent="0.3">
      <c r="A3" s="1" t="str">
        <f>'Dejounte Murray'!A3</f>
        <v>@ RKS</v>
      </c>
      <c r="B3">
        <v>5</v>
      </c>
      <c r="C3">
        <v>2</v>
      </c>
      <c r="D3">
        <v>1</v>
      </c>
      <c r="E3">
        <v>0</v>
      </c>
      <c r="F3">
        <v>0</v>
      </c>
      <c r="G3">
        <v>0</v>
      </c>
      <c r="H3">
        <v>2</v>
      </c>
      <c r="I3">
        <v>4</v>
      </c>
      <c r="J3">
        <v>1</v>
      </c>
      <c r="K3">
        <v>2</v>
      </c>
      <c r="L3">
        <v>0</v>
      </c>
      <c r="M3">
        <v>0</v>
      </c>
      <c r="N3">
        <v>0</v>
      </c>
      <c r="O3">
        <v>1</v>
      </c>
      <c r="P3">
        <v>-8</v>
      </c>
      <c r="Q3" s="2">
        <f t="shared" si="0"/>
        <v>0.5</v>
      </c>
      <c r="R3" s="2">
        <f t="shared" ref="R3:R46" si="4">J3/K3</f>
        <v>0.5</v>
      </c>
      <c r="S3" s="6" t="s">
        <v>45</v>
      </c>
      <c r="T3">
        <v>25</v>
      </c>
      <c r="U3">
        <v>8</v>
      </c>
      <c r="V3">
        <v>0</v>
      </c>
      <c r="W3" s="3">
        <f t="shared" si="1"/>
        <v>7.6845600000000012</v>
      </c>
      <c r="X3" s="4">
        <f t="shared" si="2"/>
        <v>8.9</v>
      </c>
      <c r="Y3" s="4">
        <f t="shared" si="3"/>
        <v>3.9</v>
      </c>
      <c r="Z3">
        <v>0</v>
      </c>
    </row>
    <row r="4" spans="1:26" x14ac:dyDescent="0.3">
      <c r="A4" s="1" t="str">
        <f>'Dejounte Murray'!A4</f>
        <v>vs AFR</v>
      </c>
      <c r="B4">
        <v>2</v>
      </c>
      <c r="C4">
        <v>1</v>
      </c>
      <c r="D4">
        <v>1</v>
      </c>
      <c r="E4">
        <v>0</v>
      </c>
      <c r="F4">
        <v>0</v>
      </c>
      <c r="G4">
        <v>1</v>
      </c>
      <c r="H4">
        <v>1</v>
      </c>
      <c r="I4">
        <v>4</v>
      </c>
      <c r="J4">
        <v>0</v>
      </c>
      <c r="K4">
        <v>1</v>
      </c>
      <c r="L4">
        <v>0</v>
      </c>
      <c r="M4">
        <v>0</v>
      </c>
      <c r="N4">
        <v>1</v>
      </c>
      <c r="O4">
        <v>1</v>
      </c>
      <c r="P4">
        <v>10</v>
      </c>
      <c r="Q4" s="2">
        <f t="shared" si="0"/>
        <v>0.25</v>
      </c>
      <c r="R4" s="2">
        <f t="shared" si="4"/>
        <v>0</v>
      </c>
      <c r="S4" s="6" t="s">
        <v>45</v>
      </c>
      <c r="T4">
        <v>6</v>
      </c>
      <c r="U4">
        <v>5</v>
      </c>
      <c r="V4">
        <v>0</v>
      </c>
      <c r="W4" s="3">
        <f t="shared" si="1"/>
        <v>-4.8106666666666689</v>
      </c>
      <c r="X4" s="4">
        <f t="shared" si="2"/>
        <v>3.7</v>
      </c>
      <c r="Y4" s="4">
        <f t="shared" si="3"/>
        <v>-0.4</v>
      </c>
      <c r="Z4">
        <v>0</v>
      </c>
    </row>
    <row r="5" spans="1:26" x14ac:dyDescent="0.3">
      <c r="A5" s="1" t="str">
        <f>'Dejounte Murray'!A5</f>
        <v>@ OLD</v>
      </c>
      <c r="B5">
        <v>5</v>
      </c>
      <c r="C5">
        <v>1</v>
      </c>
      <c r="D5">
        <v>1</v>
      </c>
      <c r="E5">
        <v>0</v>
      </c>
      <c r="F5">
        <v>0</v>
      </c>
      <c r="G5">
        <v>0</v>
      </c>
      <c r="H5">
        <v>1</v>
      </c>
      <c r="I5">
        <v>1</v>
      </c>
      <c r="J5">
        <v>1</v>
      </c>
      <c r="K5">
        <v>1</v>
      </c>
      <c r="L5">
        <v>2</v>
      </c>
      <c r="M5">
        <v>2</v>
      </c>
      <c r="N5">
        <v>1</v>
      </c>
      <c r="O5">
        <v>0</v>
      </c>
      <c r="P5">
        <v>3</v>
      </c>
      <c r="Q5" s="2">
        <f t="shared" si="0"/>
        <v>1</v>
      </c>
      <c r="R5" s="2">
        <f t="shared" si="4"/>
        <v>1</v>
      </c>
      <c r="S5" s="2">
        <f>L5/M5</f>
        <v>1</v>
      </c>
      <c r="T5">
        <v>6</v>
      </c>
      <c r="U5">
        <v>7</v>
      </c>
      <c r="V5">
        <v>0</v>
      </c>
      <c r="W5" s="3">
        <f t="shared" si="1"/>
        <v>50.870666666666672</v>
      </c>
      <c r="X5" s="4">
        <f t="shared" si="2"/>
        <v>7.7</v>
      </c>
      <c r="Y5" s="4">
        <f t="shared" si="3"/>
        <v>6.1000000000000005</v>
      </c>
      <c r="Z5">
        <v>0</v>
      </c>
    </row>
    <row r="6" spans="1:26" x14ac:dyDescent="0.3">
      <c r="A6" s="1" t="str">
        <f>'Dejounte Murray'!A6</f>
        <v>vs USA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-6</v>
      </c>
      <c r="Q6" s="2">
        <f t="shared" si="0"/>
        <v>0</v>
      </c>
      <c r="R6" s="6" t="s">
        <v>45</v>
      </c>
      <c r="S6" s="6" t="s">
        <v>45</v>
      </c>
      <c r="T6">
        <v>5</v>
      </c>
      <c r="U6">
        <v>0</v>
      </c>
      <c r="V6">
        <v>0</v>
      </c>
      <c r="W6" s="3">
        <f t="shared" si="1"/>
        <v>-4.8965999999999994</v>
      </c>
      <c r="X6" s="4">
        <f t="shared" si="2"/>
        <v>1.2</v>
      </c>
      <c r="Y6" s="4">
        <f t="shared" si="3"/>
        <v>-0.39999999999999997</v>
      </c>
      <c r="Z6">
        <v>0</v>
      </c>
    </row>
    <row r="7" spans="1:26" x14ac:dyDescent="0.3">
      <c r="A7" s="1" t="str">
        <f>'Dejounte Murray'!A7</f>
        <v>@ SPA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7</v>
      </c>
      <c r="Q7" s="6" t="s">
        <v>45</v>
      </c>
      <c r="R7" s="6" t="s">
        <v>45</v>
      </c>
      <c r="S7" s="6" t="s">
        <v>45</v>
      </c>
      <c r="T7">
        <v>5</v>
      </c>
      <c r="U7">
        <v>0</v>
      </c>
      <c r="V7">
        <v>0</v>
      </c>
      <c r="W7" s="3">
        <f t="shared" si="1"/>
        <v>0</v>
      </c>
      <c r="X7" s="4">
        <f t="shared" si="2"/>
        <v>0</v>
      </c>
      <c r="Y7" s="4">
        <f t="shared" si="3"/>
        <v>0</v>
      </c>
      <c r="Z7">
        <v>0</v>
      </c>
    </row>
    <row r="8" spans="1:26" x14ac:dyDescent="0.3">
      <c r="A8" s="1" t="str">
        <f>'Dejounte Murray'!A8</f>
        <v>vs 6TH</v>
      </c>
      <c r="B8">
        <v>2</v>
      </c>
      <c r="C8">
        <v>1</v>
      </c>
      <c r="D8">
        <v>1</v>
      </c>
      <c r="E8">
        <v>0</v>
      </c>
      <c r="F8">
        <v>0</v>
      </c>
      <c r="G8">
        <v>0</v>
      </c>
      <c r="H8">
        <v>0</v>
      </c>
      <c r="I8">
        <v>3</v>
      </c>
      <c r="J8">
        <v>0</v>
      </c>
      <c r="K8">
        <v>1</v>
      </c>
      <c r="L8">
        <v>2</v>
      </c>
      <c r="M8">
        <v>2</v>
      </c>
      <c r="N8">
        <v>1</v>
      </c>
      <c r="O8">
        <v>0</v>
      </c>
      <c r="P8">
        <v>-6</v>
      </c>
      <c r="Q8" s="2">
        <f t="shared" si="0"/>
        <v>0</v>
      </c>
      <c r="R8" s="2">
        <f t="shared" si="4"/>
        <v>0</v>
      </c>
      <c r="S8" s="2">
        <f t="shared" ref="S8:S46" si="5">L8/M8</f>
        <v>1</v>
      </c>
      <c r="T8">
        <v>6</v>
      </c>
      <c r="U8">
        <v>5</v>
      </c>
      <c r="V8">
        <v>0</v>
      </c>
      <c r="W8" s="3">
        <f t="shared" si="1"/>
        <v>8.3311666666666664</v>
      </c>
      <c r="X8" s="4">
        <f t="shared" si="2"/>
        <v>4.7</v>
      </c>
      <c r="Y8" s="4">
        <f t="shared" si="3"/>
        <v>1.3000000000000003</v>
      </c>
      <c r="Z8">
        <v>0</v>
      </c>
    </row>
    <row r="9" spans="1:26" x14ac:dyDescent="0.3">
      <c r="A9" s="1" t="str">
        <f>'Dejounte Murray'!A9</f>
        <v>@ CAN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-1</v>
      </c>
      <c r="Q9" s="2">
        <f t="shared" si="0"/>
        <v>0</v>
      </c>
      <c r="R9" s="2">
        <f t="shared" si="4"/>
        <v>0</v>
      </c>
      <c r="S9" s="6" t="s">
        <v>45</v>
      </c>
      <c r="T9">
        <v>7</v>
      </c>
      <c r="U9">
        <v>0</v>
      </c>
      <c r="V9">
        <v>0</v>
      </c>
      <c r="W9" s="3">
        <f t="shared" si="1"/>
        <v>-3.4975714285714283</v>
      </c>
      <c r="X9" s="4">
        <f t="shared" si="2"/>
        <v>1.2</v>
      </c>
      <c r="Y9" s="4">
        <f t="shared" si="3"/>
        <v>-0.39999999999999997</v>
      </c>
      <c r="Z9">
        <v>0</v>
      </c>
    </row>
    <row r="10" spans="1:26" x14ac:dyDescent="0.3">
      <c r="A10" s="1" t="str">
        <f>'Dejounte Murray'!A10</f>
        <v>vs DNK</v>
      </c>
      <c r="B10">
        <v>2</v>
      </c>
      <c r="C10">
        <v>0</v>
      </c>
      <c r="D10">
        <v>0</v>
      </c>
      <c r="E10">
        <v>1</v>
      </c>
      <c r="F10">
        <v>0</v>
      </c>
      <c r="G10">
        <v>0</v>
      </c>
      <c r="H10">
        <v>1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 s="2">
        <f t="shared" si="0"/>
        <v>1</v>
      </c>
      <c r="R10" s="6" t="s">
        <v>45</v>
      </c>
      <c r="S10" s="6" t="s">
        <v>45</v>
      </c>
      <c r="T10">
        <v>5</v>
      </c>
      <c r="U10">
        <v>2</v>
      </c>
      <c r="V10">
        <v>0</v>
      </c>
      <c r="W10" s="3">
        <f t="shared" si="1"/>
        <v>21.585199999999997</v>
      </c>
      <c r="X10" s="4">
        <f t="shared" si="2"/>
        <v>5</v>
      </c>
      <c r="Y10" s="4">
        <f t="shared" si="3"/>
        <v>2</v>
      </c>
      <c r="Z10">
        <v>0</v>
      </c>
    </row>
    <row r="11" spans="1:26" x14ac:dyDescent="0.3">
      <c r="A11" s="1" t="str">
        <f>'Dejounte Murray'!A11</f>
        <v>vs CHI</v>
      </c>
      <c r="B11">
        <v>4</v>
      </c>
      <c r="C11">
        <v>1</v>
      </c>
      <c r="D11">
        <v>0</v>
      </c>
      <c r="E11">
        <v>1</v>
      </c>
      <c r="F11">
        <v>0</v>
      </c>
      <c r="G11">
        <v>0</v>
      </c>
      <c r="H11">
        <v>2</v>
      </c>
      <c r="I11">
        <v>2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4</v>
      </c>
      <c r="Q11" s="2">
        <f t="shared" si="0"/>
        <v>1</v>
      </c>
      <c r="R11" s="6" t="s">
        <v>45</v>
      </c>
      <c r="S11" s="6" t="s">
        <v>45</v>
      </c>
      <c r="T11">
        <v>5</v>
      </c>
      <c r="U11">
        <v>4</v>
      </c>
      <c r="V11">
        <v>0</v>
      </c>
      <c r="W11" s="3">
        <f t="shared" si="1"/>
        <v>41.708599999999997</v>
      </c>
      <c r="X11" s="4">
        <f t="shared" si="2"/>
        <v>8.1999999999999993</v>
      </c>
      <c r="Y11" s="4">
        <f t="shared" si="3"/>
        <v>3.9999999999999996</v>
      </c>
      <c r="Z11">
        <v>0</v>
      </c>
    </row>
    <row r="12" spans="1:26" x14ac:dyDescent="0.3">
      <c r="A12" s="1" t="str">
        <f>'Dejounte Murray'!A12</f>
        <v>@ 3PT</v>
      </c>
      <c r="B12">
        <v>2</v>
      </c>
      <c r="C12">
        <v>3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7</v>
      </c>
      <c r="Q12" s="2">
        <f t="shared" si="0"/>
        <v>1</v>
      </c>
      <c r="R12" s="6" t="s">
        <v>45</v>
      </c>
      <c r="S12" s="6" t="s">
        <v>45</v>
      </c>
      <c r="T12">
        <v>7</v>
      </c>
      <c r="U12">
        <v>2</v>
      </c>
      <c r="V12">
        <v>0</v>
      </c>
      <c r="W12" s="3">
        <f t="shared" si="1"/>
        <v>22.073428571428572</v>
      </c>
      <c r="X12" s="4">
        <f t="shared" si="2"/>
        <v>5.6</v>
      </c>
      <c r="Y12" s="4">
        <f t="shared" si="3"/>
        <v>3</v>
      </c>
      <c r="Z12">
        <v>0</v>
      </c>
    </row>
    <row r="13" spans="1:26" x14ac:dyDescent="0.3">
      <c r="A13" s="1" t="str">
        <f>'Dejounte Murray'!A13</f>
        <v>vs DEF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2</v>
      </c>
      <c r="J13">
        <v>0</v>
      </c>
      <c r="K13">
        <v>1</v>
      </c>
      <c r="L13">
        <v>0</v>
      </c>
      <c r="M13">
        <v>0</v>
      </c>
      <c r="N13">
        <v>0</v>
      </c>
      <c r="O13">
        <v>1</v>
      </c>
      <c r="P13">
        <v>0</v>
      </c>
      <c r="Q13" s="2">
        <f t="shared" si="0"/>
        <v>0</v>
      </c>
      <c r="R13" s="2">
        <f t="shared" si="4"/>
        <v>0</v>
      </c>
      <c r="S13" s="6" t="s">
        <v>45</v>
      </c>
      <c r="T13">
        <v>5</v>
      </c>
      <c r="U13">
        <v>0</v>
      </c>
      <c r="V13">
        <v>0</v>
      </c>
      <c r="W13" s="3">
        <f t="shared" si="1"/>
        <v>-19.110800000000001</v>
      </c>
      <c r="X13" s="4">
        <f t="shared" si="2"/>
        <v>0</v>
      </c>
      <c r="Y13" s="4">
        <f t="shared" si="3"/>
        <v>-1.7999999999999998</v>
      </c>
      <c r="Z13">
        <v>0</v>
      </c>
    </row>
    <row r="14" spans="1:26" x14ac:dyDescent="0.3">
      <c r="A14" s="1" t="str">
        <f>'Dejounte Murray'!A14</f>
        <v>@ OCE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1</v>
      </c>
      <c r="P14">
        <v>-4</v>
      </c>
      <c r="Q14" s="6" t="s">
        <v>45</v>
      </c>
      <c r="R14" s="6" t="s">
        <v>45</v>
      </c>
      <c r="S14" s="6" t="s">
        <v>45</v>
      </c>
      <c r="T14">
        <v>5</v>
      </c>
      <c r="U14">
        <v>0</v>
      </c>
      <c r="V14">
        <v>0</v>
      </c>
      <c r="W14" s="3">
        <f t="shared" si="1"/>
        <v>4.4032</v>
      </c>
      <c r="X14" s="4">
        <f t="shared" si="2"/>
        <v>1.2</v>
      </c>
      <c r="Y14" s="4">
        <f t="shared" si="3"/>
        <v>0.29999999999999993</v>
      </c>
      <c r="Z14">
        <v>0</v>
      </c>
    </row>
    <row r="15" spans="1:26" x14ac:dyDescent="0.3">
      <c r="A15" s="1" t="str">
        <f>'Dejounte Murray'!A15</f>
        <v>vs FRA</v>
      </c>
      <c r="B15">
        <v>0</v>
      </c>
      <c r="C15">
        <v>2</v>
      </c>
      <c r="D15">
        <v>2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</v>
      </c>
      <c r="Q15" s="6" t="s">
        <v>45</v>
      </c>
      <c r="R15" s="6" t="s">
        <v>45</v>
      </c>
      <c r="S15" s="6" t="s">
        <v>45</v>
      </c>
      <c r="T15">
        <v>6</v>
      </c>
      <c r="U15">
        <v>5</v>
      </c>
      <c r="V15">
        <v>0</v>
      </c>
      <c r="W15" s="3">
        <f t="shared" si="1"/>
        <v>25.444166666666671</v>
      </c>
      <c r="X15" s="4">
        <f t="shared" si="2"/>
        <v>8.4</v>
      </c>
      <c r="Y15" s="4">
        <f t="shared" si="3"/>
        <v>3</v>
      </c>
      <c r="Z15">
        <v>0</v>
      </c>
    </row>
    <row r="16" spans="1:26" x14ac:dyDescent="0.3">
      <c r="A16" s="1" t="str">
        <f>'Dejounte Murray'!A16</f>
        <v>@ INJ</v>
      </c>
      <c r="B16">
        <v>0</v>
      </c>
      <c r="C16">
        <v>1</v>
      </c>
      <c r="D16">
        <v>0</v>
      </c>
      <c r="E16">
        <v>1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-10</v>
      </c>
      <c r="Q16" s="2">
        <f t="shared" si="0"/>
        <v>0</v>
      </c>
      <c r="R16" s="2">
        <f t="shared" si="4"/>
        <v>0</v>
      </c>
      <c r="S16" s="6" t="s">
        <v>45</v>
      </c>
      <c r="T16">
        <v>9</v>
      </c>
      <c r="U16">
        <v>0</v>
      </c>
      <c r="V16">
        <v>0</v>
      </c>
      <c r="W16" s="3">
        <f t="shared" si="1"/>
        <v>-4.3544444444444439</v>
      </c>
      <c r="X16" s="4">
        <f t="shared" si="2"/>
        <v>3.2</v>
      </c>
      <c r="Y16" s="4">
        <f t="shared" si="3"/>
        <v>-0.7</v>
      </c>
      <c r="Z16">
        <v>0</v>
      </c>
    </row>
    <row r="17" spans="1:26" x14ac:dyDescent="0.3">
      <c r="A17" s="1" t="str">
        <f>'Dejounte Murray'!A17</f>
        <v>vs EUR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 s="6" t="s">
        <v>45</v>
      </c>
      <c r="R17" s="6" t="s">
        <v>45</v>
      </c>
      <c r="S17" s="6" t="s">
        <v>45</v>
      </c>
      <c r="T17">
        <v>6</v>
      </c>
      <c r="U17">
        <v>0</v>
      </c>
      <c r="V17">
        <v>0</v>
      </c>
      <c r="W17" s="3">
        <f t="shared" si="1"/>
        <v>2.4511666666666669</v>
      </c>
      <c r="X17" s="4">
        <f t="shared" si="2"/>
        <v>1.2</v>
      </c>
      <c r="Y17" s="4">
        <f t="shared" si="3"/>
        <v>0.3</v>
      </c>
      <c r="Z17">
        <v>0</v>
      </c>
    </row>
    <row r="18" spans="1:26" x14ac:dyDescent="0.3">
      <c r="A18" s="1" t="str">
        <f>'Dejounte Murray'!A18</f>
        <v>vs RKS</v>
      </c>
      <c r="B18">
        <v>2</v>
      </c>
      <c r="C18">
        <v>0</v>
      </c>
      <c r="D18">
        <v>0</v>
      </c>
      <c r="E18">
        <v>0</v>
      </c>
      <c r="F18">
        <v>0</v>
      </c>
      <c r="G18">
        <v>1</v>
      </c>
      <c r="H18">
        <v>1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-4</v>
      </c>
      <c r="Q18" s="2">
        <f t="shared" si="0"/>
        <v>1</v>
      </c>
      <c r="R18" s="6" t="s">
        <v>45</v>
      </c>
      <c r="S18" s="6" t="s">
        <v>45</v>
      </c>
      <c r="T18">
        <v>5</v>
      </c>
      <c r="U18">
        <v>2</v>
      </c>
      <c r="V18">
        <v>0</v>
      </c>
      <c r="W18" s="3">
        <f t="shared" si="1"/>
        <v>2.9677999999999982</v>
      </c>
      <c r="X18" s="4">
        <f t="shared" si="2"/>
        <v>1</v>
      </c>
      <c r="Y18" s="4">
        <f t="shared" si="3"/>
        <v>0.29999999999999982</v>
      </c>
      <c r="Z18">
        <v>0</v>
      </c>
    </row>
    <row r="19" spans="1:26" x14ac:dyDescent="0.3">
      <c r="A19" s="1" t="str">
        <f>'Dejounte Murray'!A19</f>
        <v>@ AFR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2</v>
      </c>
      <c r="N19">
        <v>0</v>
      </c>
      <c r="O19">
        <v>0</v>
      </c>
      <c r="P19">
        <v>0</v>
      </c>
      <c r="Q19" s="6" t="s">
        <v>45</v>
      </c>
      <c r="R19" s="6" t="s">
        <v>45</v>
      </c>
      <c r="S19" s="2">
        <f t="shared" si="5"/>
        <v>0.5</v>
      </c>
      <c r="T19">
        <v>5</v>
      </c>
      <c r="U19">
        <v>1</v>
      </c>
      <c r="V19">
        <v>0</v>
      </c>
      <c r="W19" s="3">
        <f t="shared" si="1"/>
        <v>5.3507999999999996</v>
      </c>
      <c r="X19" s="4">
        <f t="shared" si="2"/>
        <v>1</v>
      </c>
      <c r="Y19" s="4">
        <f t="shared" si="3"/>
        <v>0.6</v>
      </c>
      <c r="Z19">
        <v>0</v>
      </c>
    </row>
    <row r="20" spans="1:26" x14ac:dyDescent="0.3">
      <c r="A20" s="1" t="str">
        <f>'Dejounte Murray'!A20</f>
        <v>vs OLD</v>
      </c>
      <c r="B20">
        <v>2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3</v>
      </c>
      <c r="Q20" s="2">
        <f t="shared" si="0"/>
        <v>1</v>
      </c>
      <c r="R20" s="6" t="s">
        <v>45</v>
      </c>
      <c r="S20" s="6" t="s">
        <v>45</v>
      </c>
      <c r="T20">
        <v>5</v>
      </c>
      <c r="U20">
        <v>2</v>
      </c>
      <c r="V20">
        <v>0</v>
      </c>
      <c r="W20" s="3">
        <f t="shared" si="1"/>
        <v>17.181999999999999</v>
      </c>
      <c r="X20" s="4">
        <f t="shared" si="2"/>
        <v>2</v>
      </c>
      <c r="Y20" s="4">
        <f t="shared" si="3"/>
        <v>1.7</v>
      </c>
      <c r="Z20">
        <v>0</v>
      </c>
    </row>
    <row r="21" spans="1:26" x14ac:dyDescent="0.3">
      <c r="A21" s="1" t="str">
        <f>'Dejounte Murray'!A21</f>
        <v>@ USA</v>
      </c>
      <c r="B21">
        <v>2</v>
      </c>
      <c r="C21">
        <v>2</v>
      </c>
      <c r="D21">
        <v>1</v>
      </c>
      <c r="E21">
        <v>0</v>
      </c>
      <c r="F21">
        <v>0</v>
      </c>
      <c r="G21">
        <v>0</v>
      </c>
      <c r="H21">
        <v>1</v>
      </c>
      <c r="I21">
        <v>3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-13</v>
      </c>
      <c r="Q21" s="2">
        <f t="shared" si="0"/>
        <v>0.33333333333333331</v>
      </c>
      <c r="R21" s="2">
        <f t="shared" si="4"/>
        <v>0</v>
      </c>
      <c r="S21" s="6" t="s">
        <v>45</v>
      </c>
      <c r="T21">
        <v>14</v>
      </c>
      <c r="U21">
        <v>5</v>
      </c>
      <c r="V21">
        <v>0</v>
      </c>
      <c r="W21" s="3">
        <f t="shared" si="1"/>
        <v>5.115785714285713</v>
      </c>
      <c r="X21" s="4">
        <f t="shared" si="2"/>
        <v>5.9</v>
      </c>
      <c r="Y21" s="4">
        <f t="shared" si="3"/>
        <v>1.6</v>
      </c>
      <c r="Z21">
        <v>0</v>
      </c>
    </row>
    <row r="22" spans="1:26" x14ac:dyDescent="0.3">
      <c r="A22" s="1" t="str">
        <f>'Dejounte Murray'!A22</f>
        <v>vs SPA</v>
      </c>
      <c r="B22">
        <v>0</v>
      </c>
      <c r="C22">
        <v>1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  <c r="P22">
        <v>3</v>
      </c>
      <c r="Q22" s="6" t="s">
        <v>45</v>
      </c>
      <c r="R22" s="6" t="s">
        <v>45</v>
      </c>
      <c r="S22" s="6" t="s">
        <v>45</v>
      </c>
      <c r="T22">
        <v>5</v>
      </c>
      <c r="U22">
        <v>3</v>
      </c>
      <c r="V22">
        <v>0</v>
      </c>
      <c r="W22" s="3">
        <f t="shared" si="1"/>
        <v>14.773399999999999</v>
      </c>
      <c r="X22" s="4">
        <f t="shared" si="2"/>
        <v>2.7</v>
      </c>
      <c r="Y22" s="4">
        <f t="shared" si="3"/>
        <v>1.4</v>
      </c>
      <c r="Z22">
        <v>0</v>
      </c>
    </row>
    <row r="23" spans="1:26" x14ac:dyDescent="0.3">
      <c r="A23" s="1" t="str">
        <f>'Dejounte Murray'!A23</f>
        <v>@ 6TH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-7</v>
      </c>
      <c r="Q23" s="6" t="s">
        <v>45</v>
      </c>
      <c r="R23" s="6" t="s">
        <v>45</v>
      </c>
      <c r="S23" s="6" t="s">
        <v>45</v>
      </c>
      <c r="T23">
        <v>5</v>
      </c>
      <c r="U23">
        <v>0</v>
      </c>
      <c r="V23">
        <v>0</v>
      </c>
      <c r="W23" s="3">
        <f t="shared" si="1"/>
        <v>-10.779399999999999</v>
      </c>
      <c r="X23" s="4">
        <f t="shared" si="2"/>
        <v>-1</v>
      </c>
      <c r="Y23" s="4">
        <f t="shared" si="3"/>
        <v>-1</v>
      </c>
      <c r="Z23">
        <v>0</v>
      </c>
    </row>
    <row r="24" spans="1:26" x14ac:dyDescent="0.3">
      <c r="A24" s="1" t="str">
        <f>'Dejounte Murray'!A24</f>
        <v>vs CAN</v>
      </c>
      <c r="B24">
        <v>0</v>
      </c>
      <c r="C24">
        <v>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3</v>
      </c>
      <c r="Q24" s="6" t="s">
        <v>45</v>
      </c>
      <c r="R24" s="6" t="s">
        <v>45</v>
      </c>
      <c r="S24" s="6" t="s">
        <v>45</v>
      </c>
      <c r="T24">
        <v>7</v>
      </c>
      <c r="U24">
        <v>0</v>
      </c>
      <c r="V24">
        <v>0</v>
      </c>
      <c r="W24" s="3">
        <f t="shared" si="1"/>
        <v>4.202</v>
      </c>
      <c r="X24" s="4">
        <f t="shared" si="2"/>
        <v>2.4</v>
      </c>
      <c r="Y24" s="4">
        <f t="shared" si="3"/>
        <v>0.6</v>
      </c>
      <c r="Z24">
        <v>0</v>
      </c>
    </row>
    <row r="25" spans="1:26" x14ac:dyDescent="0.3">
      <c r="A25" s="1" t="str">
        <f>'Dejounte Murray'!A25</f>
        <v>@ DNK</v>
      </c>
      <c r="B25">
        <v>0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1</v>
      </c>
      <c r="Q25" s="6" t="s">
        <v>45</v>
      </c>
      <c r="R25" s="6" t="s">
        <v>45</v>
      </c>
      <c r="S25" s="6" t="s">
        <v>45</v>
      </c>
      <c r="T25">
        <v>6</v>
      </c>
      <c r="U25">
        <v>0</v>
      </c>
      <c r="V25">
        <v>0</v>
      </c>
      <c r="W25" s="3">
        <f t="shared" si="1"/>
        <v>-0.41116666666666646</v>
      </c>
      <c r="X25" s="4">
        <f t="shared" si="2"/>
        <v>1.2</v>
      </c>
      <c r="Y25" s="4">
        <f t="shared" si="3"/>
        <v>-0.10000000000000003</v>
      </c>
      <c r="Z25">
        <v>0</v>
      </c>
    </row>
    <row r="26" spans="1:26" x14ac:dyDescent="0.3">
      <c r="A26" s="1" t="str">
        <f>'Dejounte Murray'!A26</f>
        <v>@ CHI</v>
      </c>
      <c r="B26">
        <v>2</v>
      </c>
      <c r="C26">
        <v>5</v>
      </c>
      <c r="D26">
        <v>0</v>
      </c>
      <c r="E26">
        <v>0</v>
      </c>
      <c r="F26">
        <v>1</v>
      </c>
      <c r="G26">
        <v>0</v>
      </c>
      <c r="H26">
        <v>1</v>
      </c>
      <c r="I26">
        <v>1</v>
      </c>
      <c r="J26">
        <v>0</v>
      </c>
      <c r="K26">
        <v>0</v>
      </c>
      <c r="L26">
        <v>0</v>
      </c>
      <c r="M26">
        <v>0</v>
      </c>
      <c r="N26">
        <v>2</v>
      </c>
      <c r="O26">
        <v>0</v>
      </c>
      <c r="P26">
        <v>10</v>
      </c>
      <c r="Q26" s="2">
        <f t="shared" si="0"/>
        <v>1</v>
      </c>
      <c r="R26" s="6" t="s">
        <v>45</v>
      </c>
      <c r="S26" s="6" t="s">
        <v>45</v>
      </c>
      <c r="T26">
        <v>7</v>
      </c>
      <c r="U26">
        <v>2</v>
      </c>
      <c r="V26">
        <v>0</v>
      </c>
      <c r="W26" s="3">
        <f t="shared" si="1"/>
        <v>37.472571428571428</v>
      </c>
      <c r="X26" s="4">
        <f t="shared" si="2"/>
        <v>11</v>
      </c>
      <c r="Y26" s="4">
        <f t="shared" si="3"/>
        <v>5</v>
      </c>
      <c r="Z26">
        <v>0</v>
      </c>
    </row>
    <row r="27" spans="1:26" x14ac:dyDescent="0.3">
      <c r="A27" s="1" t="str">
        <f>'Dejounte Murray'!A27</f>
        <v>vs 3PT</v>
      </c>
      <c r="B27">
        <v>3</v>
      </c>
      <c r="C27">
        <v>1</v>
      </c>
      <c r="D27">
        <v>0</v>
      </c>
      <c r="E27">
        <v>0</v>
      </c>
      <c r="F27">
        <v>0</v>
      </c>
      <c r="G27">
        <v>0</v>
      </c>
      <c r="H27">
        <v>1</v>
      </c>
      <c r="I27">
        <v>3</v>
      </c>
      <c r="J27">
        <v>1</v>
      </c>
      <c r="K27">
        <v>2</v>
      </c>
      <c r="L27">
        <v>0</v>
      </c>
      <c r="M27">
        <v>0</v>
      </c>
      <c r="N27">
        <v>0</v>
      </c>
      <c r="O27">
        <v>0</v>
      </c>
      <c r="P27">
        <v>7</v>
      </c>
      <c r="Q27" s="2">
        <f t="shared" si="0"/>
        <v>0.33333333333333331</v>
      </c>
      <c r="R27" s="2">
        <f t="shared" si="4"/>
        <v>0.5</v>
      </c>
      <c r="S27" s="6" t="s">
        <v>45</v>
      </c>
      <c r="T27">
        <v>9</v>
      </c>
      <c r="U27">
        <v>3</v>
      </c>
      <c r="V27">
        <v>0</v>
      </c>
      <c r="W27" s="3">
        <f t="shared" si="1"/>
        <v>8.2215555555555557</v>
      </c>
      <c r="X27" s="4">
        <f t="shared" si="2"/>
        <v>4.2</v>
      </c>
      <c r="Y27" s="4">
        <f t="shared" si="3"/>
        <v>1.6000000000000003</v>
      </c>
      <c r="Z27">
        <v>0</v>
      </c>
    </row>
    <row r="28" spans="1:26" x14ac:dyDescent="0.3">
      <c r="A28" s="1" t="str">
        <f>'Dejounte Murray'!A28</f>
        <v>@ DEF</v>
      </c>
      <c r="B28">
        <v>0</v>
      </c>
      <c r="C28">
        <v>1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2</v>
      </c>
      <c r="P28">
        <v>0</v>
      </c>
      <c r="Q28" s="6" t="s">
        <v>45</v>
      </c>
      <c r="R28" s="6" t="s">
        <v>45</v>
      </c>
      <c r="S28" s="6" t="s">
        <v>45</v>
      </c>
      <c r="T28">
        <v>5</v>
      </c>
      <c r="U28">
        <v>0</v>
      </c>
      <c r="V28">
        <v>0</v>
      </c>
      <c r="W28" s="3">
        <f t="shared" si="1"/>
        <v>-14.707599999999999</v>
      </c>
      <c r="X28" s="4">
        <f t="shared" si="2"/>
        <v>0.19999999999999996</v>
      </c>
      <c r="Y28" s="4">
        <f t="shared" si="3"/>
        <v>-1.5</v>
      </c>
      <c r="Z28">
        <v>0</v>
      </c>
    </row>
    <row r="29" spans="1:26" x14ac:dyDescent="0.3">
      <c r="A29" s="1">
        <f>'Dejounte Murray'!A29</f>
        <v>0</v>
      </c>
      <c r="Q29" s="2" t="e">
        <f t="shared" si="0"/>
        <v>#DIV/0!</v>
      </c>
      <c r="R29" s="2" t="e">
        <f t="shared" si="4"/>
        <v>#DIV/0!</v>
      </c>
      <c r="S29" s="2" t="e">
        <f t="shared" si="5"/>
        <v>#DIV/0!</v>
      </c>
      <c r="W29" s="3" t="e">
        <f t="shared" si="1"/>
        <v>#DIV/0!</v>
      </c>
      <c r="X29" s="4">
        <f t="shared" si="2"/>
        <v>0</v>
      </c>
      <c r="Y29" s="4">
        <f t="shared" si="3"/>
        <v>0</v>
      </c>
      <c r="Z29">
        <v>0</v>
      </c>
    </row>
    <row r="30" spans="1:26" x14ac:dyDescent="0.3">
      <c r="A30" s="1">
        <f>'Dejounte Murray'!A30</f>
        <v>0</v>
      </c>
      <c r="Q30" s="2" t="e">
        <f t="shared" si="0"/>
        <v>#DIV/0!</v>
      </c>
      <c r="R30" s="2" t="e">
        <f t="shared" si="4"/>
        <v>#DIV/0!</v>
      </c>
      <c r="S30" s="2" t="e">
        <f t="shared" si="5"/>
        <v>#DIV/0!</v>
      </c>
      <c r="W30" s="3" t="e">
        <f t="shared" si="1"/>
        <v>#DIV/0!</v>
      </c>
      <c r="X30" s="4">
        <f t="shared" si="2"/>
        <v>0</v>
      </c>
      <c r="Y30" s="4">
        <f t="shared" si="3"/>
        <v>0</v>
      </c>
      <c r="Z30">
        <v>0</v>
      </c>
    </row>
    <row r="31" spans="1:26" x14ac:dyDescent="0.3">
      <c r="A31" s="1">
        <f>'Dejounte Murray'!A31</f>
        <v>0</v>
      </c>
      <c r="Q31" s="2" t="e">
        <f t="shared" si="0"/>
        <v>#DIV/0!</v>
      </c>
      <c r="R31" s="2" t="e">
        <f t="shared" si="4"/>
        <v>#DIV/0!</v>
      </c>
      <c r="S31" s="2" t="e">
        <f t="shared" si="5"/>
        <v>#DIV/0!</v>
      </c>
      <c r="W31" s="3" t="e">
        <f t="shared" si="1"/>
        <v>#DIV/0!</v>
      </c>
      <c r="X31" s="4">
        <f t="shared" si="2"/>
        <v>0</v>
      </c>
      <c r="Y31" s="4">
        <f t="shared" si="3"/>
        <v>0</v>
      </c>
      <c r="Z31">
        <v>0</v>
      </c>
    </row>
    <row r="32" spans="1:26" x14ac:dyDescent="0.3">
      <c r="A32" s="1">
        <f>'Dejounte Murray'!A32</f>
        <v>0</v>
      </c>
      <c r="Q32" s="2" t="e">
        <f t="shared" si="0"/>
        <v>#DIV/0!</v>
      </c>
      <c r="R32" s="2" t="e">
        <f t="shared" si="4"/>
        <v>#DIV/0!</v>
      </c>
      <c r="S32" s="2" t="e">
        <f t="shared" si="5"/>
        <v>#DIV/0!</v>
      </c>
      <c r="W32" s="3" t="e">
        <f t="shared" si="1"/>
        <v>#DIV/0!</v>
      </c>
      <c r="X32" s="4">
        <f t="shared" si="2"/>
        <v>0</v>
      </c>
      <c r="Y32" s="4">
        <f t="shared" si="3"/>
        <v>0</v>
      </c>
      <c r="Z32">
        <v>0</v>
      </c>
    </row>
    <row r="33" spans="1:26" x14ac:dyDescent="0.3">
      <c r="A33" s="1">
        <f>'Dejounte Murray'!A33</f>
        <v>0</v>
      </c>
      <c r="Q33" s="2" t="e">
        <f t="shared" si="0"/>
        <v>#DIV/0!</v>
      </c>
      <c r="R33" s="2" t="e">
        <f t="shared" si="4"/>
        <v>#DIV/0!</v>
      </c>
      <c r="S33" s="2" t="e">
        <f t="shared" si="5"/>
        <v>#DIV/0!</v>
      </c>
      <c r="W33" s="3" t="e">
        <f t="shared" si="1"/>
        <v>#DIV/0!</v>
      </c>
      <c r="X33" s="4">
        <f t="shared" si="2"/>
        <v>0</v>
      </c>
      <c r="Y33" s="4">
        <f t="shared" si="3"/>
        <v>0</v>
      </c>
      <c r="Z33">
        <v>0</v>
      </c>
    </row>
    <row r="34" spans="1:26" x14ac:dyDescent="0.3">
      <c r="A34" s="1">
        <f>'Dejounte Murray'!A34</f>
        <v>0</v>
      </c>
      <c r="Q34" s="2" t="e">
        <f t="shared" si="0"/>
        <v>#DIV/0!</v>
      </c>
      <c r="R34" s="2" t="e">
        <f t="shared" si="4"/>
        <v>#DIV/0!</v>
      </c>
      <c r="S34" s="2" t="e">
        <f t="shared" si="5"/>
        <v>#DIV/0!</v>
      </c>
      <c r="W34" s="3" t="e">
        <f t="shared" si="1"/>
        <v>#DIV/0!</v>
      </c>
      <c r="X34" s="4">
        <f t="shared" si="2"/>
        <v>0</v>
      </c>
      <c r="Y34" s="4">
        <f t="shared" si="3"/>
        <v>0</v>
      </c>
      <c r="Z34">
        <v>0</v>
      </c>
    </row>
    <row r="35" spans="1:26" x14ac:dyDescent="0.3">
      <c r="A35" s="1">
        <f>'Dejounte Murray'!A35</f>
        <v>0</v>
      </c>
      <c r="Q35" s="2" t="e">
        <f t="shared" si="0"/>
        <v>#DIV/0!</v>
      </c>
      <c r="R35" s="2" t="e">
        <f t="shared" si="4"/>
        <v>#DIV/0!</v>
      </c>
      <c r="S35" s="2" t="e">
        <f t="shared" si="5"/>
        <v>#DIV/0!</v>
      </c>
      <c r="W35" s="3" t="e">
        <f t="shared" si="1"/>
        <v>#DIV/0!</v>
      </c>
      <c r="X35" s="4">
        <f t="shared" si="2"/>
        <v>0</v>
      </c>
      <c r="Y35" s="4">
        <f t="shared" si="3"/>
        <v>0</v>
      </c>
      <c r="Z35">
        <v>0</v>
      </c>
    </row>
    <row r="36" spans="1:26" x14ac:dyDescent="0.3">
      <c r="A36" s="1">
        <f>'Dejounte Murray'!A36</f>
        <v>0</v>
      </c>
      <c r="Q36" s="2" t="e">
        <f t="shared" si="0"/>
        <v>#DIV/0!</v>
      </c>
      <c r="R36" s="2" t="e">
        <f t="shared" si="4"/>
        <v>#DIV/0!</v>
      </c>
      <c r="S36" s="2" t="e">
        <f t="shared" si="5"/>
        <v>#DIV/0!</v>
      </c>
      <c r="W36" s="3" t="e">
        <f t="shared" si="1"/>
        <v>#DIV/0!</v>
      </c>
      <c r="X36" s="4">
        <f t="shared" si="2"/>
        <v>0</v>
      </c>
      <c r="Y36" s="4">
        <f t="shared" si="3"/>
        <v>0</v>
      </c>
      <c r="Z36">
        <v>0</v>
      </c>
    </row>
    <row r="37" spans="1:26" x14ac:dyDescent="0.3">
      <c r="A37" s="1">
        <f>'Dejounte Murray'!A37</f>
        <v>0</v>
      </c>
      <c r="Q37" s="2" t="e">
        <f t="shared" si="0"/>
        <v>#DIV/0!</v>
      </c>
      <c r="R37" s="2" t="e">
        <f t="shared" si="4"/>
        <v>#DIV/0!</v>
      </c>
      <c r="S37" s="2" t="e">
        <f t="shared" si="5"/>
        <v>#DIV/0!</v>
      </c>
      <c r="W37" s="3" t="e">
        <f t="shared" si="1"/>
        <v>#DIV/0!</v>
      </c>
      <c r="X37" s="4">
        <f t="shared" si="2"/>
        <v>0</v>
      </c>
      <c r="Y37" s="4">
        <f t="shared" si="3"/>
        <v>0</v>
      </c>
      <c r="Z37">
        <v>0</v>
      </c>
    </row>
    <row r="38" spans="1:26" x14ac:dyDescent="0.3">
      <c r="A38" s="1">
        <f>'Dejounte Murray'!A38</f>
        <v>0</v>
      </c>
      <c r="Q38" s="2" t="e">
        <f t="shared" si="0"/>
        <v>#DIV/0!</v>
      </c>
      <c r="R38" s="2" t="e">
        <f t="shared" si="4"/>
        <v>#DIV/0!</v>
      </c>
      <c r="S38" s="2" t="e">
        <f t="shared" si="5"/>
        <v>#DIV/0!</v>
      </c>
      <c r="W38" s="3" t="e">
        <f t="shared" si="1"/>
        <v>#DIV/0!</v>
      </c>
      <c r="X38" s="4">
        <f t="shared" si="2"/>
        <v>0</v>
      </c>
      <c r="Y38" s="4">
        <f t="shared" si="3"/>
        <v>0</v>
      </c>
      <c r="Z38">
        <v>0</v>
      </c>
    </row>
    <row r="39" spans="1:26" x14ac:dyDescent="0.3">
      <c r="A39" s="1">
        <f>'Dejounte Murray'!A39</f>
        <v>0</v>
      </c>
      <c r="Q39" s="2" t="e">
        <f t="shared" si="0"/>
        <v>#DIV/0!</v>
      </c>
      <c r="R39" s="2" t="e">
        <f t="shared" si="4"/>
        <v>#DIV/0!</v>
      </c>
      <c r="S39" s="2" t="e">
        <f t="shared" si="5"/>
        <v>#DIV/0!</v>
      </c>
      <c r="W39" s="3" t="e">
        <f t="shared" si="1"/>
        <v>#DIV/0!</v>
      </c>
      <c r="X39" s="4">
        <f t="shared" si="2"/>
        <v>0</v>
      </c>
      <c r="Y39" s="4">
        <f t="shared" si="3"/>
        <v>0</v>
      </c>
      <c r="Z39">
        <v>0</v>
      </c>
    </row>
    <row r="40" spans="1:26" x14ac:dyDescent="0.3">
      <c r="A40" s="1">
        <f>'Dejounte Murray'!A40</f>
        <v>0</v>
      </c>
      <c r="Q40" s="2" t="e">
        <f t="shared" si="0"/>
        <v>#DIV/0!</v>
      </c>
      <c r="R40" s="2" t="e">
        <f t="shared" si="4"/>
        <v>#DIV/0!</v>
      </c>
      <c r="S40" s="2" t="e">
        <f t="shared" si="5"/>
        <v>#DIV/0!</v>
      </c>
      <c r="W40" s="3" t="e">
        <f t="shared" si="1"/>
        <v>#DIV/0!</v>
      </c>
      <c r="X40" s="4">
        <f t="shared" si="2"/>
        <v>0</v>
      </c>
      <c r="Y40" s="4">
        <f t="shared" si="3"/>
        <v>0</v>
      </c>
      <c r="Z40">
        <v>0</v>
      </c>
    </row>
    <row r="41" spans="1:26" x14ac:dyDescent="0.3">
      <c r="A41" s="1">
        <f>'Dejounte Murray'!A41</f>
        <v>0</v>
      </c>
      <c r="Q41" s="2" t="e">
        <f t="shared" si="0"/>
        <v>#DIV/0!</v>
      </c>
      <c r="R41" s="2" t="e">
        <f t="shared" si="4"/>
        <v>#DIV/0!</v>
      </c>
      <c r="S41" s="2" t="e">
        <f t="shared" si="5"/>
        <v>#DIV/0!</v>
      </c>
      <c r="W41" s="3" t="e">
        <f t="shared" si="1"/>
        <v>#DIV/0!</v>
      </c>
      <c r="X41" s="4">
        <f t="shared" si="2"/>
        <v>0</v>
      </c>
      <c r="Y41" s="4">
        <f t="shared" si="3"/>
        <v>0</v>
      </c>
      <c r="Z41">
        <v>0</v>
      </c>
    </row>
    <row r="42" spans="1:26" x14ac:dyDescent="0.3">
      <c r="A42" s="1">
        <f>'Dejounte Murray'!A42</f>
        <v>0</v>
      </c>
      <c r="Q42" s="2" t="e">
        <f t="shared" si="0"/>
        <v>#DIV/0!</v>
      </c>
      <c r="R42" s="2" t="e">
        <f t="shared" si="4"/>
        <v>#DIV/0!</v>
      </c>
      <c r="S42" s="2" t="e">
        <f t="shared" si="5"/>
        <v>#DIV/0!</v>
      </c>
      <c r="W42" s="3" t="e">
        <f t="shared" si="1"/>
        <v>#DIV/0!</v>
      </c>
      <c r="X42" s="4">
        <f t="shared" si="2"/>
        <v>0</v>
      </c>
      <c r="Y42" s="4">
        <f t="shared" si="3"/>
        <v>0</v>
      </c>
      <c r="Z42">
        <v>0</v>
      </c>
    </row>
    <row r="43" spans="1:26" x14ac:dyDescent="0.3">
      <c r="A43" s="1">
        <f>'Dejounte Murray'!A43</f>
        <v>0</v>
      </c>
      <c r="Q43" s="2" t="e">
        <f t="shared" si="0"/>
        <v>#DIV/0!</v>
      </c>
      <c r="R43" s="2" t="e">
        <f t="shared" si="4"/>
        <v>#DIV/0!</v>
      </c>
      <c r="S43" s="2" t="e">
        <f t="shared" si="5"/>
        <v>#DIV/0!</v>
      </c>
      <c r="W43" s="3" t="e">
        <f t="shared" si="1"/>
        <v>#DIV/0!</v>
      </c>
      <c r="X43" s="4">
        <f t="shared" si="2"/>
        <v>0</v>
      </c>
      <c r="Y43" s="4">
        <f t="shared" si="3"/>
        <v>0</v>
      </c>
      <c r="Z43">
        <v>0</v>
      </c>
    </row>
    <row r="44" spans="1:26" x14ac:dyDescent="0.3">
      <c r="A44" s="1">
        <f>'Dejounte Murray'!A44</f>
        <v>0</v>
      </c>
      <c r="Q44" s="2" t="e">
        <f t="shared" si="0"/>
        <v>#DIV/0!</v>
      </c>
      <c r="R44" s="2" t="e">
        <f t="shared" si="4"/>
        <v>#DIV/0!</v>
      </c>
      <c r="S44" s="2" t="e">
        <f t="shared" si="5"/>
        <v>#DIV/0!</v>
      </c>
      <c r="W44" s="3" t="e">
        <f t="shared" si="1"/>
        <v>#DIV/0!</v>
      </c>
      <c r="X44" s="4">
        <f t="shared" si="2"/>
        <v>0</v>
      </c>
      <c r="Y44" s="4">
        <f t="shared" si="3"/>
        <v>0</v>
      </c>
      <c r="Z44">
        <v>0</v>
      </c>
    </row>
    <row r="45" spans="1:26" x14ac:dyDescent="0.3">
      <c r="A45" s="1">
        <f>'Dejounte Murray'!A45</f>
        <v>0</v>
      </c>
      <c r="Q45" s="2" t="e">
        <f t="shared" si="0"/>
        <v>#DIV/0!</v>
      </c>
      <c r="R45" s="2" t="e">
        <f t="shared" si="4"/>
        <v>#DIV/0!</v>
      </c>
      <c r="S45" s="2" t="e">
        <f t="shared" si="5"/>
        <v>#DIV/0!</v>
      </c>
      <c r="W45" s="3" t="e">
        <f t="shared" si="1"/>
        <v>#DIV/0!</v>
      </c>
      <c r="X45" s="4">
        <f t="shared" si="2"/>
        <v>0</v>
      </c>
      <c r="Y45" s="4">
        <f t="shared" si="3"/>
        <v>0</v>
      </c>
      <c r="Z45">
        <v>0</v>
      </c>
    </row>
    <row r="46" spans="1:26" x14ac:dyDescent="0.3">
      <c r="A46" s="1">
        <f>'Dejounte Murray'!A46</f>
        <v>0</v>
      </c>
      <c r="Q46" s="2" t="e">
        <f t="shared" si="0"/>
        <v>#DIV/0!</v>
      </c>
      <c r="R46" s="2" t="e">
        <f t="shared" si="4"/>
        <v>#DIV/0!</v>
      </c>
      <c r="S46" s="2" t="e">
        <f t="shared" si="5"/>
        <v>#DIV/0!</v>
      </c>
      <c r="W46" s="3" t="e">
        <f t="shared" si="1"/>
        <v>#DIV/0!</v>
      </c>
      <c r="X46" s="4">
        <f t="shared" si="2"/>
        <v>0</v>
      </c>
      <c r="Y46" s="4">
        <f t="shared" si="3"/>
        <v>0</v>
      </c>
      <c r="Z46">
        <v>0</v>
      </c>
    </row>
    <row r="47" spans="1:26" x14ac:dyDescent="0.3">
      <c r="A47" t="s">
        <v>22</v>
      </c>
      <c r="B47" s="4">
        <f>AVERAGE(B2:B46)</f>
        <v>1.2592592592592593</v>
      </c>
      <c r="C47" s="4">
        <f t="shared" ref="C47:P47" si="6">AVERAGE(C2:C46)</f>
        <v>1.2222222222222223</v>
      </c>
      <c r="D47" s="4">
        <f t="shared" si="6"/>
        <v>0.29629629629629628</v>
      </c>
      <c r="E47" s="4">
        <f t="shared" si="6"/>
        <v>0.1111111111111111</v>
      </c>
      <c r="F47" s="4">
        <f t="shared" si="6"/>
        <v>7.407407407407407E-2</v>
      </c>
      <c r="G47" s="4">
        <f t="shared" si="6"/>
        <v>0.18518518518518517</v>
      </c>
      <c r="H47" s="4">
        <f t="shared" si="6"/>
        <v>0.48148148148148145</v>
      </c>
      <c r="I47" s="4">
        <f t="shared" si="6"/>
        <v>1.1481481481481481</v>
      </c>
      <c r="J47" s="4">
        <f t="shared" si="6"/>
        <v>0.1111111111111111</v>
      </c>
      <c r="K47" s="4">
        <f t="shared" si="6"/>
        <v>0.40740740740740738</v>
      </c>
      <c r="L47" s="4">
        <f t="shared" si="6"/>
        <v>0.18518518518518517</v>
      </c>
      <c r="M47" s="4">
        <f t="shared" si="6"/>
        <v>0.22222222222222221</v>
      </c>
      <c r="N47" s="4">
        <f t="shared" si="6"/>
        <v>0.29629629629629628</v>
      </c>
      <c r="O47" s="4">
        <f t="shared" si="6"/>
        <v>0.37037037037037035</v>
      </c>
      <c r="P47" s="4">
        <f t="shared" si="6"/>
        <v>-0.66666666666666663</v>
      </c>
      <c r="Q47" s="2">
        <f>SUM(H2:H46)/SUM(I2:I46)</f>
        <v>0.41935483870967744</v>
      </c>
      <c r="R47" s="2">
        <f>SUM(J2:J46)/SUM(K2:K46)</f>
        <v>0.27272727272727271</v>
      </c>
      <c r="S47" s="2">
        <f>SUM(L2:L46)/SUM(M2:M46)</f>
        <v>0.83333333333333337</v>
      </c>
      <c r="T47" s="4">
        <f t="shared" ref="T47:V47" si="7">AVERAGE(T2:T46)</f>
        <v>7.5185185185185182</v>
      </c>
      <c r="U47" s="4">
        <f t="shared" si="7"/>
        <v>2.074074074074074</v>
      </c>
      <c r="V47" s="4">
        <f t="shared" si="7"/>
        <v>0</v>
      </c>
      <c r="W47" s="3">
        <f>((H49*85.91) +(F49*53.897)+(J49*51.757)+(L49*46.845)+(E49*39.19)+(N49*39.19)+(D49*34.677)+((C49-N49)*14.707)-(O49*17.174)-((M49-L49)*20.091)-((I49-H49)*39.19)-(G49*53.897))/T49</f>
        <v>7.5052463054187175</v>
      </c>
      <c r="X47" s="4">
        <f t="shared" ref="X47" si="8">B47+(C47*1.2)+(D47*1.5)+(E47*3)+(F47*3)-G47</f>
        <v>3.5407407407407416</v>
      </c>
      <c r="Y47" s="4">
        <f t="shared" ref="Y47" si="9">B47+0.4*H47-0.7*I47-0.4*(M47-L47)+0.7*N47+0.3*(C47-N47)+F47+D47*0.7+0.7*E47-0.4*O47-G47</f>
        <v>1.1444444444444444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34</v>
      </c>
      <c r="C49">
        <f t="shared" ref="C49:P49" si="10">SUM(C2:C46)</f>
        <v>33</v>
      </c>
      <c r="D49">
        <f t="shared" si="10"/>
        <v>8</v>
      </c>
      <c r="E49">
        <f t="shared" si="10"/>
        <v>3</v>
      </c>
      <c r="F49">
        <f t="shared" si="10"/>
        <v>2</v>
      </c>
      <c r="G49">
        <f t="shared" si="10"/>
        <v>5</v>
      </c>
      <c r="H49">
        <f t="shared" si="10"/>
        <v>13</v>
      </c>
      <c r="I49">
        <f t="shared" si="10"/>
        <v>31</v>
      </c>
      <c r="J49">
        <f t="shared" si="10"/>
        <v>3</v>
      </c>
      <c r="K49">
        <f t="shared" si="10"/>
        <v>11</v>
      </c>
      <c r="L49">
        <f t="shared" si="10"/>
        <v>5</v>
      </c>
      <c r="M49">
        <f t="shared" si="10"/>
        <v>6</v>
      </c>
      <c r="N49">
        <f t="shared" si="10"/>
        <v>8</v>
      </c>
      <c r="O49">
        <f t="shared" si="10"/>
        <v>10</v>
      </c>
      <c r="P49">
        <f t="shared" si="10"/>
        <v>-18</v>
      </c>
      <c r="T49">
        <f>SUM(T2:T46)</f>
        <v>203</v>
      </c>
      <c r="U49">
        <f>SUM(U2:U46)</f>
        <v>56</v>
      </c>
      <c r="V49">
        <f>SUM(V2:V46)</f>
        <v>0</v>
      </c>
      <c r="X49" s="4">
        <f>SUM(X2:X46)</f>
        <v>95.600000000000023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39F84-F177-4316-87FC-5F6BF05A1643}">
  <dimension ref="A1:AA59"/>
  <sheetViews>
    <sheetView topLeftCell="E10" workbookViewId="0">
      <selection activeCell="B28" sqref="B28:AA28"/>
    </sheetView>
  </sheetViews>
  <sheetFormatPr defaultRowHeight="14.4" x14ac:dyDescent="0.3"/>
  <sheetData>
    <row r="1" spans="1:27" x14ac:dyDescent="0.3">
      <c r="A1" t="s">
        <v>0</v>
      </c>
      <c r="B1" t="s">
        <v>1</v>
      </c>
      <c r="C1" t="s">
        <v>7</v>
      </c>
      <c r="D1" s="1" t="s">
        <v>8</v>
      </c>
      <c r="E1" s="1" t="s">
        <v>9</v>
      </c>
      <c r="F1" s="1" t="s">
        <v>10</v>
      </c>
      <c r="G1" t="s">
        <v>11</v>
      </c>
      <c r="H1" s="1" t="s">
        <v>12</v>
      </c>
      <c r="I1" t="s">
        <v>43</v>
      </c>
      <c r="J1" t="s">
        <v>25</v>
      </c>
      <c r="K1" t="s">
        <v>26</v>
      </c>
      <c r="L1" t="s">
        <v>27</v>
      </c>
      <c r="M1" t="s">
        <v>28</v>
      </c>
      <c r="N1" t="s">
        <v>3</v>
      </c>
      <c r="O1" t="s">
        <v>29</v>
      </c>
      <c r="P1" t="s">
        <v>30</v>
      </c>
      <c r="Q1" t="s">
        <v>31</v>
      </c>
      <c r="R1" t="s">
        <v>5</v>
      </c>
      <c r="S1" t="s">
        <v>4</v>
      </c>
      <c r="T1" t="s">
        <v>6</v>
      </c>
      <c r="U1" t="s">
        <v>32</v>
      </c>
      <c r="V1" t="s">
        <v>33</v>
      </c>
      <c r="W1" t="s">
        <v>34</v>
      </c>
      <c r="X1" t="s">
        <v>16</v>
      </c>
      <c r="Y1" t="s">
        <v>17</v>
      </c>
      <c r="Z1" t="s">
        <v>18</v>
      </c>
      <c r="AA1" t="s">
        <v>35</v>
      </c>
    </row>
    <row r="2" spans="1:27" x14ac:dyDescent="0.3">
      <c r="A2" s="1" t="str">
        <f>'Dejounte Murray'!A2</f>
        <v>@ EUR</v>
      </c>
      <c r="B2">
        <v>98</v>
      </c>
      <c r="C2">
        <v>39</v>
      </c>
      <c r="D2">
        <v>83</v>
      </c>
      <c r="E2">
        <v>15</v>
      </c>
      <c r="F2">
        <v>34</v>
      </c>
      <c r="G2">
        <v>5</v>
      </c>
      <c r="H2">
        <v>6</v>
      </c>
      <c r="I2">
        <v>2</v>
      </c>
      <c r="J2">
        <v>9</v>
      </c>
      <c r="K2">
        <v>32</v>
      </c>
      <c r="L2">
        <v>7</v>
      </c>
      <c r="M2">
        <v>59</v>
      </c>
      <c r="N2">
        <v>23</v>
      </c>
      <c r="O2">
        <v>2</v>
      </c>
      <c r="P2">
        <v>22</v>
      </c>
      <c r="Q2">
        <f t="shared" ref="Q2:Q46" si="0">O2+P2</f>
        <v>24</v>
      </c>
      <c r="R2">
        <v>1</v>
      </c>
      <c r="S2">
        <v>3</v>
      </c>
      <c r="T2">
        <v>3</v>
      </c>
      <c r="U2">
        <v>5</v>
      </c>
      <c r="V2">
        <v>6</v>
      </c>
      <c r="W2" s="5">
        <v>0.93410879629629628</v>
      </c>
      <c r="X2" s="2">
        <f t="shared" ref="X2:X46" si="1">C2/D2</f>
        <v>0.46987951807228917</v>
      </c>
      <c r="Y2" s="2">
        <f t="shared" ref="Y2:Y46" si="2" xml:space="preserve"> E2/F2</f>
        <v>0.44117647058823528</v>
      </c>
      <c r="Z2" s="2">
        <f t="shared" ref="Z2:Z46" si="3">G2/H2</f>
        <v>0.83333333333333337</v>
      </c>
      <c r="AA2" s="4">
        <f t="shared" ref="AA2:AA46" si="4">0.96*((D2)+(T2)+0.44*(H2)-(O2))</f>
        <v>83.174399999999991</v>
      </c>
    </row>
    <row r="3" spans="1:27" x14ac:dyDescent="0.3">
      <c r="A3" s="1" t="str">
        <f>'Dejounte Murray'!A3</f>
        <v>@ RKS</v>
      </c>
      <c r="B3">
        <v>106</v>
      </c>
      <c r="C3">
        <v>41</v>
      </c>
      <c r="D3">
        <v>81</v>
      </c>
      <c r="E3">
        <v>14</v>
      </c>
      <c r="F3">
        <v>27</v>
      </c>
      <c r="G3">
        <v>10</v>
      </c>
      <c r="H3">
        <v>12</v>
      </c>
      <c r="I3">
        <v>1</v>
      </c>
      <c r="J3">
        <v>8</v>
      </c>
      <c r="K3">
        <v>30</v>
      </c>
      <c r="L3">
        <v>6</v>
      </c>
      <c r="M3">
        <v>74</v>
      </c>
      <c r="N3">
        <v>24</v>
      </c>
      <c r="O3">
        <v>5</v>
      </c>
      <c r="P3">
        <v>25</v>
      </c>
      <c r="Q3">
        <f>O3+P3</f>
        <v>30</v>
      </c>
      <c r="R3">
        <v>4</v>
      </c>
      <c r="S3">
        <v>3</v>
      </c>
      <c r="T3">
        <v>10</v>
      </c>
      <c r="U3">
        <v>4</v>
      </c>
      <c r="V3">
        <v>12</v>
      </c>
      <c r="W3" s="5">
        <v>0.93460648148148151</v>
      </c>
      <c r="X3" s="2">
        <f t="shared" si="1"/>
        <v>0.50617283950617287</v>
      </c>
      <c r="Y3" s="2">
        <f t="shared" si="2"/>
        <v>0.51851851851851849</v>
      </c>
      <c r="Z3" s="2">
        <f t="shared" si="3"/>
        <v>0.83333333333333337</v>
      </c>
      <c r="AA3" s="4">
        <f t="shared" si="4"/>
        <v>87.628799999999998</v>
      </c>
    </row>
    <row r="4" spans="1:27" x14ac:dyDescent="0.3">
      <c r="A4" s="1" t="str">
        <f>'Dejounte Murray'!A4</f>
        <v>vs AFR</v>
      </c>
      <c r="B4">
        <v>108</v>
      </c>
      <c r="C4">
        <v>45</v>
      </c>
      <c r="D4">
        <v>84</v>
      </c>
      <c r="E4">
        <v>7</v>
      </c>
      <c r="F4">
        <v>16</v>
      </c>
      <c r="G4">
        <v>11</v>
      </c>
      <c r="H4">
        <v>14</v>
      </c>
      <c r="I4">
        <v>9</v>
      </c>
      <c r="J4">
        <v>12</v>
      </c>
      <c r="K4">
        <v>60</v>
      </c>
      <c r="L4">
        <v>12</v>
      </c>
      <c r="M4">
        <v>29</v>
      </c>
      <c r="N4">
        <v>24</v>
      </c>
      <c r="O4">
        <v>9</v>
      </c>
      <c r="P4">
        <v>24</v>
      </c>
      <c r="Q4">
        <f t="shared" ref="Q4" si="5">O4+P4</f>
        <v>33</v>
      </c>
      <c r="R4">
        <v>6</v>
      </c>
      <c r="S4">
        <v>3</v>
      </c>
      <c r="T4">
        <v>9</v>
      </c>
      <c r="U4">
        <v>12</v>
      </c>
      <c r="V4">
        <v>7</v>
      </c>
      <c r="W4" s="5">
        <v>0.93363425925925936</v>
      </c>
      <c r="X4" s="2">
        <f t="shared" si="1"/>
        <v>0.5357142857142857</v>
      </c>
      <c r="Y4" s="2">
        <f t="shared" si="2"/>
        <v>0.4375</v>
      </c>
      <c r="Z4" s="2">
        <f t="shared" si="3"/>
        <v>0.7857142857142857</v>
      </c>
      <c r="AA4" s="4">
        <f t="shared" si="4"/>
        <v>86.553599999999989</v>
      </c>
    </row>
    <row r="5" spans="1:27" x14ac:dyDescent="0.3">
      <c r="A5" s="1" t="str">
        <f>'Dejounte Murray'!A5</f>
        <v>@ OLD</v>
      </c>
      <c r="B5">
        <v>116</v>
      </c>
      <c r="C5">
        <v>44</v>
      </c>
      <c r="D5">
        <v>90</v>
      </c>
      <c r="E5">
        <v>16</v>
      </c>
      <c r="F5">
        <v>37</v>
      </c>
      <c r="G5">
        <v>12</v>
      </c>
      <c r="H5">
        <v>13</v>
      </c>
      <c r="I5">
        <v>1</v>
      </c>
      <c r="J5">
        <v>13</v>
      </c>
      <c r="K5">
        <v>34</v>
      </c>
      <c r="L5">
        <v>16</v>
      </c>
      <c r="M5">
        <v>32</v>
      </c>
      <c r="N5">
        <v>32</v>
      </c>
      <c r="O5">
        <v>15</v>
      </c>
      <c r="P5">
        <v>29</v>
      </c>
      <c r="Q5">
        <f t="shared" si="0"/>
        <v>44</v>
      </c>
      <c r="R5">
        <v>7</v>
      </c>
      <c r="S5">
        <v>2</v>
      </c>
      <c r="T5">
        <v>9</v>
      </c>
      <c r="U5">
        <v>15</v>
      </c>
      <c r="V5">
        <v>6</v>
      </c>
      <c r="W5" s="5">
        <v>0.93350694444444438</v>
      </c>
      <c r="X5" s="2">
        <f t="shared" si="1"/>
        <v>0.48888888888888887</v>
      </c>
      <c r="Y5" s="2">
        <f t="shared" si="2"/>
        <v>0.43243243243243246</v>
      </c>
      <c r="Z5" s="2">
        <f t="shared" si="3"/>
        <v>0.92307692307692313</v>
      </c>
      <c r="AA5" s="4">
        <f t="shared" si="4"/>
        <v>86.131199999999993</v>
      </c>
    </row>
    <row r="6" spans="1:27" x14ac:dyDescent="0.3">
      <c r="A6" s="1" t="str">
        <f>'Dejounte Murray'!A6</f>
        <v>vs USA</v>
      </c>
      <c r="B6">
        <v>124</v>
      </c>
      <c r="C6">
        <v>50</v>
      </c>
      <c r="D6">
        <v>97</v>
      </c>
      <c r="E6">
        <v>17</v>
      </c>
      <c r="F6">
        <v>34</v>
      </c>
      <c r="G6">
        <v>7</v>
      </c>
      <c r="H6">
        <v>8</v>
      </c>
      <c r="I6">
        <v>4</v>
      </c>
      <c r="J6">
        <v>8</v>
      </c>
      <c r="K6">
        <v>50</v>
      </c>
      <c r="L6">
        <v>12</v>
      </c>
      <c r="M6">
        <v>19</v>
      </c>
      <c r="N6">
        <v>31</v>
      </c>
      <c r="O6">
        <v>10</v>
      </c>
      <c r="P6">
        <v>30</v>
      </c>
      <c r="Q6">
        <f t="shared" si="0"/>
        <v>40</v>
      </c>
      <c r="R6">
        <v>8</v>
      </c>
      <c r="S6">
        <v>3</v>
      </c>
      <c r="T6">
        <v>8</v>
      </c>
      <c r="U6">
        <v>17</v>
      </c>
      <c r="V6">
        <v>12</v>
      </c>
      <c r="W6" s="5">
        <v>0.93407407407407417</v>
      </c>
      <c r="X6" s="2">
        <f t="shared" si="1"/>
        <v>0.51546391752577314</v>
      </c>
      <c r="Y6" s="2">
        <f t="shared" si="2"/>
        <v>0.5</v>
      </c>
      <c r="Z6" s="2">
        <f t="shared" si="3"/>
        <v>0.875</v>
      </c>
      <c r="AA6" s="4">
        <f t="shared" si="4"/>
        <v>94.579199999999986</v>
      </c>
    </row>
    <row r="7" spans="1:27" x14ac:dyDescent="0.3">
      <c r="A7" s="1" t="str">
        <f>'Dejounte Murray'!A7</f>
        <v>@ SPA</v>
      </c>
      <c r="B7">
        <v>115</v>
      </c>
      <c r="C7">
        <v>45</v>
      </c>
      <c r="D7">
        <v>81</v>
      </c>
      <c r="E7">
        <v>15</v>
      </c>
      <c r="F7">
        <v>34</v>
      </c>
      <c r="G7">
        <v>10</v>
      </c>
      <c r="H7">
        <v>11</v>
      </c>
      <c r="I7">
        <v>6</v>
      </c>
      <c r="J7">
        <v>8</v>
      </c>
      <c r="K7">
        <v>44</v>
      </c>
      <c r="L7">
        <v>8</v>
      </c>
      <c r="M7">
        <v>26</v>
      </c>
      <c r="N7">
        <v>34</v>
      </c>
      <c r="O7">
        <v>6</v>
      </c>
      <c r="P7">
        <v>26</v>
      </c>
      <c r="Q7">
        <f t="shared" si="0"/>
        <v>32</v>
      </c>
      <c r="R7">
        <v>2</v>
      </c>
      <c r="S7">
        <v>2</v>
      </c>
      <c r="T7">
        <v>1</v>
      </c>
      <c r="U7">
        <v>8</v>
      </c>
      <c r="V7">
        <v>9</v>
      </c>
      <c r="W7" s="5">
        <v>0.9318749999999999</v>
      </c>
      <c r="X7" s="2">
        <f t="shared" si="1"/>
        <v>0.55555555555555558</v>
      </c>
      <c r="Y7" s="2">
        <f t="shared" si="2"/>
        <v>0.44117647058823528</v>
      </c>
      <c r="Z7" s="2">
        <f t="shared" si="3"/>
        <v>0.90909090909090906</v>
      </c>
      <c r="AA7" s="4">
        <f t="shared" si="4"/>
        <v>77.606399999999994</v>
      </c>
    </row>
    <row r="8" spans="1:27" x14ac:dyDescent="0.3">
      <c r="A8" s="1" t="str">
        <f>'Dejounte Murray'!A8</f>
        <v>vs 6TH</v>
      </c>
      <c r="B8">
        <v>108</v>
      </c>
      <c r="C8">
        <v>40</v>
      </c>
      <c r="D8">
        <v>86</v>
      </c>
      <c r="E8">
        <v>14</v>
      </c>
      <c r="F8">
        <v>38</v>
      </c>
      <c r="G8">
        <v>14</v>
      </c>
      <c r="H8">
        <v>14</v>
      </c>
      <c r="I8">
        <v>5</v>
      </c>
      <c r="J8">
        <v>0</v>
      </c>
      <c r="K8">
        <v>32</v>
      </c>
      <c r="L8">
        <v>10</v>
      </c>
      <c r="M8">
        <v>23</v>
      </c>
      <c r="N8">
        <v>24</v>
      </c>
      <c r="O8">
        <v>11</v>
      </c>
      <c r="P8">
        <v>33</v>
      </c>
      <c r="Q8">
        <f t="shared" si="0"/>
        <v>44</v>
      </c>
      <c r="R8">
        <v>2</v>
      </c>
      <c r="S8">
        <v>9</v>
      </c>
      <c r="T8">
        <v>4</v>
      </c>
      <c r="U8">
        <v>5</v>
      </c>
      <c r="V8">
        <v>8</v>
      </c>
      <c r="W8" s="5">
        <v>0.93265046296296295</v>
      </c>
      <c r="X8" s="2">
        <f t="shared" si="1"/>
        <v>0.46511627906976744</v>
      </c>
      <c r="Y8" s="2">
        <f t="shared" si="2"/>
        <v>0.36842105263157893</v>
      </c>
      <c r="Z8" s="2">
        <f t="shared" si="3"/>
        <v>1</v>
      </c>
      <c r="AA8" s="4">
        <f t="shared" si="4"/>
        <v>81.753599999999992</v>
      </c>
    </row>
    <row r="9" spans="1:27" x14ac:dyDescent="0.3">
      <c r="A9" s="1" t="str">
        <f>'Dejounte Murray'!A9</f>
        <v>@ CAN</v>
      </c>
      <c r="B9">
        <v>124</v>
      </c>
      <c r="C9">
        <v>47</v>
      </c>
      <c r="D9">
        <v>81</v>
      </c>
      <c r="E9">
        <v>20</v>
      </c>
      <c r="F9">
        <v>33</v>
      </c>
      <c r="G9">
        <v>10</v>
      </c>
      <c r="H9">
        <v>10</v>
      </c>
      <c r="I9">
        <v>9</v>
      </c>
      <c r="J9">
        <v>6</v>
      </c>
      <c r="K9">
        <v>40</v>
      </c>
      <c r="L9">
        <v>10</v>
      </c>
      <c r="M9">
        <v>17</v>
      </c>
      <c r="N9">
        <v>32</v>
      </c>
      <c r="O9">
        <v>7</v>
      </c>
      <c r="P9">
        <v>31</v>
      </c>
      <c r="Q9">
        <f t="shared" si="0"/>
        <v>38</v>
      </c>
      <c r="R9">
        <v>2</v>
      </c>
      <c r="S9">
        <v>4</v>
      </c>
      <c r="T9">
        <v>13</v>
      </c>
      <c r="U9">
        <v>7</v>
      </c>
      <c r="V9">
        <v>10</v>
      </c>
      <c r="W9" s="5">
        <v>0.93245370370370373</v>
      </c>
      <c r="X9" s="2">
        <f t="shared" si="1"/>
        <v>0.58024691358024694</v>
      </c>
      <c r="Y9" s="2">
        <f t="shared" si="2"/>
        <v>0.60606060606060608</v>
      </c>
      <c r="Z9" s="2">
        <f t="shared" si="3"/>
        <v>1</v>
      </c>
      <c r="AA9" s="4">
        <f t="shared" si="4"/>
        <v>87.744</v>
      </c>
    </row>
    <row r="10" spans="1:27" x14ac:dyDescent="0.3">
      <c r="A10" s="1" t="str">
        <f>'Dejounte Murray'!A10</f>
        <v>vs DNK</v>
      </c>
      <c r="B10">
        <v>125</v>
      </c>
      <c r="C10">
        <v>48</v>
      </c>
      <c r="D10">
        <v>88</v>
      </c>
      <c r="E10">
        <v>21</v>
      </c>
      <c r="F10">
        <v>41</v>
      </c>
      <c r="G10">
        <v>8</v>
      </c>
      <c r="H10">
        <v>9</v>
      </c>
      <c r="I10">
        <v>4</v>
      </c>
      <c r="J10">
        <v>9</v>
      </c>
      <c r="K10">
        <v>32</v>
      </c>
      <c r="L10">
        <v>0</v>
      </c>
      <c r="M10">
        <v>24</v>
      </c>
      <c r="N10">
        <v>34</v>
      </c>
      <c r="O10">
        <v>2</v>
      </c>
      <c r="P10">
        <v>26</v>
      </c>
      <c r="Q10">
        <f t="shared" si="0"/>
        <v>28</v>
      </c>
      <c r="R10">
        <v>12</v>
      </c>
      <c r="S10">
        <v>8</v>
      </c>
      <c r="T10">
        <v>8</v>
      </c>
      <c r="U10">
        <v>26</v>
      </c>
      <c r="V10">
        <v>13</v>
      </c>
      <c r="W10" s="5">
        <v>0.9327199074074074</v>
      </c>
      <c r="X10" s="2">
        <f t="shared" si="1"/>
        <v>0.54545454545454541</v>
      </c>
      <c r="Y10" s="2">
        <f t="shared" si="2"/>
        <v>0.51219512195121952</v>
      </c>
      <c r="Z10" s="2">
        <f t="shared" si="3"/>
        <v>0.88888888888888884</v>
      </c>
      <c r="AA10" s="4">
        <f t="shared" si="4"/>
        <v>94.041599999999988</v>
      </c>
    </row>
    <row r="11" spans="1:27" x14ac:dyDescent="0.3">
      <c r="A11" s="1" t="str">
        <f>'Dejounte Murray'!A11</f>
        <v>vs CHI</v>
      </c>
      <c r="B11">
        <v>118</v>
      </c>
      <c r="C11">
        <v>47</v>
      </c>
      <c r="D11">
        <v>75</v>
      </c>
      <c r="E11">
        <v>15</v>
      </c>
      <c r="F11">
        <v>25</v>
      </c>
      <c r="G11">
        <v>9</v>
      </c>
      <c r="H11">
        <v>11</v>
      </c>
      <c r="I11">
        <v>3</v>
      </c>
      <c r="J11">
        <v>9</v>
      </c>
      <c r="K11">
        <v>38</v>
      </c>
      <c r="L11">
        <v>6</v>
      </c>
      <c r="M11">
        <v>31</v>
      </c>
      <c r="N11">
        <v>29</v>
      </c>
      <c r="O11">
        <v>5</v>
      </c>
      <c r="P11">
        <v>32</v>
      </c>
      <c r="Q11">
        <f t="shared" si="0"/>
        <v>37</v>
      </c>
      <c r="R11">
        <v>1</v>
      </c>
      <c r="S11">
        <v>3</v>
      </c>
      <c r="T11">
        <v>9</v>
      </c>
      <c r="U11">
        <v>8</v>
      </c>
      <c r="V11">
        <v>7</v>
      </c>
      <c r="W11" s="5">
        <v>0.93267361111111102</v>
      </c>
      <c r="X11" s="2">
        <f t="shared" si="1"/>
        <v>0.62666666666666671</v>
      </c>
      <c r="Y11" s="2">
        <f t="shared" si="2"/>
        <v>0.6</v>
      </c>
      <c r="Z11" s="2">
        <f t="shared" si="3"/>
        <v>0.81818181818181823</v>
      </c>
      <c r="AA11" s="4">
        <f t="shared" si="4"/>
        <v>80.486400000000003</v>
      </c>
    </row>
    <row r="12" spans="1:27" x14ac:dyDescent="0.3">
      <c r="A12" s="1" t="str">
        <f>'Dejounte Murray'!A12</f>
        <v>@ 3PT</v>
      </c>
      <c r="B12">
        <v>126</v>
      </c>
      <c r="C12">
        <v>49</v>
      </c>
      <c r="D12">
        <v>80</v>
      </c>
      <c r="E12">
        <v>17</v>
      </c>
      <c r="F12">
        <v>32</v>
      </c>
      <c r="G12">
        <v>11</v>
      </c>
      <c r="H12">
        <v>12</v>
      </c>
      <c r="I12">
        <v>6</v>
      </c>
      <c r="J12">
        <v>9</v>
      </c>
      <c r="K12">
        <v>44</v>
      </c>
      <c r="L12">
        <v>14</v>
      </c>
      <c r="M12">
        <v>42</v>
      </c>
      <c r="N12">
        <v>26</v>
      </c>
      <c r="O12">
        <v>6</v>
      </c>
      <c r="P12">
        <v>29</v>
      </c>
      <c r="Q12">
        <f t="shared" si="0"/>
        <v>35</v>
      </c>
      <c r="R12">
        <v>3</v>
      </c>
      <c r="S12">
        <v>6</v>
      </c>
      <c r="T12">
        <v>7</v>
      </c>
      <c r="U12">
        <v>8</v>
      </c>
      <c r="V12">
        <v>4</v>
      </c>
      <c r="W12" s="5">
        <v>0.93325231481481474</v>
      </c>
      <c r="X12" s="2">
        <f t="shared" si="1"/>
        <v>0.61250000000000004</v>
      </c>
      <c r="Y12" s="2">
        <f t="shared" si="2"/>
        <v>0.53125</v>
      </c>
      <c r="Z12" s="2">
        <f t="shared" si="3"/>
        <v>0.91666666666666663</v>
      </c>
      <c r="AA12" s="4">
        <f t="shared" si="4"/>
        <v>82.828800000000001</v>
      </c>
    </row>
    <row r="13" spans="1:27" x14ac:dyDescent="0.3">
      <c r="A13" s="1" t="str">
        <f>'Dejounte Murray'!A13</f>
        <v>vs DEF</v>
      </c>
      <c r="B13">
        <v>126</v>
      </c>
      <c r="C13">
        <v>48</v>
      </c>
      <c r="D13">
        <v>82</v>
      </c>
      <c r="E13">
        <v>15</v>
      </c>
      <c r="F13">
        <v>31</v>
      </c>
      <c r="G13">
        <v>15</v>
      </c>
      <c r="H13">
        <v>20</v>
      </c>
      <c r="I13">
        <v>5</v>
      </c>
      <c r="J13">
        <v>11</v>
      </c>
      <c r="K13">
        <v>42</v>
      </c>
      <c r="L13">
        <v>10</v>
      </c>
      <c r="M13">
        <v>19</v>
      </c>
      <c r="N13">
        <v>32</v>
      </c>
      <c r="O13">
        <v>4</v>
      </c>
      <c r="P13">
        <v>27</v>
      </c>
      <c r="Q13">
        <f t="shared" si="0"/>
        <v>31</v>
      </c>
      <c r="R13">
        <v>6</v>
      </c>
      <c r="S13">
        <v>6</v>
      </c>
      <c r="T13">
        <v>9</v>
      </c>
      <c r="U13">
        <v>17</v>
      </c>
      <c r="V13">
        <v>16</v>
      </c>
      <c r="W13" s="5">
        <v>0.93362268518518521</v>
      </c>
      <c r="X13" s="2">
        <f t="shared" si="1"/>
        <v>0.58536585365853655</v>
      </c>
      <c r="Y13" s="2">
        <f t="shared" si="2"/>
        <v>0.4838709677419355</v>
      </c>
      <c r="Z13" s="2">
        <f t="shared" si="3"/>
        <v>0.75</v>
      </c>
      <c r="AA13" s="4">
        <f t="shared" si="4"/>
        <v>91.967999999999989</v>
      </c>
    </row>
    <row r="14" spans="1:27" x14ac:dyDescent="0.3">
      <c r="A14" s="1" t="str">
        <f>'Dejounte Murray'!A14</f>
        <v>@ OCE</v>
      </c>
      <c r="B14">
        <v>124</v>
      </c>
      <c r="C14">
        <v>52</v>
      </c>
      <c r="D14">
        <v>99</v>
      </c>
      <c r="E14">
        <v>10</v>
      </c>
      <c r="F14">
        <v>20</v>
      </c>
      <c r="G14">
        <v>10</v>
      </c>
      <c r="H14">
        <v>12</v>
      </c>
      <c r="I14">
        <v>6</v>
      </c>
      <c r="J14">
        <v>16</v>
      </c>
      <c r="K14">
        <v>52</v>
      </c>
      <c r="L14">
        <v>10</v>
      </c>
      <c r="M14">
        <v>22</v>
      </c>
      <c r="N14">
        <v>33</v>
      </c>
      <c r="O14">
        <v>9</v>
      </c>
      <c r="P14">
        <v>32</v>
      </c>
      <c r="Q14">
        <f t="shared" si="0"/>
        <v>41</v>
      </c>
      <c r="R14">
        <v>10</v>
      </c>
      <c r="S14">
        <v>4</v>
      </c>
      <c r="T14">
        <v>9</v>
      </c>
      <c r="U14">
        <v>12</v>
      </c>
      <c r="V14">
        <v>8</v>
      </c>
      <c r="W14" s="5">
        <v>0.93415509259259266</v>
      </c>
      <c r="X14" s="2">
        <f t="shared" si="1"/>
        <v>0.5252525252525253</v>
      </c>
      <c r="Y14" s="2">
        <f t="shared" si="2"/>
        <v>0.5</v>
      </c>
      <c r="Z14" s="2">
        <f t="shared" si="3"/>
        <v>0.83333333333333337</v>
      </c>
      <c r="AA14" s="4">
        <f t="shared" si="4"/>
        <v>100.1088</v>
      </c>
    </row>
    <row r="15" spans="1:27" x14ac:dyDescent="0.3">
      <c r="A15" s="1" t="str">
        <f>'Dejounte Murray'!A15</f>
        <v>vs FRA</v>
      </c>
      <c r="B15">
        <v>105</v>
      </c>
      <c r="C15">
        <v>42</v>
      </c>
      <c r="D15">
        <v>79</v>
      </c>
      <c r="E15">
        <v>10</v>
      </c>
      <c r="F15">
        <v>23</v>
      </c>
      <c r="G15">
        <v>11</v>
      </c>
      <c r="H15">
        <v>13</v>
      </c>
      <c r="I15">
        <v>9</v>
      </c>
      <c r="J15">
        <v>13</v>
      </c>
      <c r="K15">
        <v>44</v>
      </c>
      <c r="L15">
        <v>8</v>
      </c>
      <c r="M15">
        <v>29</v>
      </c>
      <c r="N15">
        <v>24</v>
      </c>
      <c r="O15">
        <v>7</v>
      </c>
      <c r="P15">
        <v>34</v>
      </c>
      <c r="Q15">
        <f t="shared" si="0"/>
        <v>41</v>
      </c>
      <c r="R15">
        <v>4</v>
      </c>
      <c r="S15">
        <v>3</v>
      </c>
      <c r="T15">
        <v>5</v>
      </c>
      <c r="U15">
        <v>8</v>
      </c>
      <c r="V15">
        <v>11</v>
      </c>
      <c r="W15" s="5">
        <v>0.93065972222222226</v>
      </c>
      <c r="X15" s="2">
        <f t="shared" si="1"/>
        <v>0.53164556962025311</v>
      </c>
      <c r="Y15" s="2">
        <f t="shared" si="2"/>
        <v>0.43478260869565216</v>
      </c>
      <c r="Z15" s="2">
        <f t="shared" si="3"/>
        <v>0.84615384615384615</v>
      </c>
      <c r="AA15" s="4">
        <f t="shared" si="4"/>
        <v>79.411199999999994</v>
      </c>
    </row>
    <row r="16" spans="1:27" x14ac:dyDescent="0.3">
      <c r="A16" s="1" t="str">
        <f>'Dejounte Murray'!A16</f>
        <v>@ INJ</v>
      </c>
      <c r="B16">
        <v>93</v>
      </c>
      <c r="C16">
        <v>38</v>
      </c>
      <c r="D16">
        <v>77</v>
      </c>
      <c r="E16">
        <v>13</v>
      </c>
      <c r="F16">
        <v>35</v>
      </c>
      <c r="G16">
        <v>4</v>
      </c>
      <c r="H16">
        <v>7</v>
      </c>
      <c r="I16">
        <v>8</v>
      </c>
      <c r="J16">
        <v>7</v>
      </c>
      <c r="K16">
        <v>32</v>
      </c>
      <c r="L16">
        <v>5</v>
      </c>
      <c r="M16">
        <v>22</v>
      </c>
      <c r="N16">
        <v>27</v>
      </c>
      <c r="O16">
        <v>3</v>
      </c>
      <c r="P16">
        <v>26</v>
      </c>
      <c r="Q16">
        <f t="shared" si="0"/>
        <v>29</v>
      </c>
      <c r="R16">
        <v>4</v>
      </c>
      <c r="S16">
        <v>4</v>
      </c>
      <c r="T16">
        <v>12</v>
      </c>
      <c r="U16">
        <v>12</v>
      </c>
      <c r="V16">
        <v>11</v>
      </c>
      <c r="W16" s="5">
        <v>0.93424768518518519</v>
      </c>
      <c r="X16" s="2">
        <f t="shared" si="1"/>
        <v>0.4935064935064935</v>
      </c>
      <c r="Y16" s="2">
        <f t="shared" si="2"/>
        <v>0.37142857142857144</v>
      </c>
      <c r="Z16" s="2">
        <f t="shared" si="3"/>
        <v>0.5714285714285714</v>
      </c>
      <c r="AA16" s="4">
        <f t="shared" si="4"/>
        <v>85.516799999999989</v>
      </c>
    </row>
    <row r="17" spans="1:27" x14ac:dyDescent="0.3">
      <c r="A17" s="1" t="str">
        <f>'Dejounte Murray'!A17</f>
        <v>vs EUR</v>
      </c>
      <c r="B17">
        <v>118</v>
      </c>
      <c r="C17">
        <v>47</v>
      </c>
      <c r="D17">
        <v>84</v>
      </c>
      <c r="E17">
        <v>15</v>
      </c>
      <c r="F17">
        <v>28</v>
      </c>
      <c r="G17">
        <v>9</v>
      </c>
      <c r="H17">
        <v>13</v>
      </c>
      <c r="I17">
        <v>6</v>
      </c>
      <c r="J17">
        <v>7</v>
      </c>
      <c r="K17">
        <v>42</v>
      </c>
      <c r="L17">
        <v>9</v>
      </c>
      <c r="M17">
        <v>30</v>
      </c>
      <c r="N17">
        <v>30</v>
      </c>
      <c r="O17">
        <v>5</v>
      </c>
      <c r="P17">
        <v>36</v>
      </c>
      <c r="Q17">
        <f t="shared" si="0"/>
        <v>41</v>
      </c>
      <c r="R17">
        <v>3</v>
      </c>
      <c r="S17">
        <v>6</v>
      </c>
      <c r="T17">
        <v>7</v>
      </c>
      <c r="U17">
        <v>4</v>
      </c>
      <c r="V17">
        <v>6</v>
      </c>
      <c r="W17" s="5">
        <v>0.93319444444444444</v>
      </c>
      <c r="X17" s="2">
        <f t="shared" si="1"/>
        <v>0.55952380952380953</v>
      </c>
      <c r="Y17" s="2">
        <f t="shared" si="2"/>
        <v>0.5357142857142857</v>
      </c>
      <c r="Z17" s="2">
        <f t="shared" si="3"/>
        <v>0.69230769230769229</v>
      </c>
      <c r="AA17" s="4">
        <f t="shared" si="4"/>
        <v>88.051199999999994</v>
      </c>
    </row>
    <row r="18" spans="1:27" x14ac:dyDescent="0.3">
      <c r="A18" s="1" t="str">
        <f>'Dejounte Murray'!A18</f>
        <v>vs RKS</v>
      </c>
      <c r="B18">
        <v>133</v>
      </c>
      <c r="C18">
        <v>46</v>
      </c>
      <c r="D18">
        <v>94</v>
      </c>
      <c r="E18">
        <v>20</v>
      </c>
      <c r="F18">
        <v>45</v>
      </c>
      <c r="G18">
        <v>21</v>
      </c>
      <c r="H18">
        <v>26</v>
      </c>
      <c r="I18">
        <v>4</v>
      </c>
      <c r="J18">
        <v>10</v>
      </c>
      <c r="K18">
        <v>40</v>
      </c>
      <c r="L18">
        <v>10</v>
      </c>
      <c r="M18">
        <v>22</v>
      </c>
      <c r="N18">
        <v>27</v>
      </c>
      <c r="O18">
        <v>10</v>
      </c>
      <c r="P18">
        <v>29</v>
      </c>
      <c r="Q18">
        <f t="shared" si="0"/>
        <v>39</v>
      </c>
      <c r="R18">
        <v>6</v>
      </c>
      <c r="S18">
        <v>4</v>
      </c>
      <c r="T18">
        <v>18</v>
      </c>
      <c r="U18">
        <v>29</v>
      </c>
      <c r="V18">
        <v>11</v>
      </c>
      <c r="W18" s="5">
        <v>0.9337847222222222</v>
      </c>
      <c r="X18" s="2">
        <f t="shared" si="1"/>
        <v>0.48936170212765956</v>
      </c>
      <c r="Y18" s="2">
        <f t="shared" si="2"/>
        <v>0.44444444444444442</v>
      </c>
      <c r="Z18" s="2">
        <f t="shared" si="3"/>
        <v>0.80769230769230771</v>
      </c>
      <c r="AA18" s="4">
        <f t="shared" si="4"/>
        <v>108.9024</v>
      </c>
    </row>
    <row r="19" spans="1:27" x14ac:dyDescent="0.3">
      <c r="A19" s="1" t="str">
        <f>'Dejounte Murray'!A19</f>
        <v>@ AFR</v>
      </c>
      <c r="B19">
        <v>115</v>
      </c>
      <c r="C19">
        <v>43</v>
      </c>
      <c r="D19">
        <v>80</v>
      </c>
      <c r="E19">
        <v>17</v>
      </c>
      <c r="F19">
        <v>35</v>
      </c>
      <c r="G19">
        <v>12</v>
      </c>
      <c r="H19">
        <v>14</v>
      </c>
      <c r="I19">
        <v>6</v>
      </c>
      <c r="J19">
        <v>8</v>
      </c>
      <c r="K19">
        <v>40</v>
      </c>
      <c r="L19">
        <v>10</v>
      </c>
      <c r="M19">
        <v>27</v>
      </c>
      <c r="N19">
        <v>27</v>
      </c>
      <c r="O19">
        <v>5</v>
      </c>
      <c r="P19">
        <v>22</v>
      </c>
      <c r="Q19">
        <f t="shared" si="0"/>
        <v>27</v>
      </c>
      <c r="R19">
        <v>2</v>
      </c>
      <c r="S19">
        <v>2</v>
      </c>
      <c r="T19">
        <v>6</v>
      </c>
      <c r="U19">
        <v>10</v>
      </c>
      <c r="V19">
        <v>10</v>
      </c>
      <c r="W19" s="5">
        <v>0.93327546296296293</v>
      </c>
      <c r="X19" s="2">
        <f t="shared" si="1"/>
        <v>0.53749999999999998</v>
      </c>
      <c r="Y19" s="2">
        <f t="shared" si="2"/>
        <v>0.48571428571428571</v>
      </c>
      <c r="Z19" s="2">
        <f t="shared" si="3"/>
        <v>0.8571428571428571</v>
      </c>
      <c r="AA19" s="4">
        <f t="shared" si="4"/>
        <v>83.673599999999993</v>
      </c>
    </row>
    <row r="20" spans="1:27" x14ac:dyDescent="0.3">
      <c r="A20" s="1" t="str">
        <f>'Dejounte Murray'!A20</f>
        <v>vs OLD</v>
      </c>
      <c r="B20">
        <v>99</v>
      </c>
      <c r="C20">
        <v>40</v>
      </c>
      <c r="D20">
        <v>71</v>
      </c>
      <c r="E20">
        <v>8</v>
      </c>
      <c r="F20">
        <v>19</v>
      </c>
      <c r="G20">
        <v>11</v>
      </c>
      <c r="H20">
        <v>13</v>
      </c>
      <c r="I20">
        <v>7</v>
      </c>
      <c r="J20">
        <v>8</v>
      </c>
      <c r="K20">
        <v>42</v>
      </c>
      <c r="L20">
        <v>0</v>
      </c>
      <c r="M20">
        <v>21</v>
      </c>
      <c r="N20">
        <v>27</v>
      </c>
      <c r="O20">
        <v>3</v>
      </c>
      <c r="P20">
        <v>30</v>
      </c>
      <c r="Q20">
        <f t="shared" si="0"/>
        <v>33</v>
      </c>
      <c r="R20">
        <v>5</v>
      </c>
      <c r="S20">
        <v>6</v>
      </c>
      <c r="T20">
        <v>14</v>
      </c>
      <c r="U20">
        <v>4</v>
      </c>
      <c r="V20">
        <v>8</v>
      </c>
      <c r="W20" s="5">
        <v>0.9319560185185185</v>
      </c>
      <c r="X20" s="2">
        <f t="shared" si="1"/>
        <v>0.56338028169014087</v>
      </c>
      <c r="Y20" s="2">
        <f t="shared" si="2"/>
        <v>0.42105263157894735</v>
      </c>
      <c r="Z20" s="2">
        <f t="shared" si="3"/>
        <v>0.84615384615384615</v>
      </c>
      <c r="AA20" s="4">
        <f t="shared" si="4"/>
        <v>84.211199999999991</v>
      </c>
    </row>
    <row r="21" spans="1:27" x14ac:dyDescent="0.3">
      <c r="A21" s="1" t="str">
        <f>'Dejounte Murray'!A21</f>
        <v>@ USA</v>
      </c>
      <c r="B21">
        <v>130</v>
      </c>
      <c r="C21">
        <v>51</v>
      </c>
      <c r="D21">
        <v>85</v>
      </c>
      <c r="E21">
        <v>20</v>
      </c>
      <c r="F21">
        <v>35</v>
      </c>
      <c r="G21">
        <v>8</v>
      </c>
      <c r="H21">
        <v>9</v>
      </c>
      <c r="I21">
        <v>6</v>
      </c>
      <c r="J21">
        <v>14</v>
      </c>
      <c r="K21">
        <v>42</v>
      </c>
      <c r="L21">
        <v>11</v>
      </c>
      <c r="M21">
        <v>35</v>
      </c>
      <c r="N21">
        <v>31</v>
      </c>
      <c r="O21">
        <v>8</v>
      </c>
      <c r="P21">
        <v>33</v>
      </c>
      <c r="Q21">
        <f t="shared" si="0"/>
        <v>41</v>
      </c>
      <c r="R21">
        <v>13</v>
      </c>
      <c r="S21">
        <v>3</v>
      </c>
      <c r="T21">
        <v>11</v>
      </c>
      <c r="U21">
        <v>24</v>
      </c>
      <c r="V21">
        <v>9</v>
      </c>
      <c r="W21" s="5">
        <v>0.93215277777777783</v>
      </c>
      <c r="X21" s="2">
        <f t="shared" si="1"/>
        <v>0.6</v>
      </c>
      <c r="Y21" s="2">
        <f t="shared" si="2"/>
        <v>0.5714285714285714</v>
      </c>
      <c r="Z21" s="2">
        <f t="shared" si="3"/>
        <v>0.88888888888888884</v>
      </c>
      <c r="AA21" s="4">
        <f t="shared" si="4"/>
        <v>88.281599999999997</v>
      </c>
    </row>
    <row r="22" spans="1:27" x14ac:dyDescent="0.3">
      <c r="A22" s="1" t="str">
        <f>'Dejounte Murray'!A22</f>
        <v>vs SPA</v>
      </c>
      <c r="B22">
        <v>126</v>
      </c>
      <c r="C22">
        <v>46</v>
      </c>
      <c r="D22">
        <v>80</v>
      </c>
      <c r="E22">
        <v>16</v>
      </c>
      <c r="F22">
        <v>32</v>
      </c>
      <c r="G22">
        <v>18</v>
      </c>
      <c r="H22">
        <v>21</v>
      </c>
      <c r="I22">
        <v>3</v>
      </c>
      <c r="J22">
        <v>2</v>
      </c>
      <c r="K22">
        <v>44</v>
      </c>
      <c r="L22">
        <v>12</v>
      </c>
      <c r="M22">
        <v>25</v>
      </c>
      <c r="N22">
        <v>28</v>
      </c>
      <c r="O22">
        <v>7</v>
      </c>
      <c r="P22">
        <v>26</v>
      </c>
      <c r="Q22">
        <f t="shared" si="0"/>
        <v>33</v>
      </c>
      <c r="R22">
        <v>1</v>
      </c>
      <c r="S22">
        <v>4</v>
      </c>
      <c r="T22">
        <v>5</v>
      </c>
      <c r="U22">
        <v>9</v>
      </c>
      <c r="V22">
        <v>11</v>
      </c>
      <c r="W22" s="5">
        <v>0.93331018518518516</v>
      </c>
      <c r="X22" s="2">
        <f t="shared" si="1"/>
        <v>0.57499999999999996</v>
      </c>
      <c r="Y22" s="2">
        <f t="shared" si="2"/>
        <v>0.5</v>
      </c>
      <c r="Z22" s="2">
        <f t="shared" si="3"/>
        <v>0.8571428571428571</v>
      </c>
      <c r="AA22" s="4">
        <f t="shared" si="4"/>
        <v>83.750399999999999</v>
      </c>
    </row>
    <row r="23" spans="1:27" x14ac:dyDescent="0.3">
      <c r="A23" s="1" t="str">
        <f>'Dejounte Murray'!A23</f>
        <v>@ 6TH</v>
      </c>
      <c r="B23">
        <v>117</v>
      </c>
      <c r="C23">
        <v>49</v>
      </c>
      <c r="D23">
        <v>83</v>
      </c>
      <c r="E23">
        <v>11</v>
      </c>
      <c r="F23">
        <v>25</v>
      </c>
      <c r="G23">
        <v>8</v>
      </c>
      <c r="H23">
        <v>11</v>
      </c>
      <c r="I23">
        <v>4</v>
      </c>
      <c r="J23">
        <v>6</v>
      </c>
      <c r="K23">
        <v>56</v>
      </c>
      <c r="L23">
        <v>4</v>
      </c>
      <c r="M23">
        <v>18</v>
      </c>
      <c r="N23">
        <v>24</v>
      </c>
      <c r="O23">
        <v>5</v>
      </c>
      <c r="P23">
        <v>31</v>
      </c>
      <c r="Q23">
        <f t="shared" si="0"/>
        <v>36</v>
      </c>
      <c r="R23">
        <v>7</v>
      </c>
      <c r="S23">
        <v>5</v>
      </c>
      <c r="T23">
        <v>18</v>
      </c>
      <c r="U23">
        <v>11</v>
      </c>
      <c r="V23">
        <v>12</v>
      </c>
      <c r="W23" s="5">
        <v>0.93437499999999996</v>
      </c>
      <c r="X23" s="2">
        <f t="shared" si="1"/>
        <v>0.59036144578313254</v>
      </c>
      <c r="Y23" s="2">
        <f t="shared" si="2"/>
        <v>0.44</v>
      </c>
      <c r="Z23" s="2">
        <f t="shared" si="3"/>
        <v>0.72727272727272729</v>
      </c>
      <c r="AA23" s="4">
        <f t="shared" si="4"/>
        <v>96.806399999999996</v>
      </c>
    </row>
    <row r="24" spans="1:27" x14ac:dyDescent="0.3">
      <c r="A24" s="1" t="str">
        <f>'Dejounte Murray'!A24</f>
        <v>vs CAN</v>
      </c>
      <c r="B24">
        <v>119</v>
      </c>
      <c r="C24">
        <v>46</v>
      </c>
      <c r="D24">
        <v>75</v>
      </c>
      <c r="E24">
        <v>14</v>
      </c>
      <c r="F24">
        <v>29</v>
      </c>
      <c r="G24">
        <v>13</v>
      </c>
      <c r="H24">
        <v>17</v>
      </c>
      <c r="I24">
        <v>8</v>
      </c>
      <c r="J24">
        <v>6</v>
      </c>
      <c r="K24">
        <v>52</v>
      </c>
      <c r="L24">
        <v>14</v>
      </c>
      <c r="M24">
        <v>25</v>
      </c>
      <c r="N24">
        <v>26</v>
      </c>
      <c r="O24">
        <v>9</v>
      </c>
      <c r="P24">
        <v>29</v>
      </c>
      <c r="Q24">
        <f t="shared" si="0"/>
        <v>38</v>
      </c>
      <c r="R24">
        <v>7</v>
      </c>
      <c r="S24">
        <v>5</v>
      </c>
      <c r="T24">
        <v>11</v>
      </c>
      <c r="U24">
        <v>6</v>
      </c>
      <c r="V24">
        <v>10</v>
      </c>
      <c r="W24" s="5">
        <v>0.93297453703703703</v>
      </c>
      <c r="X24" s="2">
        <f t="shared" si="1"/>
        <v>0.61333333333333329</v>
      </c>
      <c r="Y24" s="2">
        <f t="shared" si="2"/>
        <v>0.48275862068965519</v>
      </c>
      <c r="Z24" s="2">
        <f t="shared" si="3"/>
        <v>0.76470588235294112</v>
      </c>
      <c r="AA24" s="4">
        <f t="shared" si="4"/>
        <v>81.100800000000007</v>
      </c>
    </row>
    <row r="25" spans="1:27" x14ac:dyDescent="0.3">
      <c r="A25" s="1" t="str">
        <f>'Dejounte Murray'!A25</f>
        <v>@ DNK</v>
      </c>
      <c r="B25">
        <v>131</v>
      </c>
      <c r="C25">
        <v>47</v>
      </c>
      <c r="D25">
        <v>77</v>
      </c>
      <c r="E25">
        <v>21</v>
      </c>
      <c r="F25">
        <v>36</v>
      </c>
      <c r="G25">
        <v>16</v>
      </c>
      <c r="H25">
        <v>18</v>
      </c>
      <c r="I25">
        <v>5</v>
      </c>
      <c r="J25">
        <v>6</v>
      </c>
      <c r="K25">
        <v>34</v>
      </c>
      <c r="L25">
        <v>7</v>
      </c>
      <c r="M25">
        <v>34</v>
      </c>
      <c r="N25">
        <v>37</v>
      </c>
      <c r="O25">
        <v>5</v>
      </c>
      <c r="P25">
        <v>34</v>
      </c>
      <c r="Q25">
        <f t="shared" si="0"/>
        <v>39</v>
      </c>
      <c r="R25">
        <v>8</v>
      </c>
      <c r="S25">
        <v>5</v>
      </c>
      <c r="T25">
        <v>11</v>
      </c>
      <c r="U25">
        <v>10</v>
      </c>
      <c r="V25">
        <v>11</v>
      </c>
      <c r="W25" s="5">
        <v>0.93251157407407403</v>
      </c>
      <c r="X25" s="2">
        <f t="shared" si="1"/>
        <v>0.61038961038961037</v>
      </c>
      <c r="Y25" s="2">
        <f t="shared" si="2"/>
        <v>0.58333333333333337</v>
      </c>
      <c r="Z25" s="2">
        <f t="shared" si="3"/>
        <v>0.88888888888888884</v>
      </c>
      <c r="AA25" s="4">
        <f t="shared" si="4"/>
        <v>87.283199999999994</v>
      </c>
    </row>
    <row r="26" spans="1:27" x14ac:dyDescent="0.3">
      <c r="A26" s="1" t="str">
        <f>'Dejounte Murray'!A26</f>
        <v>@ CHI</v>
      </c>
      <c r="B26">
        <v>111</v>
      </c>
      <c r="C26">
        <v>43</v>
      </c>
      <c r="D26">
        <v>77</v>
      </c>
      <c r="E26">
        <v>14</v>
      </c>
      <c r="F26">
        <v>32</v>
      </c>
      <c r="G26">
        <v>11</v>
      </c>
      <c r="H26">
        <v>17</v>
      </c>
      <c r="I26">
        <v>6</v>
      </c>
      <c r="J26">
        <v>10</v>
      </c>
      <c r="K26">
        <v>46</v>
      </c>
      <c r="L26">
        <v>13</v>
      </c>
      <c r="M26">
        <v>29</v>
      </c>
      <c r="N26">
        <v>30</v>
      </c>
      <c r="O26">
        <v>7</v>
      </c>
      <c r="P26">
        <v>31</v>
      </c>
      <c r="Q26">
        <f t="shared" si="0"/>
        <v>38</v>
      </c>
      <c r="R26">
        <v>7</v>
      </c>
      <c r="S26">
        <v>3</v>
      </c>
      <c r="T26">
        <v>9</v>
      </c>
      <c r="U26">
        <v>11</v>
      </c>
      <c r="V26">
        <v>8</v>
      </c>
      <c r="W26" s="5">
        <v>0.93179398148148151</v>
      </c>
      <c r="X26" s="2">
        <f t="shared" si="1"/>
        <v>0.55844155844155841</v>
      </c>
      <c r="Y26" s="2">
        <f t="shared" si="2"/>
        <v>0.4375</v>
      </c>
      <c r="Z26" s="2">
        <f t="shared" si="3"/>
        <v>0.6470588235294118</v>
      </c>
      <c r="AA26" s="4">
        <f t="shared" si="4"/>
        <v>83.020799999999994</v>
      </c>
    </row>
    <row r="27" spans="1:27" x14ac:dyDescent="0.3">
      <c r="A27" s="1" t="str">
        <f>'Dejounte Murray'!A27</f>
        <v>vs 3PT</v>
      </c>
      <c r="B27">
        <v>124</v>
      </c>
      <c r="C27">
        <v>48</v>
      </c>
      <c r="D27">
        <v>90</v>
      </c>
      <c r="E27">
        <v>16</v>
      </c>
      <c r="F27">
        <v>37</v>
      </c>
      <c r="G27">
        <v>12</v>
      </c>
      <c r="H27">
        <v>15</v>
      </c>
      <c r="I27">
        <v>6</v>
      </c>
      <c r="J27">
        <v>11</v>
      </c>
      <c r="K27">
        <v>52</v>
      </c>
      <c r="L27">
        <v>15</v>
      </c>
      <c r="M27">
        <v>29</v>
      </c>
      <c r="N27">
        <v>25</v>
      </c>
      <c r="O27">
        <v>11</v>
      </c>
      <c r="P27">
        <v>33</v>
      </c>
      <c r="Q27">
        <f t="shared" si="0"/>
        <v>44</v>
      </c>
      <c r="R27">
        <v>4</v>
      </c>
      <c r="S27">
        <v>5</v>
      </c>
      <c r="T27">
        <v>3</v>
      </c>
      <c r="U27">
        <v>6</v>
      </c>
      <c r="V27">
        <v>6</v>
      </c>
      <c r="W27" s="5">
        <v>0.93289351851851854</v>
      </c>
      <c r="X27" s="2">
        <f t="shared" si="1"/>
        <v>0.53333333333333333</v>
      </c>
      <c r="Y27" s="2">
        <f t="shared" si="2"/>
        <v>0.43243243243243246</v>
      </c>
      <c r="Z27" s="2">
        <f t="shared" si="3"/>
        <v>0.8</v>
      </c>
      <c r="AA27" s="4">
        <f t="shared" si="4"/>
        <v>85.055999999999997</v>
      </c>
    </row>
    <row r="28" spans="1:27" x14ac:dyDescent="0.3">
      <c r="A28" s="1" t="str">
        <f>'Dejounte Murray'!A28</f>
        <v>@ DEF</v>
      </c>
      <c r="B28">
        <v>118</v>
      </c>
      <c r="C28">
        <v>41</v>
      </c>
      <c r="D28">
        <v>77</v>
      </c>
      <c r="E28">
        <v>9</v>
      </c>
      <c r="F28">
        <v>23</v>
      </c>
      <c r="G28">
        <v>27</v>
      </c>
      <c r="H28">
        <v>32</v>
      </c>
      <c r="I28">
        <v>5</v>
      </c>
      <c r="J28">
        <v>9</v>
      </c>
      <c r="K28">
        <v>42</v>
      </c>
      <c r="L28">
        <v>6</v>
      </c>
      <c r="M28">
        <v>28</v>
      </c>
      <c r="N28">
        <v>25</v>
      </c>
      <c r="O28">
        <v>6</v>
      </c>
      <c r="P28">
        <v>35</v>
      </c>
      <c r="Q28">
        <f t="shared" si="0"/>
        <v>41</v>
      </c>
      <c r="R28">
        <v>7</v>
      </c>
      <c r="S28">
        <v>6</v>
      </c>
      <c r="T28">
        <v>15</v>
      </c>
      <c r="U28">
        <v>19</v>
      </c>
      <c r="V28">
        <v>13</v>
      </c>
      <c r="W28" s="5">
        <v>0.93276620370370367</v>
      </c>
      <c r="X28" s="2">
        <f t="shared" si="1"/>
        <v>0.53246753246753242</v>
      </c>
      <c r="Y28" s="2">
        <f t="shared" si="2"/>
        <v>0.39130434782608697</v>
      </c>
      <c r="Z28" s="2">
        <f t="shared" si="3"/>
        <v>0.84375</v>
      </c>
      <c r="AA28" s="4">
        <f t="shared" si="4"/>
        <v>96.076799999999992</v>
      </c>
    </row>
    <row r="29" spans="1:27" x14ac:dyDescent="0.3">
      <c r="A29" s="1">
        <f>'Dejounte Murray'!A29</f>
        <v>0</v>
      </c>
      <c r="Q29">
        <f t="shared" si="0"/>
        <v>0</v>
      </c>
      <c r="W29" s="5"/>
      <c r="X29" s="2" t="e">
        <f t="shared" si="1"/>
        <v>#DIV/0!</v>
      </c>
      <c r="Y29" s="2" t="e">
        <f t="shared" si="2"/>
        <v>#DIV/0!</v>
      </c>
      <c r="Z29" s="2" t="e">
        <f t="shared" si="3"/>
        <v>#DIV/0!</v>
      </c>
      <c r="AA29" s="4">
        <f t="shared" si="4"/>
        <v>0</v>
      </c>
    </row>
    <row r="30" spans="1:27" x14ac:dyDescent="0.3">
      <c r="A30" s="1">
        <f>'Dejounte Murray'!A30</f>
        <v>0</v>
      </c>
      <c r="Q30">
        <f t="shared" si="0"/>
        <v>0</v>
      </c>
      <c r="W30" s="5"/>
      <c r="X30" s="2" t="e">
        <f t="shared" si="1"/>
        <v>#DIV/0!</v>
      </c>
      <c r="Y30" s="2" t="e">
        <f t="shared" si="2"/>
        <v>#DIV/0!</v>
      </c>
      <c r="Z30" s="2" t="e">
        <f t="shared" si="3"/>
        <v>#DIV/0!</v>
      </c>
      <c r="AA30" s="4">
        <f t="shared" si="4"/>
        <v>0</v>
      </c>
    </row>
    <row r="31" spans="1:27" x14ac:dyDescent="0.3">
      <c r="A31" s="1">
        <f>'Dejounte Murray'!A31</f>
        <v>0</v>
      </c>
      <c r="Q31">
        <f t="shared" si="0"/>
        <v>0</v>
      </c>
      <c r="W31" s="5"/>
      <c r="X31" s="2" t="e">
        <f t="shared" si="1"/>
        <v>#DIV/0!</v>
      </c>
      <c r="Y31" s="2" t="e">
        <f t="shared" si="2"/>
        <v>#DIV/0!</v>
      </c>
      <c r="Z31" s="2" t="e">
        <f t="shared" si="3"/>
        <v>#DIV/0!</v>
      </c>
      <c r="AA31" s="4">
        <f t="shared" si="4"/>
        <v>0</v>
      </c>
    </row>
    <row r="32" spans="1:27" x14ac:dyDescent="0.3">
      <c r="A32" s="1">
        <f>'Dejounte Murray'!A32</f>
        <v>0</v>
      </c>
      <c r="Q32">
        <f t="shared" si="0"/>
        <v>0</v>
      </c>
      <c r="W32" s="5"/>
      <c r="X32" s="2" t="e">
        <f t="shared" si="1"/>
        <v>#DIV/0!</v>
      </c>
      <c r="Y32" s="2" t="e">
        <f t="shared" si="2"/>
        <v>#DIV/0!</v>
      </c>
      <c r="Z32" s="2" t="e">
        <f t="shared" si="3"/>
        <v>#DIV/0!</v>
      </c>
      <c r="AA32" s="4">
        <f t="shared" si="4"/>
        <v>0</v>
      </c>
    </row>
    <row r="33" spans="1:27" x14ac:dyDescent="0.3">
      <c r="A33" s="1">
        <f>'Dejounte Murray'!A33</f>
        <v>0</v>
      </c>
      <c r="Q33">
        <f t="shared" si="0"/>
        <v>0</v>
      </c>
      <c r="W33" s="5"/>
      <c r="X33" s="2" t="e">
        <f t="shared" si="1"/>
        <v>#DIV/0!</v>
      </c>
      <c r="Y33" s="2" t="e">
        <f t="shared" si="2"/>
        <v>#DIV/0!</v>
      </c>
      <c r="Z33" s="2" t="e">
        <f t="shared" si="3"/>
        <v>#DIV/0!</v>
      </c>
      <c r="AA33" s="4">
        <f t="shared" si="4"/>
        <v>0</v>
      </c>
    </row>
    <row r="34" spans="1:27" x14ac:dyDescent="0.3">
      <c r="A34" s="1">
        <f>'Dejounte Murray'!A34</f>
        <v>0</v>
      </c>
      <c r="Q34">
        <f t="shared" si="0"/>
        <v>0</v>
      </c>
      <c r="W34" s="5"/>
      <c r="X34" s="2" t="e">
        <f t="shared" si="1"/>
        <v>#DIV/0!</v>
      </c>
      <c r="Y34" s="2" t="e">
        <f t="shared" si="2"/>
        <v>#DIV/0!</v>
      </c>
      <c r="Z34" s="2" t="e">
        <f t="shared" si="3"/>
        <v>#DIV/0!</v>
      </c>
      <c r="AA34" s="4">
        <f t="shared" si="4"/>
        <v>0</v>
      </c>
    </row>
    <row r="35" spans="1:27" x14ac:dyDescent="0.3">
      <c r="A35" s="1">
        <f>'Dejounte Murray'!A35</f>
        <v>0</v>
      </c>
      <c r="Q35">
        <f t="shared" si="0"/>
        <v>0</v>
      </c>
      <c r="W35" s="5"/>
      <c r="X35" s="2" t="e">
        <f t="shared" si="1"/>
        <v>#DIV/0!</v>
      </c>
      <c r="Y35" s="2" t="e">
        <f t="shared" si="2"/>
        <v>#DIV/0!</v>
      </c>
      <c r="Z35" s="2" t="e">
        <f t="shared" si="3"/>
        <v>#DIV/0!</v>
      </c>
      <c r="AA35" s="4">
        <f t="shared" si="4"/>
        <v>0</v>
      </c>
    </row>
    <row r="36" spans="1:27" x14ac:dyDescent="0.3">
      <c r="A36" s="1">
        <f>'Dejounte Murray'!A36</f>
        <v>0</v>
      </c>
      <c r="Q36">
        <f t="shared" si="0"/>
        <v>0</v>
      </c>
      <c r="W36" s="5"/>
      <c r="X36" s="2" t="e">
        <f t="shared" si="1"/>
        <v>#DIV/0!</v>
      </c>
      <c r="Y36" s="2" t="e">
        <f t="shared" si="2"/>
        <v>#DIV/0!</v>
      </c>
      <c r="Z36" s="2" t="e">
        <f t="shared" si="3"/>
        <v>#DIV/0!</v>
      </c>
      <c r="AA36" s="4">
        <f t="shared" si="4"/>
        <v>0</v>
      </c>
    </row>
    <row r="37" spans="1:27" x14ac:dyDescent="0.3">
      <c r="A37" s="1">
        <f>'Dejounte Murray'!A37</f>
        <v>0</v>
      </c>
      <c r="Q37">
        <f t="shared" si="0"/>
        <v>0</v>
      </c>
      <c r="W37" s="5"/>
      <c r="X37" s="2" t="e">
        <f t="shared" si="1"/>
        <v>#DIV/0!</v>
      </c>
      <c r="Y37" s="2" t="e">
        <f t="shared" si="2"/>
        <v>#DIV/0!</v>
      </c>
      <c r="Z37" s="2" t="e">
        <f t="shared" si="3"/>
        <v>#DIV/0!</v>
      </c>
      <c r="AA37" s="4">
        <f t="shared" si="4"/>
        <v>0</v>
      </c>
    </row>
    <row r="38" spans="1:27" x14ac:dyDescent="0.3">
      <c r="A38" s="1">
        <f>'Dejounte Murray'!A38</f>
        <v>0</v>
      </c>
      <c r="Q38">
        <f t="shared" si="0"/>
        <v>0</v>
      </c>
      <c r="W38" s="5"/>
      <c r="X38" s="2" t="e">
        <f t="shared" si="1"/>
        <v>#DIV/0!</v>
      </c>
      <c r="Y38" s="2" t="e">
        <f t="shared" si="2"/>
        <v>#DIV/0!</v>
      </c>
      <c r="Z38" s="2" t="e">
        <f t="shared" si="3"/>
        <v>#DIV/0!</v>
      </c>
      <c r="AA38" s="4">
        <f t="shared" si="4"/>
        <v>0</v>
      </c>
    </row>
    <row r="39" spans="1:27" x14ac:dyDescent="0.3">
      <c r="A39" s="1">
        <f>'Dejounte Murray'!A39</f>
        <v>0</v>
      </c>
      <c r="Q39">
        <f t="shared" si="0"/>
        <v>0</v>
      </c>
      <c r="W39" s="5"/>
      <c r="X39" s="2" t="e">
        <f t="shared" si="1"/>
        <v>#DIV/0!</v>
      </c>
      <c r="Y39" s="2" t="e">
        <f t="shared" si="2"/>
        <v>#DIV/0!</v>
      </c>
      <c r="Z39" s="2" t="e">
        <f t="shared" si="3"/>
        <v>#DIV/0!</v>
      </c>
      <c r="AA39" s="4">
        <f t="shared" si="4"/>
        <v>0</v>
      </c>
    </row>
    <row r="40" spans="1:27" x14ac:dyDescent="0.3">
      <c r="A40" s="1">
        <f>'Dejounte Murray'!A40</f>
        <v>0</v>
      </c>
      <c r="Q40">
        <f t="shared" si="0"/>
        <v>0</v>
      </c>
      <c r="W40" s="5"/>
      <c r="X40" s="2" t="e">
        <f t="shared" si="1"/>
        <v>#DIV/0!</v>
      </c>
      <c r="Y40" s="2" t="e">
        <f t="shared" si="2"/>
        <v>#DIV/0!</v>
      </c>
      <c r="Z40" s="2" t="e">
        <f t="shared" si="3"/>
        <v>#DIV/0!</v>
      </c>
      <c r="AA40" s="4">
        <f t="shared" si="4"/>
        <v>0</v>
      </c>
    </row>
    <row r="41" spans="1:27" x14ac:dyDescent="0.3">
      <c r="A41" s="1">
        <f>'Dejounte Murray'!A41</f>
        <v>0</v>
      </c>
      <c r="Q41">
        <f t="shared" si="0"/>
        <v>0</v>
      </c>
      <c r="W41" s="5"/>
      <c r="X41" s="2" t="e">
        <f t="shared" si="1"/>
        <v>#DIV/0!</v>
      </c>
      <c r="Y41" s="2" t="e">
        <f t="shared" si="2"/>
        <v>#DIV/0!</v>
      </c>
      <c r="Z41" s="2" t="e">
        <f t="shared" si="3"/>
        <v>#DIV/0!</v>
      </c>
      <c r="AA41" s="4">
        <f t="shared" si="4"/>
        <v>0</v>
      </c>
    </row>
    <row r="42" spans="1:27" x14ac:dyDescent="0.3">
      <c r="A42" s="1">
        <f>'Dejounte Murray'!A42</f>
        <v>0</v>
      </c>
      <c r="Q42">
        <f t="shared" si="0"/>
        <v>0</v>
      </c>
      <c r="W42" s="5"/>
      <c r="X42" s="2" t="e">
        <f t="shared" si="1"/>
        <v>#DIV/0!</v>
      </c>
      <c r="Y42" s="2" t="e">
        <f t="shared" si="2"/>
        <v>#DIV/0!</v>
      </c>
      <c r="Z42" s="2" t="e">
        <f t="shared" si="3"/>
        <v>#DIV/0!</v>
      </c>
      <c r="AA42" s="4">
        <f t="shared" si="4"/>
        <v>0</v>
      </c>
    </row>
    <row r="43" spans="1:27" x14ac:dyDescent="0.3">
      <c r="A43" s="1">
        <f>'Dejounte Murray'!A43</f>
        <v>0</v>
      </c>
      <c r="Q43">
        <f t="shared" si="0"/>
        <v>0</v>
      </c>
      <c r="W43" s="5"/>
      <c r="X43" s="2" t="e">
        <f t="shared" si="1"/>
        <v>#DIV/0!</v>
      </c>
      <c r="Y43" s="2" t="e">
        <f t="shared" si="2"/>
        <v>#DIV/0!</v>
      </c>
      <c r="Z43" s="2" t="e">
        <f t="shared" si="3"/>
        <v>#DIV/0!</v>
      </c>
      <c r="AA43" s="4">
        <f t="shared" si="4"/>
        <v>0</v>
      </c>
    </row>
    <row r="44" spans="1:27" x14ac:dyDescent="0.3">
      <c r="A44" s="1">
        <f>'Dejounte Murray'!A44</f>
        <v>0</v>
      </c>
      <c r="Q44">
        <f t="shared" si="0"/>
        <v>0</v>
      </c>
      <c r="W44" s="5"/>
      <c r="X44" s="2" t="e">
        <f t="shared" si="1"/>
        <v>#DIV/0!</v>
      </c>
      <c r="Y44" s="2" t="e">
        <f t="shared" si="2"/>
        <v>#DIV/0!</v>
      </c>
      <c r="Z44" s="2" t="e">
        <f t="shared" si="3"/>
        <v>#DIV/0!</v>
      </c>
      <c r="AA44" s="4">
        <f t="shared" si="4"/>
        <v>0</v>
      </c>
    </row>
    <row r="45" spans="1:27" x14ac:dyDescent="0.3">
      <c r="A45" s="1">
        <f>'Dejounte Murray'!A45</f>
        <v>0</v>
      </c>
      <c r="Q45">
        <f t="shared" si="0"/>
        <v>0</v>
      </c>
      <c r="W45" s="5"/>
      <c r="X45" s="2" t="e">
        <f t="shared" si="1"/>
        <v>#DIV/0!</v>
      </c>
      <c r="Y45" s="2" t="e">
        <f t="shared" si="2"/>
        <v>#DIV/0!</v>
      </c>
      <c r="Z45" s="2" t="e">
        <f t="shared" si="3"/>
        <v>#DIV/0!</v>
      </c>
      <c r="AA45" s="4">
        <f t="shared" si="4"/>
        <v>0</v>
      </c>
    </row>
    <row r="46" spans="1:27" x14ac:dyDescent="0.3">
      <c r="A46" s="1">
        <f>'Dejounte Murray'!A46</f>
        <v>0</v>
      </c>
      <c r="Q46">
        <f t="shared" si="0"/>
        <v>0</v>
      </c>
      <c r="W46" s="5"/>
      <c r="X46" s="2" t="e">
        <f t="shared" si="1"/>
        <v>#DIV/0!</v>
      </c>
      <c r="Y46" s="2" t="e">
        <f t="shared" si="2"/>
        <v>#DIV/0!</v>
      </c>
      <c r="Z46" s="2" t="e">
        <f t="shared" si="3"/>
        <v>#DIV/0!</v>
      </c>
      <c r="AA46" s="4">
        <f t="shared" si="4"/>
        <v>0</v>
      </c>
    </row>
    <row r="47" spans="1:27" x14ac:dyDescent="0.3">
      <c r="A47" t="s">
        <v>22</v>
      </c>
      <c r="B47" s="4">
        <f>AVERAGE(B2:B46)</f>
        <v>116.92592592592592</v>
      </c>
      <c r="C47" s="4">
        <f t="shared" ref="C47:I47" si="6">AVERAGE(C2:C46)</f>
        <v>45.25925925925926</v>
      </c>
      <c r="D47" s="4">
        <f t="shared" si="6"/>
        <v>82.81481481481481</v>
      </c>
      <c r="E47" s="4">
        <f t="shared" si="6"/>
        <v>14.814814814814815</v>
      </c>
      <c r="F47" s="4">
        <f t="shared" si="6"/>
        <v>30.962962962962962</v>
      </c>
      <c r="G47" s="4">
        <f t="shared" si="6"/>
        <v>11.592592592592593</v>
      </c>
      <c r="H47" s="4">
        <f t="shared" si="6"/>
        <v>14</v>
      </c>
      <c r="I47" s="4">
        <f t="shared" si="6"/>
        <v>5.333333333333333</v>
      </c>
      <c r="J47" s="4">
        <f t="shared" ref="J47:W47" si="7">AVERAGE(J2:J46)</f>
        <v>8.7037037037037042</v>
      </c>
      <c r="K47" s="4">
        <f t="shared" si="7"/>
        <v>42.148148148148145</v>
      </c>
      <c r="L47" s="4">
        <f t="shared" si="7"/>
        <v>9.0740740740740744</v>
      </c>
      <c r="M47" s="4">
        <f t="shared" si="7"/>
        <v>29.296296296296298</v>
      </c>
      <c r="N47" s="4">
        <f t="shared" si="7"/>
        <v>28.37037037037037</v>
      </c>
      <c r="O47" s="4">
        <f t="shared" si="7"/>
        <v>6.7407407407407405</v>
      </c>
      <c r="P47" s="4">
        <f t="shared" si="7"/>
        <v>29.444444444444443</v>
      </c>
      <c r="Q47" s="4">
        <f t="shared" si="7"/>
        <v>21.711111111111112</v>
      </c>
      <c r="R47" s="4">
        <f t="shared" si="7"/>
        <v>5.2592592592592595</v>
      </c>
      <c r="S47" s="4">
        <f t="shared" si="7"/>
        <v>4.333333333333333</v>
      </c>
      <c r="T47" s="4">
        <f t="shared" si="7"/>
        <v>9.0370370370370363</v>
      </c>
      <c r="U47" s="4">
        <f t="shared" si="7"/>
        <v>11.37037037037037</v>
      </c>
      <c r="V47" s="4">
        <f t="shared" si="7"/>
        <v>9.4444444444444446</v>
      </c>
      <c r="W47" s="5">
        <f t="shared" si="7"/>
        <v>0.93308256172839499</v>
      </c>
      <c r="X47" s="2">
        <f>SUM(C2:C46)/SUM(D2:D46)</f>
        <v>0.54651162790697672</v>
      </c>
      <c r="Y47" s="2">
        <f>SUM(E2:E46)/SUM(F2:F46)</f>
        <v>0.4784688995215311</v>
      </c>
      <c r="Z47" s="2">
        <f>SUM(G2:G46)/SUM(H2:H46)</f>
        <v>0.82804232804232802</v>
      </c>
      <c r="AA47" s="4">
        <f>AVERAGE(AA2:AA46)</f>
        <v>52.572159999999982</v>
      </c>
    </row>
    <row r="48" spans="1:27" x14ac:dyDescent="0.3">
      <c r="B48" t="s">
        <v>1</v>
      </c>
      <c r="C48" t="s">
        <v>7</v>
      </c>
      <c r="D48" s="1" t="s">
        <v>8</v>
      </c>
      <c r="E48" s="1" t="s">
        <v>9</v>
      </c>
      <c r="F48" s="1" t="s">
        <v>10</v>
      </c>
      <c r="G48" t="s">
        <v>11</v>
      </c>
      <c r="H48" s="1" t="s">
        <v>12</v>
      </c>
      <c r="I48" t="s">
        <v>43</v>
      </c>
      <c r="J48" t="s">
        <v>25</v>
      </c>
      <c r="K48" t="s">
        <v>26</v>
      </c>
      <c r="L48" t="s">
        <v>27</v>
      </c>
      <c r="M48" t="s">
        <v>28</v>
      </c>
      <c r="N48" t="s">
        <v>3</v>
      </c>
      <c r="O48" t="s">
        <v>29</v>
      </c>
      <c r="P48" t="s">
        <v>30</v>
      </c>
      <c r="Q48" t="s">
        <v>31</v>
      </c>
      <c r="R48" t="s">
        <v>5</v>
      </c>
      <c r="S48" t="s">
        <v>4</v>
      </c>
      <c r="T48" t="s">
        <v>6</v>
      </c>
      <c r="U48" t="s">
        <v>32</v>
      </c>
      <c r="V48" t="s">
        <v>33</v>
      </c>
      <c r="W48" t="s">
        <v>34</v>
      </c>
      <c r="X48" t="s">
        <v>16</v>
      </c>
      <c r="Y48" t="s">
        <v>17</v>
      </c>
      <c r="Z48" t="s">
        <v>18</v>
      </c>
      <c r="AA48" t="s">
        <v>35</v>
      </c>
    </row>
    <row r="49" spans="1:27" x14ac:dyDescent="0.3">
      <c r="A49" t="s">
        <v>36</v>
      </c>
      <c r="B49">
        <f>SUM(B2:B46)</f>
        <v>3157</v>
      </c>
      <c r="C49">
        <f t="shared" ref="C49:I49" si="8">SUM(C2:C46)</f>
        <v>1222</v>
      </c>
      <c r="D49">
        <f t="shared" si="8"/>
        <v>2236</v>
      </c>
      <c r="E49">
        <f t="shared" si="8"/>
        <v>400</v>
      </c>
      <c r="F49">
        <f t="shared" si="8"/>
        <v>836</v>
      </c>
      <c r="G49">
        <f t="shared" si="8"/>
        <v>313</v>
      </c>
      <c r="H49">
        <f t="shared" si="8"/>
        <v>378</v>
      </c>
      <c r="I49">
        <f t="shared" si="8"/>
        <v>144</v>
      </c>
      <c r="J49">
        <f t="shared" ref="J49:V49" si="9">SUM(J2:J46)</f>
        <v>235</v>
      </c>
      <c r="K49">
        <f t="shared" si="9"/>
        <v>1138</v>
      </c>
      <c r="L49">
        <f t="shared" si="9"/>
        <v>245</v>
      </c>
      <c r="M49">
        <f t="shared" si="9"/>
        <v>791</v>
      </c>
      <c r="N49">
        <f t="shared" si="9"/>
        <v>766</v>
      </c>
      <c r="O49">
        <f t="shared" si="9"/>
        <v>182</v>
      </c>
      <c r="P49">
        <f t="shared" si="9"/>
        <v>795</v>
      </c>
      <c r="Q49">
        <f t="shared" si="9"/>
        <v>977</v>
      </c>
      <c r="R49">
        <f t="shared" si="9"/>
        <v>142</v>
      </c>
      <c r="S49">
        <f t="shared" si="9"/>
        <v>117</v>
      </c>
      <c r="T49">
        <f t="shared" si="9"/>
        <v>244</v>
      </c>
      <c r="U49">
        <f t="shared" si="9"/>
        <v>307</v>
      </c>
      <c r="V49">
        <f t="shared" si="9"/>
        <v>255</v>
      </c>
      <c r="AA49" s="4">
        <f>SUM(AA2:AA46)</f>
        <v>2365.7471999999993</v>
      </c>
    </row>
    <row r="50" spans="1:27" x14ac:dyDescent="0.3">
      <c r="V50" s="5"/>
      <c r="W50" s="2"/>
      <c r="X50" s="2"/>
      <c r="Y50" s="2"/>
    </row>
    <row r="51" spans="1:27" x14ac:dyDescent="0.3">
      <c r="A51" t="s">
        <v>37</v>
      </c>
      <c r="B51" s="3">
        <f>B49/AA49</f>
        <v>1.3344621098991476</v>
      </c>
      <c r="V51" s="5"/>
      <c r="W51" s="2"/>
      <c r="X51" s="2"/>
      <c r="Y51" s="2"/>
    </row>
    <row r="52" spans="1:27" x14ac:dyDescent="0.3">
      <c r="A52" t="s">
        <v>38</v>
      </c>
      <c r="B52" s="4">
        <f>(B49/AA49)*100</f>
        <v>133.44621098991476</v>
      </c>
      <c r="V52" s="5"/>
      <c r="W52" s="2"/>
      <c r="X52" s="2"/>
      <c r="Y52" s="2"/>
    </row>
    <row r="53" spans="1:27" x14ac:dyDescent="0.3">
      <c r="A53" t="s">
        <v>39</v>
      </c>
      <c r="B53" s="3">
        <f>'Opponent Stats'!B49/'Opponent Stats'!AA49</f>
        <v>1.3038060548366626</v>
      </c>
      <c r="V53" s="5"/>
      <c r="W53" s="2"/>
      <c r="X53" s="2"/>
      <c r="Y53" s="2"/>
    </row>
    <row r="54" spans="1:27" x14ac:dyDescent="0.3">
      <c r="A54" t="s">
        <v>40</v>
      </c>
      <c r="B54" s="4">
        <f>('Opponent Stats'!B49/'Opponent Stats'!AA49)*100</f>
        <v>130.38060548366624</v>
      </c>
      <c r="V54" s="5"/>
      <c r="W54" s="2"/>
      <c r="X54" s="2"/>
      <c r="Y54" s="2"/>
    </row>
    <row r="55" spans="1:27" x14ac:dyDescent="0.3">
      <c r="A55" t="s">
        <v>41</v>
      </c>
      <c r="B55" s="4">
        <f>B49-'Opponent Stats'!B49</f>
        <v>54</v>
      </c>
      <c r="V55" s="5"/>
      <c r="W55" s="2"/>
      <c r="X55" s="2"/>
      <c r="Y55" s="2"/>
    </row>
    <row r="59" spans="1:27" x14ac:dyDescent="0.3">
      <c r="D59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8A7D1-0CFE-4674-8CA5-1ACD86B0AA86}">
  <dimension ref="A1:AA58"/>
  <sheetViews>
    <sheetView topLeftCell="E5" workbookViewId="0">
      <selection activeCell="B28" sqref="B28:AA28"/>
    </sheetView>
  </sheetViews>
  <sheetFormatPr defaultRowHeight="14.4" x14ac:dyDescent="0.3"/>
  <sheetData>
    <row r="1" spans="1:27" x14ac:dyDescent="0.3">
      <c r="A1" t="s">
        <v>0</v>
      </c>
      <c r="B1" t="s">
        <v>1</v>
      </c>
      <c r="C1" t="s">
        <v>7</v>
      </c>
      <c r="D1" s="1" t="s">
        <v>8</v>
      </c>
      <c r="E1" s="1" t="s">
        <v>9</v>
      </c>
      <c r="F1" s="1" t="s">
        <v>10</v>
      </c>
      <c r="G1" t="s">
        <v>11</v>
      </c>
      <c r="H1" s="1" t="s">
        <v>12</v>
      </c>
      <c r="I1" t="s">
        <v>43</v>
      </c>
      <c r="J1" t="s">
        <v>25</v>
      </c>
      <c r="K1" t="s">
        <v>26</v>
      </c>
      <c r="L1" t="s">
        <v>27</v>
      </c>
      <c r="M1" t="s">
        <v>28</v>
      </c>
      <c r="N1" t="s">
        <v>3</v>
      </c>
      <c r="O1" t="s">
        <v>29</v>
      </c>
      <c r="P1" t="s">
        <v>30</v>
      </c>
      <c r="Q1" t="s">
        <v>31</v>
      </c>
      <c r="R1" t="s">
        <v>5</v>
      </c>
      <c r="S1" t="s">
        <v>4</v>
      </c>
      <c r="T1" t="s">
        <v>6</v>
      </c>
      <c r="U1" t="s">
        <v>32</v>
      </c>
      <c r="V1" t="s">
        <v>33</v>
      </c>
      <c r="W1" t="s">
        <v>34</v>
      </c>
      <c r="X1" t="s">
        <v>16</v>
      </c>
      <c r="Y1" t="s">
        <v>17</v>
      </c>
      <c r="Z1" t="s">
        <v>18</v>
      </c>
      <c r="AA1" t="s">
        <v>35</v>
      </c>
    </row>
    <row r="2" spans="1:27" x14ac:dyDescent="0.3">
      <c r="A2" s="1" t="str">
        <f>'Dejounte Murray'!A2</f>
        <v>@ EUR</v>
      </c>
      <c r="B2">
        <v>132</v>
      </c>
      <c r="C2">
        <v>54</v>
      </c>
      <c r="D2">
        <v>94</v>
      </c>
      <c r="E2">
        <v>17</v>
      </c>
      <c r="F2">
        <v>39</v>
      </c>
      <c r="G2">
        <v>7</v>
      </c>
      <c r="H2">
        <v>8</v>
      </c>
      <c r="I2">
        <v>9</v>
      </c>
      <c r="J2">
        <v>6</v>
      </c>
      <c r="K2">
        <v>54</v>
      </c>
      <c r="L2">
        <v>29</v>
      </c>
      <c r="M2">
        <v>44</v>
      </c>
      <c r="N2">
        <v>32</v>
      </c>
      <c r="O2">
        <v>15</v>
      </c>
      <c r="P2">
        <v>42</v>
      </c>
      <c r="Q2">
        <f t="shared" ref="Q2:Q46" si="0">O2+P2</f>
        <v>57</v>
      </c>
      <c r="R2">
        <v>2</v>
      </c>
      <c r="S2">
        <v>7</v>
      </c>
      <c r="T2">
        <v>5</v>
      </c>
      <c r="U2">
        <v>7</v>
      </c>
      <c r="V2">
        <v>6</v>
      </c>
      <c r="W2" s="5">
        <v>0.93254629629629626</v>
      </c>
      <c r="X2" s="2">
        <f t="shared" ref="X2:X46" si="1">C2/D2</f>
        <v>0.57446808510638303</v>
      </c>
      <c r="Y2" s="2">
        <f t="shared" ref="Y2:Y46" si="2" xml:space="preserve"> E2/F2</f>
        <v>0.4358974358974359</v>
      </c>
      <c r="Z2" s="2">
        <f t="shared" ref="Z2:Z46" si="3">G2/H2</f>
        <v>0.875</v>
      </c>
      <c r="AA2" s="4">
        <f t="shared" ref="AA2:AA46" si="4">0.96*((D2)+(T2)+0.44*(H2)-(O2))</f>
        <v>84.019199999999998</v>
      </c>
    </row>
    <row r="3" spans="1:27" x14ac:dyDescent="0.3">
      <c r="A3" s="1" t="str">
        <f>'Dejounte Murray'!A3</f>
        <v>@ RKS</v>
      </c>
      <c r="B3">
        <v>138</v>
      </c>
      <c r="C3">
        <v>54</v>
      </c>
      <c r="D3">
        <v>87</v>
      </c>
      <c r="E3">
        <v>14</v>
      </c>
      <c r="F3">
        <v>26</v>
      </c>
      <c r="G3">
        <v>16</v>
      </c>
      <c r="H3">
        <v>19</v>
      </c>
      <c r="I3">
        <v>6</v>
      </c>
      <c r="J3">
        <v>16</v>
      </c>
      <c r="K3">
        <v>70</v>
      </c>
      <c r="L3">
        <v>9</v>
      </c>
      <c r="M3">
        <v>43</v>
      </c>
      <c r="N3">
        <v>29</v>
      </c>
      <c r="O3">
        <v>9</v>
      </c>
      <c r="P3">
        <v>32</v>
      </c>
      <c r="Q3">
        <f>O3+P3</f>
        <v>41</v>
      </c>
      <c r="R3">
        <v>7</v>
      </c>
      <c r="S3">
        <v>7</v>
      </c>
      <c r="T3">
        <v>5</v>
      </c>
      <c r="U3">
        <v>13</v>
      </c>
      <c r="V3">
        <v>8</v>
      </c>
      <c r="W3" s="5">
        <v>0.93206018518518519</v>
      </c>
      <c r="X3" s="2">
        <f t="shared" si="1"/>
        <v>0.62068965517241381</v>
      </c>
      <c r="Y3" s="2">
        <f t="shared" si="2"/>
        <v>0.53846153846153844</v>
      </c>
      <c r="Z3" s="2">
        <f t="shared" si="3"/>
        <v>0.84210526315789469</v>
      </c>
      <c r="AA3" s="4">
        <f t="shared" si="4"/>
        <v>87.70559999999999</v>
      </c>
    </row>
    <row r="4" spans="1:27" x14ac:dyDescent="0.3">
      <c r="A4" s="1" t="str">
        <f>'Dejounte Murray'!A4</f>
        <v>vs AFR</v>
      </c>
      <c r="B4">
        <v>120</v>
      </c>
      <c r="C4">
        <v>49</v>
      </c>
      <c r="D4">
        <v>83</v>
      </c>
      <c r="E4">
        <v>11</v>
      </c>
      <c r="F4">
        <v>25</v>
      </c>
      <c r="G4">
        <v>11</v>
      </c>
      <c r="H4">
        <v>12</v>
      </c>
      <c r="I4">
        <v>12</v>
      </c>
      <c r="J4">
        <v>6</v>
      </c>
      <c r="K4">
        <v>62</v>
      </c>
      <c r="L4">
        <v>16</v>
      </c>
      <c r="M4">
        <v>15</v>
      </c>
      <c r="N4">
        <v>30</v>
      </c>
      <c r="O4">
        <v>10</v>
      </c>
      <c r="P4">
        <v>29</v>
      </c>
      <c r="Q4">
        <f t="shared" ref="Q4" si="5">O4+P4</f>
        <v>39</v>
      </c>
      <c r="R4">
        <v>6</v>
      </c>
      <c r="S4">
        <v>9</v>
      </c>
      <c r="T4">
        <v>10</v>
      </c>
      <c r="U4">
        <v>12</v>
      </c>
      <c r="V4">
        <v>10</v>
      </c>
      <c r="W4" s="5">
        <v>0.9330208333333333</v>
      </c>
      <c r="X4" s="2">
        <f t="shared" si="1"/>
        <v>0.59036144578313254</v>
      </c>
      <c r="Y4" s="2">
        <f t="shared" si="2"/>
        <v>0.44</v>
      </c>
      <c r="Z4" s="2">
        <f t="shared" si="3"/>
        <v>0.91666666666666663</v>
      </c>
      <c r="AA4" s="4">
        <f t="shared" si="4"/>
        <v>84.748800000000003</v>
      </c>
    </row>
    <row r="5" spans="1:27" x14ac:dyDescent="0.3">
      <c r="A5" s="1" t="str">
        <f>'Dejounte Murray'!A5</f>
        <v>@ OLD</v>
      </c>
      <c r="B5">
        <v>109</v>
      </c>
      <c r="C5">
        <v>46</v>
      </c>
      <c r="D5">
        <v>80</v>
      </c>
      <c r="E5">
        <v>11</v>
      </c>
      <c r="F5">
        <v>25</v>
      </c>
      <c r="G5">
        <v>6</v>
      </c>
      <c r="H5">
        <v>9</v>
      </c>
      <c r="I5">
        <v>10</v>
      </c>
      <c r="J5">
        <v>14</v>
      </c>
      <c r="K5">
        <v>54</v>
      </c>
      <c r="L5">
        <v>4</v>
      </c>
      <c r="M5">
        <v>21</v>
      </c>
      <c r="N5">
        <v>24</v>
      </c>
      <c r="O5">
        <v>5</v>
      </c>
      <c r="P5">
        <v>29</v>
      </c>
      <c r="Q5">
        <f t="shared" si="0"/>
        <v>34</v>
      </c>
      <c r="R5">
        <v>6</v>
      </c>
      <c r="S5">
        <v>7</v>
      </c>
      <c r="T5">
        <v>11</v>
      </c>
      <c r="U5">
        <v>13</v>
      </c>
      <c r="V5">
        <v>10</v>
      </c>
      <c r="W5" s="5">
        <v>0.93314814814814817</v>
      </c>
      <c r="X5" s="2">
        <f t="shared" si="1"/>
        <v>0.57499999999999996</v>
      </c>
      <c r="Y5" s="2">
        <f t="shared" si="2"/>
        <v>0.44</v>
      </c>
      <c r="Z5" s="2">
        <f t="shared" si="3"/>
        <v>0.66666666666666663</v>
      </c>
      <c r="AA5" s="4">
        <f t="shared" si="4"/>
        <v>86.361599999999996</v>
      </c>
    </row>
    <row r="6" spans="1:27" x14ac:dyDescent="0.3">
      <c r="A6" s="1" t="str">
        <f>'Dejounte Murray'!A6</f>
        <v>vs USA</v>
      </c>
      <c r="B6">
        <v>115</v>
      </c>
      <c r="C6">
        <v>46</v>
      </c>
      <c r="D6">
        <v>87</v>
      </c>
      <c r="E6">
        <v>11</v>
      </c>
      <c r="F6">
        <v>31</v>
      </c>
      <c r="G6">
        <v>12</v>
      </c>
      <c r="H6">
        <v>13</v>
      </c>
      <c r="I6">
        <v>6</v>
      </c>
      <c r="J6">
        <v>8</v>
      </c>
      <c r="K6">
        <v>50</v>
      </c>
      <c r="L6">
        <v>6</v>
      </c>
      <c r="M6">
        <v>45</v>
      </c>
      <c r="N6">
        <v>23</v>
      </c>
      <c r="O6">
        <v>7</v>
      </c>
      <c r="P6">
        <v>36</v>
      </c>
      <c r="Q6">
        <f t="shared" si="0"/>
        <v>43</v>
      </c>
      <c r="R6">
        <v>5</v>
      </c>
      <c r="S6">
        <v>6</v>
      </c>
      <c r="T6">
        <v>14</v>
      </c>
      <c r="U6">
        <v>12</v>
      </c>
      <c r="V6">
        <v>8</v>
      </c>
      <c r="W6" s="5">
        <v>0.93605324074074081</v>
      </c>
      <c r="X6" s="2">
        <f t="shared" si="1"/>
        <v>0.52873563218390807</v>
      </c>
      <c r="Y6" s="2">
        <f t="shared" si="2"/>
        <v>0.35483870967741937</v>
      </c>
      <c r="Z6" s="2">
        <f t="shared" si="3"/>
        <v>0.92307692307692313</v>
      </c>
      <c r="AA6" s="4">
        <f t="shared" si="4"/>
        <v>95.731200000000001</v>
      </c>
    </row>
    <row r="7" spans="1:27" x14ac:dyDescent="0.3">
      <c r="A7" s="1" t="str">
        <f>'Dejounte Murray'!A7</f>
        <v>@ SPA</v>
      </c>
      <c r="B7">
        <v>101</v>
      </c>
      <c r="C7">
        <v>40</v>
      </c>
      <c r="D7">
        <v>78</v>
      </c>
      <c r="E7">
        <v>12</v>
      </c>
      <c r="F7">
        <v>29</v>
      </c>
      <c r="G7">
        <v>9</v>
      </c>
      <c r="H7">
        <v>12</v>
      </c>
      <c r="I7">
        <v>2</v>
      </c>
      <c r="J7">
        <v>8</v>
      </c>
      <c r="K7">
        <v>38</v>
      </c>
      <c r="L7">
        <v>10</v>
      </c>
      <c r="M7">
        <v>34</v>
      </c>
      <c r="N7">
        <v>24</v>
      </c>
      <c r="O7">
        <v>9</v>
      </c>
      <c r="P7">
        <v>27</v>
      </c>
      <c r="Q7">
        <f t="shared" si="0"/>
        <v>36</v>
      </c>
      <c r="R7">
        <v>0</v>
      </c>
      <c r="S7">
        <v>4</v>
      </c>
      <c r="T7">
        <v>8</v>
      </c>
      <c r="U7">
        <v>0</v>
      </c>
      <c r="V7">
        <v>9</v>
      </c>
      <c r="W7" s="5">
        <v>0.93479166666666658</v>
      </c>
      <c r="X7" s="2">
        <f t="shared" si="1"/>
        <v>0.51282051282051277</v>
      </c>
      <c r="Y7" s="2">
        <f t="shared" si="2"/>
        <v>0.41379310344827586</v>
      </c>
      <c r="Z7" s="2">
        <f t="shared" si="3"/>
        <v>0.75</v>
      </c>
      <c r="AA7" s="4">
        <f t="shared" si="4"/>
        <v>78.988799999999998</v>
      </c>
    </row>
    <row r="8" spans="1:27" x14ac:dyDescent="0.3">
      <c r="A8" s="1" t="str">
        <f>'Dejounte Murray'!A8</f>
        <v>vs 6TH</v>
      </c>
      <c r="B8">
        <v>104</v>
      </c>
      <c r="C8">
        <v>41</v>
      </c>
      <c r="D8">
        <v>82</v>
      </c>
      <c r="E8">
        <v>16</v>
      </c>
      <c r="F8">
        <v>33</v>
      </c>
      <c r="G8">
        <v>6</v>
      </c>
      <c r="H8">
        <v>9</v>
      </c>
      <c r="I8">
        <v>5</v>
      </c>
      <c r="J8">
        <v>6</v>
      </c>
      <c r="K8">
        <v>28</v>
      </c>
      <c r="L8">
        <v>8</v>
      </c>
      <c r="M8">
        <v>24</v>
      </c>
      <c r="N8">
        <v>25</v>
      </c>
      <c r="O8">
        <v>5</v>
      </c>
      <c r="P8">
        <v>31</v>
      </c>
      <c r="Q8">
        <f t="shared" si="0"/>
        <v>36</v>
      </c>
      <c r="R8">
        <v>0</v>
      </c>
      <c r="S8">
        <v>7</v>
      </c>
      <c r="T8">
        <v>6</v>
      </c>
      <c r="U8">
        <v>0</v>
      </c>
      <c r="V8">
        <v>11</v>
      </c>
      <c r="W8" s="5">
        <v>0.9340046296296296</v>
      </c>
      <c r="X8" s="2">
        <f t="shared" si="1"/>
        <v>0.5</v>
      </c>
      <c r="Y8" s="2">
        <f t="shared" si="2"/>
        <v>0.48484848484848486</v>
      </c>
      <c r="Z8" s="2">
        <f t="shared" si="3"/>
        <v>0.66666666666666663</v>
      </c>
      <c r="AA8" s="4">
        <f t="shared" si="4"/>
        <v>83.481599999999986</v>
      </c>
    </row>
    <row r="9" spans="1:27" x14ac:dyDescent="0.3">
      <c r="A9" s="1" t="str">
        <f>'Dejounte Murray'!A9</f>
        <v>@ CAN</v>
      </c>
      <c r="B9">
        <v>116</v>
      </c>
      <c r="C9">
        <v>44</v>
      </c>
      <c r="D9">
        <v>81</v>
      </c>
      <c r="E9">
        <v>14</v>
      </c>
      <c r="F9">
        <v>25</v>
      </c>
      <c r="G9">
        <v>14</v>
      </c>
      <c r="H9">
        <v>15</v>
      </c>
      <c r="I9">
        <v>6</v>
      </c>
      <c r="J9">
        <v>9</v>
      </c>
      <c r="K9">
        <v>48</v>
      </c>
      <c r="L9">
        <v>2</v>
      </c>
      <c r="M9">
        <v>27</v>
      </c>
      <c r="N9">
        <v>27</v>
      </c>
      <c r="O9">
        <v>4</v>
      </c>
      <c r="P9">
        <v>25</v>
      </c>
      <c r="Q9">
        <f t="shared" si="0"/>
        <v>29</v>
      </c>
      <c r="R9">
        <v>7</v>
      </c>
      <c r="S9">
        <v>5</v>
      </c>
      <c r="T9">
        <v>11</v>
      </c>
      <c r="U9">
        <v>10</v>
      </c>
      <c r="V9">
        <v>8</v>
      </c>
      <c r="W9" s="5">
        <v>0.93420138888888893</v>
      </c>
      <c r="X9" s="2">
        <f t="shared" si="1"/>
        <v>0.54320987654320985</v>
      </c>
      <c r="Y9" s="2">
        <f t="shared" si="2"/>
        <v>0.56000000000000005</v>
      </c>
      <c r="Z9" s="2">
        <f t="shared" si="3"/>
        <v>0.93333333333333335</v>
      </c>
      <c r="AA9" s="4">
        <f t="shared" si="4"/>
        <v>90.815999999999988</v>
      </c>
    </row>
    <row r="10" spans="1:27" x14ac:dyDescent="0.3">
      <c r="A10" s="1" t="str">
        <f>'Dejounte Murray'!A10</f>
        <v>vs DNK</v>
      </c>
      <c r="B10">
        <v>122</v>
      </c>
      <c r="C10">
        <v>46</v>
      </c>
      <c r="D10">
        <v>82</v>
      </c>
      <c r="E10">
        <v>12</v>
      </c>
      <c r="F10">
        <v>23</v>
      </c>
      <c r="G10">
        <v>18</v>
      </c>
      <c r="H10">
        <v>19</v>
      </c>
      <c r="I10">
        <v>14</v>
      </c>
      <c r="J10">
        <v>12</v>
      </c>
      <c r="K10">
        <v>60</v>
      </c>
      <c r="L10">
        <v>11</v>
      </c>
      <c r="M10">
        <v>30</v>
      </c>
      <c r="N10">
        <v>33</v>
      </c>
      <c r="O10">
        <v>9</v>
      </c>
      <c r="P10">
        <v>33</v>
      </c>
      <c r="Q10">
        <f t="shared" si="0"/>
        <v>42</v>
      </c>
      <c r="R10">
        <v>6</v>
      </c>
      <c r="S10">
        <v>1</v>
      </c>
      <c r="T10">
        <v>18</v>
      </c>
      <c r="U10">
        <v>14</v>
      </c>
      <c r="V10">
        <v>6</v>
      </c>
      <c r="W10" s="5">
        <v>0.93393518518518526</v>
      </c>
      <c r="X10" s="2">
        <f t="shared" si="1"/>
        <v>0.56097560975609762</v>
      </c>
      <c r="Y10" s="2">
        <f t="shared" si="2"/>
        <v>0.52173913043478259</v>
      </c>
      <c r="Z10" s="2">
        <f t="shared" si="3"/>
        <v>0.94736842105263153</v>
      </c>
      <c r="AA10" s="4">
        <f t="shared" si="4"/>
        <v>95.385599999999997</v>
      </c>
    </row>
    <row r="11" spans="1:27" x14ac:dyDescent="0.3">
      <c r="A11" s="1" t="str">
        <f>'Dejounte Murray'!A11</f>
        <v>vs CHI</v>
      </c>
      <c r="B11">
        <v>107</v>
      </c>
      <c r="C11">
        <v>43</v>
      </c>
      <c r="D11">
        <v>80</v>
      </c>
      <c r="E11">
        <v>15</v>
      </c>
      <c r="F11">
        <v>32</v>
      </c>
      <c r="G11">
        <v>6</v>
      </c>
      <c r="H11">
        <v>10</v>
      </c>
      <c r="I11">
        <v>5</v>
      </c>
      <c r="J11">
        <v>9</v>
      </c>
      <c r="K11">
        <v>32</v>
      </c>
      <c r="L11">
        <v>7</v>
      </c>
      <c r="M11">
        <v>21</v>
      </c>
      <c r="N11">
        <v>30</v>
      </c>
      <c r="O11">
        <v>6</v>
      </c>
      <c r="P11">
        <v>22</v>
      </c>
      <c r="Q11">
        <f t="shared" si="0"/>
        <v>28</v>
      </c>
      <c r="R11">
        <v>6</v>
      </c>
      <c r="S11">
        <v>2</v>
      </c>
      <c r="T11">
        <v>6</v>
      </c>
      <c r="U11">
        <v>11</v>
      </c>
      <c r="V11">
        <v>8</v>
      </c>
      <c r="W11" s="5">
        <v>0.93398148148148152</v>
      </c>
      <c r="X11" s="2">
        <f t="shared" si="1"/>
        <v>0.53749999999999998</v>
      </c>
      <c r="Y11" s="2">
        <f t="shared" si="2"/>
        <v>0.46875</v>
      </c>
      <c r="Z11" s="2">
        <f t="shared" si="3"/>
        <v>0.6</v>
      </c>
      <c r="AA11" s="4">
        <f t="shared" si="4"/>
        <v>81.024000000000001</v>
      </c>
    </row>
    <row r="12" spans="1:27" x14ac:dyDescent="0.3">
      <c r="A12" s="1" t="str">
        <f>'Dejounte Murray'!A12</f>
        <v>@ 3PT</v>
      </c>
      <c r="B12">
        <v>109</v>
      </c>
      <c r="C12">
        <v>45</v>
      </c>
      <c r="D12">
        <v>88</v>
      </c>
      <c r="E12">
        <v>14</v>
      </c>
      <c r="F12">
        <v>36</v>
      </c>
      <c r="G12">
        <v>5</v>
      </c>
      <c r="H12">
        <v>5</v>
      </c>
      <c r="I12">
        <v>5</v>
      </c>
      <c r="J12">
        <v>10</v>
      </c>
      <c r="K12">
        <v>22</v>
      </c>
      <c r="L12">
        <v>10</v>
      </c>
      <c r="M12">
        <v>39</v>
      </c>
      <c r="N12">
        <v>29</v>
      </c>
      <c r="O12">
        <v>9</v>
      </c>
      <c r="P12">
        <v>25</v>
      </c>
      <c r="Q12">
        <f t="shared" si="0"/>
        <v>34</v>
      </c>
      <c r="R12">
        <v>4</v>
      </c>
      <c r="S12">
        <v>3</v>
      </c>
      <c r="T12">
        <v>7</v>
      </c>
      <c r="U12">
        <v>14</v>
      </c>
      <c r="V12">
        <v>9</v>
      </c>
      <c r="W12" s="5">
        <v>0.9334027777777778</v>
      </c>
      <c r="X12" s="2">
        <f t="shared" si="1"/>
        <v>0.51136363636363635</v>
      </c>
      <c r="Y12" s="2">
        <f t="shared" si="2"/>
        <v>0.3888888888888889</v>
      </c>
      <c r="Z12" s="2">
        <f t="shared" si="3"/>
        <v>1</v>
      </c>
      <c r="AA12" s="4">
        <f t="shared" si="4"/>
        <v>84.671999999999997</v>
      </c>
    </row>
    <row r="13" spans="1:27" x14ac:dyDescent="0.3">
      <c r="A13" s="1" t="str">
        <f>'Dejounte Murray'!A13</f>
        <v>vs DEF</v>
      </c>
      <c r="B13">
        <v>127</v>
      </c>
      <c r="C13">
        <v>50</v>
      </c>
      <c r="D13">
        <v>85</v>
      </c>
      <c r="E13">
        <v>11</v>
      </c>
      <c r="F13">
        <v>21</v>
      </c>
      <c r="G13">
        <v>16</v>
      </c>
      <c r="H13">
        <v>21</v>
      </c>
      <c r="I13">
        <v>10</v>
      </c>
      <c r="J13">
        <v>6</v>
      </c>
      <c r="K13">
        <v>58</v>
      </c>
      <c r="L13">
        <v>6</v>
      </c>
      <c r="M13">
        <v>30</v>
      </c>
      <c r="N13">
        <v>24</v>
      </c>
      <c r="O13">
        <v>7</v>
      </c>
      <c r="P13">
        <v>32</v>
      </c>
      <c r="Q13">
        <f t="shared" si="0"/>
        <v>39</v>
      </c>
      <c r="R13">
        <v>5</v>
      </c>
      <c r="S13">
        <v>5</v>
      </c>
      <c r="T13">
        <v>10</v>
      </c>
      <c r="U13">
        <v>12</v>
      </c>
      <c r="V13">
        <v>18</v>
      </c>
      <c r="W13" s="5">
        <v>0.93650462962962966</v>
      </c>
      <c r="X13" s="2">
        <f t="shared" si="1"/>
        <v>0.58823529411764708</v>
      </c>
      <c r="Y13" s="2">
        <f t="shared" si="2"/>
        <v>0.52380952380952384</v>
      </c>
      <c r="Z13" s="2">
        <f t="shared" si="3"/>
        <v>0.76190476190476186</v>
      </c>
      <c r="AA13" s="4">
        <f t="shared" si="4"/>
        <v>93.350399999999993</v>
      </c>
    </row>
    <row r="14" spans="1:27" x14ac:dyDescent="0.3">
      <c r="A14" s="1" t="str">
        <f>'Dejounte Murray'!A14</f>
        <v>@ OCE</v>
      </c>
      <c r="B14">
        <v>125</v>
      </c>
      <c r="C14">
        <v>52</v>
      </c>
      <c r="D14">
        <v>94</v>
      </c>
      <c r="E14">
        <v>13</v>
      </c>
      <c r="F14">
        <v>30</v>
      </c>
      <c r="G14">
        <v>8</v>
      </c>
      <c r="H14">
        <v>11</v>
      </c>
      <c r="I14">
        <v>7</v>
      </c>
      <c r="J14">
        <v>12</v>
      </c>
      <c r="K14">
        <v>62</v>
      </c>
      <c r="L14">
        <v>13</v>
      </c>
      <c r="M14">
        <v>20</v>
      </c>
      <c r="N14">
        <v>29</v>
      </c>
      <c r="O14">
        <v>9</v>
      </c>
      <c r="P14">
        <v>36</v>
      </c>
      <c r="Q14">
        <f t="shared" si="0"/>
        <v>45</v>
      </c>
      <c r="R14">
        <v>5</v>
      </c>
      <c r="S14">
        <v>5</v>
      </c>
      <c r="T14">
        <v>15</v>
      </c>
      <c r="U14">
        <v>17</v>
      </c>
      <c r="V14">
        <v>9</v>
      </c>
      <c r="W14" s="5">
        <v>0.93597222222222232</v>
      </c>
      <c r="X14" s="2">
        <f t="shared" si="1"/>
        <v>0.55319148936170215</v>
      </c>
      <c r="Y14" s="2">
        <f t="shared" si="2"/>
        <v>0.43333333333333335</v>
      </c>
      <c r="Z14" s="2">
        <f t="shared" si="3"/>
        <v>0.72727272727272729</v>
      </c>
      <c r="AA14" s="4">
        <f t="shared" si="4"/>
        <v>100.6464</v>
      </c>
    </row>
    <row r="15" spans="1:27" x14ac:dyDescent="0.3">
      <c r="A15" s="1" t="str">
        <f>'Dejounte Murray'!A15</f>
        <v>vs FRA</v>
      </c>
      <c r="B15">
        <v>90</v>
      </c>
      <c r="C15">
        <v>35</v>
      </c>
      <c r="D15">
        <v>73</v>
      </c>
      <c r="E15">
        <v>9</v>
      </c>
      <c r="F15">
        <v>29</v>
      </c>
      <c r="G15">
        <v>11</v>
      </c>
      <c r="H15">
        <v>17</v>
      </c>
      <c r="I15">
        <v>5</v>
      </c>
      <c r="J15">
        <v>2</v>
      </c>
      <c r="K15">
        <v>40</v>
      </c>
      <c r="L15">
        <v>4</v>
      </c>
      <c r="M15">
        <v>23</v>
      </c>
      <c r="N15">
        <v>19</v>
      </c>
      <c r="O15">
        <v>2</v>
      </c>
      <c r="P15">
        <v>31</v>
      </c>
      <c r="Q15">
        <f t="shared" si="0"/>
        <v>33</v>
      </c>
      <c r="R15">
        <v>2</v>
      </c>
      <c r="S15">
        <v>6</v>
      </c>
      <c r="T15">
        <v>8</v>
      </c>
      <c r="U15">
        <v>8</v>
      </c>
      <c r="V15">
        <v>8</v>
      </c>
      <c r="W15" s="5">
        <v>0.93599537037037039</v>
      </c>
      <c r="X15" s="2">
        <f t="shared" si="1"/>
        <v>0.47945205479452052</v>
      </c>
      <c r="Y15" s="2">
        <f t="shared" si="2"/>
        <v>0.31034482758620691</v>
      </c>
      <c r="Z15" s="2">
        <f t="shared" si="3"/>
        <v>0.6470588235294118</v>
      </c>
      <c r="AA15" s="4">
        <f t="shared" si="4"/>
        <v>83.020799999999994</v>
      </c>
    </row>
    <row r="16" spans="1:27" x14ac:dyDescent="0.3">
      <c r="A16" s="1" t="str">
        <f>'Dejounte Murray'!A16</f>
        <v>@ INJ</v>
      </c>
      <c r="B16">
        <v>121</v>
      </c>
      <c r="C16">
        <v>51</v>
      </c>
      <c r="D16">
        <v>86</v>
      </c>
      <c r="E16">
        <v>4</v>
      </c>
      <c r="F16">
        <v>13</v>
      </c>
      <c r="G16">
        <v>15</v>
      </c>
      <c r="H16">
        <v>15</v>
      </c>
      <c r="I16">
        <v>14</v>
      </c>
      <c r="J16">
        <v>27</v>
      </c>
      <c r="K16">
        <v>70</v>
      </c>
      <c r="L16">
        <v>8</v>
      </c>
      <c r="M16">
        <v>28</v>
      </c>
      <c r="N16">
        <v>29</v>
      </c>
      <c r="O16">
        <v>8</v>
      </c>
      <c r="P16">
        <v>36</v>
      </c>
      <c r="Q16">
        <f t="shared" si="0"/>
        <v>44</v>
      </c>
      <c r="R16">
        <v>8</v>
      </c>
      <c r="S16">
        <v>4</v>
      </c>
      <c r="T16">
        <v>5</v>
      </c>
      <c r="U16">
        <v>19</v>
      </c>
      <c r="V16">
        <v>6</v>
      </c>
      <c r="W16" s="5">
        <v>0.93240740740740746</v>
      </c>
      <c r="X16" s="2">
        <f t="shared" si="1"/>
        <v>0.59302325581395354</v>
      </c>
      <c r="Y16" s="2">
        <f t="shared" si="2"/>
        <v>0.30769230769230771</v>
      </c>
      <c r="Z16" s="2">
        <f t="shared" si="3"/>
        <v>1</v>
      </c>
      <c r="AA16" s="4">
        <f t="shared" si="4"/>
        <v>86.015999999999991</v>
      </c>
    </row>
    <row r="17" spans="1:27" x14ac:dyDescent="0.3">
      <c r="A17" s="1" t="str">
        <f>'Dejounte Murray'!A17</f>
        <v>vs EUR</v>
      </c>
      <c r="B17">
        <v>111</v>
      </c>
      <c r="C17">
        <v>46</v>
      </c>
      <c r="D17">
        <v>95</v>
      </c>
      <c r="E17">
        <v>15</v>
      </c>
      <c r="F17">
        <v>38</v>
      </c>
      <c r="G17">
        <v>4</v>
      </c>
      <c r="H17">
        <v>5</v>
      </c>
      <c r="I17">
        <v>6</v>
      </c>
      <c r="J17">
        <v>4</v>
      </c>
      <c r="K17">
        <v>46</v>
      </c>
      <c r="L17">
        <v>13</v>
      </c>
      <c r="M17">
        <v>31</v>
      </c>
      <c r="N17">
        <v>26</v>
      </c>
      <c r="O17">
        <v>13</v>
      </c>
      <c r="P17">
        <v>30</v>
      </c>
      <c r="Q17">
        <f t="shared" si="0"/>
        <v>43</v>
      </c>
      <c r="R17">
        <v>2</v>
      </c>
      <c r="S17">
        <v>7</v>
      </c>
      <c r="T17">
        <v>6</v>
      </c>
      <c r="U17">
        <v>12</v>
      </c>
      <c r="V17">
        <v>9</v>
      </c>
      <c r="W17" s="5">
        <v>0.93346064814814811</v>
      </c>
      <c r="X17" s="2">
        <f t="shared" si="1"/>
        <v>0.48421052631578948</v>
      </c>
      <c r="Y17" s="2">
        <f t="shared" si="2"/>
        <v>0.39473684210526316</v>
      </c>
      <c r="Z17" s="2">
        <f t="shared" si="3"/>
        <v>0.8</v>
      </c>
      <c r="AA17" s="4">
        <f t="shared" si="4"/>
        <v>86.591999999999999</v>
      </c>
    </row>
    <row r="18" spans="1:27" x14ac:dyDescent="0.3">
      <c r="A18" s="1" t="str">
        <f>'Dejounte Murray'!A18</f>
        <v>vs RKS</v>
      </c>
      <c r="B18">
        <v>139</v>
      </c>
      <c r="C18">
        <v>56</v>
      </c>
      <c r="D18">
        <v>92</v>
      </c>
      <c r="E18">
        <v>14</v>
      </c>
      <c r="F18">
        <v>30</v>
      </c>
      <c r="G18">
        <v>13</v>
      </c>
      <c r="H18">
        <v>15</v>
      </c>
      <c r="I18">
        <v>12</v>
      </c>
      <c r="J18">
        <v>13</v>
      </c>
      <c r="K18">
        <v>64</v>
      </c>
      <c r="L18">
        <v>2</v>
      </c>
      <c r="M18">
        <v>21</v>
      </c>
      <c r="N18">
        <v>37</v>
      </c>
      <c r="O18">
        <v>6</v>
      </c>
      <c r="P18">
        <v>39</v>
      </c>
      <c r="Q18">
        <f t="shared" si="0"/>
        <v>45</v>
      </c>
      <c r="R18">
        <v>9</v>
      </c>
      <c r="S18">
        <v>4</v>
      </c>
      <c r="T18">
        <v>21</v>
      </c>
      <c r="U18">
        <v>21</v>
      </c>
      <c r="V18">
        <v>17</v>
      </c>
      <c r="W18" s="5">
        <v>0.93287037037037035</v>
      </c>
      <c r="X18" s="2">
        <f t="shared" si="1"/>
        <v>0.60869565217391308</v>
      </c>
      <c r="Y18" s="2">
        <f t="shared" si="2"/>
        <v>0.46666666666666667</v>
      </c>
      <c r="Z18" s="2">
        <f t="shared" si="3"/>
        <v>0.8666666666666667</v>
      </c>
      <c r="AA18" s="4">
        <f t="shared" si="4"/>
        <v>109.056</v>
      </c>
    </row>
    <row r="19" spans="1:27" x14ac:dyDescent="0.3">
      <c r="A19" s="1" t="str">
        <f>'Dejounte Murray'!A19</f>
        <v>@ AFR</v>
      </c>
      <c r="B19">
        <v>131</v>
      </c>
      <c r="C19">
        <v>52</v>
      </c>
      <c r="D19">
        <v>82</v>
      </c>
      <c r="E19">
        <v>15</v>
      </c>
      <c r="F19">
        <v>31</v>
      </c>
      <c r="G19">
        <v>12</v>
      </c>
      <c r="H19">
        <v>15</v>
      </c>
      <c r="I19">
        <v>3</v>
      </c>
      <c r="J19">
        <v>12</v>
      </c>
      <c r="K19">
        <v>62</v>
      </c>
      <c r="L19">
        <v>15</v>
      </c>
      <c r="M19">
        <v>29</v>
      </c>
      <c r="N19">
        <v>29</v>
      </c>
      <c r="O19">
        <v>10</v>
      </c>
      <c r="P19">
        <v>30</v>
      </c>
      <c r="Q19">
        <f t="shared" si="0"/>
        <v>40</v>
      </c>
      <c r="R19">
        <v>5</v>
      </c>
      <c r="S19">
        <v>4</v>
      </c>
      <c r="T19">
        <v>7</v>
      </c>
      <c r="U19">
        <v>12</v>
      </c>
      <c r="V19">
        <v>9</v>
      </c>
      <c r="W19" s="5">
        <v>0.93337962962962961</v>
      </c>
      <c r="X19" s="2">
        <f t="shared" si="1"/>
        <v>0.63414634146341464</v>
      </c>
      <c r="Y19" s="2">
        <f t="shared" si="2"/>
        <v>0.4838709677419355</v>
      </c>
      <c r="Z19" s="2">
        <f t="shared" si="3"/>
        <v>0.8</v>
      </c>
      <c r="AA19" s="4">
        <f t="shared" si="4"/>
        <v>82.175999999999988</v>
      </c>
    </row>
    <row r="20" spans="1:27" x14ac:dyDescent="0.3">
      <c r="A20" s="1" t="str">
        <f>'Dejounte Murray'!A20</f>
        <v>vs OLD</v>
      </c>
      <c r="B20">
        <v>101</v>
      </c>
      <c r="C20">
        <v>43</v>
      </c>
      <c r="D20">
        <v>80</v>
      </c>
      <c r="E20">
        <v>6</v>
      </c>
      <c r="F20">
        <v>18</v>
      </c>
      <c r="G20">
        <v>9</v>
      </c>
      <c r="H20">
        <v>11</v>
      </c>
      <c r="I20">
        <v>7</v>
      </c>
      <c r="J20">
        <v>17</v>
      </c>
      <c r="K20">
        <v>48</v>
      </c>
      <c r="L20">
        <v>4</v>
      </c>
      <c r="M20">
        <v>30</v>
      </c>
      <c r="N20">
        <v>19</v>
      </c>
      <c r="O20">
        <v>4</v>
      </c>
      <c r="P20">
        <v>27</v>
      </c>
      <c r="Q20">
        <f t="shared" si="0"/>
        <v>31</v>
      </c>
      <c r="R20">
        <v>9</v>
      </c>
      <c r="S20">
        <v>4</v>
      </c>
      <c r="T20">
        <v>8</v>
      </c>
      <c r="U20">
        <v>14</v>
      </c>
      <c r="V20">
        <v>11</v>
      </c>
      <c r="W20" s="5">
        <v>0.93471064814814819</v>
      </c>
      <c r="X20" s="2">
        <f t="shared" si="1"/>
        <v>0.53749999999999998</v>
      </c>
      <c r="Y20" s="2">
        <f t="shared" si="2"/>
        <v>0.33333333333333331</v>
      </c>
      <c r="Z20" s="2">
        <f t="shared" si="3"/>
        <v>0.81818181818181823</v>
      </c>
      <c r="AA20" s="4">
        <f t="shared" si="4"/>
        <v>85.2864</v>
      </c>
    </row>
    <row r="21" spans="1:27" x14ac:dyDescent="0.3">
      <c r="A21" s="1" t="str">
        <f>'Dejounte Murray'!A21</f>
        <v>@ USA</v>
      </c>
      <c r="B21">
        <v>95</v>
      </c>
      <c r="C21">
        <v>35</v>
      </c>
      <c r="D21">
        <v>71</v>
      </c>
      <c r="E21">
        <v>14</v>
      </c>
      <c r="F21">
        <v>28</v>
      </c>
      <c r="G21">
        <v>11</v>
      </c>
      <c r="H21">
        <v>15</v>
      </c>
      <c r="I21">
        <v>3</v>
      </c>
      <c r="J21">
        <v>5</v>
      </c>
      <c r="K21">
        <v>34</v>
      </c>
      <c r="L21">
        <v>2</v>
      </c>
      <c r="M21">
        <v>28</v>
      </c>
      <c r="N21">
        <v>21</v>
      </c>
      <c r="O21">
        <v>3</v>
      </c>
      <c r="P21">
        <v>25</v>
      </c>
      <c r="Q21">
        <f t="shared" si="0"/>
        <v>28</v>
      </c>
      <c r="R21">
        <v>9</v>
      </c>
      <c r="S21">
        <v>1</v>
      </c>
      <c r="T21">
        <v>17</v>
      </c>
      <c r="U21">
        <v>13</v>
      </c>
      <c r="V21">
        <v>6</v>
      </c>
      <c r="W21" s="5">
        <v>0.93450231481481483</v>
      </c>
      <c r="X21" s="2">
        <f t="shared" si="1"/>
        <v>0.49295774647887325</v>
      </c>
      <c r="Y21" s="2">
        <f t="shared" si="2"/>
        <v>0.5</v>
      </c>
      <c r="Z21" s="2">
        <f t="shared" si="3"/>
        <v>0.73333333333333328</v>
      </c>
      <c r="AA21" s="4">
        <f t="shared" si="4"/>
        <v>87.935999999999993</v>
      </c>
    </row>
    <row r="22" spans="1:27" x14ac:dyDescent="0.3">
      <c r="A22" s="1" t="str">
        <f>'Dejounte Murray'!A22</f>
        <v>vs SPA</v>
      </c>
      <c r="B22">
        <v>118</v>
      </c>
      <c r="C22">
        <v>44</v>
      </c>
      <c r="D22">
        <v>76</v>
      </c>
      <c r="E22">
        <v>16</v>
      </c>
      <c r="F22">
        <v>36</v>
      </c>
      <c r="G22">
        <v>14</v>
      </c>
      <c r="H22">
        <v>15</v>
      </c>
      <c r="I22">
        <v>10</v>
      </c>
      <c r="J22">
        <v>6</v>
      </c>
      <c r="K22">
        <v>40</v>
      </c>
      <c r="L22">
        <v>6</v>
      </c>
      <c r="M22">
        <v>34</v>
      </c>
      <c r="N22">
        <v>27</v>
      </c>
      <c r="O22">
        <v>4</v>
      </c>
      <c r="P22">
        <v>28</v>
      </c>
      <c r="Q22">
        <f t="shared" si="0"/>
        <v>32</v>
      </c>
      <c r="R22">
        <v>3</v>
      </c>
      <c r="S22">
        <v>3</v>
      </c>
      <c r="T22">
        <v>6</v>
      </c>
      <c r="U22">
        <v>8</v>
      </c>
      <c r="V22">
        <v>14</v>
      </c>
      <c r="W22" s="5">
        <v>0.93334490740740739</v>
      </c>
      <c r="X22" s="2">
        <f t="shared" si="1"/>
        <v>0.57894736842105265</v>
      </c>
      <c r="Y22" s="2">
        <f t="shared" si="2"/>
        <v>0.44444444444444442</v>
      </c>
      <c r="Z22" s="2">
        <f t="shared" si="3"/>
        <v>0.93333333333333335</v>
      </c>
      <c r="AA22" s="4">
        <f t="shared" si="4"/>
        <v>81.215999999999994</v>
      </c>
    </row>
    <row r="23" spans="1:27" x14ac:dyDescent="0.3">
      <c r="A23" s="1" t="str">
        <f>'Dejounte Murray'!A23</f>
        <v>@ 6TH</v>
      </c>
      <c r="B23">
        <v>118</v>
      </c>
      <c r="C23">
        <v>47</v>
      </c>
      <c r="D23">
        <v>86</v>
      </c>
      <c r="E23">
        <v>10</v>
      </c>
      <c r="F23">
        <v>24</v>
      </c>
      <c r="G23">
        <v>14</v>
      </c>
      <c r="H23">
        <v>16</v>
      </c>
      <c r="I23">
        <v>4</v>
      </c>
      <c r="J23">
        <v>4</v>
      </c>
      <c r="K23">
        <v>52</v>
      </c>
      <c r="L23">
        <v>8</v>
      </c>
      <c r="M23">
        <v>35</v>
      </c>
      <c r="N23">
        <v>24</v>
      </c>
      <c r="O23">
        <v>8</v>
      </c>
      <c r="P23">
        <v>28</v>
      </c>
      <c r="Q23">
        <f t="shared" si="0"/>
        <v>36</v>
      </c>
      <c r="R23">
        <v>14</v>
      </c>
      <c r="S23">
        <v>1</v>
      </c>
      <c r="T23">
        <v>15</v>
      </c>
      <c r="U23">
        <v>12</v>
      </c>
      <c r="V23">
        <v>9</v>
      </c>
      <c r="W23" s="5">
        <v>0.9357523148148148</v>
      </c>
      <c r="X23" s="2">
        <f t="shared" si="1"/>
        <v>0.54651162790697672</v>
      </c>
      <c r="Y23" s="2">
        <f t="shared" si="2"/>
        <v>0.41666666666666669</v>
      </c>
      <c r="Z23" s="2">
        <f t="shared" si="3"/>
        <v>0.875</v>
      </c>
      <c r="AA23" s="4">
        <f t="shared" si="4"/>
        <v>96.038399999999996</v>
      </c>
    </row>
    <row r="24" spans="1:27" x14ac:dyDescent="0.3">
      <c r="A24" s="1" t="str">
        <f>'Dejounte Murray'!A24</f>
        <v>vs CAN</v>
      </c>
      <c r="B24">
        <v>102</v>
      </c>
      <c r="C24">
        <v>41</v>
      </c>
      <c r="D24">
        <v>74</v>
      </c>
      <c r="E24">
        <v>8</v>
      </c>
      <c r="F24">
        <v>18</v>
      </c>
      <c r="G24">
        <v>12</v>
      </c>
      <c r="H24">
        <v>13</v>
      </c>
      <c r="I24">
        <v>3</v>
      </c>
      <c r="J24">
        <v>2</v>
      </c>
      <c r="K24">
        <v>46</v>
      </c>
      <c r="L24">
        <v>8</v>
      </c>
      <c r="M24">
        <v>23</v>
      </c>
      <c r="N24">
        <v>17</v>
      </c>
      <c r="O24">
        <v>4</v>
      </c>
      <c r="P24">
        <v>23</v>
      </c>
      <c r="Q24">
        <f t="shared" si="0"/>
        <v>27</v>
      </c>
      <c r="R24">
        <v>6</v>
      </c>
      <c r="S24">
        <v>3</v>
      </c>
      <c r="T24">
        <v>8</v>
      </c>
      <c r="U24">
        <v>17</v>
      </c>
      <c r="V24">
        <v>12</v>
      </c>
      <c r="W24" s="5">
        <v>0.93368055555555551</v>
      </c>
      <c r="X24" s="2">
        <f t="shared" si="1"/>
        <v>0.55405405405405406</v>
      </c>
      <c r="Y24" s="2">
        <f t="shared" si="2"/>
        <v>0.44444444444444442</v>
      </c>
      <c r="Z24" s="2">
        <f t="shared" si="3"/>
        <v>0.92307692307692313</v>
      </c>
      <c r="AA24" s="4">
        <f t="shared" si="4"/>
        <v>80.371200000000002</v>
      </c>
    </row>
    <row r="25" spans="1:27" x14ac:dyDescent="0.3">
      <c r="A25" s="1" t="str">
        <f>'Dejounte Murray'!A25</f>
        <v>@ DNK</v>
      </c>
      <c r="B25">
        <v>113</v>
      </c>
      <c r="C25">
        <v>45</v>
      </c>
      <c r="D25">
        <v>78</v>
      </c>
      <c r="E25">
        <v>11</v>
      </c>
      <c r="F25">
        <v>24</v>
      </c>
      <c r="G25">
        <v>12</v>
      </c>
      <c r="H25">
        <v>15</v>
      </c>
      <c r="I25">
        <v>13</v>
      </c>
      <c r="J25">
        <v>4</v>
      </c>
      <c r="K25">
        <v>52</v>
      </c>
      <c r="L25">
        <v>0</v>
      </c>
      <c r="M25">
        <v>21</v>
      </c>
      <c r="N25">
        <v>30</v>
      </c>
      <c r="O25">
        <v>2</v>
      </c>
      <c r="P25">
        <v>24</v>
      </c>
      <c r="Q25">
        <f t="shared" si="0"/>
        <v>26</v>
      </c>
      <c r="R25">
        <v>8</v>
      </c>
      <c r="S25">
        <v>1</v>
      </c>
      <c r="T25">
        <v>10</v>
      </c>
      <c r="U25">
        <v>13</v>
      </c>
      <c r="V25">
        <v>10</v>
      </c>
      <c r="W25" s="5">
        <v>0.93415509259259255</v>
      </c>
      <c r="X25" s="2">
        <f t="shared" si="1"/>
        <v>0.57692307692307687</v>
      </c>
      <c r="Y25" s="2">
        <f t="shared" si="2"/>
        <v>0.45833333333333331</v>
      </c>
      <c r="Z25" s="2">
        <f t="shared" si="3"/>
        <v>0.8</v>
      </c>
      <c r="AA25" s="4">
        <f t="shared" si="4"/>
        <v>88.895999999999987</v>
      </c>
    </row>
    <row r="26" spans="1:27" x14ac:dyDescent="0.3">
      <c r="A26" s="1" t="str">
        <f>'Dejounte Murray'!A26</f>
        <v>@ CHI</v>
      </c>
      <c r="B26">
        <v>105</v>
      </c>
      <c r="C26">
        <v>42</v>
      </c>
      <c r="D26">
        <v>82</v>
      </c>
      <c r="E26">
        <v>17</v>
      </c>
      <c r="F26">
        <v>38</v>
      </c>
      <c r="G26">
        <v>4</v>
      </c>
      <c r="H26">
        <v>7</v>
      </c>
      <c r="I26">
        <v>4</v>
      </c>
      <c r="J26">
        <v>6</v>
      </c>
      <c r="K26">
        <v>30</v>
      </c>
      <c r="L26">
        <v>11</v>
      </c>
      <c r="M26">
        <v>20</v>
      </c>
      <c r="N26">
        <v>28</v>
      </c>
      <c r="O26">
        <v>7</v>
      </c>
      <c r="P26">
        <v>28</v>
      </c>
      <c r="Q26">
        <f t="shared" si="0"/>
        <v>35</v>
      </c>
      <c r="R26">
        <v>2</v>
      </c>
      <c r="S26">
        <v>1</v>
      </c>
      <c r="T26">
        <v>9</v>
      </c>
      <c r="U26">
        <v>14</v>
      </c>
      <c r="V26">
        <v>12</v>
      </c>
      <c r="W26" s="5">
        <v>0.93486111111111114</v>
      </c>
      <c r="X26" s="2">
        <f t="shared" si="1"/>
        <v>0.51219512195121952</v>
      </c>
      <c r="Y26" s="2">
        <f t="shared" si="2"/>
        <v>0.44736842105263158</v>
      </c>
      <c r="Z26" s="2">
        <f t="shared" si="3"/>
        <v>0.5714285714285714</v>
      </c>
      <c r="AA26" s="4">
        <f t="shared" si="4"/>
        <v>83.596800000000002</v>
      </c>
    </row>
    <row r="27" spans="1:27" x14ac:dyDescent="0.3">
      <c r="A27" s="1" t="str">
        <f>'Dejounte Murray'!A27</f>
        <v>vs 3PT</v>
      </c>
      <c r="B27">
        <v>121</v>
      </c>
      <c r="C27">
        <v>45</v>
      </c>
      <c r="D27">
        <v>87</v>
      </c>
      <c r="E27">
        <v>23</v>
      </c>
      <c r="F27">
        <v>45</v>
      </c>
      <c r="G27">
        <v>8</v>
      </c>
      <c r="H27">
        <v>8</v>
      </c>
      <c r="I27">
        <v>4</v>
      </c>
      <c r="J27">
        <v>8</v>
      </c>
      <c r="K27">
        <v>24</v>
      </c>
      <c r="L27">
        <v>7</v>
      </c>
      <c r="M27">
        <v>47</v>
      </c>
      <c r="N27">
        <v>26</v>
      </c>
      <c r="O27">
        <v>6</v>
      </c>
      <c r="P27">
        <v>30</v>
      </c>
      <c r="Q27">
        <f t="shared" si="0"/>
        <v>36</v>
      </c>
      <c r="R27">
        <v>2</v>
      </c>
      <c r="S27">
        <v>3</v>
      </c>
      <c r="T27">
        <v>4</v>
      </c>
      <c r="U27">
        <v>6</v>
      </c>
      <c r="V27">
        <v>9</v>
      </c>
      <c r="W27" s="5">
        <v>0.93376157407407412</v>
      </c>
      <c r="X27" s="2">
        <f t="shared" si="1"/>
        <v>0.51724137931034486</v>
      </c>
      <c r="Y27" s="2">
        <f t="shared" si="2"/>
        <v>0.51111111111111107</v>
      </c>
      <c r="Z27" s="2">
        <f t="shared" si="3"/>
        <v>1</v>
      </c>
      <c r="AA27" s="4">
        <f t="shared" si="4"/>
        <v>84.979199999999992</v>
      </c>
    </row>
    <row r="28" spans="1:27" x14ac:dyDescent="0.3">
      <c r="A28" s="1" t="str">
        <f>'Dejounte Murray'!A28</f>
        <v>@ DEF</v>
      </c>
      <c r="B28">
        <v>113</v>
      </c>
      <c r="C28">
        <v>45</v>
      </c>
      <c r="D28">
        <v>87</v>
      </c>
      <c r="E28">
        <v>8</v>
      </c>
      <c r="F28">
        <v>23</v>
      </c>
      <c r="G28">
        <v>15</v>
      </c>
      <c r="H28">
        <v>18</v>
      </c>
      <c r="I28">
        <v>11</v>
      </c>
      <c r="J28">
        <v>8</v>
      </c>
      <c r="K28">
        <v>56</v>
      </c>
      <c r="L28">
        <v>6</v>
      </c>
      <c r="M28">
        <v>23</v>
      </c>
      <c r="N28">
        <v>28</v>
      </c>
      <c r="O28">
        <v>5</v>
      </c>
      <c r="P28">
        <v>29</v>
      </c>
      <c r="Q28">
        <f t="shared" si="0"/>
        <v>34</v>
      </c>
      <c r="R28">
        <v>10</v>
      </c>
      <c r="S28">
        <v>3</v>
      </c>
      <c r="T28">
        <v>12</v>
      </c>
      <c r="U28">
        <v>18</v>
      </c>
      <c r="V28">
        <v>20</v>
      </c>
      <c r="W28" s="5">
        <v>0.93388888888888888</v>
      </c>
      <c r="X28" s="2">
        <f t="shared" si="1"/>
        <v>0.51724137931034486</v>
      </c>
      <c r="Y28" s="2">
        <f t="shared" si="2"/>
        <v>0.34782608695652173</v>
      </c>
      <c r="Z28" s="2">
        <f t="shared" si="3"/>
        <v>0.83333333333333337</v>
      </c>
      <c r="AA28" s="4">
        <f t="shared" si="4"/>
        <v>97.843199999999996</v>
      </c>
    </row>
    <row r="29" spans="1:27" x14ac:dyDescent="0.3">
      <c r="A29" s="1">
        <f>'Dejounte Murray'!A29</f>
        <v>0</v>
      </c>
      <c r="Q29">
        <f t="shared" si="0"/>
        <v>0</v>
      </c>
      <c r="W29" s="5"/>
      <c r="X29" s="2" t="e">
        <f t="shared" si="1"/>
        <v>#DIV/0!</v>
      </c>
      <c r="Y29" s="2" t="e">
        <f t="shared" si="2"/>
        <v>#DIV/0!</v>
      </c>
      <c r="Z29" s="2" t="e">
        <f t="shared" si="3"/>
        <v>#DIV/0!</v>
      </c>
      <c r="AA29" s="4">
        <f t="shared" si="4"/>
        <v>0</v>
      </c>
    </row>
    <row r="30" spans="1:27" x14ac:dyDescent="0.3">
      <c r="A30" s="1">
        <f>'Dejounte Murray'!A30</f>
        <v>0</v>
      </c>
      <c r="Q30">
        <f t="shared" si="0"/>
        <v>0</v>
      </c>
      <c r="W30" s="5"/>
      <c r="X30" s="2" t="e">
        <f t="shared" si="1"/>
        <v>#DIV/0!</v>
      </c>
      <c r="Y30" s="2" t="e">
        <f t="shared" si="2"/>
        <v>#DIV/0!</v>
      </c>
      <c r="Z30" s="2" t="e">
        <f t="shared" si="3"/>
        <v>#DIV/0!</v>
      </c>
      <c r="AA30" s="4">
        <f t="shared" si="4"/>
        <v>0</v>
      </c>
    </row>
    <row r="31" spans="1:27" x14ac:dyDescent="0.3">
      <c r="A31" s="1">
        <f>'Dejounte Murray'!A31</f>
        <v>0</v>
      </c>
      <c r="Q31">
        <f t="shared" si="0"/>
        <v>0</v>
      </c>
      <c r="W31" s="5"/>
      <c r="X31" s="2" t="e">
        <f t="shared" si="1"/>
        <v>#DIV/0!</v>
      </c>
      <c r="Y31" s="2" t="e">
        <f t="shared" si="2"/>
        <v>#DIV/0!</v>
      </c>
      <c r="Z31" s="2" t="e">
        <f t="shared" si="3"/>
        <v>#DIV/0!</v>
      </c>
      <c r="AA31" s="4">
        <f t="shared" si="4"/>
        <v>0</v>
      </c>
    </row>
    <row r="32" spans="1:27" x14ac:dyDescent="0.3">
      <c r="A32" s="1">
        <f>'Dejounte Murray'!A32</f>
        <v>0</v>
      </c>
      <c r="Q32">
        <f t="shared" si="0"/>
        <v>0</v>
      </c>
      <c r="W32" s="5"/>
      <c r="X32" s="2" t="e">
        <f t="shared" si="1"/>
        <v>#DIV/0!</v>
      </c>
      <c r="Y32" s="2" t="e">
        <f t="shared" si="2"/>
        <v>#DIV/0!</v>
      </c>
      <c r="Z32" s="2" t="e">
        <f t="shared" si="3"/>
        <v>#DIV/0!</v>
      </c>
      <c r="AA32" s="4">
        <f t="shared" si="4"/>
        <v>0</v>
      </c>
    </row>
    <row r="33" spans="1:27" x14ac:dyDescent="0.3">
      <c r="A33" s="1">
        <f>'Dejounte Murray'!A33</f>
        <v>0</v>
      </c>
      <c r="Q33">
        <f t="shared" si="0"/>
        <v>0</v>
      </c>
      <c r="W33" s="5"/>
      <c r="X33" s="2" t="e">
        <f t="shared" si="1"/>
        <v>#DIV/0!</v>
      </c>
      <c r="Y33" s="2" t="e">
        <f t="shared" si="2"/>
        <v>#DIV/0!</v>
      </c>
      <c r="Z33" s="2" t="e">
        <f t="shared" si="3"/>
        <v>#DIV/0!</v>
      </c>
      <c r="AA33" s="4">
        <f t="shared" si="4"/>
        <v>0</v>
      </c>
    </row>
    <row r="34" spans="1:27" x14ac:dyDescent="0.3">
      <c r="A34" s="1">
        <f>'Dejounte Murray'!A34</f>
        <v>0</v>
      </c>
      <c r="Q34">
        <f t="shared" si="0"/>
        <v>0</v>
      </c>
      <c r="W34" s="5"/>
      <c r="X34" s="2" t="e">
        <f t="shared" si="1"/>
        <v>#DIV/0!</v>
      </c>
      <c r="Y34" s="2" t="e">
        <f t="shared" si="2"/>
        <v>#DIV/0!</v>
      </c>
      <c r="Z34" s="2" t="e">
        <f t="shared" si="3"/>
        <v>#DIV/0!</v>
      </c>
      <c r="AA34" s="4">
        <f t="shared" si="4"/>
        <v>0</v>
      </c>
    </row>
    <row r="35" spans="1:27" x14ac:dyDescent="0.3">
      <c r="A35" s="1">
        <f>'Dejounte Murray'!A35</f>
        <v>0</v>
      </c>
      <c r="Q35">
        <f t="shared" si="0"/>
        <v>0</v>
      </c>
      <c r="W35" s="5"/>
      <c r="X35" s="2" t="e">
        <f t="shared" si="1"/>
        <v>#DIV/0!</v>
      </c>
      <c r="Y35" s="2" t="e">
        <f t="shared" si="2"/>
        <v>#DIV/0!</v>
      </c>
      <c r="Z35" s="2" t="e">
        <f t="shared" si="3"/>
        <v>#DIV/0!</v>
      </c>
      <c r="AA35" s="4">
        <f t="shared" si="4"/>
        <v>0</v>
      </c>
    </row>
    <row r="36" spans="1:27" x14ac:dyDescent="0.3">
      <c r="A36" s="1">
        <f>'Dejounte Murray'!A36</f>
        <v>0</v>
      </c>
      <c r="Q36">
        <f t="shared" si="0"/>
        <v>0</v>
      </c>
      <c r="W36" s="5"/>
      <c r="X36" s="2" t="e">
        <f t="shared" si="1"/>
        <v>#DIV/0!</v>
      </c>
      <c r="Y36" s="2" t="e">
        <f t="shared" si="2"/>
        <v>#DIV/0!</v>
      </c>
      <c r="Z36" s="2" t="e">
        <f t="shared" si="3"/>
        <v>#DIV/0!</v>
      </c>
      <c r="AA36" s="4">
        <f t="shared" si="4"/>
        <v>0</v>
      </c>
    </row>
    <row r="37" spans="1:27" x14ac:dyDescent="0.3">
      <c r="A37" s="1">
        <f>'Dejounte Murray'!A37</f>
        <v>0</v>
      </c>
      <c r="Q37">
        <f t="shared" si="0"/>
        <v>0</v>
      </c>
      <c r="W37" s="5"/>
      <c r="X37" s="2" t="e">
        <f t="shared" si="1"/>
        <v>#DIV/0!</v>
      </c>
      <c r="Y37" s="2" t="e">
        <f t="shared" si="2"/>
        <v>#DIV/0!</v>
      </c>
      <c r="Z37" s="2" t="e">
        <f t="shared" si="3"/>
        <v>#DIV/0!</v>
      </c>
      <c r="AA37" s="4">
        <f t="shared" si="4"/>
        <v>0</v>
      </c>
    </row>
    <row r="38" spans="1:27" x14ac:dyDescent="0.3">
      <c r="A38" s="1">
        <f>'Dejounte Murray'!A38</f>
        <v>0</v>
      </c>
      <c r="Q38">
        <f t="shared" si="0"/>
        <v>0</v>
      </c>
      <c r="W38" s="5"/>
      <c r="X38" s="2" t="e">
        <f t="shared" si="1"/>
        <v>#DIV/0!</v>
      </c>
      <c r="Y38" s="2" t="e">
        <f t="shared" si="2"/>
        <v>#DIV/0!</v>
      </c>
      <c r="Z38" s="2" t="e">
        <f t="shared" si="3"/>
        <v>#DIV/0!</v>
      </c>
      <c r="AA38" s="4">
        <f t="shared" si="4"/>
        <v>0</v>
      </c>
    </row>
    <row r="39" spans="1:27" x14ac:dyDescent="0.3">
      <c r="A39" s="1">
        <f>'Dejounte Murray'!A39</f>
        <v>0</v>
      </c>
      <c r="Q39">
        <f t="shared" si="0"/>
        <v>0</v>
      </c>
      <c r="W39" s="5"/>
      <c r="X39" s="2" t="e">
        <f t="shared" si="1"/>
        <v>#DIV/0!</v>
      </c>
      <c r="Y39" s="2" t="e">
        <f t="shared" si="2"/>
        <v>#DIV/0!</v>
      </c>
      <c r="Z39" s="2" t="e">
        <f t="shared" si="3"/>
        <v>#DIV/0!</v>
      </c>
      <c r="AA39" s="4">
        <f t="shared" si="4"/>
        <v>0</v>
      </c>
    </row>
    <row r="40" spans="1:27" x14ac:dyDescent="0.3">
      <c r="A40" s="1">
        <f>'Dejounte Murray'!A40</f>
        <v>0</v>
      </c>
      <c r="Q40">
        <f t="shared" si="0"/>
        <v>0</v>
      </c>
      <c r="W40" s="5"/>
      <c r="X40" s="2" t="e">
        <f t="shared" si="1"/>
        <v>#DIV/0!</v>
      </c>
      <c r="Y40" s="2" t="e">
        <f t="shared" si="2"/>
        <v>#DIV/0!</v>
      </c>
      <c r="Z40" s="2" t="e">
        <f t="shared" si="3"/>
        <v>#DIV/0!</v>
      </c>
      <c r="AA40" s="4">
        <f t="shared" si="4"/>
        <v>0</v>
      </c>
    </row>
    <row r="41" spans="1:27" x14ac:dyDescent="0.3">
      <c r="A41" s="1">
        <f>'Dejounte Murray'!A41</f>
        <v>0</v>
      </c>
      <c r="Q41">
        <f t="shared" si="0"/>
        <v>0</v>
      </c>
      <c r="W41" s="5"/>
      <c r="X41" s="2" t="e">
        <f t="shared" si="1"/>
        <v>#DIV/0!</v>
      </c>
      <c r="Y41" s="2" t="e">
        <f t="shared" si="2"/>
        <v>#DIV/0!</v>
      </c>
      <c r="Z41" s="2" t="e">
        <f t="shared" si="3"/>
        <v>#DIV/0!</v>
      </c>
      <c r="AA41" s="4">
        <f t="shared" si="4"/>
        <v>0</v>
      </c>
    </row>
    <row r="42" spans="1:27" x14ac:dyDescent="0.3">
      <c r="A42" s="1">
        <f>'Dejounte Murray'!A42</f>
        <v>0</v>
      </c>
      <c r="Q42">
        <f t="shared" si="0"/>
        <v>0</v>
      </c>
      <c r="W42" s="5"/>
      <c r="X42" s="2" t="e">
        <f t="shared" si="1"/>
        <v>#DIV/0!</v>
      </c>
      <c r="Y42" s="2" t="e">
        <f t="shared" si="2"/>
        <v>#DIV/0!</v>
      </c>
      <c r="Z42" s="2" t="e">
        <f t="shared" si="3"/>
        <v>#DIV/0!</v>
      </c>
      <c r="AA42" s="4">
        <f t="shared" si="4"/>
        <v>0</v>
      </c>
    </row>
    <row r="43" spans="1:27" x14ac:dyDescent="0.3">
      <c r="A43" s="1">
        <f>'Dejounte Murray'!A43</f>
        <v>0</v>
      </c>
      <c r="Q43">
        <f t="shared" si="0"/>
        <v>0</v>
      </c>
      <c r="W43" s="5"/>
      <c r="X43" s="2" t="e">
        <f t="shared" si="1"/>
        <v>#DIV/0!</v>
      </c>
      <c r="Y43" s="2" t="e">
        <f t="shared" si="2"/>
        <v>#DIV/0!</v>
      </c>
      <c r="Z43" s="2" t="e">
        <f t="shared" si="3"/>
        <v>#DIV/0!</v>
      </c>
      <c r="AA43" s="4">
        <f t="shared" si="4"/>
        <v>0</v>
      </c>
    </row>
    <row r="44" spans="1:27" x14ac:dyDescent="0.3">
      <c r="A44" s="1">
        <f>'Dejounte Murray'!A44</f>
        <v>0</v>
      </c>
      <c r="Q44">
        <f t="shared" si="0"/>
        <v>0</v>
      </c>
      <c r="W44" s="5"/>
      <c r="X44" s="2" t="e">
        <f t="shared" si="1"/>
        <v>#DIV/0!</v>
      </c>
      <c r="Y44" s="2" t="e">
        <f t="shared" si="2"/>
        <v>#DIV/0!</v>
      </c>
      <c r="Z44" s="2" t="e">
        <f t="shared" si="3"/>
        <v>#DIV/0!</v>
      </c>
      <c r="AA44" s="4">
        <f t="shared" si="4"/>
        <v>0</v>
      </c>
    </row>
    <row r="45" spans="1:27" x14ac:dyDescent="0.3">
      <c r="A45" s="1">
        <f>'Dejounte Murray'!A45</f>
        <v>0</v>
      </c>
      <c r="Q45">
        <f t="shared" si="0"/>
        <v>0</v>
      </c>
      <c r="W45" s="5"/>
      <c r="X45" s="2" t="e">
        <f t="shared" si="1"/>
        <v>#DIV/0!</v>
      </c>
      <c r="Y45" s="2" t="e">
        <f t="shared" si="2"/>
        <v>#DIV/0!</v>
      </c>
      <c r="Z45" s="2" t="e">
        <f t="shared" si="3"/>
        <v>#DIV/0!</v>
      </c>
      <c r="AA45" s="4">
        <f t="shared" si="4"/>
        <v>0</v>
      </c>
    </row>
    <row r="46" spans="1:27" x14ac:dyDescent="0.3">
      <c r="A46" s="1">
        <f>'Dejounte Murray'!A46</f>
        <v>0</v>
      </c>
      <c r="Q46">
        <f t="shared" si="0"/>
        <v>0</v>
      </c>
      <c r="W46" s="5"/>
      <c r="X46" s="2" t="e">
        <f t="shared" si="1"/>
        <v>#DIV/0!</v>
      </c>
      <c r="Y46" s="2" t="e">
        <f t="shared" si="2"/>
        <v>#DIV/0!</v>
      </c>
      <c r="Z46" s="2" t="e">
        <f t="shared" si="3"/>
        <v>#DIV/0!</v>
      </c>
      <c r="AA46" s="4">
        <f t="shared" si="4"/>
        <v>0</v>
      </c>
    </row>
    <row r="47" spans="1:27" x14ac:dyDescent="0.3">
      <c r="A47" t="s">
        <v>22</v>
      </c>
      <c r="B47" s="4">
        <f>AVERAGE(B2:B46)</f>
        <v>114.92592592592592</v>
      </c>
      <c r="C47" s="4">
        <f t="shared" ref="C47:W47" si="6">AVERAGE(C2:C46)</f>
        <v>45.814814814814817</v>
      </c>
      <c r="D47" s="4">
        <f t="shared" si="6"/>
        <v>83.333333333333329</v>
      </c>
      <c r="E47" s="4">
        <f t="shared" si="6"/>
        <v>12.62962962962963</v>
      </c>
      <c r="F47" s="4">
        <f t="shared" si="6"/>
        <v>28.518518518518519</v>
      </c>
      <c r="G47" s="4">
        <f t="shared" si="6"/>
        <v>10.666666666666666</v>
      </c>
      <c r="H47" s="4">
        <f t="shared" si="6"/>
        <v>12.888888888888889</v>
      </c>
      <c r="I47" s="4">
        <f t="shared" si="6"/>
        <v>7.2592592592592595</v>
      </c>
      <c r="J47" s="4">
        <f t="shared" si="6"/>
        <v>8.8888888888888893</v>
      </c>
      <c r="K47" s="4">
        <f t="shared" si="6"/>
        <v>48.222222222222221</v>
      </c>
      <c r="L47" s="4">
        <f t="shared" si="6"/>
        <v>8.3333333333333339</v>
      </c>
      <c r="M47" s="4">
        <f t="shared" si="6"/>
        <v>29.111111111111111</v>
      </c>
      <c r="N47" s="4">
        <f t="shared" si="6"/>
        <v>26.62962962962963</v>
      </c>
      <c r="O47" s="4">
        <f t="shared" si="6"/>
        <v>6.8888888888888893</v>
      </c>
      <c r="P47" s="4">
        <f t="shared" si="6"/>
        <v>29.888888888888889</v>
      </c>
      <c r="Q47" s="4">
        <f t="shared" si="6"/>
        <v>22.066666666666666</v>
      </c>
      <c r="R47" s="4">
        <f t="shared" si="6"/>
        <v>5.4814814814814818</v>
      </c>
      <c r="S47" s="4">
        <f t="shared" si="6"/>
        <v>4.1851851851851851</v>
      </c>
      <c r="T47" s="4">
        <f t="shared" si="6"/>
        <v>9.7037037037037042</v>
      </c>
      <c r="U47" s="4">
        <f t="shared" si="6"/>
        <v>11.925925925925926</v>
      </c>
      <c r="V47" s="4">
        <f t="shared" si="6"/>
        <v>10.074074074074074</v>
      </c>
      <c r="W47" s="5">
        <f t="shared" si="6"/>
        <v>0.93408864883401899</v>
      </c>
      <c r="X47" s="2">
        <f>SUM(C2:C46)/SUM(D2:D46)</f>
        <v>0.54977777777777781</v>
      </c>
      <c r="Y47" s="2">
        <f>SUM(E2:E46)/SUM(F2:F46)</f>
        <v>0.44285714285714284</v>
      </c>
      <c r="Z47" s="2">
        <f>SUM(G2:G46)/SUM(H2:H46)</f>
        <v>0.82758620689655171</v>
      </c>
      <c r="AA47" s="4">
        <f>AVERAGE(AA2:AA46)</f>
        <v>52.887893333333331</v>
      </c>
    </row>
    <row r="48" spans="1:27" x14ac:dyDescent="0.3">
      <c r="B48" t="s">
        <v>1</v>
      </c>
      <c r="C48" t="s">
        <v>7</v>
      </c>
      <c r="D48" s="1" t="s">
        <v>8</v>
      </c>
      <c r="E48" s="1" t="s">
        <v>9</v>
      </c>
      <c r="F48" s="1" t="s">
        <v>10</v>
      </c>
      <c r="G48" t="s">
        <v>11</v>
      </c>
      <c r="H48" s="1" t="s">
        <v>12</v>
      </c>
      <c r="I48" t="s">
        <v>43</v>
      </c>
      <c r="J48" t="s">
        <v>25</v>
      </c>
      <c r="K48" t="s">
        <v>26</v>
      </c>
      <c r="L48" t="s">
        <v>27</v>
      </c>
      <c r="M48" t="s">
        <v>28</v>
      </c>
      <c r="N48" t="s">
        <v>3</v>
      </c>
      <c r="O48" t="s">
        <v>29</v>
      </c>
      <c r="P48" t="s">
        <v>30</v>
      </c>
      <c r="Q48" t="s">
        <v>31</v>
      </c>
      <c r="R48" t="s">
        <v>5</v>
      </c>
      <c r="S48" t="s">
        <v>4</v>
      </c>
      <c r="T48" t="s">
        <v>6</v>
      </c>
      <c r="U48" t="s">
        <v>32</v>
      </c>
      <c r="V48" t="s">
        <v>33</v>
      </c>
      <c r="W48" t="s">
        <v>34</v>
      </c>
      <c r="X48" t="s">
        <v>16</v>
      </c>
      <c r="Y48" t="s">
        <v>17</v>
      </c>
      <c r="Z48" t="s">
        <v>18</v>
      </c>
      <c r="AA48" t="s">
        <v>35</v>
      </c>
    </row>
    <row r="49" spans="1:27" x14ac:dyDescent="0.3">
      <c r="A49" t="s">
        <v>36</v>
      </c>
      <c r="B49">
        <f>SUM(B2:B46)</f>
        <v>3103</v>
      </c>
      <c r="C49">
        <f t="shared" ref="C49:V49" si="7">SUM(C2:C46)</f>
        <v>1237</v>
      </c>
      <c r="D49">
        <f t="shared" si="7"/>
        <v>2250</v>
      </c>
      <c r="E49">
        <f t="shared" si="7"/>
        <v>341</v>
      </c>
      <c r="F49">
        <f t="shared" si="7"/>
        <v>770</v>
      </c>
      <c r="G49">
        <f t="shared" si="7"/>
        <v>288</v>
      </c>
      <c r="H49">
        <f t="shared" si="7"/>
        <v>348</v>
      </c>
      <c r="I49">
        <f t="shared" si="7"/>
        <v>196</v>
      </c>
      <c r="J49">
        <f t="shared" si="7"/>
        <v>240</v>
      </c>
      <c r="K49">
        <f t="shared" si="7"/>
        <v>1302</v>
      </c>
      <c r="L49">
        <f t="shared" si="7"/>
        <v>225</v>
      </c>
      <c r="M49">
        <f t="shared" si="7"/>
        <v>786</v>
      </c>
      <c r="N49">
        <f t="shared" si="7"/>
        <v>719</v>
      </c>
      <c r="O49">
        <f t="shared" si="7"/>
        <v>186</v>
      </c>
      <c r="P49">
        <f t="shared" si="7"/>
        <v>807</v>
      </c>
      <c r="Q49">
        <f t="shared" si="7"/>
        <v>993</v>
      </c>
      <c r="R49">
        <f t="shared" si="7"/>
        <v>148</v>
      </c>
      <c r="S49">
        <f t="shared" si="7"/>
        <v>113</v>
      </c>
      <c r="T49">
        <f t="shared" si="7"/>
        <v>262</v>
      </c>
      <c r="U49">
        <f t="shared" si="7"/>
        <v>322</v>
      </c>
      <c r="V49">
        <f t="shared" si="7"/>
        <v>272</v>
      </c>
      <c r="AA49" s="4">
        <f>SUM(AA2:AA46)</f>
        <v>2379.9551999999999</v>
      </c>
    </row>
    <row r="50" spans="1:27" x14ac:dyDescent="0.3">
      <c r="V50" s="5"/>
      <c r="W50" s="2"/>
      <c r="X50" s="2"/>
      <c r="Y50" s="2"/>
    </row>
    <row r="51" spans="1:27" x14ac:dyDescent="0.3">
      <c r="V51" s="5"/>
      <c r="W51" s="2"/>
      <c r="X51" s="2"/>
      <c r="Y51" s="2"/>
    </row>
    <row r="52" spans="1:27" x14ac:dyDescent="0.3">
      <c r="V52" s="5"/>
      <c r="W52" s="2"/>
      <c r="X52" s="2"/>
      <c r="Y52" s="2"/>
    </row>
    <row r="53" spans="1:27" x14ac:dyDescent="0.3">
      <c r="V53" s="5"/>
      <c r="W53" s="2"/>
      <c r="X53" s="2"/>
      <c r="Y53" s="2"/>
    </row>
    <row r="54" spans="1:27" x14ac:dyDescent="0.3">
      <c r="V54" s="5"/>
      <c r="W54" s="2"/>
      <c r="X54" s="2"/>
      <c r="Y54" s="2"/>
    </row>
    <row r="55" spans="1:27" x14ac:dyDescent="0.3">
      <c r="V55" s="5"/>
      <c r="W55" s="2"/>
      <c r="X55" s="2"/>
      <c r="Y55" s="2"/>
    </row>
    <row r="56" spans="1:27" x14ac:dyDescent="0.3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5"/>
      <c r="W56" s="2"/>
      <c r="X56" s="2"/>
      <c r="Y56" s="2"/>
      <c r="Z56" s="4"/>
    </row>
    <row r="57" spans="1:27" x14ac:dyDescent="0.3">
      <c r="D57" s="1"/>
      <c r="E57" s="1"/>
      <c r="F57" s="1"/>
      <c r="H57" s="1"/>
    </row>
    <row r="58" spans="1:27" x14ac:dyDescent="0.3">
      <c r="Z5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38290-8848-4180-B830-6EBF0A5219F0}">
  <dimension ref="A1:Z54"/>
  <sheetViews>
    <sheetView topLeftCell="A25" workbookViewId="0">
      <selection activeCell="W28" sqref="W28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'Dejounte Murray'!A2</f>
        <v>@ EUR</v>
      </c>
      <c r="B2">
        <v>13</v>
      </c>
      <c r="C2">
        <v>1</v>
      </c>
      <c r="D2">
        <v>1</v>
      </c>
      <c r="E2">
        <v>0</v>
      </c>
      <c r="F2">
        <v>0</v>
      </c>
      <c r="G2">
        <v>0</v>
      </c>
      <c r="H2">
        <v>5</v>
      </c>
      <c r="I2">
        <v>7</v>
      </c>
      <c r="J2">
        <v>3</v>
      </c>
      <c r="K2">
        <v>4</v>
      </c>
      <c r="L2">
        <v>0</v>
      </c>
      <c r="M2">
        <v>0</v>
      </c>
      <c r="N2">
        <v>0</v>
      </c>
      <c r="O2">
        <v>0</v>
      </c>
      <c r="P2">
        <v>-18</v>
      </c>
      <c r="Q2" s="2">
        <f t="shared" ref="Q2:Q33" si="0">H2/I2</f>
        <v>0.7142857142857143</v>
      </c>
      <c r="R2" s="2">
        <f t="shared" ref="R2:R33" si="1">J2/K2</f>
        <v>0.75</v>
      </c>
      <c r="S2" s="6" t="s">
        <v>45</v>
      </c>
      <c r="T2">
        <v>26</v>
      </c>
      <c r="U2">
        <v>15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21.377884615384612</v>
      </c>
      <c r="X2" s="4">
        <f t="shared" ref="X2:X46" si="3">B2+(C2*1.2)+(D2*1.5)+(E2*3)+(F2*3)-G2</f>
        <v>15.7</v>
      </c>
      <c r="Y2" s="4">
        <f t="shared" ref="Y2:Y46" si="4">B2+0.4*H2-0.7*I2-0.4*(M2-L2)+0.7*N2+0.3*(C2-N2)+F2+D2*0.7+0.7*E2-0.4*O2-G2</f>
        <v>11.100000000000001</v>
      </c>
      <c r="Z2">
        <v>0</v>
      </c>
    </row>
    <row r="3" spans="1:26" x14ac:dyDescent="0.3">
      <c r="A3" s="1" t="str">
        <f>'Dejounte Murray'!A3</f>
        <v>@ RKS</v>
      </c>
      <c r="B3">
        <v>4</v>
      </c>
      <c r="C3">
        <v>4</v>
      </c>
      <c r="D3">
        <v>2</v>
      </c>
      <c r="E3">
        <v>0</v>
      </c>
      <c r="F3">
        <v>0</v>
      </c>
      <c r="G3">
        <v>2</v>
      </c>
      <c r="H3">
        <v>2</v>
      </c>
      <c r="I3">
        <v>5</v>
      </c>
      <c r="J3">
        <v>0</v>
      </c>
      <c r="K3">
        <v>1</v>
      </c>
      <c r="L3">
        <v>0</v>
      </c>
      <c r="M3">
        <v>0</v>
      </c>
      <c r="N3">
        <v>0</v>
      </c>
      <c r="O3">
        <v>2</v>
      </c>
      <c r="P3">
        <v>-6</v>
      </c>
      <c r="Q3" s="2">
        <f t="shared" si="0"/>
        <v>0.4</v>
      </c>
      <c r="R3" s="2">
        <f t="shared" si="1"/>
        <v>0</v>
      </c>
      <c r="S3" s="6" t="s">
        <v>45</v>
      </c>
      <c r="T3">
        <v>21</v>
      </c>
      <c r="U3">
        <v>8</v>
      </c>
      <c r="V3">
        <v>0</v>
      </c>
      <c r="W3" s="3">
        <f t="shared" si="2"/>
        <v>1.9185714285714262</v>
      </c>
      <c r="X3" s="4">
        <f t="shared" si="3"/>
        <v>9.8000000000000007</v>
      </c>
      <c r="Y3" s="4">
        <f t="shared" si="4"/>
        <v>1.0999999999999996</v>
      </c>
      <c r="Z3">
        <v>0</v>
      </c>
    </row>
    <row r="4" spans="1:26" x14ac:dyDescent="0.3">
      <c r="A4" s="1" t="str">
        <f>'Dejounte Murray'!A4</f>
        <v>vs AFR</v>
      </c>
      <c r="B4">
        <v>12</v>
      </c>
      <c r="C4">
        <v>2</v>
      </c>
      <c r="D4">
        <v>6</v>
      </c>
      <c r="E4">
        <v>1</v>
      </c>
      <c r="F4">
        <v>2</v>
      </c>
      <c r="G4">
        <v>2</v>
      </c>
      <c r="H4">
        <v>5</v>
      </c>
      <c r="I4">
        <v>11</v>
      </c>
      <c r="J4">
        <v>2</v>
      </c>
      <c r="K4">
        <v>4</v>
      </c>
      <c r="L4">
        <v>0</v>
      </c>
      <c r="M4">
        <v>0</v>
      </c>
      <c r="N4">
        <v>0</v>
      </c>
      <c r="O4">
        <v>0</v>
      </c>
      <c r="P4">
        <v>-30</v>
      </c>
      <c r="Q4" s="2">
        <f t="shared" si="0"/>
        <v>0.45454545454545453</v>
      </c>
      <c r="R4" s="2">
        <f t="shared" si="1"/>
        <v>0.5</v>
      </c>
      <c r="S4" s="6" t="s">
        <v>45</v>
      </c>
      <c r="T4">
        <v>38</v>
      </c>
      <c r="U4">
        <v>24</v>
      </c>
      <c r="V4">
        <v>0</v>
      </c>
      <c r="W4" s="3">
        <f t="shared" si="2"/>
        <v>15.120789473684212</v>
      </c>
      <c r="X4" s="4">
        <f t="shared" si="3"/>
        <v>30.4</v>
      </c>
      <c r="Y4" s="4">
        <f t="shared" si="4"/>
        <v>11.799999999999999</v>
      </c>
      <c r="Z4">
        <v>0</v>
      </c>
    </row>
    <row r="5" spans="1:26" x14ac:dyDescent="0.3">
      <c r="A5" s="1" t="str">
        <f>'Dejounte Murray'!A5</f>
        <v>@ OLD</v>
      </c>
      <c r="B5">
        <v>14</v>
      </c>
      <c r="C5">
        <v>2</v>
      </c>
      <c r="D5">
        <v>6</v>
      </c>
      <c r="E5">
        <v>0</v>
      </c>
      <c r="F5">
        <v>2</v>
      </c>
      <c r="G5">
        <v>3</v>
      </c>
      <c r="H5">
        <v>6</v>
      </c>
      <c r="I5">
        <v>12</v>
      </c>
      <c r="J5">
        <v>2</v>
      </c>
      <c r="K5">
        <v>7</v>
      </c>
      <c r="L5">
        <v>0</v>
      </c>
      <c r="M5">
        <v>0</v>
      </c>
      <c r="N5">
        <v>0</v>
      </c>
      <c r="O5">
        <v>0</v>
      </c>
      <c r="P5">
        <v>5</v>
      </c>
      <c r="Q5" s="2">
        <f t="shared" si="0"/>
        <v>0.5</v>
      </c>
      <c r="R5" s="2">
        <f t="shared" si="1"/>
        <v>0.2857142857142857</v>
      </c>
      <c r="S5" s="6" t="s">
        <v>45</v>
      </c>
      <c r="T5">
        <v>32</v>
      </c>
      <c r="U5">
        <v>30</v>
      </c>
      <c r="V5">
        <v>0</v>
      </c>
      <c r="W5" s="3">
        <f t="shared" si="2"/>
        <v>17.73165625</v>
      </c>
      <c r="X5" s="4">
        <f t="shared" si="3"/>
        <v>28.4</v>
      </c>
      <c r="Y5" s="4">
        <f t="shared" si="4"/>
        <v>11.799999999999999</v>
      </c>
      <c r="Z5">
        <v>0</v>
      </c>
    </row>
    <row r="6" spans="1:26" x14ac:dyDescent="0.3">
      <c r="A6" s="1" t="str">
        <f>'Dejounte Murray'!A6</f>
        <v>vs USA</v>
      </c>
      <c r="B6">
        <v>14</v>
      </c>
      <c r="C6">
        <v>4</v>
      </c>
      <c r="D6">
        <v>1</v>
      </c>
      <c r="E6">
        <v>0</v>
      </c>
      <c r="F6">
        <v>0</v>
      </c>
      <c r="G6">
        <v>1</v>
      </c>
      <c r="H6">
        <v>5</v>
      </c>
      <c r="I6">
        <v>10</v>
      </c>
      <c r="J6">
        <v>4</v>
      </c>
      <c r="K6">
        <v>8</v>
      </c>
      <c r="L6">
        <v>0</v>
      </c>
      <c r="M6">
        <v>0</v>
      </c>
      <c r="N6">
        <v>0</v>
      </c>
      <c r="O6">
        <v>2</v>
      </c>
      <c r="P6">
        <v>23</v>
      </c>
      <c r="Q6" s="2">
        <f t="shared" si="0"/>
        <v>0.5</v>
      </c>
      <c r="R6" s="2">
        <f t="shared" si="1"/>
        <v>0.5</v>
      </c>
      <c r="S6" s="6" t="s">
        <v>45</v>
      </c>
      <c r="T6">
        <v>40</v>
      </c>
      <c r="U6">
        <v>16</v>
      </c>
      <c r="V6">
        <v>0</v>
      </c>
      <c r="W6" s="3">
        <f t="shared" si="2"/>
        <v>11.147200000000002</v>
      </c>
      <c r="X6" s="4">
        <f t="shared" si="3"/>
        <v>19.3</v>
      </c>
      <c r="Y6" s="4">
        <f t="shared" si="4"/>
        <v>9.0999999999999979</v>
      </c>
      <c r="Z6">
        <v>0</v>
      </c>
    </row>
    <row r="7" spans="1:26" x14ac:dyDescent="0.3">
      <c r="A7" s="1" t="str">
        <f>'Dejounte Murray'!A7</f>
        <v>@ SPA</v>
      </c>
      <c r="B7">
        <v>21</v>
      </c>
      <c r="C7">
        <v>2</v>
      </c>
      <c r="D7">
        <v>4</v>
      </c>
      <c r="E7">
        <v>0</v>
      </c>
      <c r="F7">
        <v>1</v>
      </c>
      <c r="G7">
        <v>0</v>
      </c>
      <c r="H7">
        <v>8</v>
      </c>
      <c r="I7">
        <v>18</v>
      </c>
      <c r="J7">
        <v>5</v>
      </c>
      <c r="K7">
        <v>14</v>
      </c>
      <c r="L7">
        <v>0</v>
      </c>
      <c r="M7">
        <v>0</v>
      </c>
      <c r="N7">
        <v>0</v>
      </c>
      <c r="O7">
        <v>1</v>
      </c>
      <c r="P7">
        <v>16</v>
      </c>
      <c r="Q7" s="2">
        <f t="shared" si="0"/>
        <v>0.44444444444444442</v>
      </c>
      <c r="R7" s="2">
        <f t="shared" si="1"/>
        <v>0.35714285714285715</v>
      </c>
      <c r="S7" s="6" t="s">
        <v>45</v>
      </c>
      <c r="T7">
        <v>37</v>
      </c>
      <c r="U7">
        <v>29</v>
      </c>
      <c r="V7">
        <v>0</v>
      </c>
      <c r="W7" s="3">
        <f t="shared" si="2"/>
        <v>20.513783783783786</v>
      </c>
      <c r="X7" s="4">
        <f t="shared" si="3"/>
        <v>32.4</v>
      </c>
      <c r="Y7" s="4">
        <f t="shared" si="4"/>
        <v>15.6</v>
      </c>
      <c r="Z7">
        <v>0</v>
      </c>
    </row>
    <row r="8" spans="1:26" x14ac:dyDescent="0.3">
      <c r="A8" s="1" t="str">
        <f>'Dejounte Murray'!A8</f>
        <v>vs 6TH</v>
      </c>
      <c r="B8">
        <v>17</v>
      </c>
      <c r="C8">
        <v>4</v>
      </c>
      <c r="D8">
        <v>3</v>
      </c>
      <c r="E8">
        <v>2</v>
      </c>
      <c r="F8">
        <v>1</v>
      </c>
      <c r="G8">
        <v>1</v>
      </c>
      <c r="H8">
        <v>6</v>
      </c>
      <c r="I8">
        <v>20</v>
      </c>
      <c r="J8">
        <v>5</v>
      </c>
      <c r="K8">
        <v>16</v>
      </c>
      <c r="L8">
        <v>0</v>
      </c>
      <c r="M8">
        <v>0</v>
      </c>
      <c r="N8">
        <v>1</v>
      </c>
      <c r="O8">
        <v>0</v>
      </c>
      <c r="P8">
        <v>4</v>
      </c>
      <c r="Q8" s="2">
        <f t="shared" si="0"/>
        <v>0.3</v>
      </c>
      <c r="R8" s="2">
        <f t="shared" si="1"/>
        <v>0.3125</v>
      </c>
      <c r="S8" s="6" t="s">
        <v>45</v>
      </c>
      <c r="T8">
        <v>37</v>
      </c>
      <c r="U8">
        <v>23</v>
      </c>
      <c r="V8">
        <v>0</v>
      </c>
      <c r="W8" s="3">
        <f t="shared" si="2"/>
        <v>13.278567567567569</v>
      </c>
      <c r="X8" s="4">
        <f t="shared" si="3"/>
        <v>34.299999999999997</v>
      </c>
      <c r="Y8" s="4">
        <f t="shared" si="4"/>
        <v>10.499999999999998</v>
      </c>
      <c r="Z8">
        <v>0</v>
      </c>
    </row>
    <row r="9" spans="1:26" x14ac:dyDescent="0.3">
      <c r="A9" s="1" t="str">
        <f>'Dejounte Murray'!A9</f>
        <v>@ CAN</v>
      </c>
      <c r="B9">
        <v>14</v>
      </c>
      <c r="C9">
        <v>5</v>
      </c>
      <c r="D9">
        <v>2</v>
      </c>
      <c r="E9">
        <v>0</v>
      </c>
      <c r="F9">
        <v>0</v>
      </c>
      <c r="G9">
        <v>2</v>
      </c>
      <c r="H9">
        <v>5</v>
      </c>
      <c r="I9">
        <v>8</v>
      </c>
      <c r="J9">
        <v>4</v>
      </c>
      <c r="K9">
        <v>6</v>
      </c>
      <c r="L9">
        <v>0</v>
      </c>
      <c r="M9">
        <v>0</v>
      </c>
      <c r="N9">
        <v>0</v>
      </c>
      <c r="O9">
        <v>2</v>
      </c>
      <c r="P9">
        <v>16</v>
      </c>
      <c r="Q9" s="2">
        <f t="shared" si="0"/>
        <v>0.625</v>
      </c>
      <c r="R9" s="2">
        <f t="shared" si="1"/>
        <v>0.66666666666666663</v>
      </c>
      <c r="S9" s="6" t="s">
        <v>45</v>
      </c>
      <c r="T9">
        <v>34</v>
      </c>
      <c r="U9">
        <v>19</v>
      </c>
      <c r="V9">
        <v>0</v>
      </c>
      <c r="W9" s="3">
        <f t="shared" si="2"/>
        <v>15.286911764705883</v>
      </c>
      <c r="X9" s="4">
        <f t="shared" si="3"/>
        <v>21</v>
      </c>
      <c r="Y9" s="4">
        <f t="shared" si="4"/>
        <v>10.5</v>
      </c>
      <c r="Z9">
        <v>0</v>
      </c>
    </row>
    <row r="10" spans="1:26" x14ac:dyDescent="0.3">
      <c r="A10" s="1" t="str">
        <f>'Dejounte Murray'!A10</f>
        <v>vs DNK</v>
      </c>
      <c r="B10">
        <v>23</v>
      </c>
      <c r="C10">
        <v>3</v>
      </c>
      <c r="D10">
        <v>5</v>
      </c>
      <c r="E10">
        <v>0</v>
      </c>
      <c r="F10">
        <v>1</v>
      </c>
      <c r="G10">
        <v>0</v>
      </c>
      <c r="H10">
        <v>8</v>
      </c>
      <c r="I10">
        <v>18</v>
      </c>
      <c r="J10">
        <v>7</v>
      </c>
      <c r="K10">
        <v>14</v>
      </c>
      <c r="L10">
        <v>0</v>
      </c>
      <c r="M10">
        <v>0</v>
      </c>
      <c r="N10">
        <v>0</v>
      </c>
      <c r="O10">
        <v>4</v>
      </c>
      <c r="P10">
        <v>6</v>
      </c>
      <c r="Q10" s="2">
        <f t="shared" si="0"/>
        <v>0.44444444444444442</v>
      </c>
      <c r="R10" s="2">
        <f t="shared" si="1"/>
        <v>0.5</v>
      </c>
      <c r="S10" s="6" t="s">
        <v>45</v>
      </c>
      <c r="T10">
        <v>36</v>
      </c>
      <c r="U10">
        <v>34</v>
      </c>
      <c r="V10">
        <v>1</v>
      </c>
      <c r="W10" s="3">
        <f t="shared" si="2"/>
        <v>23.89961111111112</v>
      </c>
      <c r="X10" s="4">
        <f t="shared" si="3"/>
        <v>37.1</v>
      </c>
      <c r="Y10" s="4">
        <f t="shared" si="4"/>
        <v>17.399999999999999</v>
      </c>
      <c r="Z10">
        <v>0</v>
      </c>
    </row>
    <row r="11" spans="1:26" x14ac:dyDescent="0.3">
      <c r="A11" s="1" t="str">
        <f>'Dejounte Murray'!A11</f>
        <v>vs CHI</v>
      </c>
      <c r="B11">
        <v>23</v>
      </c>
      <c r="C11">
        <v>1</v>
      </c>
      <c r="D11">
        <v>3</v>
      </c>
      <c r="E11">
        <v>0</v>
      </c>
      <c r="F11">
        <v>0</v>
      </c>
      <c r="G11">
        <v>2</v>
      </c>
      <c r="H11">
        <v>7</v>
      </c>
      <c r="I11">
        <v>14</v>
      </c>
      <c r="J11">
        <v>5</v>
      </c>
      <c r="K11">
        <v>8</v>
      </c>
      <c r="L11">
        <v>4</v>
      </c>
      <c r="M11">
        <v>4</v>
      </c>
      <c r="N11">
        <v>0</v>
      </c>
      <c r="O11">
        <v>0</v>
      </c>
      <c r="P11">
        <v>4</v>
      </c>
      <c r="Q11" s="2">
        <f t="shared" si="0"/>
        <v>0.5</v>
      </c>
      <c r="R11" s="2">
        <f t="shared" si="1"/>
        <v>0.625</v>
      </c>
      <c r="S11" s="2">
        <f t="shared" ref="S11:S41" si="5">L11/M11</f>
        <v>1</v>
      </c>
      <c r="T11">
        <v>39</v>
      </c>
      <c r="U11">
        <v>29</v>
      </c>
      <c r="V11">
        <v>0</v>
      </c>
      <c r="W11" s="3">
        <f t="shared" si="2"/>
        <v>20.106384615384616</v>
      </c>
      <c r="X11" s="4">
        <f t="shared" si="3"/>
        <v>26.7</v>
      </c>
      <c r="Y11" s="4">
        <f t="shared" si="4"/>
        <v>16.399999999999999</v>
      </c>
      <c r="Z11">
        <v>0</v>
      </c>
    </row>
    <row r="12" spans="1:26" x14ac:dyDescent="0.3">
      <c r="A12" s="1" t="str">
        <f>'Dejounte Murray'!A12</f>
        <v>@ 3PT</v>
      </c>
      <c r="B12">
        <v>13</v>
      </c>
      <c r="C12">
        <v>2</v>
      </c>
      <c r="D12">
        <v>2</v>
      </c>
      <c r="E12">
        <v>4</v>
      </c>
      <c r="F12">
        <v>1</v>
      </c>
      <c r="G12">
        <v>0</v>
      </c>
      <c r="H12">
        <v>5</v>
      </c>
      <c r="I12">
        <v>7</v>
      </c>
      <c r="J12">
        <v>3</v>
      </c>
      <c r="K12">
        <v>5</v>
      </c>
      <c r="L12">
        <v>0</v>
      </c>
      <c r="M12">
        <v>0</v>
      </c>
      <c r="N12">
        <v>0</v>
      </c>
      <c r="O12">
        <v>1</v>
      </c>
      <c r="P12">
        <v>11</v>
      </c>
      <c r="Q12" s="2">
        <f t="shared" si="0"/>
        <v>0.7142857142857143</v>
      </c>
      <c r="R12" s="2">
        <f t="shared" si="1"/>
        <v>0.6</v>
      </c>
      <c r="S12" s="6" t="s">
        <v>45</v>
      </c>
      <c r="T12">
        <v>42</v>
      </c>
      <c r="U12">
        <v>17</v>
      </c>
      <c r="V12">
        <v>0</v>
      </c>
      <c r="W12" s="3">
        <f t="shared" si="2"/>
        <v>19.01647619047619</v>
      </c>
      <c r="X12" s="4">
        <f t="shared" si="3"/>
        <v>33.4</v>
      </c>
      <c r="Y12" s="4">
        <f t="shared" si="4"/>
        <v>15.500000000000002</v>
      </c>
      <c r="Z12">
        <v>0</v>
      </c>
    </row>
    <row r="13" spans="1:26" x14ac:dyDescent="0.3">
      <c r="A13" s="1" t="str">
        <f>'Dejounte Murray'!A13</f>
        <v>vs DEF</v>
      </c>
      <c r="B13">
        <v>20</v>
      </c>
      <c r="C13">
        <v>4</v>
      </c>
      <c r="D13">
        <v>7</v>
      </c>
      <c r="E13">
        <v>2</v>
      </c>
      <c r="F13">
        <v>2</v>
      </c>
      <c r="G13">
        <v>1</v>
      </c>
      <c r="H13">
        <v>7</v>
      </c>
      <c r="I13">
        <v>12</v>
      </c>
      <c r="J13">
        <v>5</v>
      </c>
      <c r="K13">
        <v>8</v>
      </c>
      <c r="L13">
        <v>1</v>
      </c>
      <c r="M13">
        <v>2</v>
      </c>
      <c r="N13">
        <v>0</v>
      </c>
      <c r="O13">
        <v>3</v>
      </c>
      <c r="P13">
        <v>-7</v>
      </c>
      <c r="Q13" s="2">
        <f t="shared" si="0"/>
        <v>0.58333333333333337</v>
      </c>
      <c r="R13" s="2">
        <f t="shared" si="1"/>
        <v>0.625</v>
      </c>
      <c r="S13" s="2">
        <f t="shared" si="5"/>
        <v>0.5</v>
      </c>
      <c r="T13">
        <v>44</v>
      </c>
      <c r="U13">
        <v>35</v>
      </c>
      <c r="V13">
        <v>0</v>
      </c>
      <c r="W13" s="3">
        <f t="shared" si="2"/>
        <v>24.392750000000003</v>
      </c>
      <c r="X13" s="4">
        <f t="shared" si="3"/>
        <v>46.3</v>
      </c>
      <c r="Y13" s="4">
        <f t="shared" si="4"/>
        <v>21.3</v>
      </c>
      <c r="Z13">
        <v>0</v>
      </c>
    </row>
    <row r="14" spans="1:26" x14ac:dyDescent="0.3">
      <c r="A14" s="1" t="str">
        <f>'Dejounte Murray'!A14</f>
        <v>@ OCE</v>
      </c>
      <c r="B14">
        <v>13</v>
      </c>
      <c r="C14">
        <v>1</v>
      </c>
      <c r="D14">
        <v>5</v>
      </c>
      <c r="E14">
        <v>2</v>
      </c>
      <c r="F14">
        <v>2</v>
      </c>
      <c r="G14">
        <v>2</v>
      </c>
      <c r="H14">
        <v>4</v>
      </c>
      <c r="I14">
        <v>6</v>
      </c>
      <c r="J14">
        <v>3</v>
      </c>
      <c r="K14">
        <v>4</v>
      </c>
      <c r="L14">
        <v>2</v>
      </c>
      <c r="M14">
        <v>2</v>
      </c>
      <c r="N14">
        <v>1</v>
      </c>
      <c r="O14">
        <v>2</v>
      </c>
      <c r="P14">
        <v>3</v>
      </c>
      <c r="Q14" s="2">
        <f t="shared" si="0"/>
        <v>0.66666666666666663</v>
      </c>
      <c r="R14" s="2">
        <f t="shared" si="1"/>
        <v>0.75</v>
      </c>
      <c r="S14" s="2">
        <f t="shared" si="5"/>
        <v>1</v>
      </c>
      <c r="T14">
        <v>47</v>
      </c>
      <c r="U14">
        <v>25</v>
      </c>
      <c r="V14">
        <v>0</v>
      </c>
      <c r="W14" s="3">
        <f t="shared" si="2"/>
        <v>16.400595744680849</v>
      </c>
      <c r="X14" s="4">
        <f t="shared" si="3"/>
        <v>31.700000000000003</v>
      </c>
      <c r="Y14" s="4">
        <f t="shared" si="4"/>
        <v>15.2</v>
      </c>
      <c r="Z14">
        <v>0</v>
      </c>
    </row>
    <row r="15" spans="1:26" x14ac:dyDescent="0.3">
      <c r="A15" s="1" t="str">
        <f>'Dejounte Murray'!A15</f>
        <v>vs FRA</v>
      </c>
      <c r="B15">
        <v>6</v>
      </c>
      <c r="C15">
        <v>2</v>
      </c>
      <c r="D15">
        <v>4</v>
      </c>
      <c r="E15">
        <v>0</v>
      </c>
      <c r="F15">
        <v>0</v>
      </c>
      <c r="G15">
        <v>0</v>
      </c>
      <c r="H15">
        <v>2</v>
      </c>
      <c r="I15">
        <v>5</v>
      </c>
      <c r="J15">
        <v>0</v>
      </c>
      <c r="K15">
        <v>2</v>
      </c>
      <c r="L15">
        <v>2</v>
      </c>
      <c r="M15">
        <v>2</v>
      </c>
      <c r="N15">
        <v>1</v>
      </c>
      <c r="O15">
        <v>0</v>
      </c>
      <c r="P15">
        <v>9</v>
      </c>
      <c r="Q15" s="2">
        <f t="shared" si="0"/>
        <v>0.4</v>
      </c>
      <c r="R15" s="2">
        <f t="shared" si="1"/>
        <v>0</v>
      </c>
      <c r="S15" s="2">
        <f t="shared" si="5"/>
        <v>1</v>
      </c>
      <c r="T15">
        <v>37</v>
      </c>
      <c r="U15">
        <v>16</v>
      </c>
      <c r="V15">
        <v>0</v>
      </c>
      <c r="W15" s="3">
        <f t="shared" si="2"/>
        <v>9.2039189189189194</v>
      </c>
      <c r="X15" s="4">
        <f t="shared" si="3"/>
        <v>14.4</v>
      </c>
      <c r="Y15" s="4">
        <f t="shared" si="4"/>
        <v>7.1</v>
      </c>
      <c r="Z15">
        <v>0</v>
      </c>
    </row>
    <row r="16" spans="1:26" x14ac:dyDescent="0.3">
      <c r="A16" s="1" t="str">
        <f>'Dejounte Murray'!A16</f>
        <v>@ INJ</v>
      </c>
      <c r="B16">
        <v>16</v>
      </c>
      <c r="C16">
        <v>4</v>
      </c>
      <c r="D16">
        <v>4</v>
      </c>
      <c r="E16">
        <v>0</v>
      </c>
      <c r="F16">
        <v>0</v>
      </c>
      <c r="G16">
        <v>1</v>
      </c>
      <c r="H16">
        <v>6</v>
      </c>
      <c r="I16">
        <v>11</v>
      </c>
      <c r="J16">
        <v>4</v>
      </c>
      <c r="K16">
        <v>8</v>
      </c>
      <c r="L16">
        <v>0</v>
      </c>
      <c r="M16">
        <v>0</v>
      </c>
      <c r="N16">
        <v>1</v>
      </c>
      <c r="O16">
        <v>1</v>
      </c>
      <c r="P16">
        <v>-23</v>
      </c>
      <c r="Q16" s="2">
        <f t="shared" si="0"/>
        <v>0.54545454545454541</v>
      </c>
      <c r="R16" s="2">
        <f t="shared" si="1"/>
        <v>0.5</v>
      </c>
      <c r="S16" s="6" t="s">
        <v>45</v>
      </c>
      <c r="T16">
        <v>34</v>
      </c>
      <c r="U16">
        <v>26</v>
      </c>
      <c r="V16">
        <v>0</v>
      </c>
      <c r="W16" s="3">
        <f t="shared" si="2"/>
        <v>19.926058823529413</v>
      </c>
      <c r="X16" s="4">
        <f t="shared" si="3"/>
        <v>25.8</v>
      </c>
      <c r="Y16" s="4">
        <f t="shared" si="4"/>
        <v>13.699999999999998</v>
      </c>
      <c r="Z16">
        <v>0</v>
      </c>
    </row>
    <row r="17" spans="1:26" x14ac:dyDescent="0.3">
      <c r="A17" s="1" t="str">
        <f>'Dejounte Murray'!A17</f>
        <v>vs EUR</v>
      </c>
      <c r="B17">
        <v>12</v>
      </c>
      <c r="C17">
        <v>2</v>
      </c>
      <c r="D17">
        <v>5</v>
      </c>
      <c r="E17">
        <v>0</v>
      </c>
      <c r="F17">
        <v>0</v>
      </c>
      <c r="G17">
        <v>1</v>
      </c>
      <c r="H17">
        <v>5</v>
      </c>
      <c r="I17">
        <v>9</v>
      </c>
      <c r="J17">
        <v>2</v>
      </c>
      <c r="K17">
        <v>4</v>
      </c>
      <c r="L17">
        <v>0</v>
      </c>
      <c r="M17">
        <v>0</v>
      </c>
      <c r="N17">
        <v>1</v>
      </c>
      <c r="O17">
        <v>2</v>
      </c>
      <c r="P17">
        <v>3</v>
      </c>
      <c r="Q17" s="2">
        <f t="shared" si="0"/>
        <v>0.55555555555555558</v>
      </c>
      <c r="R17" s="2">
        <f t="shared" si="1"/>
        <v>0.5</v>
      </c>
      <c r="S17" s="6" t="s">
        <v>45</v>
      </c>
      <c r="T17">
        <v>38</v>
      </c>
      <c r="U17">
        <v>24</v>
      </c>
      <c r="V17">
        <v>0</v>
      </c>
      <c r="W17" s="3">
        <f t="shared" si="2"/>
        <v>13.561605263157892</v>
      </c>
      <c r="X17" s="4">
        <f t="shared" si="3"/>
        <v>20.9</v>
      </c>
      <c r="Y17" s="4">
        <f t="shared" si="4"/>
        <v>10.4</v>
      </c>
      <c r="Z17">
        <v>0</v>
      </c>
    </row>
    <row r="18" spans="1:26" x14ac:dyDescent="0.3">
      <c r="A18" s="1" t="str">
        <f>'Dejounte Murray'!A18</f>
        <v>vs RKS</v>
      </c>
      <c r="B18">
        <v>19</v>
      </c>
      <c r="C18">
        <v>3</v>
      </c>
      <c r="D18">
        <v>5</v>
      </c>
      <c r="E18">
        <v>2</v>
      </c>
      <c r="F18">
        <v>2</v>
      </c>
      <c r="G18">
        <v>2</v>
      </c>
      <c r="H18">
        <v>7</v>
      </c>
      <c r="I18">
        <v>13</v>
      </c>
      <c r="J18">
        <v>5</v>
      </c>
      <c r="K18">
        <v>11</v>
      </c>
      <c r="L18">
        <v>0</v>
      </c>
      <c r="M18">
        <v>0</v>
      </c>
      <c r="N18">
        <v>0</v>
      </c>
      <c r="O18">
        <v>1</v>
      </c>
      <c r="P18">
        <v>-4</v>
      </c>
      <c r="Q18" s="2">
        <f t="shared" si="0"/>
        <v>0.53846153846153844</v>
      </c>
      <c r="R18" s="2">
        <f t="shared" si="1"/>
        <v>0.45454545454545453</v>
      </c>
      <c r="S18" s="6" t="s">
        <v>45</v>
      </c>
      <c r="T18">
        <v>39</v>
      </c>
      <c r="U18">
        <v>32</v>
      </c>
      <c r="V18">
        <v>0</v>
      </c>
      <c r="W18" s="3">
        <f t="shared" si="2"/>
        <v>23.172487179487181</v>
      </c>
      <c r="X18" s="4">
        <f t="shared" si="3"/>
        <v>40.1</v>
      </c>
      <c r="Y18" s="4">
        <f t="shared" si="4"/>
        <v>18.100000000000001</v>
      </c>
      <c r="Z18">
        <v>0</v>
      </c>
    </row>
    <row r="19" spans="1:26" x14ac:dyDescent="0.3">
      <c r="A19" s="1" t="str">
        <f>'Dejounte Murray'!A19</f>
        <v>@ AFR</v>
      </c>
      <c r="B19">
        <v>23</v>
      </c>
      <c r="C19">
        <v>3</v>
      </c>
      <c r="D19">
        <v>3</v>
      </c>
      <c r="E19">
        <v>0</v>
      </c>
      <c r="F19">
        <v>0</v>
      </c>
      <c r="G19">
        <v>0</v>
      </c>
      <c r="H19">
        <v>8</v>
      </c>
      <c r="I19">
        <v>10</v>
      </c>
      <c r="J19">
        <v>6</v>
      </c>
      <c r="K19">
        <v>7</v>
      </c>
      <c r="L19">
        <v>1</v>
      </c>
      <c r="M19">
        <v>1</v>
      </c>
      <c r="N19">
        <v>0</v>
      </c>
      <c r="O19">
        <v>0</v>
      </c>
      <c r="P19">
        <v>-13</v>
      </c>
      <c r="Q19" s="2">
        <f t="shared" si="0"/>
        <v>0.8</v>
      </c>
      <c r="R19" s="2">
        <f t="shared" si="1"/>
        <v>0.8571428571428571</v>
      </c>
      <c r="S19" s="2">
        <f t="shared" si="5"/>
        <v>1</v>
      </c>
      <c r="T19">
        <v>35</v>
      </c>
      <c r="U19">
        <v>30</v>
      </c>
      <c r="V19">
        <v>0</v>
      </c>
      <c r="W19" s="3">
        <f t="shared" si="2"/>
        <v>31.84111428571428</v>
      </c>
      <c r="X19" s="4">
        <f t="shared" si="3"/>
        <v>31.1</v>
      </c>
      <c r="Y19" s="4">
        <f t="shared" si="4"/>
        <v>22.199999999999996</v>
      </c>
      <c r="Z19">
        <v>0</v>
      </c>
    </row>
    <row r="20" spans="1:26" x14ac:dyDescent="0.3">
      <c r="A20" s="1" t="str">
        <f>'Dejounte Murray'!A20</f>
        <v>vs OLD</v>
      </c>
      <c r="B20">
        <v>16</v>
      </c>
      <c r="C20">
        <v>2</v>
      </c>
      <c r="D20">
        <v>4</v>
      </c>
      <c r="E20">
        <v>0</v>
      </c>
      <c r="F20">
        <v>2</v>
      </c>
      <c r="G20">
        <v>4</v>
      </c>
      <c r="H20">
        <v>7</v>
      </c>
      <c r="I20">
        <v>7</v>
      </c>
      <c r="J20">
        <v>2</v>
      </c>
      <c r="K20">
        <v>2</v>
      </c>
      <c r="L20">
        <v>0</v>
      </c>
      <c r="M20">
        <v>0</v>
      </c>
      <c r="N20">
        <v>0</v>
      </c>
      <c r="O20">
        <v>2</v>
      </c>
      <c r="P20">
        <v>-11</v>
      </c>
      <c r="Q20" s="2">
        <f t="shared" si="0"/>
        <v>1</v>
      </c>
      <c r="R20" s="2">
        <f t="shared" si="1"/>
        <v>1</v>
      </c>
      <c r="S20" s="6" t="s">
        <v>45</v>
      </c>
      <c r="T20">
        <v>41</v>
      </c>
      <c r="U20">
        <v>25</v>
      </c>
      <c r="V20">
        <v>1</v>
      </c>
      <c r="W20" s="3">
        <f t="shared" si="2"/>
        <v>17.825951219512195</v>
      </c>
      <c r="X20" s="4">
        <f t="shared" si="3"/>
        <v>26.4</v>
      </c>
      <c r="Y20" s="4">
        <f t="shared" si="4"/>
        <v>14.5</v>
      </c>
      <c r="Z20">
        <v>0</v>
      </c>
    </row>
    <row r="21" spans="1:26" x14ac:dyDescent="0.3">
      <c r="A21" s="1" t="str">
        <f>'Dejounte Murray'!A21</f>
        <v>@ USA</v>
      </c>
      <c r="B21">
        <v>19</v>
      </c>
      <c r="C21">
        <v>1</v>
      </c>
      <c r="D21">
        <v>3</v>
      </c>
      <c r="E21">
        <v>0</v>
      </c>
      <c r="F21">
        <v>1</v>
      </c>
      <c r="G21">
        <v>1</v>
      </c>
      <c r="H21">
        <v>7</v>
      </c>
      <c r="I21">
        <v>8</v>
      </c>
      <c r="J21">
        <v>5</v>
      </c>
      <c r="K21">
        <v>5</v>
      </c>
      <c r="L21">
        <v>0</v>
      </c>
      <c r="M21">
        <v>0</v>
      </c>
      <c r="N21">
        <v>0</v>
      </c>
      <c r="O21">
        <v>1</v>
      </c>
      <c r="P21">
        <v>46</v>
      </c>
      <c r="Q21" s="2">
        <f t="shared" si="0"/>
        <v>0.875</v>
      </c>
      <c r="R21" s="2">
        <f t="shared" si="1"/>
        <v>1</v>
      </c>
      <c r="S21" s="6" t="s">
        <v>45</v>
      </c>
      <c r="T21">
        <v>32</v>
      </c>
      <c r="U21">
        <v>26</v>
      </c>
      <c r="V21">
        <v>2</v>
      </c>
      <c r="W21" s="3">
        <f t="shared" si="2"/>
        <v>28.829031250000003</v>
      </c>
      <c r="X21" s="4">
        <f t="shared" si="3"/>
        <v>26.7</v>
      </c>
      <c r="Y21" s="4">
        <f t="shared" si="4"/>
        <v>18.200000000000003</v>
      </c>
      <c r="Z21">
        <v>0</v>
      </c>
    </row>
    <row r="22" spans="1:26" x14ac:dyDescent="0.3">
      <c r="A22" s="1" t="str">
        <f>'Dejounte Murray'!A22</f>
        <v>vs SPA</v>
      </c>
      <c r="B22">
        <v>11</v>
      </c>
      <c r="C22">
        <v>3</v>
      </c>
      <c r="D22">
        <v>5</v>
      </c>
      <c r="E22">
        <v>0</v>
      </c>
      <c r="F22">
        <v>0</v>
      </c>
      <c r="G22">
        <v>1</v>
      </c>
      <c r="H22">
        <v>4</v>
      </c>
      <c r="I22">
        <v>7</v>
      </c>
      <c r="J22">
        <v>3</v>
      </c>
      <c r="K22">
        <v>5</v>
      </c>
      <c r="L22">
        <v>0</v>
      </c>
      <c r="M22">
        <v>0</v>
      </c>
      <c r="N22">
        <v>0</v>
      </c>
      <c r="O22">
        <v>0</v>
      </c>
      <c r="P22">
        <v>6</v>
      </c>
      <c r="Q22" s="2">
        <f t="shared" si="0"/>
        <v>0.5714285714285714</v>
      </c>
      <c r="R22" s="2">
        <f t="shared" si="1"/>
        <v>0.6</v>
      </c>
      <c r="S22" s="6" t="s">
        <v>45</v>
      </c>
      <c r="T22">
        <v>37</v>
      </c>
      <c r="U22">
        <v>24</v>
      </c>
      <c r="V22">
        <v>0</v>
      </c>
      <c r="W22" s="3">
        <f t="shared" si="2"/>
        <v>14.728378378378377</v>
      </c>
      <c r="X22" s="4">
        <f t="shared" si="3"/>
        <v>21.1</v>
      </c>
      <c r="Y22" s="4">
        <f t="shared" si="4"/>
        <v>11.1</v>
      </c>
      <c r="Z22">
        <v>0</v>
      </c>
    </row>
    <row r="23" spans="1:26" x14ac:dyDescent="0.3">
      <c r="A23" s="1" t="str">
        <f>'Dejounte Murray'!A23</f>
        <v>@ 6TH</v>
      </c>
      <c r="B23">
        <v>5</v>
      </c>
      <c r="C23">
        <v>3</v>
      </c>
      <c r="D23">
        <v>3</v>
      </c>
      <c r="E23">
        <v>0</v>
      </c>
      <c r="F23">
        <v>1</v>
      </c>
      <c r="G23">
        <v>1</v>
      </c>
      <c r="H23">
        <v>2</v>
      </c>
      <c r="I23">
        <v>12</v>
      </c>
      <c r="J23">
        <v>1</v>
      </c>
      <c r="K23">
        <v>8</v>
      </c>
      <c r="L23">
        <v>0</v>
      </c>
      <c r="M23">
        <v>0</v>
      </c>
      <c r="N23">
        <v>0</v>
      </c>
      <c r="O23">
        <v>1</v>
      </c>
      <c r="P23">
        <v>-1</v>
      </c>
      <c r="Q23" s="2">
        <f t="shared" si="0"/>
        <v>0.16666666666666666</v>
      </c>
      <c r="R23" s="2">
        <f t="shared" si="1"/>
        <v>0.125</v>
      </c>
      <c r="S23" s="6" t="s">
        <v>45</v>
      </c>
      <c r="T23">
        <v>44</v>
      </c>
      <c r="U23">
        <v>11</v>
      </c>
      <c r="V23">
        <v>0</v>
      </c>
      <c r="W23" s="3">
        <f t="shared" si="2"/>
        <v>-0.84874999999999945</v>
      </c>
      <c r="X23" s="4">
        <f t="shared" si="3"/>
        <v>15.100000000000001</v>
      </c>
      <c r="Y23" s="4">
        <f t="shared" si="4"/>
        <v>0</v>
      </c>
      <c r="Z23">
        <v>0</v>
      </c>
    </row>
    <row r="24" spans="1:26" x14ac:dyDescent="0.3">
      <c r="A24" s="1" t="str">
        <f>'Dejounte Murray'!A24</f>
        <v>vs CAN</v>
      </c>
      <c r="B24">
        <v>21</v>
      </c>
      <c r="C24">
        <v>3</v>
      </c>
      <c r="D24">
        <v>2</v>
      </c>
      <c r="E24">
        <v>0</v>
      </c>
      <c r="F24">
        <v>1</v>
      </c>
      <c r="G24">
        <v>1</v>
      </c>
      <c r="H24">
        <v>7</v>
      </c>
      <c r="I24">
        <v>11</v>
      </c>
      <c r="J24">
        <v>7</v>
      </c>
      <c r="K24">
        <v>10</v>
      </c>
      <c r="L24">
        <v>0</v>
      </c>
      <c r="M24">
        <v>0</v>
      </c>
      <c r="N24">
        <v>0</v>
      </c>
      <c r="O24">
        <v>3</v>
      </c>
      <c r="P24">
        <v>16</v>
      </c>
      <c r="Q24" s="2">
        <f t="shared" si="0"/>
        <v>0.63636363636363635</v>
      </c>
      <c r="R24" s="2">
        <f t="shared" si="1"/>
        <v>0.7</v>
      </c>
      <c r="S24" s="6" t="s">
        <v>45</v>
      </c>
      <c r="T24">
        <v>39</v>
      </c>
      <c r="U24">
        <v>26</v>
      </c>
      <c r="V24">
        <v>0</v>
      </c>
      <c r="W24" s="3">
        <f t="shared" si="2"/>
        <v>22.278512820512827</v>
      </c>
      <c r="X24" s="4">
        <f t="shared" si="3"/>
        <v>29.6</v>
      </c>
      <c r="Y24" s="4">
        <f t="shared" si="4"/>
        <v>17.2</v>
      </c>
      <c r="Z24">
        <v>0</v>
      </c>
    </row>
    <row r="25" spans="1:26" x14ac:dyDescent="0.3">
      <c r="A25" s="1" t="str">
        <f>'Dejounte Murray'!A25</f>
        <v>@ DNK</v>
      </c>
      <c r="B25">
        <v>19</v>
      </c>
      <c r="C25">
        <v>5</v>
      </c>
      <c r="D25">
        <v>3</v>
      </c>
      <c r="E25">
        <v>0</v>
      </c>
      <c r="F25">
        <v>1</v>
      </c>
      <c r="G25">
        <v>2</v>
      </c>
      <c r="H25">
        <v>7</v>
      </c>
      <c r="I25">
        <v>15</v>
      </c>
      <c r="J25">
        <v>5</v>
      </c>
      <c r="K25">
        <v>13</v>
      </c>
      <c r="L25">
        <v>0</v>
      </c>
      <c r="M25">
        <v>0</v>
      </c>
      <c r="N25">
        <v>0</v>
      </c>
      <c r="O25">
        <v>1</v>
      </c>
      <c r="P25">
        <v>11</v>
      </c>
      <c r="Q25" s="2">
        <f t="shared" si="0"/>
        <v>0.46666666666666667</v>
      </c>
      <c r="R25" s="2">
        <f t="shared" si="1"/>
        <v>0.38461538461538464</v>
      </c>
      <c r="S25" s="6" t="s">
        <v>45</v>
      </c>
      <c r="T25">
        <v>38</v>
      </c>
      <c r="U25">
        <v>25</v>
      </c>
      <c r="V25">
        <v>0</v>
      </c>
      <c r="W25" s="3">
        <f t="shared" si="2"/>
        <v>17.187631578947375</v>
      </c>
      <c r="X25" s="4">
        <f t="shared" si="3"/>
        <v>30.5</v>
      </c>
      <c r="Y25" s="4">
        <f t="shared" si="4"/>
        <v>13.5</v>
      </c>
      <c r="Z25">
        <v>0</v>
      </c>
    </row>
    <row r="26" spans="1:26" x14ac:dyDescent="0.3">
      <c r="A26" s="1" t="str">
        <f>'Dejounte Murray'!A26</f>
        <v>@ CHI</v>
      </c>
      <c r="B26">
        <v>11</v>
      </c>
      <c r="C26">
        <v>2</v>
      </c>
      <c r="D26">
        <v>3</v>
      </c>
      <c r="E26">
        <v>0</v>
      </c>
      <c r="F26">
        <v>2</v>
      </c>
      <c r="G26">
        <v>0</v>
      </c>
      <c r="H26">
        <v>4</v>
      </c>
      <c r="I26">
        <v>9</v>
      </c>
      <c r="J26">
        <v>3</v>
      </c>
      <c r="K26">
        <v>7</v>
      </c>
      <c r="L26">
        <v>0</v>
      </c>
      <c r="M26">
        <v>0</v>
      </c>
      <c r="N26">
        <v>0</v>
      </c>
      <c r="O26">
        <v>3</v>
      </c>
      <c r="P26">
        <v>0</v>
      </c>
      <c r="Q26" s="2">
        <f t="shared" si="0"/>
        <v>0.44444444444444442</v>
      </c>
      <c r="R26" s="2">
        <f t="shared" si="1"/>
        <v>0.42857142857142855</v>
      </c>
      <c r="S26" s="6" t="s">
        <v>45</v>
      </c>
      <c r="T26">
        <v>39</v>
      </c>
      <c r="U26">
        <v>18</v>
      </c>
      <c r="V26">
        <v>0</v>
      </c>
      <c r="W26" s="3">
        <f t="shared" si="2"/>
        <v>12.632769230769226</v>
      </c>
      <c r="X26" s="4">
        <f t="shared" si="3"/>
        <v>23.9</v>
      </c>
      <c r="Y26" s="4">
        <f t="shared" si="4"/>
        <v>9.7999999999999972</v>
      </c>
      <c r="Z26">
        <v>0</v>
      </c>
    </row>
    <row r="27" spans="1:26" x14ac:dyDescent="0.3">
      <c r="A27" s="1" t="str">
        <f>'Dejounte Murray'!A27</f>
        <v>vs 3PT</v>
      </c>
      <c r="B27">
        <v>16</v>
      </c>
      <c r="C27">
        <v>5</v>
      </c>
      <c r="D27">
        <v>4</v>
      </c>
      <c r="E27">
        <v>0</v>
      </c>
      <c r="F27">
        <v>0</v>
      </c>
      <c r="G27">
        <v>0</v>
      </c>
      <c r="H27">
        <v>5</v>
      </c>
      <c r="I27">
        <v>11</v>
      </c>
      <c r="J27">
        <v>4</v>
      </c>
      <c r="K27">
        <v>8</v>
      </c>
      <c r="L27">
        <v>2</v>
      </c>
      <c r="M27">
        <v>2</v>
      </c>
      <c r="N27">
        <v>1</v>
      </c>
      <c r="O27">
        <v>0</v>
      </c>
      <c r="P27">
        <v>0</v>
      </c>
      <c r="Q27" s="2">
        <f t="shared" si="0"/>
        <v>0.45454545454545453</v>
      </c>
      <c r="R27" s="2">
        <f t="shared" si="1"/>
        <v>0.5</v>
      </c>
      <c r="S27" s="2">
        <f t="shared" si="5"/>
        <v>1</v>
      </c>
      <c r="T27">
        <v>41</v>
      </c>
      <c r="U27">
        <v>25</v>
      </c>
      <c r="V27">
        <v>0</v>
      </c>
      <c r="W27" s="3">
        <f t="shared" si="2"/>
        <v>17.850097560975613</v>
      </c>
      <c r="X27" s="4">
        <f t="shared" si="3"/>
        <v>28</v>
      </c>
      <c r="Y27" s="4">
        <f t="shared" si="4"/>
        <v>15</v>
      </c>
      <c r="Z27">
        <v>0</v>
      </c>
    </row>
    <row r="28" spans="1:26" x14ac:dyDescent="0.3">
      <c r="A28" s="1" t="str">
        <f>'Dejounte Murray'!A28</f>
        <v>@ DEF</v>
      </c>
      <c r="B28">
        <v>12</v>
      </c>
      <c r="C28">
        <v>2</v>
      </c>
      <c r="D28">
        <v>4</v>
      </c>
      <c r="E28">
        <v>0</v>
      </c>
      <c r="F28">
        <v>0</v>
      </c>
      <c r="G28">
        <v>2</v>
      </c>
      <c r="H28">
        <v>4</v>
      </c>
      <c r="I28">
        <v>7</v>
      </c>
      <c r="J28">
        <v>2</v>
      </c>
      <c r="K28">
        <v>4</v>
      </c>
      <c r="L28">
        <v>2</v>
      </c>
      <c r="M28">
        <v>2</v>
      </c>
      <c r="N28">
        <v>0</v>
      </c>
      <c r="O28">
        <v>2</v>
      </c>
      <c r="P28">
        <v>2</v>
      </c>
      <c r="Q28" s="2">
        <f t="shared" si="0"/>
        <v>0.5714285714285714</v>
      </c>
      <c r="R28" s="2">
        <f t="shared" si="1"/>
        <v>0.5</v>
      </c>
      <c r="S28" s="2">
        <f t="shared" si="5"/>
        <v>1</v>
      </c>
      <c r="T28">
        <v>37</v>
      </c>
      <c r="U28">
        <v>20</v>
      </c>
      <c r="V28">
        <v>0</v>
      </c>
      <c r="W28" s="3">
        <f t="shared" si="2"/>
        <v>12.142000000000001</v>
      </c>
      <c r="X28" s="4">
        <f t="shared" si="3"/>
        <v>18.399999999999999</v>
      </c>
      <c r="Y28" s="4">
        <f t="shared" si="4"/>
        <v>9.2999999999999972</v>
      </c>
      <c r="Z28">
        <v>0</v>
      </c>
    </row>
    <row r="29" spans="1:26" x14ac:dyDescent="0.3">
      <c r="A29" s="1">
        <f>'Dejounte Murray'!A29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'Dejounte Murray'!A30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'Dejounte Murray'!A31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'Dejounte Murray'!A32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'Dejounte Murray'!A33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'Dejounte Murray'!A34</f>
        <v>0</v>
      </c>
      <c r="Q34" s="2" t="e">
        <f t="shared" ref="Q34:Q46" si="6">H34/I34</f>
        <v>#DIV/0!</v>
      </c>
      <c r="R34" s="2" t="e">
        <f t="shared" ref="R34:R46" si="7">J34/K34</f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'Dejounte Murray'!A35</f>
        <v>0</v>
      </c>
      <c r="Q35" s="2" t="e">
        <f t="shared" si="6"/>
        <v>#DIV/0!</v>
      </c>
      <c r="R35" s="2" t="e">
        <f t="shared" si="7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'Dejounte Murray'!A36</f>
        <v>0</v>
      </c>
      <c r="Q36" s="2" t="e">
        <f t="shared" si="6"/>
        <v>#DIV/0!</v>
      </c>
      <c r="R36" s="2" t="e">
        <f t="shared" si="7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'Dejounte Murray'!A37</f>
        <v>0</v>
      </c>
      <c r="Q37" s="2" t="e">
        <f t="shared" si="6"/>
        <v>#DIV/0!</v>
      </c>
      <c r="R37" s="2" t="e">
        <f t="shared" si="7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'Dejounte Murray'!A38</f>
        <v>0</v>
      </c>
      <c r="Q38" s="2" t="e">
        <f t="shared" si="6"/>
        <v>#DIV/0!</v>
      </c>
      <c r="R38" s="2" t="e">
        <f t="shared" si="7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'Dejounte Murray'!A39</f>
        <v>0</v>
      </c>
      <c r="Q39" s="2" t="e">
        <f t="shared" si="6"/>
        <v>#DIV/0!</v>
      </c>
      <c r="R39" s="2" t="e">
        <f t="shared" si="7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'Dejounte Murray'!A40</f>
        <v>0</v>
      </c>
      <c r="Q40" s="2" t="e">
        <f t="shared" si="6"/>
        <v>#DIV/0!</v>
      </c>
      <c r="R40" s="2" t="e">
        <f t="shared" si="7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'Dejounte Murray'!A41</f>
        <v>0</v>
      </c>
      <c r="Q41" s="2" t="e">
        <f t="shared" si="6"/>
        <v>#DIV/0!</v>
      </c>
      <c r="R41" s="2" t="e">
        <f t="shared" si="7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'Dejounte Murray'!A42</f>
        <v>0</v>
      </c>
      <c r="Q42" s="2" t="e">
        <f t="shared" si="6"/>
        <v>#DIV/0!</v>
      </c>
      <c r="R42" s="2" t="e">
        <f t="shared" si="7"/>
        <v>#DIV/0!</v>
      </c>
      <c r="S42" s="2" t="e">
        <f t="shared" ref="S42:S46" si="8">L42/M42</f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'Dejounte Murray'!A43</f>
        <v>0</v>
      </c>
      <c r="Q43" s="2" t="e">
        <f t="shared" si="6"/>
        <v>#DIV/0!</v>
      </c>
      <c r="R43" s="2" t="e">
        <f t="shared" si="7"/>
        <v>#DIV/0!</v>
      </c>
      <c r="S43" s="2" t="e">
        <f t="shared" si="8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'Dejounte Murray'!A44</f>
        <v>0</v>
      </c>
      <c r="Q44" s="2" t="e">
        <f t="shared" si="6"/>
        <v>#DIV/0!</v>
      </c>
      <c r="R44" s="2" t="e">
        <f t="shared" si="7"/>
        <v>#DIV/0!</v>
      </c>
      <c r="S44" s="2" t="e">
        <f t="shared" si="8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'Dejounte Murray'!A45</f>
        <v>0</v>
      </c>
      <c r="Q45" s="2" t="e">
        <f t="shared" si="6"/>
        <v>#DIV/0!</v>
      </c>
      <c r="R45" s="2" t="e">
        <f t="shared" si="7"/>
        <v>#DIV/0!</v>
      </c>
      <c r="S45" s="2" t="e">
        <f t="shared" si="8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'Dejounte Murray'!A46</f>
        <v>0</v>
      </c>
      <c r="Q46" s="2" t="e">
        <f t="shared" si="6"/>
        <v>#DIV/0!</v>
      </c>
      <c r="R46" s="2" t="e">
        <f t="shared" si="7"/>
        <v>#DIV/0!</v>
      </c>
      <c r="S46" s="2" t="e">
        <f t="shared" si="8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15.074074074074074</v>
      </c>
      <c r="C47" s="4">
        <f t="shared" ref="C47:P47" si="9">AVERAGE(C2:C46)</f>
        <v>2.7777777777777777</v>
      </c>
      <c r="D47" s="4">
        <f t="shared" si="9"/>
        <v>3.6666666666666665</v>
      </c>
      <c r="E47" s="4">
        <f t="shared" si="9"/>
        <v>0.48148148148148145</v>
      </c>
      <c r="F47" s="4">
        <f t="shared" si="9"/>
        <v>0.81481481481481477</v>
      </c>
      <c r="G47" s="4">
        <f t="shared" si="9"/>
        <v>1.1851851851851851</v>
      </c>
      <c r="H47" s="4">
        <f t="shared" si="9"/>
        <v>5.4814814814814818</v>
      </c>
      <c r="I47" s="4">
        <f t="shared" si="9"/>
        <v>10.481481481481481</v>
      </c>
      <c r="J47" s="4">
        <f t="shared" si="9"/>
        <v>3.5925925925925926</v>
      </c>
      <c r="K47" s="4">
        <f t="shared" si="9"/>
        <v>7.1481481481481479</v>
      </c>
      <c r="L47" s="4">
        <f t="shared" si="9"/>
        <v>0.51851851851851849</v>
      </c>
      <c r="M47" s="4">
        <f t="shared" si="9"/>
        <v>0.55555555555555558</v>
      </c>
      <c r="N47" s="4">
        <f t="shared" si="9"/>
        <v>0.22222222222222221</v>
      </c>
      <c r="O47" s="4">
        <f t="shared" si="9"/>
        <v>1.2592592592592593</v>
      </c>
      <c r="P47" s="4">
        <f t="shared" si="9"/>
        <v>2.5185185185185186</v>
      </c>
      <c r="Q47" s="2">
        <f>SUM(H2:H46)/SUM(I2:I46)</f>
        <v>0.52296819787985871</v>
      </c>
      <c r="R47" s="2">
        <f>SUM(J2:J46)/SUM(K2:K46)</f>
        <v>0.50259067357512954</v>
      </c>
      <c r="S47" s="2">
        <f>SUM(L2:L46)/SUM(M2:M46)</f>
        <v>0.93333333333333335</v>
      </c>
      <c r="T47" s="4">
        <f t="shared" ref="T47:V47" si="10">AVERAGE(T2:T46)</f>
        <v>37.185185185185183</v>
      </c>
      <c r="U47" s="4">
        <f t="shared" si="10"/>
        <v>23.407407407407408</v>
      </c>
      <c r="V47" s="4">
        <f t="shared" si="10"/>
        <v>0.14814814814814814</v>
      </c>
      <c r="W47" s="3">
        <f>((H49*85.91) +(F49*53.897)+(J49*51.757)+(L49*46.845)+(E49*39.19)+(N49*39.19)+(D49*34.677)+((C49-N49)*14.707)-(O49*17.174)-((M49-L49)*20.091)-((I49-H49)*39.19)-(G49*53.897))/T49</f>
        <v>17.081402390438246</v>
      </c>
      <c r="X47" s="4">
        <f t="shared" ref="X47" si="11">B47+(C47*1.2)+(D47*1.5)+(E47*3)+(F47*3)-G47</f>
        <v>26.611111111111107</v>
      </c>
      <c r="Y47" s="4">
        <f t="shared" ref="Y47" si="12">B47+0.4*H47-0.7*I47-0.4*(M47-L47)+0.7*N47+0.3*(C47-N47)+F47+D47*0.7+0.7*E47-0.4*O47-G47</f>
        <v>12.866666666666669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407</v>
      </c>
      <c r="C49">
        <f t="shared" ref="C49:P49" si="13">SUM(C2:C46)</f>
        <v>75</v>
      </c>
      <c r="D49">
        <f t="shared" si="13"/>
        <v>99</v>
      </c>
      <c r="E49">
        <f t="shared" si="13"/>
        <v>13</v>
      </c>
      <c r="F49">
        <f t="shared" si="13"/>
        <v>22</v>
      </c>
      <c r="G49">
        <f t="shared" si="13"/>
        <v>32</v>
      </c>
      <c r="H49">
        <f t="shared" si="13"/>
        <v>148</v>
      </c>
      <c r="I49">
        <f t="shared" si="13"/>
        <v>283</v>
      </c>
      <c r="J49">
        <f t="shared" si="13"/>
        <v>97</v>
      </c>
      <c r="K49">
        <f t="shared" si="13"/>
        <v>193</v>
      </c>
      <c r="L49">
        <f t="shared" si="13"/>
        <v>14</v>
      </c>
      <c r="M49">
        <f t="shared" si="13"/>
        <v>15</v>
      </c>
      <c r="N49">
        <f t="shared" si="13"/>
        <v>6</v>
      </c>
      <c r="O49">
        <f t="shared" si="13"/>
        <v>34</v>
      </c>
      <c r="P49">
        <f t="shared" si="13"/>
        <v>68</v>
      </c>
      <c r="T49">
        <f>SUM(T2:T46)</f>
        <v>1004</v>
      </c>
      <c r="U49">
        <f>SUM(U2:U46)</f>
        <v>632</v>
      </c>
      <c r="V49">
        <f>SUM(V2:V46)</f>
        <v>4</v>
      </c>
      <c r="X49" s="4">
        <f>SUM(X2:X46)</f>
        <v>718.50000000000011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B544-517E-469C-A783-C9D9608FD820}">
  <dimension ref="A1:Z56"/>
  <sheetViews>
    <sheetView topLeftCell="A25" workbookViewId="0">
      <selection activeCell="Y28" sqref="Y28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'Dejounte Murray'!A2</f>
        <v>@ EUR</v>
      </c>
      <c r="B2">
        <v>4</v>
      </c>
      <c r="C2">
        <v>3</v>
      </c>
      <c r="D2">
        <v>2</v>
      </c>
      <c r="E2">
        <v>0</v>
      </c>
      <c r="F2">
        <v>0</v>
      </c>
      <c r="G2">
        <v>1</v>
      </c>
      <c r="H2">
        <v>2</v>
      </c>
      <c r="I2">
        <v>4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-25</v>
      </c>
      <c r="Q2" s="2">
        <f t="shared" ref="Q2:Q46" si="0">H2/I2</f>
        <v>0.5</v>
      </c>
      <c r="R2" s="6" t="s">
        <v>45</v>
      </c>
      <c r="S2" s="6" t="s">
        <v>45</v>
      </c>
      <c r="T2">
        <v>25</v>
      </c>
      <c r="U2">
        <v>9</v>
      </c>
      <c r="V2">
        <v>0</v>
      </c>
      <c r="W2" s="3">
        <f t="shared" ref="W2:W46" si="1">((H2*85.91) +(F2*53.897)+(J2*51.757)+(L2*46.845)+(E2*39.19)+(N2*39.19)+(D2*34.677)+((C2-N2)*14.707)-(O2*17.174)-((M2-L2)*20.091)-((I2-H2)*39.19)-(G2*53.897))/T2</f>
        <v>5.4337599999999995</v>
      </c>
      <c r="X2" s="4">
        <f t="shared" ref="X2:X46" si="2">B2+(C2*1.2)+(D2*1.5)+(E2*3)+(F2*3)-G2</f>
        <v>9.6</v>
      </c>
      <c r="Y2" s="4">
        <f t="shared" ref="Y2:Y46" si="3">B2+0.4*H2-0.7*I2-0.4*(M2-L2)+0.7*N2+0.3*(C2-N2)+F2+D2*0.7+0.7*E2-0.4*O2-G2</f>
        <v>2.9</v>
      </c>
      <c r="Z2">
        <v>0</v>
      </c>
    </row>
    <row r="3" spans="1:26" x14ac:dyDescent="0.3">
      <c r="A3" s="1" t="str">
        <f>'Dejounte Murray'!A3</f>
        <v>@ RKS</v>
      </c>
      <c r="B3">
        <v>11</v>
      </c>
      <c r="C3">
        <v>2</v>
      </c>
      <c r="D3">
        <v>2</v>
      </c>
      <c r="E3">
        <v>0</v>
      </c>
      <c r="F3">
        <v>0</v>
      </c>
      <c r="G3">
        <v>4</v>
      </c>
      <c r="H3">
        <v>5</v>
      </c>
      <c r="I3">
        <v>9</v>
      </c>
      <c r="J3">
        <v>1</v>
      </c>
      <c r="K3">
        <v>1</v>
      </c>
      <c r="L3">
        <v>0</v>
      </c>
      <c r="M3">
        <v>0</v>
      </c>
      <c r="N3">
        <v>2</v>
      </c>
      <c r="O3">
        <v>0</v>
      </c>
      <c r="P3">
        <v>-24</v>
      </c>
      <c r="Q3" s="2">
        <f t="shared" si="0"/>
        <v>0.55555555555555558</v>
      </c>
      <c r="R3" s="2">
        <f t="shared" ref="R3:R46" si="4">J3/K3</f>
        <v>1</v>
      </c>
      <c r="S3" s="6" t="s">
        <v>45</v>
      </c>
      <c r="T3">
        <v>24</v>
      </c>
      <c r="U3">
        <v>16</v>
      </c>
      <c r="V3">
        <v>1</v>
      </c>
      <c r="W3" s="3">
        <f t="shared" si="1"/>
        <v>10.695541666666665</v>
      </c>
      <c r="X3" s="4">
        <f t="shared" si="2"/>
        <v>12.399999999999999</v>
      </c>
      <c r="Y3" s="4">
        <f t="shared" si="3"/>
        <v>5.5</v>
      </c>
      <c r="Z3">
        <v>0</v>
      </c>
    </row>
    <row r="4" spans="1:26" x14ac:dyDescent="0.3">
      <c r="A4" s="1" t="str">
        <f>'Dejounte Murray'!A4</f>
        <v>vs AFR</v>
      </c>
      <c r="B4">
        <v>23</v>
      </c>
      <c r="C4">
        <v>4</v>
      </c>
      <c r="D4">
        <v>4</v>
      </c>
      <c r="E4">
        <v>0</v>
      </c>
      <c r="F4">
        <v>1</v>
      </c>
      <c r="G4">
        <v>1</v>
      </c>
      <c r="H4">
        <v>9</v>
      </c>
      <c r="I4">
        <v>16</v>
      </c>
      <c r="J4">
        <v>1</v>
      </c>
      <c r="K4">
        <v>1</v>
      </c>
      <c r="L4">
        <v>4</v>
      </c>
      <c r="M4">
        <v>4</v>
      </c>
      <c r="N4">
        <v>0</v>
      </c>
      <c r="O4">
        <v>2</v>
      </c>
      <c r="P4">
        <v>-28</v>
      </c>
      <c r="Q4" s="2">
        <f t="shared" si="0"/>
        <v>0.5625</v>
      </c>
      <c r="R4" s="2">
        <f t="shared" si="4"/>
        <v>1</v>
      </c>
      <c r="S4" s="2">
        <f>L4/M4</f>
        <v>1</v>
      </c>
      <c r="T4">
        <v>38</v>
      </c>
      <c r="U4">
        <v>33</v>
      </c>
      <c r="V4">
        <v>2</v>
      </c>
      <c r="W4" s="3">
        <f t="shared" si="1"/>
        <v>23.715394736842107</v>
      </c>
      <c r="X4" s="4">
        <f t="shared" si="2"/>
        <v>35.799999999999997</v>
      </c>
      <c r="Y4" s="4">
        <f t="shared" si="3"/>
        <v>18.600000000000001</v>
      </c>
      <c r="Z4">
        <v>0</v>
      </c>
    </row>
    <row r="5" spans="1:26" x14ac:dyDescent="0.3">
      <c r="A5" s="1" t="str">
        <f>'Dejounte Murray'!A5</f>
        <v>@ OLD</v>
      </c>
      <c r="B5">
        <v>28</v>
      </c>
      <c r="C5">
        <v>4</v>
      </c>
      <c r="D5">
        <v>4</v>
      </c>
      <c r="E5">
        <v>0</v>
      </c>
      <c r="F5">
        <v>2</v>
      </c>
      <c r="G5">
        <v>1</v>
      </c>
      <c r="H5">
        <v>12</v>
      </c>
      <c r="I5">
        <v>22</v>
      </c>
      <c r="J5">
        <v>4</v>
      </c>
      <c r="K5">
        <v>10</v>
      </c>
      <c r="L5">
        <v>0</v>
      </c>
      <c r="M5">
        <v>1</v>
      </c>
      <c r="N5">
        <v>1</v>
      </c>
      <c r="O5">
        <v>2</v>
      </c>
      <c r="P5">
        <v>5</v>
      </c>
      <c r="Q5" s="2">
        <f t="shared" si="0"/>
        <v>0.54545454545454541</v>
      </c>
      <c r="R5" s="2">
        <f t="shared" si="4"/>
        <v>0.4</v>
      </c>
      <c r="S5" s="2">
        <f>L5/M5</f>
        <v>0</v>
      </c>
      <c r="T5">
        <v>36</v>
      </c>
      <c r="U5">
        <v>38</v>
      </c>
      <c r="V5">
        <v>0</v>
      </c>
      <c r="W5" s="3">
        <f t="shared" si="1"/>
        <v>29.653472222222238</v>
      </c>
      <c r="X5" s="4">
        <f t="shared" si="2"/>
        <v>43.8</v>
      </c>
      <c r="Y5" s="4">
        <f t="shared" si="3"/>
        <v>21.599999999999998</v>
      </c>
      <c r="Z5">
        <v>1</v>
      </c>
    </row>
    <row r="6" spans="1:26" x14ac:dyDescent="0.3">
      <c r="A6" s="1" t="str">
        <f>'Dejounte Murray'!A6</f>
        <v>vs USA</v>
      </c>
      <c r="B6">
        <v>35</v>
      </c>
      <c r="C6">
        <v>7</v>
      </c>
      <c r="D6">
        <v>6</v>
      </c>
      <c r="E6">
        <v>1</v>
      </c>
      <c r="F6">
        <v>2</v>
      </c>
      <c r="G6">
        <v>1</v>
      </c>
      <c r="H6">
        <v>14</v>
      </c>
      <c r="I6">
        <v>23</v>
      </c>
      <c r="J6">
        <v>7</v>
      </c>
      <c r="K6">
        <v>12</v>
      </c>
      <c r="L6">
        <v>0</v>
      </c>
      <c r="M6">
        <v>0</v>
      </c>
      <c r="N6">
        <v>1</v>
      </c>
      <c r="O6">
        <v>1</v>
      </c>
      <c r="P6">
        <v>17</v>
      </c>
      <c r="Q6" s="2">
        <f t="shared" si="0"/>
        <v>0.60869565217391308</v>
      </c>
      <c r="R6" s="2">
        <f t="shared" si="4"/>
        <v>0.58333333333333337</v>
      </c>
      <c r="S6" s="6" t="s">
        <v>45</v>
      </c>
      <c r="T6">
        <v>46</v>
      </c>
      <c r="U6">
        <v>49</v>
      </c>
      <c r="V6">
        <v>1</v>
      </c>
      <c r="W6" s="3">
        <f t="shared" si="1"/>
        <v>35.298608695652177</v>
      </c>
      <c r="X6" s="4">
        <f t="shared" si="2"/>
        <v>60.4</v>
      </c>
      <c r="Y6" s="4">
        <f t="shared" si="3"/>
        <v>32.500000000000007</v>
      </c>
      <c r="Z6">
        <v>0</v>
      </c>
    </row>
    <row r="7" spans="1:26" x14ac:dyDescent="0.3">
      <c r="A7" s="1" t="str">
        <f>'Dejounte Murray'!A7</f>
        <v>@ SPA</v>
      </c>
      <c r="B7">
        <v>28</v>
      </c>
      <c r="C7">
        <v>5</v>
      </c>
      <c r="D7">
        <v>5</v>
      </c>
      <c r="E7">
        <v>0</v>
      </c>
      <c r="F7">
        <v>0</v>
      </c>
      <c r="G7">
        <v>1</v>
      </c>
      <c r="H7">
        <v>11</v>
      </c>
      <c r="I7">
        <v>20</v>
      </c>
      <c r="J7">
        <v>4</v>
      </c>
      <c r="K7">
        <v>9</v>
      </c>
      <c r="L7">
        <v>2</v>
      </c>
      <c r="M7">
        <v>2</v>
      </c>
      <c r="N7">
        <v>0</v>
      </c>
      <c r="O7">
        <v>0</v>
      </c>
      <c r="P7">
        <v>14</v>
      </c>
      <c r="Q7" s="2">
        <f t="shared" si="0"/>
        <v>0.55000000000000004</v>
      </c>
      <c r="R7" s="2">
        <f t="shared" si="4"/>
        <v>0.44444444444444442</v>
      </c>
      <c r="S7" s="2">
        <f t="shared" ref="S7:S46" si="5">L7/M7</f>
        <v>1</v>
      </c>
      <c r="T7">
        <v>39</v>
      </c>
      <c r="U7">
        <v>40</v>
      </c>
      <c r="V7">
        <v>1</v>
      </c>
      <c r="W7" s="3">
        <f t="shared" si="1"/>
        <v>27.847205128205132</v>
      </c>
      <c r="X7" s="4">
        <f t="shared" si="2"/>
        <v>40.5</v>
      </c>
      <c r="Y7" s="4">
        <f t="shared" si="3"/>
        <v>22.4</v>
      </c>
      <c r="Z7">
        <v>1</v>
      </c>
    </row>
    <row r="8" spans="1:26" x14ac:dyDescent="0.3">
      <c r="A8" s="1" t="str">
        <f>'Dejounte Murray'!A8</f>
        <v>vs 6TH</v>
      </c>
      <c r="B8">
        <v>30</v>
      </c>
      <c r="C8">
        <v>5</v>
      </c>
      <c r="D8">
        <v>6</v>
      </c>
      <c r="E8">
        <v>2</v>
      </c>
      <c r="F8">
        <v>0</v>
      </c>
      <c r="G8">
        <v>1</v>
      </c>
      <c r="H8">
        <v>11</v>
      </c>
      <c r="I8">
        <v>19</v>
      </c>
      <c r="J8">
        <v>4</v>
      </c>
      <c r="K8">
        <v>9</v>
      </c>
      <c r="L8">
        <v>4</v>
      </c>
      <c r="M8">
        <v>4</v>
      </c>
      <c r="N8">
        <v>0</v>
      </c>
      <c r="O8">
        <v>1</v>
      </c>
      <c r="P8">
        <v>7</v>
      </c>
      <c r="Q8" s="2">
        <f t="shared" si="0"/>
        <v>0.57894736842105265</v>
      </c>
      <c r="R8" s="2">
        <f t="shared" si="4"/>
        <v>0.44444444444444442</v>
      </c>
      <c r="S8" s="2">
        <f t="shared" si="5"/>
        <v>1</v>
      </c>
      <c r="T8">
        <v>38</v>
      </c>
      <c r="U8">
        <v>47</v>
      </c>
      <c r="V8">
        <v>2</v>
      </c>
      <c r="W8" s="3">
        <f t="shared" si="1"/>
        <v>34.6001052631579</v>
      </c>
      <c r="X8" s="4">
        <f t="shared" si="2"/>
        <v>50</v>
      </c>
      <c r="Y8" s="4">
        <f t="shared" si="3"/>
        <v>26.8</v>
      </c>
      <c r="Z8">
        <v>1</v>
      </c>
    </row>
    <row r="9" spans="1:26" x14ac:dyDescent="0.3">
      <c r="A9" s="1" t="str">
        <f>'Dejounte Murray'!A9</f>
        <v>@ CAN</v>
      </c>
      <c r="B9">
        <v>31</v>
      </c>
      <c r="C9">
        <v>5</v>
      </c>
      <c r="D9">
        <v>12</v>
      </c>
      <c r="E9">
        <v>2</v>
      </c>
      <c r="F9">
        <v>0</v>
      </c>
      <c r="G9">
        <v>3</v>
      </c>
      <c r="H9">
        <v>11</v>
      </c>
      <c r="I9">
        <v>18</v>
      </c>
      <c r="J9">
        <v>7</v>
      </c>
      <c r="K9">
        <v>10</v>
      </c>
      <c r="L9">
        <v>2</v>
      </c>
      <c r="M9">
        <v>2</v>
      </c>
      <c r="N9">
        <v>0</v>
      </c>
      <c r="O9">
        <v>3</v>
      </c>
      <c r="P9">
        <v>14</v>
      </c>
      <c r="Q9" s="2">
        <f t="shared" si="0"/>
        <v>0.61111111111111116</v>
      </c>
      <c r="R9" s="2">
        <f t="shared" si="4"/>
        <v>0.7</v>
      </c>
      <c r="S9" s="2">
        <f t="shared" si="5"/>
        <v>1</v>
      </c>
      <c r="T9">
        <v>38</v>
      </c>
      <c r="U9">
        <v>61</v>
      </c>
      <c r="V9">
        <v>1</v>
      </c>
      <c r="W9" s="3">
        <f t="shared" si="1"/>
        <v>38.98671052631579</v>
      </c>
      <c r="X9" s="4">
        <f t="shared" si="2"/>
        <v>58</v>
      </c>
      <c r="Y9" s="4">
        <f t="shared" si="3"/>
        <v>29.899999999999991</v>
      </c>
      <c r="Z9">
        <v>1</v>
      </c>
    </row>
    <row r="10" spans="1:26" x14ac:dyDescent="0.3">
      <c r="A10" s="1" t="str">
        <f>'Dejounte Murray'!A10</f>
        <v>vs DNK</v>
      </c>
      <c r="B10">
        <v>33</v>
      </c>
      <c r="C10">
        <v>5</v>
      </c>
      <c r="D10">
        <v>6</v>
      </c>
      <c r="E10">
        <v>3</v>
      </c>
      <c r="F10">
        <v>3</v>
      </c>
      <c r="G10">
        <v>3</v>
      </c>
      <c r="H10">
        <v>12</v>
      </c>
      <c r="I10">
        <v>16</v>
      </c>
      <c r="J10">
        <v>7</v>
      </c>
      <c r="K10">
        <v>10</v>
      </c>
      <c r="L10">
        <v>2</v>
      </c>
      <c r="M10">
        <v>2</v>
      </c>
      <c r="N10">
        <v>0</v>
      </c>
      <c r="O10">
        <v>2</v>
      </c>
      <c r="P10">
        <v>6</v>
      </c>
      <c r="Q10" s="2">
        <f t="shared" si="0"/>
        <v>0.75</v>
      </c>
      <c r="R10" s="2">
        <f t="shared" si="4"/>
        <v>0.7</v>
      </c>
      <c r="S10" s="2">
        <f t="shared" si="5"/>
        <v>1</v>
      </c>
      <c r="T10">
        <v>36</v>
      </c>
      <c r="U10">
        <v>47</v>
      </c>
      <c r="V10">
        <v>1</v>
      </c>
      <c r="W10" s="3">
        <f t="shared" si="1"/>
        <v>47.082444444444448</v>
      </c>
      <c r="X10" s="4">
        <f t="shared" si="2"/>
        <v>63</v>
      </c>
      <c r="Y10" s="4">
        <f t="shared" si="3"/>
        <v>33.6</v>
      </c>
      <c r="Z10">
        <v>1</v>
      </c>
    </row>
    <row r="11" spans="1:26" x14ac:dyDescent="0.3">
      <c r="A11" s="1" t="str">
        <f>'Dejounte Murray'!A11</f>
        <v>vs CHI</v>
      </c>
      <c r="B11">
        <v>24</v>
      </c>
      <c r="C11">
        <v>8</v>
      </c>
      <c r="D11">
        <v>7</v>
      </c>
      <c r="E11">
        <v>1</v>
      </c>
      <c r="F11">
        <v>0</v>
      </c>
      <c r="G11">
        <v>4</v>
      </c>
      <c r="H11">
        <v>8</v>
      </c>
      <c r="I11">
        <v>11</v>
      </c>
      <c r="J11">
        <v>5</v>
      </c>
      <c r="K11">
        <v>6</v>
      </c>
      <c r="L11">
        <v>3</v>
      </c>
      <c r="M11">
        <v>3</v>
      </c>
      <c r="N11">
        <v>0</v>
      </c>
      <c r="O11">
        <v>0</v>
      </c>
      <c r="P11">
        <v>-1</v>
      </c>
      <c r="Q11" s="2">
        <f t="shared" si="0"/>
        <v>0.72727272727272729</v>
      </c>
      <c r="R11" s="2">
        <f t="shared" si="4"/>
        <v>0.83333333333333337</v>
      </c>
      <c r="S11" s="2">
        <f t="shared" si="5"/>
        <v>1</v>
      </c>
      <c r="T11">
        <v>35</v>
      </c>
      <c r="U11">
        <v>41</v>
      </c>
      <c r="V11">
        <v>0</v>
      </c>
      <c r="W11" s="3">
        <f t="shared" si="1"/>
        <v>32.943628571428576</v>
      </c>
      <c r="X11" s="4">
        <f t="shared" si="2"/>
        <v>43.1</v>
      </c>
      <c r="Y11" s="4">
        <f t="shared" si="3"/>
        <v>23.499999999999996</v>
      </c>
      <c r="Z11">
        <v>1</v>
      </c>
    </row>
    <row r="12" spans="1:26" x14ac:dyDescent="0.3">
      <c r="A12" s="1" t="str">
        <f>'Dejounte Murray'!A12</f>
        <v>@ 3PT</v>
      </c>
      <c r="B12">
        <v>24</v>
      </c>
      <c r="C12">
        <v>3</v>
      </c>
      <c r="D12">
        <v>6</v>
      </c>
      <c r="E12">
        <v>0</v>
      </c>
      <c r="F12">
        <v>1</v>
      </c>
      <c r="G12">
        <v>3</v>
      </c>
      <c r="H12">
        <v>10</v>
      </c>
      <c r="I12">
        <v>21</v>
      </c>
      <c r="J12">
        <v>2</v>
      </c>
      <c r="K12">
        <v>7</v>
      </c>
      <c r="L12">
        <v>2</v>
      </c>
      <c r="M12">
        <v>3</v>
      </c>
      <c r="N12">
        <v>0</v>
      </c>
      <c r="O12">
        <v>0</v>
      </c>
      <c r="P12">
        <v>10</v>
      </c>
      <c r="Q12" s="2">
        <f t="shared" si="0"/>
        <v>0.47619047619047616</v>
      </c>
      <c r="R12" s="2">
        <f t="shared" si="4"/>
        <v>0.2857142857142857</v>
      </c>
      <c r="S12" s="2">
        <f t="shared" si="5"/>
        <v>0.66666666666666663</v>
      </c>
      <c r="T12">
        <v>38</v>
      </c>
      <c r="U12">
        <v>37</v>
      </c>
      <c r="V12">
        <v>1</v>
      </c>
      <c r="W12" s="3">
        <f t="shared" si="1"/>
        <v>19.724000000000004</v>
      </c>
      <c r="X12" s="4">
        <f t="shared" si="2"/>
        <v>36.6</v>
      </c>
      <c r="Y12" s="4">
        <f t="shared" si="3"/>
        <v>16</v>
      </c>
      <c r="Z12">
        <v>1</v>
      </c>
    </row>
    <row r="13" spans="1:26" x14ac:dyDescent="0.3">
      <c r="A13" s="1" t="str">
        <f>'Dejounte Murray'!A13</f>
        <v>vs DEF</v>
      </c>
      <c r="B13">
        <v>33</v>
      </c>
      <c r="C13">
        <v>5</v>
      </c>
      <c r="D13">
        <v>6</v>
      </c>
      <c r="E13">
        <v>1</v>
      </c>
      <c r="F13">
        <v>1</v>
      </c>
      <c r="G13">
        <v>2</v>
      </c>
      <c r="H13">
        <v>12</v>
      </c>
      <c r="I13">
        <v>22</v>
      </c>
      <c r="J13">
        <v>4</v>
      </c>
      <c r="K13">
        <v>9</v>
      </c>
      <c r="L13">
        <v>5</v>
      </c>
      <c r="M13">
        <v>6</v>
      </c>
      <c r="N13">
        <v>1</v>
      </c>
      <c r="O13">
        <v>5</v>
      </c>
      <c r="P13">
        <v>1</v>
      </c>
      <c r="Q13" s="2">
        <f t="shared" si="0"/>
        <v>0.54545454545454541</v>
      </c>
      <c r="R13" s="2">
        <f t="shared" si="4"/>
        <v>0.44444444444444442</v>
      </c>
      <c r="S13" s="2">
        <f t="shared" si="5"/>
        <v>0.83333333333333337</v>
      </c>
      <c r="T13">
        <v>40</v>
      </c>
      <c r="U13">
        <v>48</v>
      </c>
      <c r="V13">
        <v>1</v>
      </c>
      <c r="W13" s="3">
        <f t="shared" si="1"/>
        <v>31.642125000000004</v>
      </c>
      <c r="X13" s="4">
        <f t="shared" si="2"/>
        <v>52</v>
      </c>
      <c r="Y13" s="4">
        <f t="shared" si="3"/>
        <v>25.799999999999997</v>
      </c>
      <c r="Z13">
        <v>0</v>
      </c>
    </row>
    <row r="14" spans="1:26" x14ac:dyDescent="0.3">
      <c r="A14" s="1" t="str">
        <f>'Dejounte Murray'!A14</f>
        <v>@ OCE</v>
      </c>
      <c r="B14">
        <v>37</v>
      </c>
      <c r="C14">
        <v>8</v>
      </c>
      <c r="D14">
        <v>11</v>
      </c>
      <c r="E14">
        <v>0</v>
      </c>
      <c r="F14">
        <v>2</v>
      </c>
      <c r="G14">
        <v>2</v>
      </c>
      <c r="H14">
        <v>15</v>
      </c>
      <c r="I14">
        <v>30</v>
      </c>
      <c r="J14">
        <v>3</v>
      </c>
      <c r="K14">
        <v>8</v>
      </c>
      <c r="L14">
        <v>4</v>
      </c>
      <c r="M14">
        <v>4</v>
      </c>
      <c r="N14">
        <v>0</v>
      </c>
      <c r="O14">
        <v>1</v>
      </c>
      <c r="P14">
        <v>3</v>
      </c>
      <c r="Q14" s="2">
        <f t="shared" si="0"/>
        <v>0.5</v>
      </c>
      <c r="R14" s="2">
        <f t="shared" si="4"/>
        <v>0.375</v>
      </c>
      <c r="S14" s="2">
        <f t="shared" si="5"/>
        <v>1</v>
      </c>
      <c r="T14">
        <v>44</v>
      </c>
      <c r="U14">
        <v>61</v>
      </c>
      <c r="V14">
        <v>2</v>
      </c>
      <c r="W14" s="3">
        <f t="shared" si="1"/>
        <v>34.667727272727269</v>
      </c>
      <c r="X14" s="4">
        <f t="shared" si="2"/>
        <v>67.099999999999994</v>
      </c>
      <c r="Y14" s="4">
        <f t="shared" si="3"/>
        <v>31.699999999999996</v>
      </c>
      <c r="Z14">
        <v>0</v>
      </c>
    </row>
    <row r="15" spans="1:26" x14ac:dyDescent="0.3">
      <c r="A15" s="1" t="str">
        <f>'Dejounte Murray'!A15</f>
        <v>vs FRA</v>
      </c>
      <c r="B15">
        <v>24</v>
      </c>
      <c r="C15">
        <v>4</v>
      </c>
      <c r="D15">
        <v>6</v>
      </c>
      <c r="E15">
        <v>0</v>
      </c>
      <c r="F15">
        <v>0</v>
      </c>
      <c r="G15">
        <v>0</v>
      </c>
      <c r="H15">
        <v>9</v>
      </c>
      <c r="I15">
        <v>13</v>
      </c>
      <c r="J15">
        <v>6</v>
      </c>
      <c r="K15">
        <v>7</v>
      </c>
      <c r="L15">
        <v>0</v>
      </c>
      <c r="M15">
        <v>0</v>
      </c>
      <c r="N15">
        <v>0</v>
      </c>
      <c r="O15">
        <v>1</v>
      </c>
      <c r="P15">
        <v>9</v>
      </c>
      <c r="Q15" s="2">
        <f t="shared" si="0"/>
        <v>0.69230769230769229</v>
      </c>
      <c r="R15" s="2">
        <f t="shared" si="4"/>
        <v>0.8571428571428571</v>
      </c>
      <c r="S15" s="6" t="s">
        <v>45</v>
      </c>
      <c r="T15">
        <v>40</v>
      </c>
      <c r="U15">
        <v>37</v>
      </c>
      <c r="V15">
        <v>1</v>
      </c>
      <c r="W15" s="3">
        <f t="shared" si="1"/>
        <v>29.417199999999998</v>
      </c>
      <c r="X15" s="4">
        <f t="shared" si="2"/>
        <v>37.799999999999997</v>
      </c>
      <c r="Y15" s="4">
        <f t="shared" si="3"/>
        <v>23.5</v>
      </c>
      <c r="Z15">
        <v>0</v>
      </c>
    </row>
    <row r="16" spans="1:26" x14ac:dyDescent="0.3">
      <c r="A16" s="1" t="str">
        <f>'Dejounte Murray'!A16</f>
        <v>@ INJ</v>
      </c>
      <c r="B16">
        <v>25</v>
      </c>
      <c r="C16">
        <v>0</v>
      </c>
      <c r="D16">
        <v>5</v>
      </c>
      <c r="E16">
        <v>0</v>
      </c>
      <c r="F16">
        <v>3</v>
      </c>
      <c r="G16">
        <v>5</v>
      </c>
      <c r="H16">
        <v>10</v>
      </c>
      <c r="I16">
        <v>20</v>
      </c>
      <c r="J16">
        <v>5</v>
      </c>
      <c r="K16">
        <v>11</v>
      </c>
      <c r="L16">
        <v>0</v>
      </c>
      <c r="M16">
        <v>0</v>
      </c>
      <c r="N16">
        <v>0</v>
      </c>
      <c r="O16">
        <v>2</v>
      </c>
      <c r="P16">
        <v>-23</v>
      </c>
      <c r="Q16" s="2">
        <f t="shared" si="0"/>
        <v>0.5</v>
      </c>
      <c r="R16" s="2">
        <f t="shared" si="4"/>
        <v>0.45454545454545453</v>
      </c>
      <c r="S16" s="6" t="s">
        <v>45</v>
      </c>
      <c r="T16">
        <v>37</v>
      </c>
      <c r="U16">
        <v>36</v>
      </c>
      <c r="V16">
        <v>1</v>
      </c>
      <c r="W16" s="3">
        <f t="shared" si="1"/>
        <v>20.465621621621626</v>
      </c>
      <c r="X16" s="4">
        <f t="shared" si="2"/>
        <v>36.5</v>
      </c>
      <c r="Y16" s="4">
        <f t="shared" si="3"/>
        <v>15.7</v>
      </c>
      <c r="Z16">
        <v>0</v>
      </c>
    </row>
    <row r="17" spans="1:26" x14ac:dyDescent="0.3">
      <c r="A17" s="1" t="str">
        <f>'Dejounte Murray'!A17</f>
        <v>vs EUR</v>
      </c>
      <c r="B17">
        <v>23</v>
      </c>
      <c r="C17">
        <v>5</v>
      </c>
      <c r="D17">
        <v>4</v>
      </c>
      <c r="E17">
        <v>1</v>
      </c>
      <c r="F17">
        <v>0</v>
      </c>
      <c r="G17">
        <v>4</v>
      </c>
      <c r="H17">
        <v>9</v>
      </c>
      <c r="I17">
        <v>17</v>
      </c>
      <c r="J17">
        <v>5</v>
      </c>
      <c r="K17">
        <v>8</v>
      </c>
      <c r="L17">
        <v>0</v>
      </c>
      <c r="M17">
        <v>0</v>
      </c>
      <c r="N17">
        <v>0</v>
      </c>
      <c r="O17">
        <v>2</v>
      </c>
      <c r="P17">
        <v>2</v>
      </c>
      <c r="Q17" s="2">
        <f t="shared" si="0"/>
        <v>0.52941176470588236</v>
      </c>
      <c r="R17" s="2">
        <f t="shared" si="4"/>
        <v>0.625</v>
      </c>
      <c r="S17" s="6" t="s">
        <v>45</v>
      </c>
      <c r="T17">
        <v>38</v>
      </c>
      <c r="U17">
        <v>32</v>
      </c>
      <c r="V17">
        <v>0</v>
      </c>
      <c r="W17" s="3">
        <f t="shared" si="1"/>
        <v>18.9461052631579</v>
      </c>
      <c r="X17" s="4">
        <f t="shared" si="2"/>
        <v>34</v>
      </c>
      <c r="Y17" s="4">
        <f t="shared" si="3"/>
        <v>14.900000000000002</v>
      </c>
      <c r="Z17">
        <v>0</v>
      </c>
    </row>
    <row r="18" spans="1:26" x14ac:dyDescent="0.3">
      <c r="A18" s="1" t="str">
        <f>'Dejounte Murray'!A18</f>
        <v>vs RKS</v>
      </c>
      <c r="B18">
        <v>32</v>
      </c>
      <c r="C18">
        <v>8</v>
      </c>
      <c r="D18">
        <v>7</v>
      </c>
      <c r="E18">
        <v>1</v>
      </c>
      <c r="F18">
        <v>2</v>
      </c>
      <c r="G18">
        <v>7</v>
      </c>
      <c r="H18">
        <v>10</v>
      </c>
      <c r="I18">
        <v>24</v>
      </c>
      <c r="J18">
        <v>7</v>
      </c>
      <c r="K18">
        <v>15</v>
      </c>
      <c r="L18">
        <v>5</v>
      </c>
      <c r="M18">
        <v>5</v>
      </c>
      <c r="N18">
        <v>1</v>
      </c>
      <c r="O18">
        <v>1</v>
      </c>
      <c r="P18">
        <v>-9</v>
      </c>
      <c r="Q18" s="2">
        <f t="shared" si="0"/>
        <v>0.41666666666666669</v>
      </c>
      <c r="R18" s="2">
        <f t="shared" si="4"/>
        <v>0.46666666666666667</v>
      </c>
      <c r="S18" s="2">
        <f t="shared" si="5"/>
        <v>1</v>
      </c>
      <c r="T18">
        <v>39</v>
      </c>
      <c r="U18">
        <v>51</v>
      </c>
      <c r="V18">
        <v>0</v>
      </c>
      <c r="W18" s="3">
        <f t="shared" si="1"/>
        <v>26.778794871794872</v>
      </c>
      <c r="X18" s="4">
        <f t="shared" si="2"/>
        <v>54.1</v>
      </c>
      <c r="Y18" s="4">
        <f t="shared" si="3"/>
        <v>22.200000000000003</v>
      </c>
      <c r="Z18">
        <v>0</v>
      </c>
    </row>
    <row r="19" spans="1:26" x14ac:dyDescent="0.3">
      <c r="A19" s="1" t="str">
        <f>'Dejounte Murray'!A19</f>
        <v>@ AFR</v>
      </c>
      <c r="B19">
        <v>21</v>
      </c>
      <c r="C19">
        <v>6</v>
      </c>
      <c r="D19">
        <v>10</v>
      </c>
      <c r="E19">
        <v>0</v>
      </c>
      <c r="F19">
        <v>0</v>
      </c>
      <c r="G19">
        <v>2</v>
      </c>
      <c r="H19">
        <v>8</v>
      </c>
      <c r="I19">
        <v>19</v>
      </c>
      <c r="J19">
        <v>3</v>
      </c>
      <c r="K19">
        <v>9</v>
      </c>
      <c r="L19">
        <v>2</v>
      </c>
      <c r="M19">
        <v>2</v>
      </c>
      <c r="N19">
        <v>1</v>
      </c>
      <c r="O19">
        <v>1</v>
      </c>
      <c r="P19">
        <v>-13</v>
      </c>
      <c r="Q19" s="2">
        <f t="shared" si="0"/>
        <v>0.42105263157894735</v>
      </c>
      <c r="R19" s="2">
        <f t="shared" si="4"/>
        <v>0.33333333333333331</v>
      </c>
      <c r="S19" s="2">
        <f t="shared" si="5"/>
        <v>1</v>
      </c>
      <c r="T19">
        <v>35</v>
      </c>
      <c r="U19">
        <v>48</v>
      </c>
      <c r="V19">
        <v>1</v>
      </c>
      <c r="W19" s="3">
        <f t="shared" si="1"/>
        <v>23.990800000000007</v>
      </c>
      <c r="X19" s="4">
        <f t="shared" si="2"/>
        <v>41.2</v>
      </c>
      <c r="Y19" s="4">
        <f t="shared" si="3"/>
        <v>17.700000000000003</v>
      </c>
      <c r="Z19">
        <v>0</v>
      </c>
    </row>
    <row r="20" spans="1:26" x14ac:dyDescent="0.3">
      <c r="A20" s="1" t="str">
        <f>'Dejounte Murray'!A20</f>
        <v>vs OLD</v>
      </c>
      <c r="B20">
        <v>26</v>
      </c>
      <c r="C20">
        <v>7</v>
      </c>
      <c r="D20">
        <v>5</v>
      </c>
      <c r="E20">
        <v>0</v>
      </c>
      <c r="F20">
        <v>0</v>
      </c>
      <c r="G20">
        <v>1</v>
      </c>
      <c r="H20">
        <v>10</v>
      </c>
      <c r="I20">
        <v>25</v>
      </c>
      <c r="J20">
        <v>3</v>
      </c>
      <c r="K20">
        <v>10</v>
      </c>
      <c r="L20">
        <v>3</v>
      </c>
      <c r="M20">
        <v>3</v>
      </c>
      <c r="N20">
        <v>0</v>
      </c>
      <c r="O20">
        <v>1</v>
      </c>
      <c r="P20">
        <v>-14</v>
      </c>
      <c r="Q20" s="2">
        <f t="shared" si="0"/>
        <v>0.4</v>
      </c>
      <c r="R20" s="2">
        <f t="shared" si="4"/>
        <v>0.3</v>
      </c>
      <c r="S20" s="2">
        <f t="shared" si="5"/>
        <v>1</v>
      </c>
      <c r="T20">
        <v>40</v>
      </c>
      <c r="U20">
        <v>36</v>
      </c>
      <c r="V20">
        <v>0</v>
      </c>
      <c r="W20" s="3">
        <f t="shared" si="1"/>
        <v>19.307975000000003</v>
      </c>
      <c r="X20" s="4">
        <f t="shared" si="2"/>
        <v>40.9</v>
      </c>
      <c r="Y20" s="4">
        <f t="shared" si="3"/>
        <v>16.700000000000003</v>
      </c>
      <c r="Z20">
        <v>0</v>
      </c>
    </row>
    <row r="21" spans="1:26" x14ac:dyDescent="0.3">
      <c r="A21" s="1" t="str">
        <f>'Dejounte Murray'!A21</f>
        <v>@ USA</v>
      </c>
      <c r="B21">
        <v>27</v>
      </c>
      <c r="C21">
        <v>2</v>
      </c>
      <c r="D21">
        <v>6</v>
      </c>
      <c r="E21">
        <v>1</v>
      </c>
      <c r="F21">
        <v>1</v>
      </c>
      <c r="G21">
        <v>0</v>
      </c>
      <c r="H21">
        <v>11</v>
      </c>
      <c r="I21">
        <v>19</v>
      </c>
      <c r="J21">
        <v>5</v>
      </c>
      <c r="K21">
        <v>11</v>
      </c>
      <c r="L21">
        <v>0</v>
      </c>
      <c r="M21">
        <v>0</v>
      </c>
      <c r="N21">
        <v>0</v>
      </c>
      <c r="O21">
        <v>2</v>
      </c>
      <c r="P21">
        <v>34</v>
      </c>
      <c r="Q21" s="2">
        <f t="shared" si="0"/>
        <v>0.57894736842105265</v>
      </c>
      <c r="R21" s="2">
        <f t="shared" si="4"/>
        <v>0.45454545454545453</v>
      </c>
      <c r="S21" s="6" t="s">
        <v>45</v>
      </c>
      <c r="T21">
        <v>35</v>
      </c>
      <c r="U21">
        <v>42</v>
      </c>
      <c r="V21">
        <v>0</v>
      </c>
      <c r="W21" s="3">
        <f t="shared" si="1"/>
        <v>33.899714285714289</v>
      </c>
      <c r="X21" s="4">
        <f t="shared" si="2"/>
        <v>44.4</v>
      </c>
      <c r="Y21" s="4">
        <f t="shared" si="3"/>
        <v>23.8</v>
      </c>
      <c r="Z21">
        <v>0</v>
      </c>
    </row>
    <row r="22" spans="1:26" x14ac:dyDescent="0.3">
      <c r="A22" s="1" t="str">
        <f>'Dejounte Murray'!A22</f>
        <v>vs SPA</v>
      </c>
      <c r="B22">
        <v>34</v>
      </c>
      <c r="C22">
        <v>6</v>
      </c>
      <c r="D22">
        <v>5</v>
      </c>
      <c r="E22">
        <v>0</v>
      </c>
      <c r="F22">
        <v>0</v>
      </c>
      <c r="G22">
        <v>0</v>
      </c>
      <c r="H22">
        <v>10</v>
      </c>
      <c r="I22">
        <v>22</v>
      </c>
      <c r="J22">
        <v>6</v>
      </c>
      <c r="K22">
        <v>13</v>
      </c>
      <c r="L22">
        <v>8</v>
      </c>
      <c r="M22">
        <v>8</v>
      </c>
      <c r="N22">
        <v>1</v>
      </c>
      <c r="O22">
        <v>1</v>
      </c>
      <c r="P22">
        <v>3</v>
      </c>
      <c r="Q22" s="2">
        <f t="shared" si="0"/>
        <v>0.45454545454545453</v>
      </c>
      <c r="R22" s="2">
        <f t="shared" si="4"/>
        <v>0.46153846153846156</v>
      </c>
      <c r="S22" s="2">
        <f t="shared" si="5"/>
        <v>1</v>
      </c>
      <c r="T22">
        <v>37</v>
      </c>
      <c r="U22">
        <v>47</v>
      </c>
      <c r="V22">
        <v>0</v>
      </c>
      <c r="W22" s="3">
        <f t="shared" si="1"/>
        <v>36.298864864864868</v>
      </c>
      <c r="X22" s="4">
        <f t="shared" si="2"/>
        <v>48.7</v>
      </c>
      <c r="Y22" s="4">
        <f t="shared" si="3"/>
        <v>27.900000000000002</v>
      </c>
      <c r="Z22">
        <v>0</v>
      </c>
    </row>
    <row r="23" spans="1:26" x14ac:dyDescent="0.3">
      <c r="A23" s="1" t="str">
        <f>'Dejounte Murray'!A23</f>
        <v>@ 6TH</v>
      </c>
      <c r="B23">
        <v>36</v>
      </c>
      <c r="C23">
        <v>9</v>
      </c>
      <c r="D23">
        <v>4</v>
      </c>
      <c r="E23">
        <v>1</v>
      </c>
      <c r="F23">
        <v>3</v>
      </c>
      <c r="G23">
        <v>8</v>
      </c>
      <c r="H23">
        <v>14</v>
      </c>
      <c r="I23">
        <v>21</v>
      </c>
      <c r="J23">
        <v>6</v>
      </c>
      <c r="K23">
        <v>8</v>
      </c>
      <c r="L23">
        <v>2</v>
      </c>
      <c r="M23">
        <v>2</v>
      </c>
      <c r="N23">
        <v>0</v>
      </c>
      <c r="O23">
        <v>4</v>
      </c>
      <c r="P23">
        <v>2</v>
      </c>
      <c r="Q23" s="2">
        <f t="shared" si="0"/>
        <v>0.66666666666666663</v>
      </c>
      <c r="R23" s="2">
        <f t="shared" si="4"/>
        <v>0.75</v>
      </c>
      <c r="S23" s="2">
        <f t="shared" si="5"/>
        <v>1</v>
      </c>
      <c r="T23">
        <v>47</v>
      </c>
      <c r="U23">
        <v>44</v>
      </c>
      <c r="V23">
        <v>0</v>
      </c>
      <c r="W23" s="3">
        <f t="shared" si="1"/>
        <v>27.760042553191493</v>
      </c>
      <c r="X23" s="4">
        <f t="shared" si="2"/>
        <v>56.8</v>
      </c>
      <c r="Y23" s="4">
        <f t="shared" si="3"/>
        <v>26.5</v>
      </c>
      <c r="Z23">
        <v>0</v>
      </c>
    </row>
    <row r="24" spans="1:26" x14ac:dyDescent="0.3">
      <c r="A24" s="1" t="str">
        <f>'Dejounte Murray'!A24</f>
        <v>vs CAN</v>
      </c>
      <c r="B24">
        <v>20</v>
      </c>
      <c r="C24">
        <v>3</v>
      </c>
      <c r="D24">
        <v>7</v>
      </c>
      <c r="E24">
        <v>0</v>
      </c>
      <c r="F24">
        <v>0</v>
      </c>
      <c r="G24">
        <v>2</v>
      </c>
      <c r="H24">
        <v>7</v>
      </c>
      <c r="I24">
        <v>10</v>
      </c>
      <c r="J24">
        <v>4</v>
      </c>
      <c r="K24">
        <v>7</v>
      </c>
      <c r="L24">
        <v>2</v>
      </c>
      <c r="M24">
        <v>2</v>
      </c>
      <c r="N24">
        <v>0</v>
      </c>
      <c r="O24">
        <v>1</v>
      </c>
      <c r="P24">
        <v>17</v>
      </c>
      <c r="Q24" s="2">
        <f t="shared" si="0"/>
        <v>0.7</v>
      </c>
      <c r="R24" s="2">
        <f t="shared" si="4"/>
        <v>0.5714285714285714</v>
      </c>
      <c r="S24" s="2">
        <f t="shared" si="5"/>
        <v>1</v>
      </c>
      <c r="T24">
        <v>35</v>
      </c>
      <c r="U24">
        <v>37</v>
      </c>
      <c r="V24">
        <v>2</v>
      </c>
      <c r="W24" s="3">
        <f t="shared" si="1"/>
        <v>27.040285714285719</v>
      </c>
      <c r="X24" s="4">
        <f t="shared" si="2"/>
        <v>32.1</v>
      </c>
      <c r="Y24" s="4">
        <f t="shared" si="3"/>
        <v>19.2</v>
      </c>
      <c r="Z24">
        <v>0</v>
      </c>
    </row>
    <row r="25" spans="1:26" x14ac:dyDescent="0.3">
      <c r="A25" s="1" t="str">
        <f>'Dejounte Murray'!A25</f>
        <v>@ DNK</v>
      </c>
      <c r="B25">
        <v>31</v>
      </c>
      <c r="C25">
        <v>5</v>
      </c>
      <c r="D25">
        <v>5</v>
      </c>
      <c r="E25">
        <v>0</v>
      </c>
      <c r="F25">
        <v>0</v>
      </c>
      <c r="G25">
        <v>2</v>
      </c>
      <c r="H25">
        <v>12</v>
      </c>
      <c r="I25">
        <v>17</v>
      </c>
      <c r="J25">
        <v>5</v>
      </c>
      <c r="K25">
        <v>8</v>
      </c>
      <c r="L25">
        <v>2</v>
      </c>
      <c r="M25">
        <v>2</v>
      </c>
      <c r="N25">
        <v>0</v>
      </c>
      <c r="O25">
        <v>3</v>
      </c>
      <c r="P25">
        <v>11</v>
      </c>
      <c r="Q25" s="2">
        <f t="shared" si="0"/>
        <v>0.70588235294117652</v>
      </c>
      <c r="R25" s="2">
        <f t="shared" si="4"/>
        <v>0.625</v>
      </c>
      <c r="S25" s="2">
        <f t="shared" si="5"/>
        <v>1</v>
      </c>
      <c r="T25">
        <v>36</v>
      </c>
      <c r="U25">
        <v>44</v>
      </c>
      <c r="V25">
        <v>1</v>
      </c>
      <c r="W25" s="3">
        <f t="shared" si="1"/>
        <v>35.41802777777778</v>
      </c>
      <c r="X25" s="4">
        <f t="shared" si="2"/>
        <v>42.5</v>
      </c>
      <c r="Y25" s="4">
        <f t="shared" si="3"/>
        <v>25.7</v>
      </c>
      <c r="Z25">
        <v>0</v>
      </c>
    </row>
    <row r="26" spans="1:26" x14ac:dyDescent="0.3">
      <c r="A26" s="1" t="str">
        <f>'Dejounte Murray'!A26</f>
        <v>@ CHI</v>
      </c>
      <c r="B26">
        <v>20</v>
      </c>
      <c r="C26">
        <v>5</v>
      </c>
      <c r="D26">
        <v>8</v>
      </c>
      <c r="E26">
        <v>1</v>
      </c>
      <c r="F26">
        <v>1</v>
      </c>
      <c r="G26">
        <v>0</v>
      </c>
      <c r="H26">
        <v>8</v>
      </c>
      <c r="I26">
        <v>22</v>
      </c>
      <c r="J26">
        <v>2</v>
      </c>
      <c r="K26">
        <v>10</v>
      </c>
      <c r="L26">
        <v>2</v>
      </c>
      <c r="M26">
        <v>2</v>
      </c>
      <c r="N26">
        <v>0</v>
      </c>
      <c r="O26">
        <v>0</v>
      </c>
      <c r="P26">
        <v>0</v>
      </c>
      <c r="Q26" s="2">
        <f t="shared" si="0"/>
        <v>0.36363636363636365</v>
      </c>
      <c r="R26" s="2">
        <f t="shared" si="4"/>
        <v>0.2</v>
      </c>
      <c r="S26" s="2">
        <f t="shared" si="5"/>
        <v>1</v>
      </c>
      <c r="T26">
        <v>38</v>
      </c>
      <c r="U26">
        <v>39</v>
      </c>
      <c r="V26">
        <v>2</v>
      </c>
      <c r="W26" s="3">
        <f t="shared" si="1"/>
        <v>20.522684210526322</v>
      </c>
      <c r="X26" s="4">
        <f t="shared" si="2"/>
        <v>44</v>
      </c>
      <c r="Y26" s="4">
        <f t="shared" si="3"/>
        <v>16.600000000000001</v>
      </c>
      <c r="Z26">
        <v>0</v>
      </c>
    </row>
    <row r="27" spans="1:26" x14ac:dyDescent="0.3">
      <c r="A27" s="1" t="str">
        <f>'Dejounte Murray'!A27</f>
        <v>vs 3PT</v>
      </c>
      <c r="B27">
        <v>38</v>
      </c>
      <c r="C27">
        <v>8</v>
      </c>
      <c r="D27">
        <v>2</v>
      </c>
      <c r="E27">
        <v>0</v>
      </c>
      <c r="F27">
        <v>2</v>
      </c>
      <c r="G27">
        <v>0</v>
      </c>
      <c r="H27">
        <v>15</v>
      </c>
      <c r="I27">
        <v>22</v>
      </c>
      <c r="J27">
        <v>5</v>
      </c>
      <c r="K27">
        <v>10</v>
      </c>
      <c r="L27">
        <v>3</v>
      </c>
      <c r="M27">
        <v>4</v>
      </c>
      <c r="N27">
        <v>2</v>
      </c>
      <c r="O27">
        <v>0</v>
      </c>
      <c r="P27">
        <v>2</v>
      </c>
      <c r="Q27" s="2">
        <f t="shared" si="0"/>
        <v>0.68181818181818177</v>
      </c>
      <c r="R27" s="2">
        <f t="shared" si="4"/>
        <v>0.5</v>
      </c>
      <c r="S27" s="2">
        <f t="shared" si="5"/>
        <v>0.75</v>
      </c>
      <c r="T27">
        <v>36</v>
      </c>
      <c r="U27">
        <v>44</v>
      </c>
      <c r="V27">
        <v>1</v>
      </c>
      <c r="W27" s="3">
        <f t="shared" si="1"/>
        <v>48.258861111111109</v>
      </c>
      <c r="X27" s="4">
        <f t="shared" si="2"/>
        <v>56.6</v>
      </c>
      <c r="Y27" s="4">
        <f t="shared" si="3"/>
        <v>34.800000000000004</v>
      </c>
      <c r="Z27">
        <v>1</v>
      </c>
    </row>
    <row r="28" spans="1:26" x14ac:dyDescent="0.3">
      <c r="A28" s="1" t="str">
        <f>'Dejounte Murray'!A28</f>
        <v>@ DEF</v>
      </c>
      <c r="B28">
        <v>23</v>
      </c>
      <c r="C28">
        <v>4</v>
      </c>
      <c r="D28">
        <v>6</v>
      </c>
      <c r="E28">
        <v>0</v>
      </c>
      <c r="F28">
        <v>2</v>
      </c>
      <c r="G28">
        <v>1</v>
      </c>
      <c r="H28">
        <v>5</v>
      </c>
      <c r="I28">
        <v>17</v>
      </c>
      <c r="J28">
        <v>3</v>
      </c>
      <c r="K28">
        <v>10</v>
      </c>
      <c r="L28">
        <v>10</v>
      </c>
      <c r="M28">
        <v>10</v>
      </c>
      <c r="N28">
        <v>0</v>
      </c>
      <c r="O28">
        <v>2</v>
      </c>
      <c r="P28">
        <v>10</v>
      </c>
      <c r="Q28" s="2">
        <f t="shared" si="0"/>
        <v>0.29411764705882354</v>
      </c>
      <c r="R28" s="2">
        <f t="shared" si="4"/>
        <v>0.3</v>
      </c>
      <c r="S28" s="2">
        <f t="shared" si="5"/>
        <v>1</v>
      </c>
      <c r="T28">
        <v>39</v>
      </c>
      <c r="U28">
        <v>36</v>
      </c>
      <c r="V28">
        <v>0</v>
      </c>
      <c r="W28" s="3">
        <f t="shared" si="1"/>
        <v>22.293076923076921</v>
      </c>
      <c r="X28" s="4">
        <f t="shared" si="2"/>
        <v>41.8</v>
      </c>
      <c r="Y28" s="4">
        <f t="shared" si="3"/>
        <v>18.7</v>
      </c>
      <c r="Z28">
        <v>0</v>
      </c>
    </row>
    <row r="29" spans="1:26" x14ac:dyDescent="0.3">
      <c r="A29" s="1">
        <f>'Dejounte Murray'!A29</f>
        <v>0</v>
      </c>
      <c r="Q29" s="2" t="e">
        <f t="shared" si="0"/>
        <v>#DIV/0!</v>
      </c>
      <c r="R29" s="2" t="e">
        <f t="shared" si="4"/>
        <v>#DIV/0!</v>
      </c>
      <c r="S29" s="2" t="e">
        <f t="shared" si="5"/>
        <v>#DIV/0!</v>
      </c>
      <c r="W29" s="3" t="e">
        <f t="shared" si="1"/>
        <v>#DIV/0!</v>
      </c>
      <c r="X29" s="4">
        <f t="shared" si="2"/>
        <v>0</v>
      </c>
      <c r="Y29" s="4">
        <f t="shared" si="3"/>
        <v>0</v>
      </c>
      <c r="Z29">
        <v>0</v>
      </c>
    </row>
    <row r="30" spans="1:26" x14ac:dyDescent="0.3">
      <c r="A30" s="1">
        <f>'Dejounte Murray'!A30</f>
        <v>0</v>
      </c>
      <c r="Q30" s="2" t="e">
        <f t="shared" si="0"/>
        <v>#DIV/0!</v>
      </c>
      <c r="R30" s="2" t="e">
        <f t="shared" si="4"/>
        <v>#DIV/0!</v>
      </c>
      <c r="S30" s="2" t="e">
        <f t="shared" si="5"/>
        <v>#DIV/0!</v>
      </c>
      <c r="W30" s="3" t="e">
        <f t="shared" si="1"/>
        <v>#DIV/0!</v>
      </c>
      <c r="X30" s="4">
        <f t="shared" si="2"/>
        <v>0</v>
      </c>
      <c r="Y30" s="4">
        <f t="shared" si="3"/>
        <v>0</v>
      </c>
      <c r="Z30">
        <v>0</v>
      </c>
    </row>
    <row r="31" spans="1:26" x14ac:dyDescent="0.3">
      <c r="A31" s="1">
        <f>'Dejounte Murray'!A31</f>
        <v>0</v>
      </c>
      <c r="Q31" s="2" t="e">
        <f t="shared" si="0"/>
        <v>#DIV/0!</v>
      </c>
      <c r="R31" s="2" t="e">
        <f t="shared" si="4"/>
        <v>#DIV/0!</v>
      </c>
      <c r="S31" s="2" t="e">
        <f t="shared" si="5"/>
        <v>#DIV/0!</v>
      </c>
      <c r="W31" s="3" t="e">
        <f t="shared" si="1"/>
        <v>#DIV/0!</v>
      </c>
      <c r="X31" s="4">
        <f t="shared" si="2"/>
        <v>0</v>
      </c>
      <c r="Y31" s="4">
        <f t="shared" si="3"/>
        <v>0</v>
      </c>
      <c r="Z31">
        <v>0</v>
      </c>
    </row>
    <row r="32" spans="1:26" x14ac:dyDescent="0.3">
      <c r="A32" s="1">
        <f>'Dejounte Murray'!A32</f>
        <v>0</v>
      </c>
      <c r="Q32" s="2" t="e">
        <f t="shared" si="0"/>
        <v>#DIV/0!</v>
      </c>
      <c r="R32" s="2" t="e">
        <f t="shared" si="4"/>
        <v>#DIV/0!</v>
      </c>
      <c r="S32" s="2" t="e">
        <f t="shared" si="5"/>
        <v>#DIV/0!</v>
      </c>
      <c r="W32" s="3" t="e">
        <f t="shared" si="1"/>
        <v>#DIV/0!</v>
      </c>
      <c r="X32" s="4">
        <f t="shared" si="2"/>
        <v>0</v>
      </c>
      <c r="Y32" s="4">
        <f t="shared" si="3"/>
        <v>0</v>
      </c>
      <c r="Z32">
        <v>0</v>
      </c>
    </row>
    <row r="33" spans="1:26" x14ac:dyDescent="0.3">
      <c r="A33" s="1">
        <f>'Dejounte Murray'!A33</f>
        <v>0</v>
      </c>
      <c r="Q33" s="2" t="e">
        <f t="shared" si="0"/>
        <v>#DIV/0!</v>
      </c>
      <c r="R33" s="2" t="e">
        <f t="shared" si="4"/>
        <v>#DIV/0!</v>
      </c>
      <c r="S33" s="2" t="e">
        <f t="shared" si="5"/>
        <v>#DIV/0!</v>
      </c>
      <c r="W33" s="3" t="e">
        <f t="shared" si="1"/>
        <v>#DIV/0!</v>
      </c>
      <c r="X33" s="4">
        <f t="shared" si="2"/>
        <v>0</v>
      </c>
      <c r="Y33" s="4">
        <f t="shared" si="3"/>
        <v>0</v>
      </c>
      <c r="Z33">
        <v>0</v>
      </c>
    </row>
    <row r="34" spans="1:26" x14ac:dyDescent="0.3">
      <c r="A34" s="1">
        <f>'Dejounte Murray'!A34</f>
        <v>0</v>
      </c>
      <c r="Q34" s="2" t="e">
        <f t="shared" si="0"/>
        <v>#DIV/0!</v>
      </c>
      <c r="R34" s="2" t="e">
        <f t="shared" si="4"/>
        <v>#DIV/0!</v>
      </c>
      <c r="S34" s="2" t="e">
        <f t="shared" si="5"/>
        <v>#DIV/0!</v>
      </c>
      <c r="W34" s="3" t="e">
        <f t="shared" si="1"/>
        <v>#DIV/0!</v>
      </c>
      <c r="X34" s="4">
        <f t="shared" si="2"/>
        <v>0</v>
      </c>
      <c r="Y34" s="4">
        <f t="shared" si="3"/>
        <v>0</v>
      </c>
      <c r="Z34">
        <v>0</v>
      </c>
    </row>
    <row r="35" spans="1:26" x14ac:dyDescent="0.3">
      <c r="A35" s="1">
        <f>'Dejounte Murray'!A35</f>
        <v>0</v>
      </c>
      <c r="Q35" s="2" t="e">
        <f t="shared" si="0"/>
        <v>#DIV/0!</v>
      </c>
      <c r="R35" s="2" t="e">
        <f t="shared" si="4"/>
        <v>#DIV/0!</v>
      </c>
      <c r="S35" s="2" t="e">
        <f t="shared" si="5"/>
        <v>#DIV/0!</v>
      </c>
      <c r="W35" s="3" t="e">
        <f t="shared" si="1"/>
        <v>#DIV/0!</v>
      </c>
      <c r="X35" s="4">
        <f t="shared" si="2"/>
        <v>0</v>
      </c>
      <c r="Y35" s="4">
        <f t="shared" si="3"/>
        <v>0</v>
      </c>
      <c r="Z35">
        <v>0</v>
      </c>
    </row>
    <row r="36" spans="1:26" x14ac:dyDescent="0.3">
      <c r="A36" s="1">
        <f>'Dejounte Murray'!A36</f>
        <v>0</v>
      </c>
      <c r="Q36" s="2" t="e">
        <f t="shared" si="0"/>
        <v>#DIV/0!</v>
      </c>
      <c r="R36" s="2" t="e">
        <f t="shared" si="4"/>
        <v>#DIV/0!</v>
      </c>
      <c r="S36" s="2" t="e">
        <f t="shared" si="5"/>
        <v>#DIV/0!</v>
      </c>
      <c r="W36" s="3" t="e">
        <f t="shared" si="1"/>
        <v>#DIV/0!</v>
      </c>
      <c r="X36" s="4">
        <f t="shared" si="2"/>
        <v>0</v>
      </c>
      <c r="Y36" s="4">
        <f t="shared" si="3"/>
        <v>0</v>
      </c>
      <c r="Z36">
        <v>0</v>
      </c>
    </row>
    <row r="37" spans="1:26" x14ac:dyDescent="0.3">
      <c r="A37" s="1">
        <f>'Dejounte Murray'!A37</f>
        <v>0</v>
      </c>
      <c r="Q37" s="2" t="e">
        <f t="shared" si="0"/>
        <v>#DIV/0!</v>
      </c>
      <c r="R37" s="2" t="e">
        <f t="shared" si="4"/>
        <v>#DIV/0!</v>
      </c>
      <c r="S37" s="2" t="e">
        <f t="shared" si="5"/>
        <v>#DIV/0!</v>
      </c>
      <c r="W37" s="3" t="e">
        <f t="shared" si="1"/>
        <v>#DIV/0!</v>
      </c>
      <c r="X37" s="4">
        <f t="shared" si="2"/>
        <v>0</v>
      </c>
      <c r="Y37" s="4">
        <f t="shared" si="3"/>
        <v>0</v>
      </c>
      <c r="Z37">
        <v>0</v>
      </c>
    </row>
    <row r="38" spans="1:26" x14ac:dyDescent="0.3">
      <c r="A38" s="1">
        <f>'Dejounte Murray'!A38</f>
        <v>0</v>
      </c>
      <c r="Q38" s="2" t="e">
        <f t="shared" si="0"/>
        <v>#DIV/0!</v>
      </c>
      <c r="R38" s="2" t="e">
        <f t="shared" si="4"/>
        <v>#DIV/0!</v>
      </c>
      <c r="S38" s="2" t="e">
        <f t="shared" si="5"/>
        <v>#DIV/0!</v>
      </c>
      <c r="W38" s="3" t="e">
        <f t="shared" si="1"/>
        <v>#DIV/0!</v>
      </c>
      <c r="X38" s="4">
        <f t="shared" si="2"/>
        <v>0</v>
      </c>
      <c r="Y38" s="4">
        <f t="shared" si="3"/>
        <v>0</v>
      </c>
      <c r="Z38">
        <v>0</v>
      </c>
    </row>
    <row r="39" spans="1:26" x14ac:dyDescent="0.3">
      <c r="A39" s="1">
        <f>'Dejounte Murray'!A39</f>
        <v>0</v>
      </c>
      <c r="Q39" s="2" t="e">
        <f t="shared" si="0"/>
        <v>#DIV/0!</v>
      </c>
      <c r="R39" s="2" t="e">
        <f t="shared" si="4"/>
        <v>#DIV/0!</v>
      </c>
      <c r="S39" s="2" t="e">
        <f t="shared" si="5"/>
        <v>#DIV/0!</v>
      </c>
      <c r="W39" s="3" t="e">
        <f t="shared" si="1"/>
        <v>#DIV/0!</v>
      </c>
      <c r="X39" s="4">
        <f t="shared" si="2"/>
        <v>0</v>
      </c>
      <c r="Y39" s="4">
        <f t="shared" si="3"/>
        <v>0</v>
      </c>
      <c r="Z39">
        <v>0</v>
      </c>
    </row>
    <row r="40" spans="1:26" x14ac:dyDescent="0.3">
      <c r="A40" s="1">
        <f>'Dejounte Murray'!A40</f>
        <v>0</v>
      </c>
      <c r="Q40" s="2" t="e">
        <f t="shared" si="0"/>
        <v>#DIV/0!</v>
      </c>
      <c r="R40" s="2" t="e">
        <f t="shared" si="4"/>
        <v>#DIV/0!</v>
      </c>
      <c r="S40" s="2" t="e">
        <f t="shared" si="5"/>
        <v>#DIV/0!</v>
      </c>
      <c r="W40" s="3" t="e">
        <f t="shared" si="1"/>
        <v>#DIV/0!</v>
      </c>
      <c r="X40" s="4">
        <f t="shared" si="2"/>
        <v>0</v>
      </c>
      <c r="Y40" s="4">
        <f t="shared" si="3"/>
        <v>0</v>
      </c>
      <c r="Z40">
        <v>0</v>
      </c>
    </row>
    <row r="41" spans="1:26" x14ac:dyDescent="0.3">
      <c r="A41" s="1">
        <f>'Dejounte Murray'!A41</f>
        <v>0</v>
      </c>
      <c r="Q41" s="2" t="e">
        <f t="shared" si="0"/>
        <v>#DIV/0!</v>
      </c>
      <c r="R41" s="2" t="e">
        <f t="shared" si="4"/>
        <v>#DIV/0!</v>
      </c>
      <c r="S41" s="2" t="e">
        <f t="shared" si="5"/>
        <v>#DIV/0!</v>
      </c>
      <c r="W41" s="3" t="e">
        <f t="shared" si="1"/>
        <v>#DIV/0!</v>
      </c>
      <c r="X41" s="4">
        <f t="shared" si="2"/>
        <v>0</v>
      </c>
      <c r="Y41" s="4">
        <f t="shared" si="3"/>
        <v>0</v>
      </c>
      <c r="Z41">
        <v>0</v>
      </c>
    </row>
    <row r="42" spans="1:26" x14ac:dyDescent="0.3">
      <c r="A42" s="1">
        <f>'Dejounte Murray'!A42</f>
        <v>0</v>
      </c>
      <c r="Q42" s="2" t="e">
        <f t="shared" si="0"/>
        <v>#DIV/0!</v>
      </c>
      <c r="R42" s="2" t="e">
        <f t="shared" si="4"/>
        <v>#DIV/0!</v>
      </c>
      <c r="S42" s="2" t="e">
        <f t="shared" si="5"/>
        <v>#DIV/0!</v>
      </c>
      <c r="W42" s="3" t="e">
        <f t="shared" si="1"/>
        <v>#DIV/0!</v>
      </c>
      <c r="X42" s="4">
        <f t="shared" si="2"/>
        <v>0</v>
      </c>
      <c r="Y42" s="4">
        <f t="shared" si="3"/>
        <v>0</v>
      </c>
      <c r="Z42">
        <v>0</v>
      </c>
    </row>
    <row r="43" spans="1:26" x14ac:dyDescent="0.3">
      <c r="A43" s="1">
        <f>'Dejounte Murray'!A43</f>
        <v>0</v>
      </c>
      <c r="Q43" s="2" t="e">
        <f t="shared" si="0"/>
        <v>#DIV/0!</v>
      </c>
      <c r="R43" s="2" t="e">
        <f t="shared" si="4"/>
        <v>#DIV/0!</v>
      </c>
      <c r="S43" s="2" t="e">
        <f t="shared" si="5"/>
        <v>#DIV/0!</v>
      </c>
      <c r="W43" s="3" t="e">
        <f t="shared" si="1"/>
        <v>#DIV/0!</v>
      </c>
      <c r="X43" s="4">
        <f t="shared" si="2"/>
        <v>0</v>
      </c>
      <c r="Y43" s="4">
        <f t="shared" si="3"/>
        <v>0</v>
      </c>
      <c r="Z43">
        <v>0</v>
      </c>
    </row>
    <row r="44" spans="1:26" x14ac:dyDescent="0.3">
      <c r="A44" s="1">
        <f>'Dejounte Murray'!A44</f>
        <v>0</v>
      </c>
      <c r="Q44" s="2" t="e">
        <f t="shared" si="0"/>
        <v>#DIV/0!</v>
      </c>
      <c r="R44" s="2" t="e">
        <f t="shared" si="4"/>
        <v>#DIV/0!</v>
      </c>
      <c r="S44" s="2" t="e">
        <f t="shared" si="5"/>
        <v>#DIV/0!</v>
      </c>
      <c r="W44" s="3" t="e">
        <f t="shared" si="1"/>
        <v>#DIV/0!</v>
      </c>
      <c r="X44" s="4">
        <f t="shared" si="2"/>
        <v>0</v>
      </c>
      <c r="Y44" s="4">
        <f t="shared" si="3"/>
        <v>0</v>
      </c>
      <c r="Z44">
        <v>0</v>
      </c>
    </row>
    <row r="45" spans="1:26" x14ac:dyDescent="0.3">
      <c r="A45" s="1">
        <f>'Dejounte Murray'!A45</f>
        <v>0</v>
      </c>
      <c r="Q45" s="2" t="e">
        <f t="shared" si="0"/>
        <v>#DIV/0!</v>
      </c>
      <c r="R45" s="2" t="e">
        <f t="shared" si="4"/>
        <v>#DIV/0!</v>
      </c>
      <c r="S45" s="2" t="e">
        <f t="shared" si="5"/>
        <v>#DIV/0!</v>
      </c>
      <c r="W45" s="3" t="e">
        <f t="shared" si="1"/>
        <v>#DIV/0!</v>
      </c>
      <c r="X45" s="4">
        <f t="shared" si="2"/>
        <v>0</v>
      </c>
      <c r="Y45" s="4">
        <f t="shared" si="3"/>
        <v>0</v>
      </c>
      <c r="Z45">
        <v>0</v>
      </c>
    </row>
    <row r="46" spans="1:26" x14ac:dyDescent="0.3">
      <c r="A46" s="1">
        <f>'Dejounte Murray'!A46</f>
        <v>0</v>
      </c>
      <c r="Q46" s="2" t="e">
        <f t="shared" si="0"/>
        <v>#DIV/0!</v>
      </c>
      <c r="R46" s="2" t="e">
        <f t="shared" si="4"/>
        <v>#DIV/0!</v>
      </c>
      <c r="S46" s="2" t="e">
        <f t="shared" si="5"/>
        <v>#DIV/0!</v>
      </c>
      <c r="W46" s="3" t="e">
        <f t="shared" si="1"/>
        <v>#DIV/0!</v>
      </c>
      <c r="X46" s="4">
        <f t="shared" si="2"/>
        <v>0</v>
      </c>
      <c r="Y46" s="4">
        <f t="shared" si="3"/>
        <v>0</v>
      </c>
      <c r="Z46">
        <v>0</v>
      </c>
    </row>
    <row r="47" spans="1:26" x14ac:dyDescent="0.3">
      <c r="A47" t="s">
        <v>22</v>
      </c>
      <c r="B47" s="4">
        <f>AVERAGE(B2:B46)</f>
        <v>26.703703703703702</v>
      </c>
      <c r="C47" s="4">
        <f t="shared" ref="C47:P47" si="6">AVERAGE(C2:C46)</f>
        <v>5.0370370370370372</v>
      </c>
      <c r="D47" s="4">
        <f t="shared" si="6"/>
        <v>5.8148148148148149</v>
      </c>
      <c r="E47" s="4">
        <f t="shared" si="6"/>
        <v>0.55555555555555558</v>
      </c>
      <c r="F47" s="4">
        <f t="shared" si="6"/>
        <v>0.96296296296296291</v>
      </c>
      <c r="G47" s="4">
        <f t="shared" si="6"/>
        <v>2.1851851851851851</v>
      </c>
      <c r="H47" s="4">
        <f t="shared" si="6"/>
        <v>10</v>
      </c>
      <c r="I47" s="4">
        <f t="shared" si="6"/>
        <v>18.481481481481481</v>
      </c>
      <c r="J47" s="4">
        <f t="shared" si="6"/>
        <v>4.2222222222222223</v>
      </c>
      <c r="K47" s="4">
        <f t="shared" si="6"/>
        <v>8.481481481481481</v>
      </c>
      <c r="L47" s="4">
        <f t="shared" si="6"/>
        <v>2.4814814814814814</v>
      </c>
      <c r="M47" s="4">
        <f t="shared" si="6"/>
        <v>2.6296296296296298</v>
      </c>
      <c r="N47" s="4">
        <f t="shared" si="6"/>
        <v>0.37037037037037035</v>
      </c>
      <c r="O47" s="4">
        <f t="shared" si="6"/>
        <v>1.4444444444444444</v>
      </c>
      <c r="P47" s="4">
        <f t="shared" si="6"/>
        <v>1.1111111111111112</v>
      </c>
      <c r="Q47" s="2">
        <f>SUM(H2:H46)/SUM(I2:I46)</f>
        <v>0.5410821643286573</v>
      </c>
      <c r="R47" s="2">
        <f>SUM(J2:J46)/SUM(K2:K46)</f>
        <v>0.49781659388646288</v>
      </c>
      <c r="S47" s="2">
        <f>SUM(L2:L46)/SUM(M2:M46)</f>
        <v>0.94366197183098588</v>
      </c>
      <c r="T47" s="4">
        <f t="shared" ref="T47:V47" si="7">AVERAGE(T2:T46)</f>
        <v>37.370370370370374</v>
      </c>
      <c r="U47" s="4">
        <f t="shared" si="7"/>
        <v>40.74074074074074</v>
      </c>
      <c r="V47" s="4">
        <f t="shared" si="7"/>
        <v>0.81481481481481477</v>
      </c>
      <c r="W47" s="3">
        <f>((H49*85.91) +(F49*53.897)+(J49*51.757)+(L49*46.845)+(E49*39.19)+(N49*39.19)+(D49*34.677)+((C49-N49)*14.707)-(O49*17.174)-((M49-L49)*20.091)-((I49-H49)*39.19)-(G49*53.897))/T49</f>
        <v>28.749725470763128</v>
      </c>
      <c r="X47" s="4">
        <f t="shared" ref="X47" si="8">B47+(C47*1.2)+(D47*1.5)+(E47*3)+(F47*3)-G47</f>
        <v>43.840740740740735</v>
      </c>
      <c r="Y47" s="4">
        <f t="shared" ref="Y47" si="9">B47+0.4*H47-0.7*I47-0.4*(M47-L47)+0.7*N47+0.3*(C47-N47)+F47+D47*0.7+0.7*E47-0.4*O47-G47</f>
        <v>22.025925925925918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721</v>
      </c>
      <c r="C49">
        <f t="shared" ref="C49:P49" si="10">SUM(C2:C46)</f>
        <v>136</v>
      </c>
      <c r="D49">
        <f t="shared" si="10"/>
        <v>157</v>
      </c>
      <c r="E49">
        <f t="shared" si="10"/>
        <v>15</v>
      </c>
      <c r="F49">
        <f t="shared" si="10"/>
        <v>26</v>
      </c>
      <c r="G49">
        <f t="shared" si="10"/>
        <v>59</v>
      </c>
      <c r="H49">
        <f t="shared" si="10"/>
        <v>270</v>
      </c>
      <c r="I49">
        <f t="shared" si="10"/>
        <v>499</v>
      </c>
      <c r="J49">
        <f t="shared" si="10"/>
        <v>114</v>
      </c>
      <c r="K49">
        <f t="shared" si="10"/>
        <v>229</v>
      </c>
      <c r="L49">
        <f t="shared" si="10"/>
        <v>67</v>
      </c>
      <c r="M49">
        <f t="shared" si="10"/>
        <v>71</v>
      </c>
      <c r="N49">
        <f t="shared" si="10"/>
        <v>10</v>
      </c>
      <c r="O49">
        <f t="shared" si="10"/>
        <v>39</v>
      </c>
      <c r="P49">
        <f t="shared" si="10"/>
        <v>30</v>
      </c>
      <c r="T49">
        <f>SUM(T2:T46)</f>
        <v>1009</v>
      </c>
      <c r="U49">
        <f>SUM(U2:U46)</f>
        <v>1100</v>
      </c>
      <c r="V49">
        <f>SUM(V2:V46)</f>
        <v>22</v>
      </c>
      <c r="X49" s="4">
        <f>SUM(X2:X46)</f>
        <v>1183.7</v>
      </c>
      <c r="Z49">
        <f>SUM(Z2:Z46)</f>
        <v>8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8D2F3-062D-4516-A234-355E5E7467CF}">
  <dimension ref="A1:Z56"/>
  <sheetViews>
    <sheetView topLeftCell="A25" workbookViewId="0">
      <selection activeCell="B24" sqref="B24:B28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'Dejounte Murray'!A2</f>
        <v>@ EUR</v>
      </c>
      <c r="B2">
        <v>6</v>
      </c>
      <c r="C2">
        <v>6</v>
      </c>
      <c r="D2">
        <v>0</v>
      </c>
      <c r="E2">
        <v>0</v>
      </c>
      <c r="F2">
        <v>0</v>
      </c>
      <c r="G2">
        <v>0</v>
      </c>
      <c r="H2">
        <v>2</v>
      </c>
      <c r="I2">
        <v>10</v>
      </c>
      <c r="J2">
        <v>0</v>
      </c>
      <c r="K2">
        <v>3</v>
      </c>
      <c r="L2">
        <v>2</v>
      </c>
      <c r="M2">
        <v>3</v>
      </c>
      <c r="N2">
        <v>0</v>
      </c>
      <c r="O2">
        <v>0</v>
      </c>
      <c r="P2">
        <v>-15</v>
      </c>
      <c r="Q2" s="2">
        <f t="shared" ref="Q2:Q46" si="0">H2/I2</f>
        <v>0.2</v>
      </c>
      <c r="R2" s="2">
        <f t="shared" ref="R2:R46" si="1">J2/K2</f>
        <v>0</v>
      </c>
      <c r="S2" s="2">
        <f>L2/M2</f>
        <v>0.66666666666666663</v>
      </c>
      <c r="T2">
        <v>27</v>
      </c>
      <c r="U2">
        <v>6</v>
      </c>
      <c r="V2">
        <v>1</v>
      </c>
      <c r="W2" s="3">
        <f t="shared" ref="W2:W46" si="2">((H2*85.91) +(F2*53.897)+(J2*51.757)+(L2*46.845)+(E2*39.19)+(N2*39.19)+(D2*34.677)+((C2-N2)*14.707)-(O2*17.174)-((M2-L2)*20.091)-((I2-H2)*39.19)-(G2*53.897))/T2</f>
        <v>0.74596296296296372</v>
      </c>
      <c r="X2" s="4">
        <f t="shared" ref="X2:X46" si="3">B2+(C2*1.2)+(D2*1.5)+(E2*3)+(F2*3)-G2</f>
        <v>13.2</v>
      </c>
      <c r="Y2" s="4">
        <f t="shared" ref="Y2:Y46" si="4">B2+0.4*H2-0.7*I2-0.4*(M2-L2)+0.7*N2+0.3*(C2-N2)+F2+D2*0.7+0.7*E2-0.4*O2-G2</f>
        <v>1.1999999999999997</v>
      </c>
      <c r="Z2">
        <v>0</v>
      </c>
    </row>
    <row r="3" spans="1:26" x14ac:dyDescent="0.3">
      <c r="A3" s="1" t="str">
        <f>'Dejounte Murray'!A3</f>
        <v>@ RKS</v>
      </c>
      <c r="B3">
        <v>7</v>
      </c>
      <c r="C3">
        <v>7</v>
      </c>
      <c r="D3">
        <v>0</v>
      </c>
      <c r="E3">
        <v>1</v>
      </c>
      <c r="F3">
        <v>0</v>
      </c>
      <c r="G3">
        <v>0</v>
      </c>
      <c r="H3">
        <v>2</v>
      </c>
      <c r="I3">
        <v>6</v>
      </c>
      <c r="J3">
        <v>0</v>
      </c>
      <c r="K3">
        <v>1</v>
      </c>
      <c r="L3">
        <v>3</v>
      </c>
      <c r="M3">
        <v>4</v>
      </c>
      <c r="N3">
        <v>0</v>
      </c>
      <c r="O3">
        <v>1</v>
      </c>
      <c r="P3">
        <v>-24</v>
      </c>
      <c r="Q3" s="2">
        <f t="shared" si="0"/>
        <v>0.33333333333333331</v>
      </c>
      <c r="R3" s="2">
        <f t="shared" si="1"/>
        <v>0</v>
      </c>
      <c r="S3" s="2">
        <f>L3/M3</f>
        <v>0.75</v>
      </c>
      <c r="T3">
        <v>24</v>
      </c>
      <c r="U3">
        <v>7</v>
      </c>
      <c r="V3">
        <v>0</v>
      </c>
      <c r="W3" s="3">
        <f t="shared" si="2"/>
        <v>10.852875000000003</v>
      </c>
      <c r="X3" s="4">
        <f t="shared" si="3"/>
        <v>18.399999999999999</v>
      </c>
      <c r="Y3" s="4">
        <f t="shared" si="4"/>
        <v>5.6000000000000005</v>
      </c>
      <c r="Z3">
        <v>0</v>
      </c>
    </row>
    <row r="4" spans="1:26" x14ac:dyDescent="0.3">
      <c r="A4" s="1" t="str">
        <f>'Dejounte Murray'!A4</f>
        <v>vs AFR</v>
      </c>
      <c r="B4">
        <v>23</v>
      </c>
      <c r="C4">
        <v>6</v>
      </c>
      <c r="D4">
        <v>1</v>
      </c>
      <c r="E4">
        <v>1</v>
      </c>
      <c r="F4">
        <v>0</v>
      </c>
      <c r="G4">
        <v>1</v>
      </c>
      <c r="H4">
        <v>10</v>
      </c>
      <c r="I4">
        <v>19</v>
      </c>
      <c r="J4">
        <v>1</v>
      </c>
      <c r="K4">
        <v>2</v>
      </c>
      <c r="L4">
        <v>2</v>
      </c>
      <c r="M4">
        <v>5</v>
      </c>
      <c r="N4">
        <v>2</v>
      </c>
      <c r="O4">
        <v>3</v>
      </c>
      <c r="P4">
        <v>-21</v>
      </c>
      <c r="Q4" s="2">
        <f t="shared" si="0"/>
        <v>0.52631578947368418</v>
      </c>
      <c r="R4" s="2">
        <f t="shared" si="1"/>
        <v>0.5</v>
      </c>
      <c r="S4" s="2">
        <f>L4/M4</f>
        <v>0.4</v>
      </c>
      <c r="T4">
        <v>40</v>
      </c>
      <c r="U4">
        <v>25</v>
      </c>
      <c r="V4">
        <v>3</v>
      </c>
      <c r="W4" s="3">
        <f t="shared" si="2"/>
        <v>17.430499999999991</v>
      </c>
      <c r="X4" s="4">
        <f t="shared" si="3"/>
        <v>33.700000000000003</v>
      </c>
      <c r="Y4" s="4">
        <f t="shared" si="4"/>
        <v>14.3</v>
      </c>
      <c r="Z4">
        <v>0</v>
      </c>
    </row>
    <row r="5" spans="1:26" x14ac:dyDescent="0.3">
      <c r="A5" s="1" t="str">
        <f>'Dejounte Murray'!A5</f>
        <v>@ OLD</v>
      </c>
      <c r="B5">
        <v>18</v>
      </c>
      <c r="C5">
        <v>12</v>
      </c>
      <c r="D5">
        <v>2</v>
      </c>
      <c r="E5">
        <v>1</v>
      </c>
      <c r="F5">
        <v>0</v>
      </c>
      <c r="G5">
        <v>1</v>
      </c>
      <c r="H5">
        <v>7</v>
      </c>
      <c r="I5">
        <v>15</v>
      </c>
      <c r="J5">
        <v>1</v>
      </c>
      <c r="K5">
        <v>4</v>
      </c>
      <c r="L5">
        <v>3</v>
      </c>
      <c r="M5">
        <v>3</v>
      </c>
      <c r="N5">
        <v>6</v>
      </c>
      <c r="O5">
        <v>0</v>
      </c>
      <c r="P5">
        <v>4</v>
      </c>
      <c r="Q5" s="2">
        <f t="shared" si="0"/>
        <v>0.46666666666666667</v>
      </c>
      <c r="R5" s="2">
        <f t="shared" si="1"/>
        <v>0.25</v>
      </c>
      <c r="S5" s="2">
        <f>L5/M5</f>
        <v>1</v>
      </c>
      <c r="T5">
        <v>38</v>
      </c>
      <c r="U5">
        <v>22</v>
      </c>
      <c r="V5">
        <v>0</v>
      </c>
      <c r="W5" s="3">
        <f t="shared" si="2"/>
        <v>22.583447368421044</v>
      </c>
      <c r="X5" s="4">
        <f t="shared" si="3"/>
        <v>37.4</v>
      </c>
      <c r="Y5" s="4">
        <f t="shared" si="4"/>
        <v>17.399999999999999</v>
      </c>
      <c r="Z5">
        <v>0</v>
      </c>
    </row>
    <row r="6" spans="1:26" x14ac:dyDescent="0.3">
      <c r="A6" s="1" t="str">
        <f>'Dejounte Murray'!A6</f>
        <v>vs USA</v>
      </c>
      <c r="B6">
        <v>38</v>
      </c>
      <c r="C6">
        <v>8</v>
      </c>
      <c r="D6">
        <v>3</v>
      </c>
      <c r="E6">
        <v>0</v>
      </c>
      <c r="F6">
        <v>3</v>
      </c>
      <c r="G6">
        <v>1</v>
      </c>
      <c r="H6">
        <v>16</v>
      </c>
      <c r="I6">
        <v>22</v>
      </c>
      <c r="J6">
        <v>3</v>
      </c>
      <c r="K6">
        <v>3</v>
      </c>
      <c r="L6">
        <v>3</v>
      </c>
      <c r="M6">
        <v>3</v>
      </c>
      <c r="N6">
        <v>3</v>
      </c>
      <c r="O6">
        <v>5</v>
      </c>
      <c r="P6">
        <v>18</v>
      </c>
      <c r="Q6" s="2">
        <f t="shared" si="0"/>
        <v>0.72727272727272729</v>
      </c>
      <c r="R6" s="2">
        <f t="shared" si="1"/>
        <v>1</v>
      </c>
      <c r="S6" s="2">
        <f t="shared" ref="S6:S46" si="5">L6/M6</f>
        <v>1</v>
      </c>
      <c r="T6">
        <v>44</v>
      </c>
      <c r="U6">
        <v>44</v>
      </c>
      <c r="V6">
        <v>2</v>
      </c>
      <c r="W6" s="3">
        <f t="shared" si="2"/>
        <v>39.824681818181823</v>
      </c>
      <c r="X6" s="4">
        <f t="shared" si="3"/>
        <v>60.1</v>
      </c>
      <c r="Y6" s="4">
        <f t="shared" si="4"/>
        <v>34.700000000000003</v>
      </c>
      <c r="Z6">
        <v>1</v>
      </c>
    </row>
    <row r="7" spans="1:26" x14ac:dyDescent="0.3">
      <c r="A7" s="1" t="str">
        <f>'Dejounte Murray'!A7</f>
        <v>@ SPA</v>
      </c>
      <c r="B7">
        <v>24</v>
      </c>
      <c r="C7">
        <v>7</v>
      </c>
      <c r="D7">
        <v>2</v>
      </c>
      <c r="E7">
        <v>1</v>
      </c>
      <c r="F7">
        <v>0</v>
      </c>
      <c r="G7">
        <v>0</v>
      </c>
      <c r="H7">
        <v>9</v>
      </c>
      <c r="I7">
        <v>12</v>
      </c>
      <c r="J7">
        <v>2</v>
      </c>
      <c r="K7">
        <v>2</v>
      </c>
      <c r="L7">
        <v>4</v>
      </c>
      <c r="M7">
        <v>4</v>
      </c>
      <c r="N7">
        <v>3</v>
      </c>
      <c r="O7">
        <v>3</v>
      </c>
      <c r="P7">
        <v>10</v>
      </c>
      <c r="Q7" s="2">
        <f t="shared" si="0"/>
        <v>0.75</v>
      </c>
      <c r="R7" s="2">
        <f t="shared" si="1"/>
        <v>1</v>
      </c>
      <c r="S7" s="2">
        <f t="shared" si="5"/>
        <v>1</v>
      </c>
      <c r="T7">
        <v>38</v>
      </c>
      <c r="U7">
        <v>28</v>
      </c>
      <c r="V7">
        <v>2</v>
      </c>
      <c r="W7" s="3">
        <f t="shared" si="2"/>
        <v>31.050894736842103</v>
      </c>
      <c r="X7" s="4">
        <f t="shared" si="3"/>
        <v>38.4</v>
      </c>
      <c r="Y7" s="4">
        <f t="shared" si="4"/>
        <v>23.400000000000002</v>
      </c>
      <c r="Z7">
        <v>0</v>
      </c>
    </row>
    <row r="8" spans="1:26" x14ac:dyDescent="0.3">
      <c r="A8" s="1" t="str">
        <f>'Dejounte Murray'!A8</f>
        <v>vs 6TH</v>
      </c>
      <c r="B8">
        <v>15</v>
      </c>
      <c r="C8">
        <v>8</v>
      </c>
      <c r="D8">
        <v>2</v>
      </c>
      <c r="E8">
        <v>3</v>
      </c>
      <c r="F8">
        <v>0</v>
      </c>
      <c r="G8">
        <v>0</v>
      </c>
      <c r="H8">
        <v>7</v>
      </c>
      <c r="I8">
        <v>11</v>
      </c>
      <c r="J8">
        <v>1</v>
      </c>
      <c r="K8">
        <v>1</v>
      </c>
      <c r="L8">
        <v>0</v>
      </c>
      <c r="M8">
        <v>0</v>
      </c>
      <c r="N8">
        <v>4</v>
      </c>
      <c r="O8">
        <v>1</v>
      </c>
      <c r="P8">
        <v>11</v>
      </c>
      <c r="Q8" s="2">
        <f t="shared" si="0"/>
        <v>0.63636363636363635</v>
      </c>
      <c r="R8" s="2">
        <f t="shared" si="1"/>
        <v>1</v>
      </c>
      <c r="S8" s="6" t="s">
        <v>45</v>
      </c>
      <c r="T8">
        <v>41</v>
      </c>
      <c r="U8">
        <v>20</v>
      </c>
      <c r="V8">
        <v>2</v>
      </c>
      <c r="W8" s="3">
        <f t="shared" si="2"/>
        <v>21.504999999999999</v>
      </c>
      <c r="X8" s="4">
        <f t="shared" si="3"/>
        <v>36.6</v>
      </c>
      <c r="Y8" s="4">
        <f t="shared" si="4"/>
        <v>17.200000000000003</v>
      </c>
      <c r="Z8">
        <v>0</v>
      </c>
    </row>
    <row r="9" spans="1:26" x14ac:dyDescent="0.3">
      <c r="A9" s="1" t="str">
        <f>'Dejounte Murray'!A9</f>
        <v>@ CAN</v>
      </c>
      <c r="B9">
        <v>25</v>
      </c>
      <c r="C9">
        <v>4</v>
      </c>
      <c r="D9">
        <v>0</v>
      </c>
      <c r="E9">
        <v>0</v>
      </c>
      <c r="F9">
        <v>0</v>
      </c>
      <c r="G9">
        <v>0</v>
      </c>
      <c r="H9">
        <v>10</v>
      </c>
      <c r="I9">
        <v>16</v>
      </c>
      <c r="J9">
        <v>2</v>
      </c>
      <c r="K9">
        <v>2</v>
      </c>
      <c r="L9">
        <v>3</v>
      </c>
      <c r="M9">
        <v>3</v>
      </c>
      <c r="N9">
        <v>1</v>
      </c>
      <c r="O9">
        <v>1</v>
      </c>
      <c r="P9">
        <v>11</v>
      </c>
      <c r="Q9" s="2">
        <f t="shared" si="0"/>
        <v>0.625</v>
      </c>
      <c r="R9" s="2">
        <f t="shared" si="1"/>
        <v>1</v>
      </c>
      <c r="S9" s="2">
        <f t="shared" si="5"/>
        <v>1</v>
      </c>
      <c r="T9">
        <v>39</v>
      </c>
      <c r="U9">
        <v>25</v>
      </c>
      <c r="V9">
        <v>3</v>
      </c>
      <c r="W9" s="3">
        <f t="shared" si="2"/>
        <v>23.952461538461542</v>
      </c>
      <c r="X9" s="4">
        <f t="shared" si="3"/>
        <v>29.8</v>
      </c>
      <c r="Y9" s="4">
        <f t="shared" si="4"/>
        <v>19</v>
      </c>
      <c r="Z9">
        <v>0</v>
      </c>
    </row>
    <row r="10" spans="1:26" x14ac:dyDescent="0.3">
      <c r="A10" s="1" t="str">
        <f>'Dejounte Murray'!A10</f>
        <v>vs DNK</v>
      </c>
      <c r="B10">
        <v>20</v>
      </c>
      <c r="C10">
        <v>6</v>
      </c>
      <c r="D10">
        <v>0</v>
      </c>
      <c r="E10">
        <v>2</v>
      </c>
      <c r="F10">
        <v>1</v>
      </c>
      <c r="G10">
        <v>0</v>
      </c>
      <c r="H10">
        <v>8</v>
      </c>
      <c r="I10">
        <v>14</v>
      </c>
      <c r="J10">
        <v>1</v>
      </c>
      <c r="K10">
        <v>1</v>
      </c>
      <c r="L10">
        <v>3</v>
      </c>
      <c r="M10">
        <v>3</v>
      </c>
      <c r="N10">
        <v>0</v>
      </c>
      <c r="O10">
        <v>2</v>
      </c>
      <c r="P10">
        <v>7</v>
      </c>
      <c r="Q10" s="2">
        <f t="shared" si="0"/>
        <v>0.5714285714285714</v>
      </c>
      <c r="R10" s="2">
        <f t="shared" si="1"/>
        <v>1</v>
      </c>
      <c r="S10" s="2">
        <f t="shared" si="5"/>
        <v>1</v>
      </c>
      <c r="T10">
        <v>43</v>
      </c>
      <c r="U10">
        <v>20</v>
      </c>
      <c r="V10">
        <v>1</v>
      </c>
      <c r="W10" s="3">
        <f t="shared" si="2"/>
        <v>19.316348837209301</v>
      </c>
      <c r="X10" s="4">
        <f t="shared" si="3"/>
        <v>36.200000000000003</v>
      </c>
      <c r="Y10" s="4">
        <f t="shared" si="4"/>
        <v>16.799999999999997</v>
      </c>
      <c r="Z10">
        <v>0</v>
      </c>
    </row>
    <row r="11" spans="1:26" x14ac:dyDescent="0.3">
      <c r="A11" s="1" t="str">
        <f>'Dejounte Murray'!A11</f>
        <v>vs CHI</v>
      </c>
      <c r="B11">
        <v>21</v>
      </c>
      <c r="C11">
        <v>6</v>
      </c>
      <c r="D11">
        <v>2</v>
      </c>
      <c r="E11">
        <v>0</v>
      </c>
      <c r="F11">
        <v>1</v>
      </c>
      <c r="G11">
        <v>1</v>
      </c>
      <c r="H11">
        <v>10</v>
      </c>
      <c r="I11">
        <v>14</v>
      </c>
      <c r="J11">
        <v>1</v>
      </c>
      <c r="K11">
        <v>1</v>
      </c>
      <c r="L11">
        <v>0</v>
      </c>
      <c r="M11">
        <v>0</v>
      </c>
      <c r="N11">
        <v>1</v>
      </c>
      <c r="O11">
        <v>1</v>
      </c>
      <c r="P11">
        <v>3</v>
      </c>
      <c r="Q11" s="2">
        <f t="shared" si="0"/>
        <v>0.7142857142857143</v>
      </c>
      <c r="R11" s="2">
        <f t="shared" si="1"/>
        <v>1</v>
      </c>
      <c r="S11" s="6" t="s">
        <v>45</v>
      </c>
      <c r="T11">
        <v>38</v>
      </c>
      <c r="U11">
        <v>25</v>
      </c>
      <c r="V11">
        <v>1</v>
      </c>
      <c r="W11" s="3">
        <f t="shared" si="2"/>
        <v>24.184263157894737</v>
      </c>
      <c r="X11" s="4">
        <f t="shared" si="3"/>
        <v>33.200000000000003</v>
      </c>
      <c r="Y11" s="4">
        <f t="shared" si="4"/>
        <v>18.399999999999999</v>
      </c>
      <c r="Z11">
        <v>0</v>
      </c>
    </row>
    <row r="12" spans="1:26" x14ac:dyDescent="0.3">
      <c r="A12" s="1" t="str">
        <f>'Dejounte Murray'!A12</f>
        <v>@ 3PT</v>
      </c>
      <c r="B12">
        <v>25</v>
      </c>
      <c r="C12">
        <v>9</v>
      </c>
      <c r="D12">
        <v>2</v>
      </c>
      <c r="E12">
        <v>0</v>
      </c>
      <c r="F12">
        <v>0</v>
      </c>
      <c r="G12">
        <v>1</v>
      </c>
      <c r="H12">
        <v>9</v>
      </c>
      <c r="I12">
        <v>13</v>
      </c>
      <c r="J12">
        <v>3</v>
      </c>
      <c r="K12">
        <v>4</v>
      </c>
      <c r="L12">
        <v>4</v>
      </c>
      <c r="M12">
        <v>4</v>
      </c>
      <c r="N12">
        <v>3</v>
      </c>
      <c r="O12">
        <v>0</v>
      </c>
      <c r="P12">
        <v>11</v>
      </c>
      <c r="Q12" s="2">
        <f t="shared" si="0"/>
        <v>0.69230769230769229</v>
      </c>
      <c r="R12" s="2">
        <f t="shared" si="1"/>
        <v>0.75</v>
      </c>
      <c r="S12" s="2">
        <f t="shared" si="5"/>
        <v>1</v>
      </c>
      <c r="T12">
        <v>40</v>
      </c>
      <c r="U12">
        <v>30</v>
      </c>
      <c r="V12">
        <v>2</v>
      </c>
      <c r="W12" s="3">
        <f t="shared" si="2"/>
        <v>29.508749999999999</v>
      </c>
      <c r="X12" s="4">
        <f t="shared" si="3"/>
        <v>37.799999999999997</v>
      </c>
      <c r="Y12" s="4">
        <f t="shared" si="4"/>
        <v>23.8</v>
      </c>
      <c r="Z12">
        <v>0</v>
      </c>
    </row>
    <row r="13" spans="1:26" x14ac:dyDescent="0.3">
      <c r="A13" s="1" t="str">
        <f>'Dejounte Murray'!A13</f>
        <v>vs DEF</v>
      </c>
      <c r="B13">
        <v>27</v>
      </c>
      <c r="C13">
        <v>6</v>
      </c>
      <c r="D13">
        <v>2</v>
      </c>
      <c r="E13">
        <v>0</v>
      </c>
      <c r="F13">
        <v>0</v>
      </c>
      <c r="G13">
        <v>1</v>
      </c>
      <c r="H13">
        <v>11</v>
      </c>
      <c r="I13">
        <v>18</v>
      </c>
      <c r="J13">
        <v>2</v>
      </c>
      <c r="K13">
        <v>3</v>
      </c>
      <c r="L13">
        <v>3</v>
      </c>
      <c r="M13">
        <v>5</v>
      </c>
      <c r="N13">
        <v>1</v>
      </c>
      <c r="O13">
        <v>1</v>
      </c>
      <c r="P13">
        <v>-5</v>
      </c>
      <c r="Q13" s="2">
        <f t="shared" si="0"/>
        <v>0.61111111111111116</v>
      </c>
      <c r="R13" s="2">
        <f t="shared" si="1"/>
        <v>0.66666666666666663</v>
      </c>
      <c r="S13" s="2">
        <f t="shared" si="5"/>
        <v>0.6</v>
      </c>
      <c r="T13">
        <v>48</v>
      </c>
      <c r="U13">
        <v>32</v>
      </c>
      <c r="V13">
        <v>1</v>
      </c>
      <c r="W13" s="3">
        <f t="shared" si="2"/>
        <v>20.532395833333336</v>
      </c>
      <c r="X13" s="4">
        <f t="shared" si="3"/>
        <v>36.200000000000003</v>
      </c>
      <c r="Y13" s="4">
        <f t="shared" si="4"/>
        <v>20.199999999999996</v>
      </c>
      <c r="Z13">
        <v>0</v>
      </c>
    </row>
    <row r="14" spans="1:26" x14ac:dyDescent="0.3">
      <c r="A14" s="1" t="str">
        <f>'Dejounte Murray'!A14</f>
        <v>@ OCE</v>
      </c>
      <c r="B14">
        <v>14</v>
      </c>
      <c r="C14">
        <v>6</v>
      </c>
      <c r="D14">
        <v>1</v>
      </c>
      <c r="E14">
        <v>1</v>
      </c>
      <c r="F14">
        <v>3</v>
      </c>
      <c r="G14">
        <v>0</v>
      </c>
      <c r="H14">
        <v>6</v>
      </c>
      <c r="I14">
        <v>15</v>
      </c>
      <c r="J14">
        <v>1</v>
      </c>
      <c r="K14">
        <v>1</v>
      </c>
      <c r="L14">
        <v>1</v>
      </c>
      <c r="M14">
        <v>3</v>
      </c>
      <c r="N14">
        <v>3</v>
      </c>
      <c r="O14">
        <v>1</v>
      </c>
      <c r="P14">
        <v>-1</v>
      </c>
      <c r="Q14" s="2">
        <f t="shared" si="0"/>
        <v>0.4</v>
      </c>
      <c r="R14" s="2">
        <f t="shared" si="1"/>
        <v>1</v>
      </c>
      <c r="S14" s="2">
        <f t="shared" si="5"/>
        <v>0.33333333333333331</v>
      </c>
      <c r="T14">
        <v>44</v>
      </c>
      <c r="U14">
        <v>16</v>
      </c>
      <c r="V14">
        <v>0</v>
      </c>
      <c r="W14" s="3">
        <f t="shared" si="2"/>
        <v>13.664659090909089</v>
      </c>
      <c r="X14" s="4">
        <f t="shared" si="3"/>
        <v>34.700000000000003</v>
      </c>
      <c r="Y14" s="4">
        <f t="shared" si="4"/>
        <v>12.099999999999996</v>
      </c>
      <c r="Z14">
        <v>0</v>
      </c>
    </row>
    <row r="15" spans="1:26" x14ac:dyDescent="0.3">
      <c r="A15" s="1" t="str">
        <f>'Dejounte Murray'!A15</f>
        <v>vs FRA</v>
      </c>
      <c r="B15">
        <v>30</v>
      </c>
      <c r="C15">
        <v>15</v>
      </c>
      <c r="D15">
        <v>2</v>
      </c>
      <c r="E15">
        <v>1</v>
      </c>
      <c r="F15">
        <v>1</v>
      </c>
      <c r="G15">
        <v>0</v>
      </c>
      <c r="H15">
        <v>13</v>
      </c>
      <c r="I15">
        <v>21</v>
      </c>
      <c r="J15">
        <v>0</v>
      </c>
      <c r="K15">
        <v>2</v>
      </c>
      <c r="L15">
        <v>4</v>
      </c>
      <c r="M15">
        <v>5</v>
      </c>
      <c r="N15">
        <v>3</v>
      </c>
      <c r="O15">
        <v>3</v>
      </c>
      <c r="P15">
        <v>12</v>
      </c>
      <c r="Q15" s="2">
        <f t="shared" si="0"/>
        <v>0.61904761904761907</v>
      </c>
      <c r="R15" s="2">
        <f t="shared" si="1"/>
        <v>0</v>
      </c>
      <c r="S15" s="2">
        <f t="shared" si="5"/>
        <v>0.8</v>
      </c>
      <c r="T15">
        <v>42</v>
      </c>
      <c r="U15">
        <v>35</v>
      </c>
      <c r="V15">
        <v>3</v>
      </c>
      <c r="W15" s="3">
        <f t="shared" si="2"/>
        <v>32.751714285714286</v>
      </c>
      <c r="X15" s="4">
        <f t="shared" si="3"/>
        <v>57</v>
      </c>
      <c r="Y15" s="4">
        <f t="shared" si="4"/>
        <v>27.700000000000003</v>
      </c>
      <c r="Z15">
        <v>1</v>
      </c>
    </row>
    <row r="16" spans="1:26" x14ac:dyDescent="0.3">
      <c r="A16" s="1" t="str">
        <f>'Dejounte Murray'!A16</f>
        <v>@ INJ</v>
      </c>
      <c r="B16">
        <v>13</v>
      </c>
      <c r="C16">
        <v>4</v>
      </c>
      <c r="D16">
        <v>1</v>
      </c>
      <c r="E16">
        <v>0</v>
      </c>
      <c r="F16">
        <v>0</v>
      </c>
      <c r="G16">
        <v>0</v>
      </c>
      <c r="H16">
        <v>6</v>
      </c>
      <c r="I16">
        <v>10</v>
      </c>
      <c r="J16">
        <v>0</v>
      </c>
      <c r="K16">
        <v>0</v>
      </c>
      <c r="L16">
        <v>1</v>
      </c>
      <c r="M16">
        <v>2</v>
      </c>
      <c r="N16">
        <v>0</v>
      </c>
      <c r="O16">
        <v>2</v>
      </c>
      <c r="P16">
        <v>-16</v>
      </c>
      <c r="Q16" s="2">
        <f t="shared" si="0"/>
        <v>0.6</v>
      </c>
      <c r="R16" s="6" t="s">
        <v>45</v>
      </c>
      <c r="S16" s="2">
        <f t="shared" si="5"/>
        <v>0.5</v>
      </c>
      <c r="T16">
        <v>37</v>
      </c>
      <c r="U16">
        <v>16</v>
      </c>
      <c r="V16">
        <v>2</v>
      </c>
      <c r="W16" s="3">
        <f t="shared" si="2"/>
        <v>12.016513513513516</v>
      </c>
      <c r="X16" s="4">
        <f t="shared" si="3"/>
        <v>19.3</v>
      </c>
      <c r="Y16" s="4">
        <f t="shared" si="4"/>
        <v>9.0999999999999979</v>
      </c>
      <c r="Z16">
        <v>0</v>
      </c>
    </row>
    <row r="17" spans="1:26" x14ac:dyDescent="0.3">
      <c r="A17" s="1" t="str">
        <f>'Dejounte Murray'!A17</f>
        <v>vs EUR</v>
      </c>
      <c r="B17">
        <v>27</v>
      </c>
      <c r="C17">
        <v>7</v>
      </c>
      <c r="D17">
        <v>1</v>
      </c>
      <c r="E17">
        <v>1</v>
      </c>
      <c r="F17">
        <v>1</v>
      </c>
      <c r="G17">
        <v>1</v>
      </c>
      <c r="H17">
        <v>11</v>
      </c>
      <c r="I17">
        <v>18</v>
      </c>
      <c r="J17">
        <v>1</v>
      </c>
      <c r="K17">
        <v>1</v>
      </c>
      <c r="L17">
        <v>4</v>
      </c>
      <c r="M17">
        <v>5</v>
      </c>
      <c r="N17">
        <v>2</v>
      </c>
      <c r="O17">
        <v>0</v>
      </c>
      <c r="P17">
        <v>5</v>
      </c>
      <c r="Q17" s="2">
        <f t="shared" si="0"/>
        <v>0.61111111111111116</v>
      </c>
      <c r="R17" s="2">
        <f t="shared" si="1"/>
        <v>1</v>
      </c>
      <c r="S17" s="2">
        <f t="shared" si="5"/>
        <v>0.8</v>
      </c>
      <c r="T17">
        <v>40</v>
      </c>
      <c r="U17">
        <v>29</v>
      </c>
      <c r="V17">
        <v>3</v>
      </c>
      <c r="W17" s="3">
        <f t="shared" si="2"/>
        <v>27.887700000000006</v>
      </c>
      <c r="X17" s="4">
        <f t="shared" si="3"/>
        <v>41.9</v>
      </c>
      <c r="Y17" s="4">
        <f t="shared" si="4"/>
        <v>22.699999999999996</v>
      </c>
      <c r="Z17">
        <v>0</v>
      </c>
    </row>
    <row r="18" spans="1:26" x14ac:dyDescent="0.3">
      <c r="A18" s="1" t="str">
        <f>'Dejounte Murray'!A18</f>
        <v>vs RKS</v>
      </c>
      <c r="B18">
        <v>22</v>
      </c>
      <c r="C18">
        <v>5</v>
      </c>
      <c r="D18">
        <v>1</v>
      </c>
      <c r="E18">
        <v>1</v>
      </c>
      <c r="F18">
        <v>0</v>
      </c>
      <c r="G18">
        <v>0</v>
      </c>
      <c r="H18">
        <v>7</v>
      </c>
      <c r="I18">
        <v>21</v>
      </c>
      <c r="J18">
        <v>1</v>
      </c>
      <c r="K18">
        <v>5</v>
      </c>
      <c r="L18">
        <v>7</v>
      </c>
      <c r="M18">
        <v>11</v>
      </c>
      <c r="N18">
        <v>3</v>
      </c>
      <c r="O18">
        <v>2</v>
      </c>
      <c r="P18">
        <v>-1</v>
      </c>
      <c r="Q18" s="2">
        <f t="shared" si="0"/>
        <v>0.33333333333333331</v>
      </c>
      <c r="R18" s="2">
        <f t="shared" si="1"/>
        <v>0.2</v>
      </c>
      <c r="S18" s="2">
        <f t="shared" si="5"/>
        <v>0.63636363636363635</v>
      </c>
      <c r="T18">
        <v>42</v>
      </c>
      <c r="U18">
        <v>25</v>
      </c>
      <c r="V18">
        <v>0</v>
      </c>
      <c r="W18" s="3">
        <f t="shared" si="2"/>
        <v>12.821928571428568</v>
      </c>
      <c r="X18" s="4">
        <f t="shared" si="3"/>
        <v>32.5</v>
      </c>
      <c r="Y18" s="4">
        <f t="shared" si="4"/>
        <v>11.799999999999999</v>
      </c>
      <c r="Z18">
        <v>0</v>
      </c>
    </row>
    <row r="19" spans="1:26" x14ac:dyDescent="0.3">
      <c r="A19" s="1" t="str">
        <f>'Dejounte Murray'!A19</f>
        <v>@ AFR</v>
      </c>
      <c r="B19">
        <v>21</v>
      </c>
      <c r="C19">
        <v>5</v>
      </c>
      <c r="D19">
        <v>1</v>
      </c>
      <c r="E19">
        <v>1</v>
      </c>
      <c r="F19">
        <v>1</v>
      </c>
      <c r="G19">
        <v>1</v>
      </c>
      <c r="H19">
        <v>8</v>
      </c>
      <c r="I19">
        <v>16</v>
      </c>
      <c r="J19">
        <v>3</v>
      </c>
      <c r="K19">
        <v>5</v>
      </c>
      <c r="L19">
        <v>2</v>
      </c>
      <c r="M19">
        <v>2</v>
      </c>
      <c r="N19">
        <v>2</v>
      </c>
      <c r="O19">
        <v>0</v>
      </c>
      <c r="P19">
        <v>-20</v>
      </c>
      <c r="Q19" s="2">
        <f t="shared" si="0"/>
        <v>0.5</v>
      </c>
      <c r="R19" s="2">
        <f t="shared" si="1"/>
        <v>0.6</v>
      </c>
      <c r="S19" s="2">
        <f t="shared" si="5"/>
        <v>1</v>
      </c>
      <c r="T19">
        <v>38</v>
      </c>
      <c r="U19">
        <v>23</v>
      </c>
      <c r="V19">
        <v>1</v>
      </c>
      <c r="W19" s="3">
        <f t="shared" si="2"/>
        <v>21.554973684210527</v>
      </c>
      <c r="X19" s="4">
        <f t="shared" si="3"/>
        <v>33.5</v>
      </c>
      <c r="Y19" s="4">
        <f t="shared" si="4"/>
        <v>16.7</v>
      </c>
      <c r="Z19">
        <v>0</v>
      </c>
    </row>
    <row r="20" spans="1:26" x14ac:dyDescent="0.3">
      <c r="A20" s="1" t="str">
        <f>'Dejounte Murray'!A20</f>
        <v>vs OLD</v>
      </c>
      <c r="B20">
        <v>18</v>
      </c>
      <c r="C20">
        <v>6</v>
      </c>
      <c r="D20">
        <v>1</v>
      </c>
      <c r="E20">
        <v>0</v>
      </c>
      <c r="F20">
        <v>1</v>
      </c>
      <c r="G20">
        <v>2</v>
      </c>
      <c r="H20">
        <v>8</v>
      </c>
      <c r="I20">
        <v>14</v>
      </c>
      <c r="J20">
        <v>0</v>
      </c>
      <c r="K20">
        <v>2</v>
      </c>
      <c r="L20">
        <v>2</v>
      </c>
      <c r="M20">
        <v>3</v>
      </c>
      <c r="N20">
        <v>1</v>
      </c>
      <c r="O20">
        <v>1</v>
      </c>
      <c r="P20">
        <v>-10</v>
      </c>
      <c r="Q20" s="2">
        <f t="shared" si="0"/>
        <v>0.5714285714285714</v>
      </c>
      <c r="R20" s="2">
        <f t="shared" si="1"/>
        <v>0</v>
      </c>
      <c r="S20" s="2">
        <f t="shared" si="5"/>
        <v>0.66666666666666663</v>
      </c>
      <c r="T20">
        <v>41</v>
      </c>
      <c r="U20">
        <v>20</v>
      </c>
      <c r="V20">
        <v>5</v>
      </c>
      <c r="W20" s="3">
        <f t="shared" si="2"/>
        <v>14.684634146341464</v>
      </c>
      <c r="X20" s="4">
        <f t="shared" si="3"/>
        <v>27.7</v>
      </c>
      <c r="Y20" s="4">
        <f t="shared" si="4"/>
        <v>12.499999999999998</v>
      </c>
      <c r="Z20">
        <v>0</v>
      </c>
    </row>
    <row r="21" spans="1:26" x14ac:dyDescent="0.3">
      <c r="A21" s="1" t="str">
        <f>'Dejounte Murray'!A21</f>
        <v>@ USA</v>
      </c>
      <c r="B21">
        <v>23</v>
      </c>
      <c r="C21">
        <v>6</v>
      </c>
      <c r="D21">
        <v>0</v>
      </c>
      <c r="E21">
        <v>0</v>
      </c>
      <c r="F21">
        <v>3</v>
      </c>
      <c r="G21">
        <v>2</v>
      </c>
      <c r="H21">
        <v>9</v>
      </c>
      <c r="I21">
        <v>13</v>
      </c>
      <c r="J21">
        <v>2</v>
      </c>
      <c r="K21">
        <v>2</v>
      </c>
      <c r="L21">
        <v>3</v>
      </c>
      <c r="M21">
        <v>4</v>
      </c>
      <c r="N21">
        <v>2</v>
      </c>
      <c r="O21">
        <v>1</v>
      </c>
      <c r="P21">
        <v>44</v>
      </c>
      <c r="Q21" s="2">
        <f t="shared" si="0"/>
        <v>0.69230769230769229</v>
      </c>
      <c r="R21" s="2">
        <f t="shared" si="1"/>
        <v>1</v>
      </c>
      <c r="S21" s="2">
        <f t="shared" si="5"/>
        <v>0.75</v>
      </c>
      <c r="T21">
        <v>31</v>
      </c>
      <c r="U21">
        <v>23</v>
      </c>
      <c r="V21">
        <v>1</v>
      </c>
      <c r="W21" s="3">
        <f t="shared" si="2"/>
        <v>32.719967741935484</v>
      </c>
      <c r="X21" s="4">
        <f t="shared" si="3"/>
        <v>37.200000000000003</v>
      </c>
      <c r="Y21" s="4">
        <f t="shared" si="4"/>
        <v>20.3</v>
      </c>
      <c r="Z21">
        <v>0</v>
      </c>
    </row>
    <row r="22" spans="1:26" x14ac:dyDescent="0.3">
      <c r="A22" s="1" t="str">
        <f>'Dejounte Murray'!A22</f>
        <v>vs SPA</v>
      </c>
      <c r="B22">
        <v>31</v>
      </c>
      <c r="C22">
        <v>7</v>
      </c>
      <c r="D22">
        <v>0</v>
      </c>
      <c r="E22">
        <v>2</v>
      </c>
      <c r="F22">
        <v>1</v>
      </c>
      <c r="G22">
        <v>1</v>
      </c>
      <c r="H22">
        <v>13</v>
      </c>
      <c r="I22">
        <v>18</v>
      </c>
      <c r="J22">
        <v>1</v>
      </c>
      <c r="K22">
        <v>3</v>
      </c>
      <c r="L22">
        <v>4</v>
      </c>
      <c r="M22">
        <v>5</v>
      </c>
      <c r="N22">
        <v>2</v>
      </c>
      <c r="O22">
        <v>3</v>
      </c>
      <c r="P22">
        <v>4</v>
      </c>
      <c r="Q22" s="2">
        <f t="shared" si="0"/>
        <v>0.72222222222222221</v>
      </c>
      <c r="R22" s="2">
        <f t="shared" si="1"/>
        <v>0.33333333333333331</v>
      </c>
      <c r="S22" s="2">
        <f t="shared" si="5"/>
        <v>0.8</v>
      </c>
      <c r="T22">
        <v>42</v>
      </c>
      <c r="U22">
        <v>31</v>
      </c>
      <c r="V22">
        <v>2</v>
      </c>
      <c r="W22" s="3">
        <f t="shared" si="2"/>
        <v>31.397595238095249</v>
      </c>
      <c r="X22" s="4">
        <f t="shared" si="3"/>
        <v>47.4</v>
      </c>
      <c r="Y22" s="4">
        <f t="shared" si="4"/>
        <v>26.3</v>
      </c>
      <c r="Z22">
        <v>1</v>
      </c>
    </row>
    <row r="23" spans="1:26" x14ac:dyDescent="0.3">
      <c r="A23" s="1" t="str">
        <f>'Dejounte Murray'!A23</f>
        <v>@ 6TH</v>
      </c>
      <c r="B23">
        <v>31</v>
      </c>
      <c r="C23">
        <v>9</v>
      </c>
      <c r="D23">
        <v>3</v>
      </c>
      <c r="E23">
        <v>0</v>
      </c>
      <c r="F23">
        <v>2</v>
      </c>
      <c r="G23">
        <v>1</v>
      </c>
      <c r="H23">
        <v>14</v>
      </c>
      <c r="I23">
        <v>19</v>
      </c>
      <c r="J23">
        <v>0</v>
      </c>
      <c r="K23">
        <v>1</v>
      </c>
      <c r="L23">
        <v>3</v>
      </c>
      <c r="M23">
        <v>6</v>
      </c>
      <c r="N23">
        <v>2</v>
      </c>
      <c r="O23">
        <v>2</v>
      </c>
      <c r="P23">
        <v>7</v>
      </c>
      <c r="Q23" s="2">
        <f t="shared" si="0"/>
        <v>0.73684210526315785</v>
      </c>
      <c r="R23" s="2">
        <f t="shared" si="1"/>
        <v>0</v>
      </c>
      <c r="S23" s="2">
        <f t="shared" si="5"/>
        <v>0.5</v>
      </c>
      <c r="T23">
        <v>48</v>
      </c>
      <c r="U23">
        <v>37</v>
      </c>
      <c r="V23">
        <v>1</v>
      </c>
      <c r="W23" s="3">
        <f t="shared" si="2"/>
        <v>28.999187500000005</v>
      </c>
      <c r="X23" s="4">
        <f t="shared" si="3"/>
        <v>51.3</v>
      </c>
      <c r="Y23" s="4">
        <f t="shared" si="4"/>
        <v>27.900000000000002</v>
      </c>
      <c r="Z23">
        <v>0</v>
      </c>
    </row>
    <row r="24" spans="1:26" x14ac:dyDescent="0.3">
      <c r="A24" s="1" t="str">
        <f>'Dejounte Murray'!A24</f>
        <v>vs CAN</v>
      </c>
      <c r="B24">
        <v>12</v>
      </c>
      <c r="C24">
        <v>7</v>
      </c>
      <c r="D24">
        <v>0</v>
      </c>
      <c r="E24">
        <v>0</v>
      </c>
      <c r="F24">
        <v>2</v>
      </c>
      <c r="G24">
        <v>0</v>
      </c>
      <c r="H24">
        <v>5</v>
      </c>
      <c r="I24">
        <v>8</v>
      </c>
      <c r="J24">
        <v>0</v>
      </c>
      <c r="K24">
        <v>1</v>
      </c>
      <c r="L24">
        <v>2</v>
      </c>
      <c r="M24">
        <v>3</v>
      </c>
      <c r="N24">
        <v>2</v>
      </c>
      <c r="O24">
        <v>2</v>
      </c>
      <c r="P24">
        <v>15</v>
      </c>
      <c r="Q24" s="2">
        <f t="shared" si="0"/>
        <v>0.625</v>
      </c>
      <c r="R24" s="2">
        <f t="shared" si="1"/>
        <v>0</v>
      </c>
      <c r="S24" s="2">
        <f t="shared" si="5"/>
        <v>0.66666666666666663</v>
      </c>
      <c r="T24">
        <v>37</v>
      </c>
      <c r="U24">
        <v>12</v>
      </c>
      <c r="V24">
        <v>1</v>
      </c>
      <c r="W24" s="3">
        <f t="shared" si="2"/>
        <v>16.511891891891889</v>
      </c>
      <c r="X24" s="4">
        <f t="shared" si="3"/>
        <v>26.4</v>
      </c>
      <c r="Y24" s="4">
        <f t="shared" si="4"/>
        <v>12.1</v>
      </c>
      <c r="Z24">
        <v>0</v>
      </c>
    </row>
    <row r="25" spans="1:26" x14ac:dyDescent="0.3">
      <c r="A25" s="1" t="str">
        <f>'Dejounte Murray'!A25</f>
        <v>@ DNK</v>
      </c>
      <c r="B25">
        <v>19</v>
      </c>
      <c r="C25">
        <v>5</v>
      </c>
      <c r="D25">
        <v>4</v>
      </c>
      <c r="E25">
        <v>4</v>
      </c>
      <c r="F25">
        <v>1</v>
      </c>
      <c r="G25">
        <v>1</v>
      </c>
      <c r="H25">
        <v>6</v>
      </c>
      <c r="I25">
        <v>9</v>
      </c>
      <c r="J25">
        <v>1</v>
      </c>
      <c r="K25">
        <v>1</v>
      </c>
      <c r="L25">
        <v>6</v>
      </c>
      <c r="M25">
        <v>6</v>
      </c>
      <c r="N25">
        <v>0</v>
      </c>
      <c r="O25">
        <v>1</v>
      </c>
      <c r="P25">
        <v>20</v>
      </c>
      <c r="Q25" s="2">
        <f t="shared" si="0"/>
        <v>0.66666666666666663</v>
      </c>
      <c r="R25" s="2">
        <f t="shared" si="1"/>
        <v>1</v>
      </c>
      <c r="S25" s="2">
        <f t="shared" si="5"/>
        <v>1</v>
      </c>
      <c r="T25">
        <v>40</v>
      </c>
      <c r="U25">
        <v>29</v>
      </c>
      <c r="V25">
        <v>0</v>
      </c>
      <c r="W25" s="3">
        <f t="shared" si="2"/>
        <v>27.063650000000006</v>
      </c>
      <c r="X25" s="4">
        <f t="shared" si="3"/>
        <v>45</v>
      </c>
      <c r="Y25" s="4">
        <f t="shared" si="4"/>
        <v>21.8</v>
      </c>
      <c r="Z25">
        <v>0</v>
      </c>
    </row>
    <row r="26" spans="1:26" x14ac:dyDescent="0.3">
      <c r="A26" s="1" t="str">
        <f>'Dejounte Murray'!A26</f>
        <v>@ CHI</v>
      </c>
      <c r="B26">
        <v>16</v>
      </c>
      <c r="C26">
        <v>8</v>
      </c>
      <c r="D26">
        <v>1</v>
      </c>
      <c r="E26">
        <v>1</v>
      </c>
      <c r="F26">
        <v>2</v>
      </c>
      <c r="G26">
        <v>1</v>
      </c>
      <c r="H26">
        <v>7</v>
      </c>
      <c r="I26">
        <v>12</v>
      </c>
      <c r="J26">
        <v>2</v>
      </c>
      <c r="K26">
        <v>3</v>
      </c>
      <c r="L26">
        <v>0</v>
      </c>
      <c r="M26">
        <v>1</v>
      </c>
      <c r="N26">
        <v>2</v>
      </c>
      <c r="O26">
        <v>0</v>
      </c>
      <c r="P26">
        <v>0</v>
      </c>
      <c r="Q26" s="2">
        <f t="shared" si="0"/>
        <v>0.58333333333333337</v>
      </c>
      <c r="R26" s="2">
        <f t="shared" si="1"/>
        <v>0.66666666666666663</v>
      </c>
      <c r="S26" s="2">
        <f t="shared" si="5"/>
        <v>0</v>
      </c>
      <c r="T26">
        <v>39</v>
      </c>
      <c r="U26">
        <v>19</v>
      </c>
      <c r="V26">
        <v>1</v>
      </c>
      <c r="W26" s="3">
        <f t="shared" si="2"/>
        <v>20.082794871794871</v>
      </c>
      <c r="X26" s="4">
        <f t="shared" si="3"/>
        <v>35.1</v>
      </c>
      <c r="Y26" s="4">
        <f t="shared" si="4"/>
        <v>15.600000000000001</v>
      </c>
      <c r="Z26">
        <v>0</v>
      </c>
    </row>
    <row r="27" spans="1:26" x14ac:dyDescent="0.3">
      <c r="A27" s="1" t="str">
        <f>'Dejounte Murray'!A27</f>
        <v>vs 3PT</v>
      </c>
      <c r="B27">
        <v>9</v>
      </c>
      <c r="C27">
        <v>5</v>
      </c>
      <c r="D27">
        <v>3</v>
      </c>
      <c r="E27">
        <v>2</v>
      </c>
      <c r="F27">
        <v>0</v>
      </c>
      <c r="G27">
        <v>1</v>
      </c>
      <c r="H27">
        <v>4</v>
      </c>
      <c r="I27">
        <v>11</v>
      </c>
      <c r="J27">
        <v>0</v>
      </c>
      <c r="K27">
        <v>0</v>
      </c>
      <c r="L27">
        <v>1</v>
      </c>
      <c r="M27">
        <v>1</v>
      </c>
      <c r="N27">
        <v>3</v>
      </c>
      <c r="O27">
        <v>1</v>
      </c>
      <c r="P27">
        <v>2</v>
      </c>
      <c r="Q27" s="2">
        <f t="shared" si="0"/>
        <v>0.36363636363636365</v>
      </c>
      <c r="R27" s="6" t="s">
        <v>45</v>
      </c>
      <c r="S27" s="2">
        <f t="shared" si="5"/>
        <v>1</v>
      </c>
      <c r="T27">
        <v>38</v>
      </c>
      <c r="U27">
        <v>17</v>
      </c>
      <c r="V27">
        <v>0</v>
      </c>
      <c r="W27" s="3">
        <f t="shared" si="2"/>
        <v>9.8547105263157881</v>
      </c>
      <c r="X27" s="4">
        <f t="shared" si="3"/>
        <v>24.5</v>
      </c>
      <c r="Y27" s="4">
        <f t="shared" si="4"/>
        <v>7.6999999999999993</v>
      </c>
      <c r="Z27">
        <v>0</v>
      </c>
    </row>
    <row r="28" spans="1:26" x14ac:dyDescent="0.3">
      <c r="A28" s="1" t="str">
        <f>'Dejounte Murray'!A28</f>
        <v>@ DEF</v>
      </c>
      <c r="B28">
        <v>17</v>
      </c>
      <c r="C28">
        <v>7</v>
      </c>
      <c r="D28">
        <v>0</v>
      </c>
      <c r="E28">
        <v>2</v>
      </c>
      <c r="F28">
        <v>0</v>
      </c>
      <c r="G28">
        <v>2</v>
      </c>
      <c r="H28">
        <v>7</v>
      </c>
      <c r="I28">
        <v>17</v>
      </c>
      <c r="J28">
        <v>0</v>
      </c>
      <c r="K28">
        <v>1</v>
      </c>
      <c r="L28">
        <v>3</v>
      </c>
      <c r="M28">
        <v>4</v>
      </c>
      <c r="N28">
        <v>0</v>
      </c>
      <c r="O28">
        <v>2</v>
      </c>
      <c r="P28">
        <v>5</v>
      </c>
      <c r="Q28" s="2">
        <f t="shared" si="0"/>
        <v>0.41176470588235292</v>
      </c>
      <c r="R28" s="2">
        <f t="shared" si="1"/>
        <v>0</v>
      </c>
      <c r="S28" s="2">
        <f t="shared" si="5"/>
        <v>0.75</v>
      </c>
      <c r="T28">
        <v>41</v>
      </c>
      <c r="U28">
        <v>17</v>
      </c>
      <c r="V28">
        <v>2</v>
      </c>
      <c r="W28" s="3">
        <f t="shared" si="2"/>
        <v>9.0024634146341462</v>
      </c>
      <c r="X28" s="4">
        <f t="shared" si="3"/>
        <v>29.4</v>
      </c>
      <c r="Y28" s="4">
        <f t="shared" si="4"/>
        <v>8.2000000000000011</v>
      </c>
      <c r="Z28">
        <v>0</v>
      </c>
    </row>
    <row r="29" spans="1:26" x14ac:dyDescent="0.3">
      <c r="A29" s="1">
        <f>'Dejounte Murray'!A29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'Dejounte Murray'!A30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'Dejounte Murray'!A31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'Dejounte Murray'!A32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'Dejounte Murray'!A33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'Dejounte Murray'!A34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'Dejounte Murray'!A35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'Dejounte Murray'!A36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'Dejounte Murray'!A37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'Dejounte Murray'!A38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'Dejounte Murray'!A39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'Dejounte Murray'!A40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'Dejounte Murray'!A41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'Dejounte Murray'!A42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'Dejounte Murray'!A43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'Dejounte Murray'!A44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'Dejounte Murray'!A45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'Dejounte Murray'!A46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20.444444444444443</v>
      </c>
      <c r="C47" s="4">
        <f t="shared" ref="C47:P47" si="6">AVERAGE(C2:C46)</f>
        <v>6.9259259259259256</v>
      </c>
      <c r="D47" s="4">
        <f t="shared" si="6"/>
        <v>1.2962962962962963</v>
      </c>
      <c r="E47" s="4">
        <f t="shared" si="6"/>
        <v>0.92592592592592593</v>
      </c>
      <c r="F47" s="4">
        <f t="shared" si="6"/>
        <v>0.85185185185185186</v>
      </c>
      <c r="G47" s="4">
        <f t="shared" si="6"/>
        <v>0.70370370370370372</v>
      </c>
      <c r="H47" s="4">
        <f t="shared" si="6"/>
        <v>8.3333333333333339</v>
      </c>
      <c r="I47" s="4">
        <f t="shared" si="6"/>
        <v>14.518518518518519</v>
      </c>
      <c r="J47" s="4">
        <f t="shared" si="6"/>
        <v>1.0740740740740742</v>
      </c>
      <c r="K47" s="4">
        <f t="shared" si="6"/>
        <v>2.0370370370370372</v>
      </c>
      <c r="L47" s="4">
        <f t="shared" si="6"/>
        <v>2.7037037037037037</v>
      </c>
      <c r="M47" s="4">
        <f t="shared" si="6"/>
        <v>3.6296296296296298</v>
      </c>
      <c r="N47" s="4">
        <f t="shared" si="6"/>
        <v>1.8888888888888888</v>
      </c>
      <c r="O47" s="4">
        <f t="shared" si="6"/>
        <v>1.4444444444444444</v>
      </c>
      <c r="P47" s="4">
        <f t="shared" si="6"/>
        <v>2.8148148148148149</v>
      </c>
      <c r="Q47" s="2">
        <f>SUM(H2:H46)/SUM(I2:I46)</f>
        <v>0.57397959183673475</v>
      </c>
      <c r="R47" s="2">
        <f>SUM(J2:J46)/SUM(K2:K46)</f>
        <v>0.52727272727272723</v>
      </c>
      <c r="S47" s="2">
        <f>SUM(L2:L46)/SUM(M2:M46)</f>
        <v>0.74489795918367352</v>
      </c>
      <c r="T47" s="4">
        <f t="shared" ref="T47:V47" si="7">AVERAGE(T2:T46)</f>
        <v>39.25925925925926</v>
      </c>
      <c r="U47" s="4">
        <f t="shared" si="7"/>
        <v>23.444444444444443</v>
      </c>
      <c r="V47" s="4">
        <f t="shared" si="7"/>
        <v>1.4814814814814814</v>
      </c>
      <c r="W47" s="3">
        <f>((H49*85.91) +(F49*53.897)+(J49*51.757)+(L49*46.845)+(E49*39.19)+(N49*39.19)+(D49*34.677)+((C49-N49)*14.707)-(O49*17.174)-((M49-L49)*20.091)-((I49-H49)*39.19)-(G49*53.897))/T49</f>
        <v>21.642898113207547</v>
      </c>
      <c r="X47" s="4">
        <f t="shared" ref="X47" si="8">B47+(C47*1.2)+(D47*1.5)+(E47*3)+(F47*3)-G47</f>
        <v>35.329629629629629</v>
      </c>
      <c r="Y47" s="4">
        <f t="shared" ref="Y47" si="9">B47+0.4*H47-0.7*I47-0.4*(M47-L47)+0.7*N47+0.3*(C47-N47)+F47+D47*0.7+0.7*E47-0.4*O47-G47</f>
        <v>17.203703703703706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552</v>
      </c>
      <c r="C49">
        <f t="shared" ref="C49:P49" si="10">SUM(C2:C46)</f>
        <v>187</v>
      </c>
      <c r="D49">
        <f t="shared" si="10"/>
        <v>35</v>
      </c>
      <c r="E49">
        <f t="shared" si="10"/>
        <v>25</v>
      </c>
      <c r="F49">
        <f t="shared" si="10"/>
        <v>23</v>
      </c>
      <c r="G49">
        <f t="shared" si="10"/>
        <v>19</v>
      </c>
      <c r="H49">
        <f t="shared" si="10"/>
        <v>225</v>
      </c>
      <c r="I49">
        <f t="shared" si="10"/>
        <v>392</v>
      </c>
      <c r="J49">
        <f t="shared" si="10"/>
        <v>29</v>
      </c>
      <c r="K49">
        <f t="shared" si="10"/>
        <v>55</v>
      </c>
      <c r="L49">
        <f t="shared" si="10"/>
        <v>73</v>
      </c>
      <c r="M49">
        <f t="shared" si="10"/>
        <v>98</v>
      </c>
      <c r="N49">
        <f t="shared" si="10"/>
        <v>51</v>
      </c>
      <c r="O49">
        <f t="shared" si="10"/>
        <v>39</v>
      </c>
      <c r="P49">
        <f t="shared" si="10"/>
        <v>76</v>
      </c>
      <c r="T49">
        <f>SUM(T2:T46)</f>
        <v>1060</v>
      </c>
      <c r="U49">
        <f>SUM(U2:U46)</f>
        <v>633</v>
      </c>
      <c r="V49">
        <f>SUM(V2:V46)</f>
        <v>40</v>
      </c>
      <c r="X49" s="4">
        <f>SUM(X2:X46)</f>
        <v>953.89999999999986</v>
      </c>
      <c r="Z49">
        <f>SUM(Z2:Z46)</f>
        <v>3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24F6B-0742-498E-9E1B-6BD81C14DC5A}">
  <dimension ref="A1:Z56"/>
  <sheetViews>
    <sheetView topLeftCell="A25" workbookViewId="0">
      <selection activeCell="Z28" sqref="Z28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'Dejounte Murray'!A2</f>
        <v>@ EUR</v>
      </c>
      <c r="B2">
        <v>4</v>
      </c>
      <c r="C2">
        <v>3</v>
      </c>
      <c r="D2">
        <v>3</v>
      </c>
      <c r="E2">
        <v>2</v>
      </c>
      <c r="F2">
        <v>0</v>
      </c>
      <c r="G2">
        <v>0</v>
      </c>
      <c r="H2">
        <v>1</v>
      </c>
      <c r="I2">
        <v>4</v>
      </c>
      <c r="J2">
        <v>0</v>
      </c>
      <c r="K2">
        <v>0</v>
      </c>
      <c r="L2">
        <v>2</v>
      </c>
      <c r="M2">
        <v>2</v>
      </c>
      <c r="N2">
        <v>2</v>
      </c>
      <c r="O2">
        <v>1</v>
      </c>
      <c r="P2">
        <v>-18</v>
      </c>
      <c r="Q2" s="2">
        <f t="shared" ref="Q2:Q46" si="0">H2/I2</f>
        <v>0.25</v>
      </c>
      <c r="R2" s="6" t="s">
        <v>45</v>
      </c>
      <c r="S2" s="2">
        <f>L2/M2</f>
        <v>1</v>
      </c>
      <c r="T2">
        <v>26</v>
      </c>
      <c r="U2">
        <v>11</v>
      </c>
      <c r="V2">
        <v>1</v>
      </c>
      <c r="W2" s="3">
        <f t="shared" ref="W2:W46" si="1">((H2*85.91) +(F2*53.897)+(J2*51.757)+(L2*46.845)+(E2*39.19)+(N2*39.19)+(D2*34.677)+((C2-N2)*14.707)-(O2*17.174)-((M2-L2)*20.091)-((I2-H2)*39.19)-(G2*53.897))/T2</f>
        <v>12.321307692307695</v>
      </c>
      <c r="X2" s="4">
        <f t="shared" ref="X2:X46" si="2">B2+(C2*1.2)+(D2*1.5)+(E2*3)+(F2*3)-G2</f>
        <v>18.100000000000001</v>
      </c>
      <c r="Y2" s="4">
        <f t="shared" ref="Y2:Y46" si="3">B2+0.4*H2-0.7*I2-0.4*(M2-L2)+0.7*N2+0.3*(C2-N2)+F2+D2*0.7+0.7*E2-0.4*O2-G2</f>
        <v>6.4</v>
      </c>
      <c r="Z2">
        <v>0</v>
      </c>
    </row>
    <row r="3" spans="1:26" x14ac:dyDescent="0.3">
      <c r="A3" s="1" t="str">
        <f>'Dejounte Murray'!A3</f>
        <v>@ RKS</v>
      </c>
      <c r="B3">
        <v>3</v>
      </c>
      <c r="C3">
        <v>2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4</v>
      </c>
      <c r="N3">
        <v>0</v>
      </c>
      <c r="O3">
        <v>1</v>
      </c>
      <c r="P3">
        <v>-19</v>
      </c>
      <c r="Q3" s="6" t="s">
        <v>45</v>
      </c>
      <c r="R3" s="6" t="s">
        <v>45</v>
      </c>
      <c r="S3" s="2">
        <f>L3/M3</f>
        <v>0.75</v>
      </c>
      <c r="T3">
        <v>19</v>
      </c>
      <c r="U3">
        <v>3</v>
      </c>
      <c r="V3">
        <v>0</v>
      </c>
      <c r="W3" s="3">
        <f t="shared" si="1"/>
        <v>9.820052631578946</v>
      </c>
      <c r="X3" s="4">
        <f t="shared" si="2"/>
        <v>8.4</v>
      </c>
      <c r="Y3" s="4">
        <f t="shared" si="3"/>
        <v>3.8000000000000003</v>
      </c>
      <c r="Z3">
        <v>0</v>
      </c>
    </row>
    <row r="4" spans="1:26" x14ac:dyDescent="0.3">
      <c r="A4" s="1" t="str">
        <f>'Dejounte Murray'!A4</f>
        <v>vs AFR</v>
      </c>
      <c r="B4">
        <v>12</v>
      </c>
      <c r="C4">
        <v>7</v>
      </c>
      <c r="D4">
        <v>0</v>
      </c>
      <c r="E4">
        <v>0</v>
      </c>
      <c r="F4">
        <v>2</v>
      </c>
      <c r="G4">
        <v>0</v>
      </c>
      <c r="H4">
        <v>6</v>
      </c>
      <c r="I4">
        <v>9</v>
      </c>
      <c r="J4">
        <v>0</v>
      </c>
      <c r="K4">
        <v>0</v>
      </c>
      <c r="L4">
        <v>0</v>
      </c>
      <c r="M4">
        <v>0</v>
      </c>
      <c r="N4">
        <v>2</v>
      </c>
      <c r="O4">
        <v>1</v>
      </c>
      <c r="P4">
        <v>-28</v>
      </c>
      <c r="Q4" s="2">
        <f t="shared" si="0"/>
        <v>0.66666666666666663</v>
      </c>
      <c r="R4" s="6" t="s">
        <v>45</v>
      </c>
      <c r="S4" s="6" t="s">
        <v>45</v>
      </c>
      <c r="T4">
        <v>39</v>
      </c>
      <c r="U4">
        <v>12</v>
      </c>
      <c r="V4">
        <v>2</v>
      </c>
      <c r="W4" s="3">
        <f t="shared" si="1"/>
        <v>16.421153846153846</v>
      </c>
      <c r="X4" s="4">
        <f t="shared" si="2"/>
        <v>26.4</v>
      </c>
      <c r="Y4" s="4">
        <f t="shared" si="3"/>
        <v>12.600000000000001</v>
      </c>
      <c r="Z4">
        <v>0</v>
      </c>
    </row>
    <row r="5" spans="1:26" x14ac:dyDescent="0.3">
      <c r="A5" s="1" t="str">
        <f>'Dejounte Murray'!A5</f>
        <v>@ OLD</v>
      </c>
      <c r="B5">
        <v>9</v>
      </c>
      <c r="C5">
        <v>9</v>
      </c>
      <c r="D5">
        <v>0</v>
      </c>
      <c r="E5">
        <v>1</v>
      </c>
      <c r="F5">
        <v>0</v>
      </c>
      <c r="G5">
        <v>1</v>
      </c>
      <c r="H5">
        <v>3</v>
      </c>
      <c r="I5">
        <v>10</v>
      </c>
      <c r="J5">
        <v>0</v>
      </c>
      <c r="K5">
        <v>0</v>
      </c>
      <c r="L5">
        <v>3</v>
      </c>
      <c r="M5">
        <v>3</v>
      </c>
      <c r="N5">
        <v>4</v>
      </c>
      <c r="O5">
        <v>2</v>
      </c>
      <c r="P5">
        <v>5</v>
      </c>
      <c r="Q5" s="2">
        <f t="shared" si="0"/>
        <v>0.3</v>
      </c>
      <c r="R5" s="6" t="s">
        <v>45</v>
      </c>
      <c r="S5" s="2">
        <f>L5/M5</f>
        <v>1</v>
      </c>
      <c r="T5">
        <v>37</v>
      </c>
      <c r="U5">
        <v>9</v>
      </c>
      <c r="V5">
        <v>1</v>
      </c>
      <c r="W5" s="3">
        <f t="shared" si="1"/>
        <v>8.2479729729729723</v>
      </c>
      <c r="X5" s="4">
        <f t="shared" si="2"/>
        <v>21.799999999999997</v>
      </c>
      <c r="Y5" s="4">
        <f t="shared" si="3"/>
        <v>6.3999999999999995</v>
      </c>
      <c r="Z5">
        <v>0</v>
      </c>
    </row>
    <row r="6" spans="1:26" x14ac:dyDescent="0.3">
      <c r="A6" s="1" t="str">
        <f>'Dejounte Murray'!A6</f>
        <v>vs USA</v>
      </c>
      <c r="B6">
        <v>10</v>
      </c>
      <c r="C6">
        <v>13</v>
      </c>
      <c r="D6">
        <v>3</v>
      </c>
      <c r="E6">
        <v>1</v>
      </c>
      <c r="F6">
        <v>3</v>
      </c>
      <c r="G6">
        <v>0</v>
      </c>
      <c r="H6">
        <v>5</v>
      </c>
      <c r="I6">
        <v>9</v>
      </c>
      <c r="J6">
        <v>0</v>
      </c>
      <c r="K6">
        <v>0</v>
      </c>
      <c r="L6">
        <v>0</v>
      </c>
      <c r="M6">
        <v>1</v>
      </c>
      <c r="N6">
        <v>5</v>
      </c>
      <c r="O6">
        <v>3</v>
      </c>
      <c r="P6">
        <v>21</v>
      </c>
      <c r="Q6" s="2">
        <f t="shared" si="0"/>
        <v>0.55555555555555558</v>
      </c>
      <c r="R6" s="6" t="s">
        <v>45</v>
      </c>
      <c r="S6" s="2">
        <f t="shared" ref="S6:S46" si="4">L6/M6</f>
        <v>0</v>
      </c>
      <c r="T6">
        <v>44</v>
      </c>
      <c r="U6">
        <v>17</v>
      </c>
      <c r="V6">
        <v>1</v>
      </c>
      <c r="W6" s="3">
        <f t="shared" si="1"/>
        <v>18.629431818181818</v>
      </c>
      <c r="X6" s="4">
        <f t="shared" si="2"/>
        <v>42.1</v>
      </c>
      <c r="Y6" s="4">
        <f t="shared" si="3"/>
        <v>15.8</v>
      </c>
      <c r="Z6">
        <v>0</v>
      </c>
    </row>
    <row r="7" spans="1:26" x14ac:dyDescent="0.3">
      <c r="A7" s="1" t="str">
        <f>'Dejounte Murray'!A7</f>
        <v>@ SPA</v>
      </c>
      <c r="B7">
        <v>8</v>
      </c>
      <c r="C7">
        <v>6</v>
      </c>
      <c r="D7">
        <v>2</v>
      </c>
      <c r="E7">
        <v>1</v>
      </c>
      <c r="F7">
        <v>0</v>
      </c>
      <c r="G7">
        <v>0</v>
      </c>
      <c r="H7">
        <v>4</v>
      </c>
      <c r="I7">
        <v>5</v>
      </c>
      <c r="J7">
        <v>0</v>
      </c>
      <c r="K7">
        <v>0</v>
      </c>
      <c r="L7">
        <v>0</v>
      </c>
      <c r="M7">
        <v>1</v>
      </c>
      <c r="N7">
        <v>0</v>
      </c>
      <c r="O7">
        <v>3</v>
      </c>
      <c r="P7">
        <v>10</v>
      </c>
      <c r="Q7" s="2">
        <f t="shared" si="0"/>
        <v>0.8</v>
      </c>
      <c r="R7" s="6" t="s">
        <v>45</v>
      </c>
      <c r="S7" s="2">
        <f t="shared" si="4"/>
        <v>0</v>
      </c>
      <c r="T7">
        <v>37</v>
      </c>
      <c r="U7">
        <v>13</v>
      </c>
      <c r="V7">
        <v>2</v>
      </c>
      <c r="W7" s="3">
        <f t="shared" si="1"/>
        <v>11.61143243243243</v>
      </c>
      <c r="X7" s="4">
        <f t="shared" si="2"/>
        <v>21.2</v>
      </c>
      <c r="Y7" s="4">
        <f t="shared" si="3"/>
        <v>8.3999999999999986</v>
      </c>
      <c r="Z7">
        <v>0</v>
      </c>
    </row>
    <row r="8" spans="1:26" x14ac:dyDescent="0.3">
      <c r="A8" s="1" t="str">
        <f>'Dejounte Murray'!A8</f>
        <v>vs 6TH</v>
      </c>
      <c r="B8">
        <v>6</v>
      </c>
      <c r="C8">
        <v>13</v>
      </c>
      <c r="D8">
        <v>3</v>
      </c>
      <c r="E8">
        <v>1</v>
      </c>
      <c r="F8">
        <v>1</v>
      </c>
      <c r="G8">
        <v>0</v>
      </c>
      <c r="H8">
        <v>3</v>
      </c>
      <c r="I8">
        <v>6</v>
      </c>
      <c r="J8">
        <v>0</v>
      </c>
      <c r="K8">
        <v>0</v>
      </c>
      <c r="L8">
        <v>0</v>
      </c>
      <c r="M8">
        <v>0</v>
      </c>
      <c r="N8">
        <v>3</v>
      </c>
      <c r="O8">
        <v>3</v>
      </c>
      <c r="P8">
        <v>8</v>
      </c>
      <c r="Q8" s="2">
        <f t="shared" si="0"/>
        <v>0.5</v>
      </c>
      <c r="R8" s="6" t="s">
        <v>45</v>
      </c>
      <c r="S8" s="6" t="s">
        <v>45</v>
      </c>
      <c r="T8">
        <v>40</v>
      </c>
      <c r="U8">
        <v>14</v>
      </c>
      <c r="V8">
        <v>0</v>
      </c>
      <c r="W8" s="3">
        <f t="shared" si="1"/>
        <v>13.759899999999998</v>
      </c>
      <c r="X8" s="4">
        <f t="shared" si="2"/>
        <v>32.1</v>
      </c>
      <c r="Y8" s="4">
        <f t="shared" si="3"/>
        <v>10.7</v>
      </c>
      <c r="Z8">
        <v>0</v>
      </c>
    </row>
    <row r="9" spans="1:26" x14ac:dyDescent="0.3">
      <c r="A9" s="1" t="str">
        <f>'Dejounte Murray'!A9</f>
        <v>@ CAN</v>
      </c>
      <c r="B9">
        <v>17</v>
      </c>
      <c r="C9">
        <v>14</v>
      </c>
      <c r="D9">
        <v>1</v>
      </c>
      <c r="E9">
        <v>2</v>
      </c>
      <c r="F9">
        <v>0</v>
      </c>
      <c r="G9">
        <v>1</v>
      </c>
      <c r="H9">
        <v>8</v>
      </c>
      <c r="I9">
        <v>9</v>
      </c>
      <c r="J9">
        <v>1</v>
      </c>
      <c r="K9">
        <v>1</v>
      </c>
      <c r="L9">
        <v>0</v>
      </c>
      <c r="M9">
        <v>0</v>
      </c>
      <c r="N9">
        <v>6</v>
      </c>
      <c r="O9">
        <v>3</v>
      </c>
      <c r="P9">
        <v>12</v>
      </c>
      <c r="Q9" s="2">
        <f t="shared" si="0"/>
        <v>0.88888888888888884</v>
      </c>
      <c r="R9" s="2">
        <f t="shared" ref="R9" si="5">J9/K9</f>
        <v>1</v>
      </c>
      <c r="S9" s="6" t="s">
        <v>45</v>
      </c>
      <c r="T9">
        <v>37</v>
      </c>
      <c r="U9">
        <v>20</v>
      </c>
      <c r="V9">
        <v>4</v>
      </c>
      <c r="W9" s="3">
        <f t="shared" si="1"/>
        <v>28.656243243243235</v>
      </c>
      <c r="X9" s="4">
        <f t="shared" si="2"/>
        <v>40.299999999999997</v>
      </c>
      <c r="Y9" s="4">
        <f t="shared" si="3"/>
        <v>20.399999999999995</v>
      </c>
      <c r="Z9">
        <v>0</v>
      </c>
    </row>
    <row r="10" spans="1:26" x14ac:dyDescent="0.3">
      <c r="A10" s="1" t="str">
        <f>'Dejounte Murray'!A10</f>
        <v>vs DNK</v>
      </c>
      <c r="B10">
        <v>9</v>
      </c>
      <c r="C10">
        <v>4</v>
      </c>
      <c r="D10">
        <v>4</v>
      </c>
      <c r="E10">
        <v>1</v>
      </c>
      <c r="F10">
        <v>1</v>
      </c>
      <c r="G10">
        <v>4</v>
      </c>
      <c r="H10">
        <v>4</v>
      </c>
      <c r="I10">
        <v>5</v>
      </c>
      <c r="J10">
        <v>0</v>
      </c>
      <c r="K10">
        <v>0</v>
      </c>
      <c r="L10">
        <v>1</v>
      </c>
      <c r="M10">
        <v>2</v>
      </c>
      <c r="N10">
        <v>2</v>
      </c>
      <c r="O10">
        <v>0</v>
      </c>
      <c r="P10">
        <v>5</v>
      </c>
      <c r="Q10" s="2">
        <f t="shared" si="0"/>
        <v>0.8</v>
      </c>
      <c r="R10" s="6" t="s">
        <v>45</v>
      </c>
      <c r="S10" s="2">
        <f t="shared" si="4"/>
        <v>0.5</v>
      </c>
      <c r="T10">
        <v>36</v>
      </c>
      <c r="U10">
        <v>19</v>
      </c>
      <c r="V10">
        <v>0</v>
      </c>
      <c r="W10" s="3">
        <f t="shared" si="1"/>
        <v>12.644583333333332</v>
      </c>
      <c r="X10" s="4">
        <f t="shared" si="2"/>
        <v>21.8</v>
      </c>
      <c r="Y10" s="4">
        <f t="shared" si="3"/>
        <v>9.1999999999999993</v>
      </c>
      <c r="Z10">
        <v>0</v>
      </c>
    </row>
    <row r="11" spans="1:26" x14ac:dyDescent="0.3">
      <c r="A11" s="1" t="str">
        <f>'Dejounte Murray'!A11</f>
        <v>vs CHI</v>
      </c>
      <c r="B11">
        <v>10</v>
      </c>
      <c r="C11">
        <v>9</v>
      </c>
      <c r="D11">
        <v>0</v>
      </c>
      <c r="E11">
        <v>0</v>
      </c>
      <c r="F11">
        <v>0</v>
      </c>
      <c r="G11">
        <v>1</v>
      </c>
      <c r="H11">
        <v>5</v>
      </c>
      <c r="I11">
        <v>5</v>
      </c>
      <c r="J11">
        <v>0</v>
      </c>
      <c r="K11">
        <v>0</v>
      </c>
      <c r="L11">
        <v>0</v>
      </c>
      <c r="M11">
        <v>2</v>
      </c>
      <c r="N11">
        <v>3</v>
      </c>
      <c r="O11">
        <v>3</v>
      </c>
      <c r="P11">
        <v>4</v>
      </c>
      <c r="Q11" s="2">
        <f t="shared" si="0"/>
        <v>1</v>
      </c>
      <c r="R11" s="6" t="s">
        <v>45</v>
      </c>
      <c r="S11" s="2">
        <f t="shared" si="4"/>
        <v>0</v>
      </c>
      <c r="T11">
        <v>39</v>
      </c>
      <c r="U11">
        <v>10</v>
      </c>
      <c r="V11">
        <v>2</v>
      </c>
      <c r="W11" s="3">
        <f t="shared" si="1"/>
        <v>12.557974358974354</v>
      </c>
      <c r="X11" s="4">
        <f t="shared" si="2"/>
        <v>19.799999999999997</v>
      </c>
      <c r="Y11" s="4">
        <f t="shared" si="3"/>
        <v>9.4000000000000021</v>
      </c>
      <c r="Z11">
        <v>0</v>
      </c>
    </row>
    <row r="12" spans="1:26" x14ac:dyDescent="0.3">
      <c r="A12" s="1" t="str">
        <f>'Dejounte Murray'!A12</f>
        <v>@ 3PT</v>
      </c>
      <c r="B12">
        <v>8</v>
      </c>
      <c r="C12">
        <v>8</v>
      </c>
      <c r="D12">
        <v>4</v>
      </c>
      <c r="E12">
        <v>1</v>
      </c>
      <c r="F12">
        <v>0</v>
      </c>
      <c r="G12">
        <v>1</v>
      </c>
      <c r="H12">
        <v>4</v>
      </c>
      <c r="I12">
        <v>5</v>
      </c>
      <c r="J12">
        <v>0</v>
      </c>
      <c r="K12">
        <v>0</v>
      </c>
      <c r="L12">
        <v>0</v>
      </c>
      <c r="M12">
        <v>0</v>
      </c>
      <c r="N12">
        <v>2</v>
      </c>
      <c r="O12">
        <v>1</v>
      </c>
      <c r="P12">
        <v>5</v>
      </c>
      <c r="Q12" s="2">
        <f t="shared" si="0"/>
        <v>0.8</v>
      </c>
      <c r="R12" s="6" t="s">
        <v>45</v>
      </c>
      <c r="S12" s="6" t="s">
        <v>45</v>
      </c>
      <c r="T12">
        <v>39</v>
      </c>
      <c r="U12">
        <v>17</v>
      </c>
      <c r="V12">
        <v>2</v>
      </c>
      <c r="W12" s="3">
        <f t="shared" si="1"/>
        <v>14.817923076923076</v>
      </c>
      <c r="X12" s="4">
        <f t="shared" si="2"/>
        <v>25.6</v>
      </c>
      <c r="Y12" s="4">
        <f t="shared" si="3"/>
        <v>11.4</v>
      </c>
      <c r="Z12">
        <v>0</v>
      </c>
    </row>
    <row r="13" spans="1:26" x14ac:dyDescent="0.3">
      <c r="A13" s="1" t="str">
        <f>'Dejounte Murray'!A13</f>
        <v>vs DEF</v>
      </c>
      <c r="B13">
        <v>6</v>
      </c>
      <c r="C13">
        <v>10</v>
      </c>
      <c r="D13">
        <v>1</v>
      </c>
      <c r="E13">
        <v>2</v>
      </c>
      <c r="F13">
        <v>1</v>
      </c>
      <c r="G13">
        <v>2</v>
      </c>
      <c r="H13">
        <v>3</v>
      </c>
      <c r="I13">
        <v>3</v>
      </c>
      <c r="J13">
        <v>0</v>
      </c>
      <c r="K13">
        <v>0</v>
      </c>
      <c r="L13">
        <v>0</v>
      </c>
      <c r="M13">
        <v>1</v>
      </c>
      <c r="N13">
        <v>2</v>
      </c>
      <c r="O13">
        <v>2</v>
      </c>
      <c r="P13">
        <v>-5</v>
      </c>
      <c r="Q13" s="2">
        <f t="shared" si="0"/>
        <v>1</v>
      </c>
      <c r="R13" s="6" t="s">
        <v>45</v>
      </c>
      <c r="S13" s="2">
        <f t="shared" si="4"/>
        <v>0</v>
      </c>
      <c r="T13">
        <v>45</v>
      </c>
      <c r="U13">
        <v>8</v>
      </c>
      <c r="V13">
        <v>2</v>
      </c>
      <c r="W13" s="3">
        <f t="shared" si="1"/>
        <v>10.188600000000001</v>
      </c>
      <c r="X13" s="4">
        <f t="shared" si="2"/>
        <v>26.5</v>
      </c>
      <c r="Y13" s="4">
        <f t="shared" si="3"/>
        <v>8.7999999999999989</v>
      </c>
      <c r="Z13">
        <v>0</v>
      </c>
    </row>
    <row r="14" spans="1:26" x14ac:dyDescent="0.3">
      <c r="A14" s="1" t="str">
        <f>'Dejounte Murray'!A14</f>
        <v>@ OCE</v>
      </c>
      <c r="B14">
        <v>16</v>
      </c>
      <c r="C14">
        <v>14</v>
      </c>
      <c r="D14">
        <v>1</v>
      </c>
      <c r="E14">
        <v>1</v>
      </c>
      <c r="F14">
        <v>0</v>
      </c>
      <c r="G14">
        <v>2</v>
      </c>
      <c r="H14">
        <v>7</v>
      </c>
      <c r="I14">
        <v>14</v>
      </c>
      <c r="J14">
        <v>0</v>
      </c>
      <c r="K14">
        <v>0</v>
      </c>
      <c r="L14">
        <v>2</v>
      </c>
      <c r="M14">
        <v>2</v>
      </c>
      <c r="N14">
        <v>4</v>
      </c>
      <c r="O14">
        <v>1</v>
      </c>
      <c r="P14">
        <v>-2</v>
      </c>
      <c r="Q14" s="2">
        <f t="shared" si="0"/>
        <v>0.5</v>
      </c>
      <c r="R14" s="6" t="s">
        <v>45</v>
      </c>
      <c r="S14" s="2">
        <f t="shared" si="4"/>
        <v>1</v>
      </c>
      <c r="T14">
        <v>46</v>
      </c>
      <c r="U14">
        <v>19</v>
      </c>
      <c r="V14">
        <v>3</v>
      </c>
      <c r="W14" s="3">
        <f t="shared" si="1"/>
        <v>14.640413043478265</v>
      </c>
      <c r="X14" s="4">
        <f t="shared" si="2"/>
        <v>35.299999999999997</v>
      </c>
      <c r="Y14" s="4">
        <f t="shared" si="3"/>
        <v>13.799999999999999</v>
      </c>
      <c r="Z14">
        <v>0</v>
      </c>
    </row>
    <row r="15" spans="1:26" x14ac:dyDescent="0.3">
      <c r="A15" s="1" t="str">
        <f>'Dejounte Murray'!A15</f>
        <v>vs FRA</v>
      </c>
      <c r="B15">
        <v>4</v>
      </c>
      <c r="C15">
        <v>9</v>
      </c>
      <c r="D15">
        <v>0</v>
      </c>
      <c r="E15">
        <v>0</v>
      </c>
      <c r="F15">
        <v>1</v>
      </c>
      <c r="G15">
        <v>0</v>
      </c>
      <c r="H15">
        <v>1</v>
      </c>
      <c r="I15">
        <v>2</v>
      </c>
      <c r="J15">
        <v>0</v>
      </c>
      <c r="K15">
        <v>0</v>
      </c>
      <c r="L15">
        <v>2</v>
      </c>
      <c r="M15">
        <v>2</v>
      </c>
      <c r="N15">
        <v>1</v>
      </c>
      <c r="O15">
        <v>4</v>
      </c>
      <c r="P15">
        <v>5</v>
      </c>
      <c r="Q15" s="2">
        <f t="shared" si="0"/>
        <v>0.5</v>
      </c>
      <c r="R15" s="6" t="s">
        <v>45</v>
      </c>
      <c r="S15" s="2">
        <f t="shared" si="4"/>
        <v>1</v>
      </c>
      <c r="T15">
        <v>36</v>
      </c>
      <c r="U15">
        <v>4</v>
      </c>
      <c r="V15">
        <v>1</v>
      </c>
      <c r="W15" s="3">
        <f t="shared" si="1"/>
        <v>7.8460277777777794</v>
      </c>
      <c r="X15" s="4">
        <f t="shared" si="2"/>
        <v>17.799999999999997</v>
      </c>
      <c r="Y15" s="4">
        <f t="shared" si="3"/>
        <v>5.5</v>
      </c>
      <c r="Z15">
        <v>0</v>
      </c>
    </row>
    <row r="16" spans="1:26" x14ac:dyDescent="0.3">
      <c r="A16" s="1" t="str">
        <f>'Dejounte Murray'!A16</f>
        <v>@ INJ</v>
      </c>
      <c r="B16">
        <v>13</v>
      </c>
      <c r="C16">
        <v>8</v>
      </c>
      <c r="D16">
        <v>1</v>
      </c>
      <c r="E16">
        <v>1</v>
      </c>
      <c r="F16">
        <v>0</v>
      </c>
      <c r="G16">
        <v>0</v>
      </c>
      <c r="H16">
        <v>6</v>
      </c>
      <c r="I16">
        <v>6</v>
      </c>
      <c r="J16">
        <v>0</v>
      </c>
      <c r="K16">
        <v>0</v>
      </c>
      <c r="L16">
        <v>1</v>
      </c>
      <c r="M16">
        <v>2</v>
      </c>
      <c r="N16">
        <v>2</v>
      </c>
      <c r="O16">
        <v>2</v>
      </c>
      <c r="P16">
        <v>-18</v>
      </c>
      <c r="Q16" s="2">
        <f t="shared" si="0"/>
        <v>1</v>
      </c>
      <c r="R16" s="6" t="s">
        <v>45</v>
      </c>
      <c r="S16" s="2">
        <f t="shared" si="4"/>
        <v>0.5</v>
      </c>
      <c r="T16">
        <v>34</v>
      </c>
      <c r="U16">
        <v>16</v>
      </c>
      <c r="V16">
        <v>5</v>
      </c>
      <c r="W16" s="3">
        <f t="shared" si="1"/>
        <v>22.010441176470593</v>
      </c>
      <c r="X16" s="4">
        <f t="shared" si="2"/>
        <v>27.1</v>
      </c>
      <c r="Y16" s="4">
        <f t="shared" si="3"/>
        <v>14.599999999999998</v>
      </c>
      <c r="Z16">
        <v>0</v>
      </c>
    </row>
    <row r="17" spans="1:26" x14ac:dyDescent="0.3">
      <c r="A17" s="1" t="str">
        <f>'Dejounte Murray'!A17</f>
        <v>vs EUR</v>
      </c>
      <c r="B17">
        <v>12</v>
      </c>
      <c r="C17">
        <v>11</v>
      </c>
      <c r="D17">
        <v>1</v>
      </c>
      <c r="E17">
        <v>0</v>
      </c>
      <c r="F17">
        <v>1</v>
      </c>
      <c r="G17">
        <v>0</v>
      </c>
      <c r="H17">
        <v>6</v>
      </c>
      <c r="I17">
        <v>8</v>
      </c>
      <c r="J17">
        <v>0</v>
      </c>
      <c r="K17">
        <v>0</v>
      </c>
      <c r="L17">
        <v>0</v>
      </c>
      <c r="M17">
        <v>2</v>
      </c>
      <c r="N17">
        <v>2</v>
      </c>
      <c r="O17">
        <v>1</v>
      </c>
      <c r="P17">
        <v>-1</v>
      </c>
      <c r="Q17" s="2">
        <f t="shared" si="0"/>
        <v>0.75</v>
      </c>
      <c r="R17" s="6" t="s">
        <v>45</v>
      </c>
      <c r="S17" s="2">
        <f t="shared" si="4"/>
        <v>0</v>
      </c>
      <c r="T17">
        <v>36</v>
      </c>
      <c r="U17">
        <v>15</v>
      </c>
      <c r="V17">
        <v>3</v>
      </c>
      <c r="W17" s="3">
        <f t="shared" si="1"/>
        <v>18.862250000000003</v>
      </c>
      <c r="X17" s="4">
        <f t="shared" si="2"/>
        <v>29.7</v>
      </c>
      <c r="Y17" s="4">
        <f t="shared" si="3"/>
        <v>13.399999999999999</v>
      </c>
      <c r="Z17">
        <v>0</v>
      </c>
    </row>
    <row r="18" spans="1:26" x14ac:dyDescent="0.3">
      <c r="A18" s="1" t="str">
        <f>'Dejounte Murray'!A18</f>
        <v>vs RKS</v>
      </c>
      <c r="B18">
        <v>13</v>
      </c>
      <c r="C18">
        <v>9</v>
      </c>
      <c r="D18">
        <v>1</v>
      </c>
      <c r="E18">
        <v>0</v>
      </c>
      <c r="F18">
        <v>1</v>
      </c>
      <c r="G18">
        <v>4</v>
      </c>
      <c r="H18">
        <v>4</v>
      </c>
      <c r="I18">
        <v>5</v>
      </c>
      <c r="J18">
        <v>0</v>
      </c>
      <c r="K18">
        <v>0</v>
      </c>
      <c r="L18">
        <v>5</v>
      </c>
      <c r="M18">
        <v>5</v>
      </c>
      <c r="N18">
        <v>4</v>
      </c>
      <c r="O18">
        <v>2</v>
      </c>
      <c r="P18">
        <v>-1</v>
      </c>
      <c r="Q18" s="2">
        <f t="shared" si="0"/>
        <v>0.8</v>
      </c>
      <c r="R18" s="6" t="s">
        <v>45</v>
      </c>
      <c r="S18" s="2">
        <f t="shared" si="4"/>
        <v>1</v>
      </c>
      <c r="T18">
        <v>39</v>
      </c>
      <c r="U18">
        <v>15</v>
      </c>
      <c r="V18">
        <v>2</v>
      </c>
      <c r="W18" s="3">
        <f t="shared" si="1"/>
        <v>15.579692307692307</v>
      </c>
      <c r="X18" s="4">
        <f t="shared" si="2"/>
        <v>24.299999999999997</v>
      </c>
      <c r="Y18" s="4">
        <f t="shared" si="3"/>
        <v>12.299999999999997</v>
      </c>
      <c r="Z18">
        <v>0</v>
      </c>
    </row>
    <row r="19" spans="1:26" x14ac:dyDescent="0.3">
      <c r="A19" s="1" t="str">
        <f>'Dejounte Murray'!A19</f>
        <v>@ AFR</v>
      </c>
      <c r="B19">
        <v>8</v>
      </c>
      <c r="C19">
        <v>4</v>
      </c>
      <c r="D19">
        <v>1</v>
      </c>
      <c r="E19">
        <v>1</v>
      </c>
      <c r="F19">
        <v>1</v>
      </c>
      <c r="G19">
        <v>0</v>
      </c>
      <c r="H19">
        <v>3</v>
      </c>
      <c r="I19">
        <v>4</v>
      </c>
      <c r="J19">
        <v>0</v>
      </c>
      <c r="K19">
        <v>0</v>
      </c>
      <c r="L19">
        <v>2</v>
      </c>
      <c r="M19">
        <v>3</v>
      </c>
      <c r="N19">
        <v>1</v>
      </c>
      <c r="O19">
        <v>4</v>
      </c>
      <c r="P19">
        <v>-16</v>
      </c>
      <c r="Q19" s="2">
        <f t="shared" si="0"/>
        <v>0.75</v>
      </c>
      <c r="R19" s="6" t="s">
        <v>45</v>
      </c>
      <c r="S19" s="2">
        <f t="shared" si="4"/>
        <v>0.66666666666666663</v>
      </c>
      <c r="T19">
        <v>41</v>
      </c>
      <c r="U19">
        <v>11</v>
      </c>
      <c r="V19">
        <v>2</v>
      </c>
      <c r="W19" s="3">
        <f t="shared" si="1"/>
        <v>10.597999999999999</v>
      </c>
      <c r="X19" s="4">
        <f t="shared" si="2"/>
        <v>20.3</v>
      </c>
      <c r="Y19" s="4">
        <f t="shared" si="3"/>
        <v>8.3999999999999986</v>
      </c>
      <c r="Z19">
        <v>0</v>
      </c>
    </row>
    <row r="20" spans="1:26" x14ac:dyDescent="0.3">
      <c r="A20" s="1" t="str">
        <f>'Dejounte Murray'!A20</f>
        <v>vs OLD</v>
      </c>
      <c r="B20">
        <v>5</v>
      </c>
      <c r="C20">
        <v>8</v>
      </c>
      <c r="D20">
        <v>2</v>
      </c>
      <c r="E20">
        <v>4</v>
      </c>
      <c r="F20">
        <v>0</v>
      </c>
      <c r="G20">
        <v>1</v>
      </c>
      <c r="H20">
        <v>2</v>
      </c>
      <c r="I20">
        <v>2</v>
      </c>
      <c r="J20">
        <v>0</v>
      </c>
      <c r="K20">
        <v>0</v>
      </c>
      <c r="L20">
        <v>1</v>
      </c>
      <c r="M20">
        <v>2</v>
      </c>
      <c r="N20">
        <v>2</v>
      </c>
      <c r="O20">
        <v>2</v>
      </c>
      <c r="P20">
        <v>-2</v>
      </c>
      <c r="Q20" s="2">
        <f t="shared" si="0"/>
        <v>1</v>
      </c>
      <c r="R20" s="6" t="s">
        <v>45</v>
      </c>
      <c r="S20" s="2">
        <f t="shared" si="4"/>
        <v>0.5</v>
      </c>
      <c r="T20">
        <v>40</v>
      </c>
      <c r="U20">
        <v>10</v>
      </c>
      <c r="V20">
        <v>1</v>
      </c>
      <c r="W20" s="3">
        <f t="shared" si="1"/>
        <v>12.576625</v>
      </c>
      <c r="X20" s="4">
        <f t="shared" si="2"/>
        <v>28.6</v>
      </c>
      <c r="Y20" s="4">
        <f t="shared" si="3"/>
        <v>9.5999999999999979</v>
      </c>
      <c r="Z20">
        <v>0</v>
      </c>
    </row>
    <row r="21" spans="1:26" x14ac:dyDescent="0.3">
      <c r="A21" s="1" t="str">
        <f>'Dejounte Murray'!A21</f>
        <v>@ USA</v>
      </c>
      <c r="B21">
        <v>4</v>
      </c>
      <c r="C21">
        <v>13</v>
      </c>
      <c r="D21">
        <v>0</v>
      </c>
      <c r="E21">
        <v>0</v>
      </c>
      <c r="F21">
        <v>2</v>
      </c>
      <c r="G21">
        <v>1</v>
      </c>
      <c r="H21">
        <v>2</v>
      </c>
      <c r="I21">
        <v>4</v>
      </c>
      <c r="J21">
        <v>0</v>
      </c>
      <c r="K21">
        <v>1</v>
      </c>
      <c r="L21">
        <v>0</v>
      </c>
      <c r="M21">
        <v>0</v>
      </c>
      <c r="N21">
        <v>3</v>
      </c>
      <c r="O21">
        <v>1</v>
      </c>
      <c r="P21">
        <v>44</v>
      </c>
      <c r="Q21" s="2">
        <f t="shared" si="0"/>
        <v>0.5</v>
      </c>
      <c r="R21" s="2">
        <f t="shared" ref="R21:R46" si="6">J21/K21</f>
        <v>0</v>
      </c>
      <c r="S21" s="6" t="s">
        <v>45</v>
      </c>
      <c r="T21">
        <v>29</v>
      </c>
      <c r="U21">
        <v>4</v>
      </c>
      <c r="V21">
        <v>0</v>
      </c>
      <c r="W21" s="3">
        <f t="shared" si="1"/>
        <v>13.613896551724135</v>
      </c>
      <c r="X21" s="4">
        <f t="shared" si="2"/>
        <v>24.6</v>
      </c>
      <c r="Y21" s="4">
        <f t="shared" si="3"/>
        <v>7.6999999999999993</v>
      </c>
      <c r="Z21">
        <v>0</v>
      </c>
    </row>
    <row r="22" spans="1:26" x14ac:dyDescent="0.3">
      <c r="A22" s="1" t="str">
        <f>'Dejounte Murray'!A22</f>
        <v>vs SPA</v>
      </c>
      <c r="B22">
        <v>6</v>
      </c>
      <c r="C22">
        <v>6</v>
      </c>
      <c r="D22">
        <v>2</v>
      </c>
      <c r="E22">
        <v>0</v>
      </c>
      <c r="F22">
        <v>0</v>
      </c>
      <c r="G22">
        <v>1</v>
      </c>
      <c r="H22">
        <v>2</v>
      </c>
      <c r="I22">
        <v>4</v>
      </c>
      <c r="J22">
        <v>0</v>
      </c>
      <c r="K22">
        <v>0</v>
      </c>
      <c r="L22">
        <v>2</v>
      </c>
      <c r="M22">
        <v>4</v>
      </c>
      <c r="N22">
        <v>2</v>
      </c>
      <c r="O22">
        <v>2</v>
      </c>
      <c r="P22">
        <v>6</v>
      </c>
      <c r="Q22" s="2">
        <f t="shared" si="0"/>
        <v>0.5</v>
      </c>
      <c r="R22" s="6" t="s">
        <v>45</v>
      </c>
      <c r="S22" s="2">
        <f t="shared" si="4"/>
        <v>0.5</v>
      </c>
      <c r="T22">
        <v>37</v>
      </c>
      <c r="U22">
        <v>11</v>
      </c>
      <c r="V22">
        <v>0</v>
      </c>
      <c r="W22" s="3">
        <f t="shared" si="1"/>
        <v>7.1693243243243243</v>
      </c>
      <c r="X22" s="4">
        <f t="shared" si="2"/>
        <v>15.2</v>
      </c>
      <c r="Y22" s="4">
        <f t="shared" si="3"/>
        <v>5.3999999999999995</v>
      </c>
      <c r="Z22">
        <v>0</v>
      </c>
    </row>
    <row r="23" spans="1:26" x14ac:dyDescent="0.3">
      <c r="A23" s="1" t="str">
        <f>'Dejounte Murray'!A23</f>
        <v>@ 6TH</v>
      </c>
      <c r="B23">
        <v>10</v>
      </c>
      <c r="C23">
        <v>9</v>
      </c>
      <c r="D23">
        <v>3</v>
      </c>
      <c r="E23">
        <v>2</v>
      </c>
      <c r="F23">
        <v>0</v>
      </c>
      <c r="G23">
        <v>0</v>
      </c>
      <c r="H23">
        <v>5</v>
      </c>
      <c r="I23">
        <v>9</v>
      </c>
      <c r="J23">
        <v>0</v>
      </c>
      <c r="K23">
        <v>0</v>
      </c>
      <c r="L23">
        <v>0</v>
      </c>
      <c r="M23">
        <v>0</v>
      </c>
      <c r="N23">
        <v>3</v>
      </c>
      <c r="O23">
        <v>2</v>
      </c>
      <c r="P23">
        <v>12</v>
      </c>
      <c r="Q23" s="2">
        <f t="shared" si="0"/>
        <v>0.55555555555555558</v>
      </c>
      <c r="R23" s="6" t="s">
        <v>45</v>
      </c>
      <c r="S23" s="6" t="s">
        <v>45</v>
      </c>
      <c r="T23">
        <v>45</v>
      </c>
      <c r="U23">
        <v>18</v>
      </c>
      <c r="V23">
        <v>2</v>
      </c>
      <c r="W23" s="3">
        <f t="shared" si="1"/>
        <v>13.925888888888888</v>
      </c>
      <c r="X23" s="4">
        <f t="shared" si="2"/>
        <v>31.299999999999997</v>
      </c>
      <c r="Y23" s="4">
        <f t="shared" si="3"/>
        <v>12.299999999999999</v>
      </c>
      <c r="Z23">
        <v>0</v>
      </c>
    </row>
    <row r="24" spans="1:26" x14ac:dyDescent="0.3">
      <c r="A24" s="1" t="str">
        <f>'Dejounte Murray'!A24</f>
        <v>vs CAN</v>
      </c>
      <c r="B24">
        <v>20</v>
      </c>
      <c r="C24">
        <v>11</v>
      </c>
      <c r="D24">
        <v>0</v>
      </c>
      <c r="E24">
        <v>4</v>
      </c>
      <c r="F24">
        <v>1</v>
      </c>
      <c r="G24">
        <v>0</v>
      </c>
      <c r="H24">
        <v>9</v>
      </c>
      <c r="I24">
        <v>11</v>
      </c>
      <c r="J24">
        <v>0</v>
      </c>
      <c r="K24">
        <v>0</v>
      </c>
      <c r="L24">
        <v>2</v>
      </c>
      <c r="M24">
        <v>3</v>
      </c>
      <c r="N24">
        <v>4</v>
      </c>
      <c r="O24">
        <v>3</v>
      </c>
      <c r="P24">
        <v>14</v>
      </c>
      <c r="Q24" s="2">
        <f t="shared" si="0"/>
        <v>0.81818181818181823</v>
      </c>
      <c r="R24" s="6" t="s">
        <v>45</v>
      </c>
      <c r="S24" s="2">
        <f t="shared" si="4"/>
        <v>0.66666666666666663</v>
      </c>
      <c r="T24">
        <v>39</v>
      </c>
      <c r="U24">
        <v>20</v>
      </c>
      <c r="V24">
        <v>2</v>
      </c>
      <c r="W24" s="3">
        <f t="shared" si="1"/>
        <v>30.442384615384618</v>
      </c>
      <c r="X24" s="4">
        <f t="shared" si="2"/>
        <v>48.2</v>
      </c>
      <c r="Y24" s="4">
        <f t="shared" si="3"/>
        <v>23.000000000000004</v>
      </c>
      <c r="Z24">
        <v>1</v>
      </c>
    </row>
    <row r="25" spans="1:26" x14ac:dyDescent="0.3">
      <c r="A25" s="1" t="str">
        <f>'Dejounte Murray'!A25</f>
        <v>@ DNK</v>
      </c>
      <c r="B25">
        <v>10</v>
      </c>
      <c r="C25">
        <v>6</v>
      </c>
      <c r="D25">
        <v>2</v>
      </c>
      <c r="E25">
        <v>1</v>
      </c>
      <c r="F25">
        <v>2</v>
      </c>
      <c r="G25">
        <v>1</v>
      </c>
      <c r="H25">
        <v>5</v>
      </c>
      <c r="I25">
        <v>5</v>
      </c>
      <c r="J25">
        <v>0</v>
      </c>
      <c r="K25">
        <v>0</v>
      </c>
      <c r="L25">
        <v>0</v>
      </c>
      <c r="M25">
        <v>0</v>
      </c>
      <c r="N25">
        <v>4</v>
      </c>
      <c r="O25">
        <v>2</v>
      </c>
      <c r="P25">
        <v>12</v>
      </c>
      <c r="Q25" s="2">
        <f t="shared" si="0"/>
        <v>1</v>
      </c>
      <c r="R25" s="6" t="s">
        <v>45</v>
      </c>
      <c r="S25" s="6" t="s">
        <v>45</v>
      </c>
      <c r="T25">
        <v>36</v>
      </c>
      <c r="U25">
        <v>15</v>
      </c>
      <c r="V25">
        <v>4</v>
      </c>
      <c r="W25" s="3">
        <f t="shared" si="1"/>
        <v>20.661583333333329</v>
      </c>
      <c r="X25" s="4">
        <f t="shared" si="2"/>
        <v>28.2</v>
      </c>
      <c r="Y25" s="4">
        <f t="shared" si="3"/>
        <v>14.2</v>
      </c>
      <c r="Z25">
        <v>0</v>
      </c>
    </row>
    <row r="26" spans="1:26" x14ac:dyDescent="0.3">
      <c r="A26" s="1" t="str">
        <f>'Dejounte Murray'!A26</f>
        <v>@ CHI</v>
      </c>
      <c r="B26">
        <v>21</v>
      </c>
      <c r="C26">
        <v>9</v>
      </c>
      <c r="D26">
        <v>0</v>
      </c>
      <c r="E26">
        <v>0</v>
      </c>
      <c r="F26">
        <v>0</v>
      </c>
      <c r="G26">
        <v>3</v>
      </c>
      <c r="H26">
        <v>9</v>
      </c>
      <c r="I26">
        <v>9</v>
      </c>
      <c r="J26">
        <v>0</v>
      </c>
      <c r="K26">
        <v>0</v>
      </c>
      <c r="L26">
        <v>3</v>
      </c>
      <c r="M26">
        <v>5</v>
      </c>
      <c r="N26">
        <v>3</v>
      </c>
      <c r="O26">
        <v>3</v>
      </c>
      <c r="P26">
        <v>-5</v>
      </c>
      <c r="Q26" s="2">
        <f t="shared" si="0"/>
        <v>1</v>
      </c>
      <c r="R26" s="6" t="s">
        <v>45</v>
      </c>
      <c r="S26" s="2">
        <f t="shared" si="4"/>
        <v>0.6</v>
      </c>
      <c r="T26">
        <v>39</v>
      </c>
      <c r="U26">
        <v>21</v>
      </c>
      <c r="V26">
        <v>3</v>
      </c>
      <c r="W26" s="3">
        <f t="shared" si="1"/>
        <v>22.208769230769228</v>
      </c>
      <c r="X26" s="4">
        <f t="shared" si="2"/>
        <v>28.799999999999997</v>
      </c>
      <c r="Y26" s="4">
        <f t="shared" si="3"/>
        <v>17.200000000000003</v>
      </c>
      <c r="Z26">
        <v>1</v>
      </c>
    </row>
    <row r="27" spans="1:26" x14ac:dyDescent="0.3">
      <c r="A27" s="1" t="str">
        <f>'Dejounte Murray'!A27</f>
        <v>vs 3PT</v>
      </c>
      <c r="B27">
        <v>12</v>
      </c>
      <c r="C27">
        <v>9</v>
      </c>
      <c r="D27">
        <v>1</v>
      </c>
      <c r="E27">
        <v>1</v>
      </c>
      <c r="F27">
        <v>0</v>
      </c>
      <c r="G27">
        <v>0</v>
      </c>
      <c r="H27">
        <v>5</v>
      </c>
      <c r="I27">
        <v>8</v>
      </c>
      <c r="J27">
        <v>0</v>
      </c>
      <c r="K27">
        <v>0</v>
      </c>
      <c r="L27">
        <v>2</v>
      </c>
      <c r="M27">
        <v>4</v>
      </c>
      <c r="N27">
        <v>3</v>
      </c>
      <c r="O27">
        <v>4</v>
      </c>
      <c r="P27">
        <v>-1</v>
      </c>
      <c r="Q27" s="2">
        <f t="shared" si="0"/>
        <v>0.625</v>
      </c>
      <c r="R27" s="6" t="s">
        <v>45</v>
      </c>
      <c r="S27" s="2">
        <f t="shared" si="4"/>
        <v>0.5</v>
      </c>
      <c r="T27">
        <v>37</v>
      </c>
      <c r="U27">
        <v>14</v>
      </c>
      <c r="V27">
        <v>2</v>
      </c>
      <c r="W27" s="3">
        <f t="shared" si="1"/>
        <v>15.580297297297298</v>
      </c>
      <c r="X27" s="4">
        <f t="shared" si="2"/>
        <v>27.299999999999997</v>
      </c>
      <c r="Y27" s="4">
        <f t="shared" si="3"/>
        <v>11.299999999999999</v>
      </c>
      <c r="Z27">
        <v>0</v>
      </c>
    </row>
    <row r="28" spans="1:26" x14ac:dyDescent="0.3">
      <c r="A28" s="1" t="str">
        <f>'Dejounte Murray'!A28</f>
        <v>@ DEF</v>
      </c>
      <c r="B28">
        <v>14</v>
      </c>
      <c r="C28">
        <v>18</v>
      </c>
      <c r="D28">
        <v>1</v>
      </c>
      <c r="E28">
        <v>1</v>
      </c>
      <c r="F28">
        <v>1</v>
      </c>
      <c r="G28">
        <v>2</v>
      </c>
      <c r="H28">
        <v>7</v>
      </c>
      <c r="I28">
        <v>8</v>
      </c>
      <c r="J28">
        <v>0</v>
      </c>
      <c r="K28">
        <v>0</v>
      </c>
      <c r="L28">
        <v>0</v>
      </c>
      <c r="M28">
        <v>0</v>
      </c>
      <c r="N28">
        <v>5</v>
      </c>
      <c r="O28">
        <v>2</v>
      </c>
      <c r="P28">
        <v>6</v>
      </c>
      <c r="Q28" s="2">
        <f t="shared" si="0"/>
        <v>0.875</v>
      </c>
      <c r="R28" s="6" t="s">
        <v>45</v>
      </c>
      <c r="S28" s="6" t="s">
        <v>45</v>
      </c>
      <c r="T28">
        <v>41</v>
      </c>
      <c r="U28">
        <v>16</v>
      </c>
      <c r="V28">
        <v>1</v>
      </c>
      <c r="W28" s="3">
        <f t="shared" si="1"/>
        <v>22.803487804878053</v>
      </c>
      <c r="X28" s="4">
        <f t="shared" si="2"/>
        <v>41.099999999999994</v>
      </c>
      <c r="Y28" s="4">
        <f t="shared" si="3"/>
        <v>18.2</v>
      </c>
      <c r="Z28">
        <v>0</v>
      </c>
    </row>
    <row r="29" spans="1:26" x14ac:dyDescent="0.3">
      <c r="A29" s="1">
        <f>'Dejounte Murray'!A29</f>
        <v>0</v>
      </c>
      <c r="Q29" s="2" t="e">
        <f t="shared" si="0"/>
        <v>#DIV/0!</v>
      </c>
      <c r="R29" s="2" t="e">
        <f t="shared" si="6"/>
        <v>#DIV/0!</v>
      </c>
      <c r="S29" s="2" t="e">
        <f t="shared" si="4"/>
        <v>#DIV/0!</v>
      </c>
      <c r="W29" s="3" t="e">
        <f t="shared" si="1"/>
        <v>#DIV/0!</v>
      </c>
      <c r="X29" s="4">
        <f t="shared" si="2"/>
        <v>0</v>
      </c>
      <c r="Y29" s="4">
        <f t="shared" si="3"/>
        <v>0</v>
      </c>
      <c r="Z29">
        <v>0</v>
      </c>
    </row>
    <row r="30" spans="1:26" x14ac:dyDescent="0.3">
      <c r="A30" s="1">
        <f>'Dejounte Murray'!A30</f>
        <v>0</v>
      </c>
      <c r="Q30" s="2" t="e">
        <f t="shared" si="0"/>
        <v>#DIV/0!</v>
      </c>
      <c r="R30" s="2" t="e">
        <f t="shared" si="6"/>
        <v>#DIV/0!</v>
      </c>
      <c r="S30" s="2" t="e">
        <f t="shared" si="4"/>
        <v>#DIV/0!</v>
      </c>
      <c r="W30" s="3" t="e">
        <f t="shared" si="1"/>
        <v>#DIV/0!</v>
      </c>
      <c r="X30" s="4">
        <f t="shared" si="2"/>
        <v>0</v>
      </c>
      <c r="Y30" s="4">
        <f t="shared" si="3"/>
        <v>0</v>
      </c>
      <c r="Z30">
        <v>0</v>
      </c>
    </row>
    <row r="31" spans="1:26" x14ac:dyDescent="0.3">
      <c r="A31" s="1">
        <f>'Dejounte Murray'!A31</f>
        <v>0</v>
      </c>
      <c r="Q31" s="2" t="e">
        <f t="shared" si="0"/>
        <v>#DIV/0!</v>
      </c>
      <c r="R31" s="2" t="e">
        <f t="shared" si="6"/>
        <v>#DIV/0!</v>
      </c>
      <c r="S31" s="2" t="e">
        <f t="shared" si="4"/>
        <v>#DIV/0!</v>
      </c>
      <c r="W31" s="3" t="e">
        <f t="shared" si="1"/>
        <v>#DIV/0!</v>
      </c>
      <c r="X31" s="4">
        <f t="shared" si="2"/>
        <v>0</v>
      </c>
      <c r="Y31" s="4">
        <f t="shared" si="3"/>
        <v>0</v>
      </c>
      <c r="Z31">
        <v>0</v>
      </c>
    </row>
    <row r="32" spans="1:26" x14ac:dyDescent="0.3">
      <c r="A32" s="1">
        <f>'Dejounte Murray'!A32</f>
        <v>0</v>
      </c>
      <c r="Q32" s="2" t="e">
        <f t="shared" si="0"/>
        <v>#DIV/0!</v>
      </c>
      <c r="R32" s="2" t="e">
        <f t="shared" si="6"/>
        <v>#DIV/0!</v>
      </c>
      <c r="S32" s="2" t="e">
        <f t="shared" si="4"/>
        <v>#DIV/0!</v>
      </c>
      <c r="W32" s="3" t="e">
        <f t="shared" si="1"/>
        <v>#DIV/0!</v>
      </c>
      <c r="X32" s="4">
        <f t="shared" si="2"/>
        <v>0</v>
      </c>
      <c r="Y32" s="4">
        <f t="shared" si="3"/>
        <v>0</v>
      </c>
      <c r="Z32">
        <v>0</v>
      </c>
    </row>
    <row r="33" spans="1:26" x14ac:dyDescent="0.3">
      <c r="A33" s="1">
        <f>'Dejounte Murray'!A33</f>
        <v>0</v>
      </c>
      <c r="Q33" s="2" t="e">
        <f t="shared" si="0"/>
        <v>#DIV/0!</v>
      </c>
      <c r="R33" s="2" t="e">
        <f t="shared" si="6"/>
        <v>#DIV/0!</v>
      </c>
      <c r="S33" s="2" t="e">
        <f t="shared" si="4"/>
        <v>#DIV/0!</v>
      </c>
      <c r="W33" s="3" t="e">
        <f t="shared" si="1"/>
        <v>#DIV/0!</v>
      </c>
      <c r="X33" s="4">
        <f t="shared" si="2"/>
        <v>0</v>
      </c>
      <c r="Y33" s="4">
        <f t="shared" si="3"/>
        <v>0</v>
      </c>
      <c r="Z33">
        <v>0</v>
      </c>
    </row>
    <row r="34" spans="1:26" x14ac:dyDescent="0.3">
      <c r="A34" s="1">
        <f>'Dejounte Murray'!A34</f>
        <v>0</v>
      </c>
      <c r="Q34" s="2" t="e">
        <f t="shared" si="0"/>
        <v>#DIV/0!</v>
      </c>
      <c r="R34" s="2" t="e">
        <f t="shared" si="6"/>
        <v>#DIV/0!</v>
      </c>
      <c r="S34" s="2" t="e">
        <f t="shared" si="4"/>
        <v>#DIV/0!</v>
      </c>
      <c r="W34" s="3" t="e">
        <f t="shared" si="1"/>
        <v>#DIV/0!</v>
      </c>
      <c r="X34" s="4">
        <f t="shared" si="2"/>
        <v>0</v>
      </c>
      <c r="Y34" s="4">
        <f t="shared" si="3"/>
        <v>0</v>
      </c>
      <c r="Z34">
        <v>0</v>
      </c>
    </row>
    <row r="35" spans="1:26" x14ac:dyDescent="0.3">
      <c r="A35" s="1">
        <f>'Dejounte Murray'!A35</f>
        <v>0</v>
      </c>
      <c r="Q35" s="2" t="e">
        <f t="shared" si="0"/>
        <v>#DIV/0!</v>
      </c>
      <c r="R35" s="2" t="e">
        <f t="shared" si="6"/>
        <v>#DIV/0!</v>
      </c>
      <c r="S35" s="2" t="e">
        <f t="shared" si="4"/>
        <v>#DIV/0!</v>
      </c>
      <c r="W35" s="3" t="e">
        <f t="shared" si="1"/>
        <v>#DIV/0!</v>
      </c>
      <c r="X35" s="4">
        <f t="shared" si="2"/>
        <v>0</v>
      </c>
      <c r="Y35" s="4">
        <f t="shared" si="3"/>
        <v>0</v>
      </c>
      <c r="Z35">
        <v>0</v>
      </c>
    </row>
    <row r="36" spans="1:26" x14ac:dyDescent="0.3">
      <c r="A36" s="1">
        <f>'Dejounte Murray'!A36</f>
        <v>0</v>
      </c>
      <c r="Q36" s="2" t="e">
        <f t="shared" si="0"/>
        <v>#DIV/0!</v>
      </c>
      <c r="R36" s="2" t="e">
        <f t="shared" si="6"/>
        <v>#DIV/0!</v>
      </c>
      <c r="S36" s="2" t="e">
        <f t="shared" si="4"/>
        <v>#DIV/0!</v>
      </c>
      <c r="W36" s="3" t="e">
        <f t="shared" si="1"/>
        <v>#DIV/0!</v>
      </c>
      <c r="X36" s="4">
        <f t="shared" si="2"/>
        <v>0</v>
      </c>
      <c r="Y36" s="4">
        <f t="shared" si="3"/>
        <v>0</v>
      </c>
      <c r="Z36">
        <v>0</v>
      </c>
    </row>
    <row r="37" spans="1:26" x14ac:dyDescent="0.3">
      <c r="A37" s="1">
        <f>'Dejounte Murray'!A37</f>
        <v>0</v>
      </c>
      <c r="Q37" s="2" t="e">
        <f t="shared" si="0"/>
        <v>#DIV/0!</v>
      </c>
      <c r="R37" s="2" t="e">
        <f t="shared" si="6"/>
        <v>#DIV/0!</v>
      </c>
      <c r="S37" s="2" t="e">
        <f t="shared" si="4"/>
        <v>#DIV/0!</v>
      </c>
      <c r="W37" s="3" t="e">
        <f t="shared" si="1"/>
        <v>#DIV/0!</v>
      </c>
      <c r="X37" s="4">
        <f t="shared" si="2"/>
        <v>0</v>
      </c>
      <c r="Y37" s="4">
        <f t="shared" si="3"/>
        <v>0</v>
      </c>
      <c r="Z37">
        <v>0</v>
      </c>
    </row>
    <row r="38" spans="1:26" x14ac:dyDescent="0.3">
      <c r="A38" s="1">
        <f>'Dejounte Murray'!A38</f>
        <v>0</v>
      </c>
      <c r="Q38" s="2" t="e">
        <f t="shared" si="0"/>
        <v>#DIV/0!</v>
      </c>
      <c r="R38" s="2" t="e">
        <f t="shared" si="6"/>
        <v>#DIV/0!</v>
      </c>
      <c r="S38" s="2" t="e">
        <f t="shared" si="4"/>
        <v>#DIV/0!</v>
      </c>
      <c r="W38" s="3" t="e">
        <f t="shared" si="1"/>
        <v>#DIV/0!</v>
      </c>
      <c r="X38" s="4">
        <f t="shared" si="2"/>
        <v>0</v>
      </c>
      <c r="Y38" s="4">
        <f t="shared" si="3"/>
        <v>0</v>
      </c>
      <c r="Z38">
        <v>0</v>
      </c>
    </row>
    <row r="39" spans="1:26" x14ac:dyDescent="0.3">
      <c r="A39" s="1">
        <f>'Dejounte Murray'!A39</f>
        <v>0</v>
      </c>
      <c r="Q39" s="2" t="e">
        <f t="shared" si="0"/>
        <v>#DIV/0!</v>
      </c>
      <c r="R39" s="2" t="e">
        <f t="shared" si="6"/>
        <v>#DIV/0!</v>
      </c>
      <c r="S39" s="2" t="e">
        <f t="shared" si="4"/>
        <v>#DIV/0!</v>
      </c>
      <c r="W39" s="3" t="e">
        <f t="shared" si="1"/>
        <v>#DIV/0!</v>
      </c>
      <c r="X39" s="4">
        <f t="shared" si="2"/>
        <v>0</v>
      </c>
      <c r="Y39" s="4">
        <f t="shared" si="3"/>
        <v>0</v>
      </c>
      <c r="Z39">
        <v>0</v>
      </c>
    </row>
    <row r="40" spans="1:26" x14ac:dyDescent="0.3">
      <c r="A40" s="1">
        <f>'Dejounte Murray'!A40</f>
        <v>0</v>
      </c>
      <c r="Q40" s="2" t="e">
        <f t="shared" si="0"/>
        <v>#DIV/0!</v>
      </c>
      <c r="R40" s="2" t="e">
        <f t="shared" si="6"/>
        <v>#DIV/0!</v>
      </c>
      <c r="S40" s="2" t="e">
        <f t="shared" si="4"/>
        <v>#DIV/0!</v>
      </c>
      <c r="W40" s="3" t="e">
        <f t="shared" si="1"/>
        <v>#DIV/0!</v>
      </c>
      <c r="X40" s="4">
        <f t="shared" si="2"/>
        <v>0</v>
      </c>
      <c r="Y40" s="4">
        <f t="shared" si="3"/>
        <v>0</v>
      </c>
      <c r="Z40">
        <v>0</v>
      </c>
    </row>
    <row r="41" spans="1:26" x14ac:dyDescent="0.3">
      <c r="A41" s="1">
        <f>'Dejounte Murray'!A41</f>
        <v>0</v>
      </c>
      <c r="Q41" s="2" t="e">
        <f t="shared" si="0"/>
        <v>#DIV/0!</v>
      </c>
      <c r="R41" s="2" t="e">
        <f t="shared" si="6"/>
        <v>#DIV/0!</v>
      </c>
      <c r="S41" s="2" t="e">
        <f t="shared" si="4"/>
        <v>#DIV/0!</v>
      </c>
      <c r="W41" s="3" t="e">
        <f t="shared" si="1"/>
        <v>#DIV/0!</v>
      </c>
      <c r="X41" s="4">
        <f t="shared" si="2"/>
        <v>0</v>
      </c>
      <c r="Y41" s="4">
        <f t="shared" si="3"/>
        <v>0</v>
      </c>
      <c r="Z41">
        <v>0</v>
      </c>
    </row>
    <row r="42" spans="1:26" x14ac:dyDescent="0.3">
      <c r="A42" s="1">
        <f>'Dejounte Murray'!A42</f>
        <v>0</v>
      </c>
      <c r="Q42" s="2" t="e">
        <f t="shared" si="0"/>
        <v>#DIV/0!</v>
      </c>
      <c r="R42" s="2" t="e">
        <f t="shared" si="6"/>
        <v>#DIV/0!</v>
      </c>
      <c r="S42" s="2" t="e">
        <f t="shared" si="4"/>
        <v>#DIV/0!</v>
      </c>
      <c r="W42" s="3" t="e">
        <f t="shared" si="1"/>
        <v>#DIV/0!</v>
      </c>
      <c r="X42" s="4">
        <f t="shared" si="2"/>
        <v>0</v>
      </c>
      <c r="Y42" s="4">
        <f t="shared" si="3"/>
        <v>0</v>
      </c>
      <c r="Z42">
        <v>0</v>
      </c>
    </row>
    <row r="43" spans="1:26" x14ac:dyDescent="0.3">
      <c r="A43" s="1">
        <f>'Dejounte Murray'!A43</f>
        <v>0</v>
      </c>
      <c r="Q43" s="2" t="e">
        <f t="shared" si="0"/>
        <v>#DIV/0!</v>
      </c>
      <c r="R43" s="2" t="e">
        <f t="shared" si="6"/>
        <v>#DIV/0!</v>
      </c>
      <c r="S43" s="2" t="e">
        <f t="shared" si="4"/>
        <v>#DIV/0!</v>
      </c>
      <c r="W43" s="3" t="e">
        <f t="shared" si="1"/>
        <v>#DIV/0!</v>
      </c>
      <c r="X43" s="4">
        <f t="shared" si="2"/>
        <v>0</v>
      </c>
      <c r="Y43" s="4">
        <f t="shared" si="3"/>
        <v>0</v>
      </c>
      <c r="Z43">
        <v>0</v>
      </c>
    </row>
    <row r="44" spans="1:26" x14ac:dyDescent="0.3">
      <c r="A44" s="1">
        <f>'Dejounte Murray'!A44</f>
        <v>0</v>
      </c>
      <c r="Q44" s="2" t="e">
        <f t="shared" si="0"/>
        <v>#DIV/0!</v>
      </c>
      <c r="R44" s="2" t="e">
        <f t="shared" si="6"/>
        <v>#DIV/0!</v>
      </c>
      <c r="S44" s="2" t="e">
        <f t="shared" si="4"/>
        <v>#DIV/0!</v>
      </c>
      <c r="W44" s="3" t="e">
        <f t="shared" si="1"/>
        <v>#DIV/0!</v>
      </c>
      <c r="X44" s="4">
        <f t="shared" si="2"/>
        <v>0</v>
      </c>
      <c r="Y44" s="4">
        <f t="shared" si="3"/>
        <v>0</v>
      </c>
      <c r="Z44">
        <v>0</v>
      </c>
    </row>
    <row r="45" spans="1:26" x14ac:dyDescent="0.3">
      <c r="A45" s="1">
        <f>'Dejounte Murray'!A45</f>
        <v>0</v>
      </c>
      <c r="Q45" s="2" t="e">
        <f t="shared" si="0"/>
        <v>#DIV/0!</v>
      </c>
      <c r="R45" s="2" t="e">
        <f t="shared" si="6"/>
        <v>#DIV/0!</v>
      </c>
      <c r="S45" s="2" t="e">
        <f t="shared" si="4"/>
        <v>#DIV/0!</v>
      </c>
      <c r="W45" s="3" t="e">
        <f t="shared" si="1"/>
        <v>#DIV/0!</v>
      </c>
      <c r="X45" s="4">
        <f t="shared" si="2"/>
        <v>0</v>
      </c>
      <c r="Y45" s="4">
        <f t="shared" si="3"/>
        <v>0</v>
      </c>
      <c r="Z45">
        <v>0</v>
      </c>
    </row>
    <row r="46" spans="1:26" x14ac:dyDescent="0.3">
      <c r="A46" s="1">
        <f>'Dejounte Murray'!A46</f>
        <v>0</v>
      </c>
      <c r="Q46" s="2" t="e">
        <f t="shared" si="0"/>
        <v>#DIV/0!</v>
      </c>
      <c r="R46" s="2" t="e">
        <f t="shared" si="6"/>
        <v>#DIV/0!</v>
      </c>
      <c r="S46" s="2" t="e">
        <f t="shared" si="4"/>
        <v>#DIV/0!</v>
      </c>
      <c r="W46" s="3" t="e">
        <f t="shared" si="1"/>
        <v>#DIV/0!</v>
      </c>
      <c r="X46" s="4">
        <f t="shared" si="2"/>
        <v>0</v>
      </c>
      <c r="Y46" s="4">
        <f t="shared" si="3"/>
        <v>0</v>
      </c>
      <c r="Z46">
        <v>0</v>
      </c>
    </row>
    <row r="47" spans="1:26" x14ac:dyDescent="0.3">
      <c r="A47" t="s">
        <v>22</v>
      </c>
      <c r="B47" s="4">
        <f>AVERAGE(B2:B46)</f>
        <v>10</v>
      </c>
      <c r="C47" s="4">
        <f t="shared" ref="C47:P47" si="7">AVERAGE(C2:C46)</f>
        <v>8.9629629629629637</v>
      </c>
      <c r="D47" s="4">
        <f t="shared" si="7"/>
        <v>1.3703703703703705</v>
      </c>
      <c r="E47" s="4">
        <f t="shared" si="7"/>
        <v>1.037037037037037</v>
      </c>
      <c r="F47" s="4">
        <f t="shared" si="7"/>
        <v>0.70370370370370372</v>
      </c>
      <c r="G47" s="4">
        <f t="shared" si="7"/>
        <v>0.92592592592592593</v>
      </c>
      <c r="H47" s="4">
        <f t="shared" si="7"/>
        <v>4.4074074074074074</v>
      </c>
      <c r="I47" s="4">
        <f t="shared" si="7"/>
        <v>6.2592592592592595</v>
      </c>
      <c r="J47" s="4">
        <f t="shared" si="7"/>
        <v>3.7037037037037035E-2</v>
      </c>
      <c r="K47" s="4">
        <f t="shared" si="7"/>
        <v>7.407407407407407E-2</v>
      </c>
      <c r="L47" s="4">
        <f t="shared" si="7"/>
        <v>1.1481481481481481</v>
      </c>
      <c r="M47" s="4">
        <f t="shared" si="7"/>
        <v>1.8518518518518519</v>
      </c>
      <c r="N47" s="4">
        <f t="shared" si="7"/>
        <v>2.7407407407407409</v>
      </c>
      <c r="O47" s="4">
        <f t="shared" si="7"/>
        <v>2.1481481481481484</v>
      </c>
      <c r="P47" s="4">
        <f t="shared" si="7"/>
        <v>1.962962962962963</v>
      </c>
      <c r="Q47" s="2">
        <f>SUM(H2:H46)/SUM(I2:I46)</f>
        <v>0.70414201183431957</v>
      </c>
      <c r="R47" s="2">
        <f>SUM(J2:J46)/SUM(K2:K46)</f>
        <v>0.5</v>
      </c>
      <c r="S47" s="2">
        <f>SUM(L2:L46)/SUM(M2:M46)</f>
        <v>0.62</v>
      </c>
      <c r="T47" s="4">
        <f t="shared" ref="T47:V47" si="8">AVERAGE(T2:T46)</f>
        <v>37.518518518518519</v>
      </c>
      <c r="U47" s="4">
        <f t="shared" si="8"/>
        <v>13.407407407407407</v>
      </c>
      <c r="V47" s="4">
        <f t="shared" si="8"/>
        <v>1.7777777777777777</v>
      </c>
      <c r="W47" s="3">
        <f>((H49*85.91) +(F49*53.897)+(J49*51.757)+(L49*46.845)+(E49*39.19)+(N49*39.19)+(D49*34.677)+((C49-N49)*14.707)-(O49*17.174)-((M49-L49)*20.091)-((I49-H49)*39.19)-(G49*53.897))/T49</f>
        <v>15.61475222112537</v>
      </c>
      <c r="X47" s="4">
        <f t="shared" ref="X47" si="9">B47+(C47*1.2)+(D47*1.5)+(E47*3)+(F47*3)-G47</f>
        <v>27.107407407407408</v>
      </c>
      <c r="Y47" s="4">
        <f t="shared" ref="Y47" si="10">B47+0.4*H47-0.7*I47-0.4*(M47-L47)+0.7*N47+0.3*(C47-N47)+F47+D47*0.7+0.7*E47-0.4*O47-G47</f>
        <v>11.488888888888891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270</v>
      </c>
      <c r="C49">
        <f t="shared" ref="C49:P49" si="11">SUM(C2:C46)</f>
        <v>242</v>
      </c>
      <c r="D49">
        <f t="shared" si="11"/>
        <v>37</v>
      </c>
      <c r="E49">
        <f t="shared" si="11"/>
        <v>28</v>
      </c>
      <c r="F49">
        <f t="shared" si="11"/>
        <v>19</v>
      </c>
      <c r="G49">
        <f t="shared" si="11"/>
        <v>25</v>
      </c>
      <c r="H49">
        <f t="shared" si="11"/>
        <v>119</v>
      </c>
      <c r="I49">
        <f t="shared" si="11"/>
        <v>169</v>
      </c>
      <c r="J49">
        <f t="shared" si="11"/>
        <v>1</v>
      </c>
      <c r="K49">
        <f t="shared" si="11"/>
        <v>2</v>
      </c>
      <c r="L49">
        <f t="shared" si="11"/>
        <v>31</v>
      </c>
      <c r="M49">
        <f t="shared" si="11"/>
        <v>50</v>
      </c>
      <c r="N49">
        <f t="shared" si="11"/>
        <v>74</v>
      </c>
      <c r="O49">
        <f t="shared" si="11"/>
        <v>58</v>
      </c>
      <c r="P49">
        <f t="shared" si="11"/>
        <v>53</v>
      </c>
      <c r="T49">
        <f>SUM(T2:T46)</f>
        <v>1013</v>
      </c>
      <c r="U49">
        <f>SUM(U2:U46)</f>
        <v>362</v>
      </c>
      <c r="V49">
        <f>SUM(V2:V46)</f>
        <v>48</v>
      </c>
      <c r="X49" s="4">
        <f>SUM(X2:X46)</f>
        <v>731.90000000000009</v>
      </c>
      <c r="Z49">
        <f>SUM(Z2:Z46)</f>
        <v>2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1F820-8CAE-4BC0-9EA5-C4E2B3D5D1E0}">
  <dimension ref="A1:Z56"/>
  <sheetViews>
    <sheetView topLeftCell="A17" workbookViewId="0">
      <selection activeCell="W28" sqref="W28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'Dejounte Murray'!A2</f>
        <v>@ EUR</v>
      </c>
      <c r="B2">
        <v>3</v>
      </c>
      <c r="C2">
        <v>0</v>
      </c>
      <c r="D2">
        <v>1</v>
      </c>
      <c r="E2">
        <v>0</v>
      </c>
      <c r="F2">
        <v>0</v>
      </c>
      <c r="G2">
        <v>1</v>
      </c>
      <c r="H2">
        <v>1</v>
      </c>
      <c r="I2">
        <v>2</v>
      </c>
      <c r="J2">
        <v>1</v>
      </c>
      <c r="K2">
        <v>1</v>
      </c>
      <c r="L2">
        <v>0</v>
      </c>
      <c r="M2">
        <v>0</v>
      </c>
      <c r="N2">
        <v>0</v>
      </c>
      <c r="O2">
        <v>0</v>
      </c>
      <c r="P2">
        <v>-22</v>
      </c>
      <c r="Q2" s="2">
        <f t="shared" ref="Q2:Q46" si="0">H2/I2</f>
        <v>0.5</v>
      </c>
      <c r="R2" s="2">
        <f t="shared" ref="R2:R46" si="1">J2/K2</f>
        <v>1</v>
      </c>
      <c r="S2" s="6" t="s">
        <v>45</v>
      </c>
      <c r="T2">
        <v>12</v>
      </c>
      <c r="U2">
        <v>5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6.6047500000000001</v>
      </c>
      <c r="X2" s="4">
        <f t="shared" ref="X2:X46" si="3">B2+(C2*1.2)+(D2*1.5)+(E2*3)+(F2*3)-G2</f>
        <v>3.5</v>
      </c>
      <c r="Y2" s="4">
        <f t="shared" ref="Y2:Y46" si="4">B2+0.4*H2-0.7*I2-0.4*(M2-L2)+0.7*N2+0.3*(C2-N2)+F2+D2*0.7+0.7*E2-0.4*O2-G2</f>
        <v>1.7000000000000002</v>
      </c>
      <c r="Z2">
        <v>0</v>
      </c>
    </row>
    <row r="3" spans="1:26" x14ac:dyDescent="0.3">
      <c r="A3" s="1" t="str">
        <f>'Dejounte Murray'!A3</f>
        <v>@ RKS</v>
      </c>
      <c r="B3">
        <v>2</v>
      </c>
      <c r="C3">
        <v>1</v>
      </c>
      <c r="D3">
        <v>4</v>
      </c>
      <c r="E3">
        <v>0</v>
      </c>
      <c r="F3">
        <v>0</v>
      </c>
      <c r="G3">
        <v>0</v>
      </c>
      <c r="H3">
        <v>1</v>
      </c>
      <c r="I3">
        <v>4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-22</v>
      </c>
      <c r="Q3" s="2">
        <f t="shared" si="0"/>
        <v>0.25</v>
      </c>
      <c r="R3" s="6" t="s">
        <v>45</v>
      </c>
      <c r="S3" s="6" t="s">
        <v>45</v>
      </c>
      <c r="T3">
        <v>14</v>
      </c>
      <c r="U3">
        <v>12</v>
      </c>
      <c r="V3">
        <v>0</v>
      </c>
      <c r="W3" s="3">
        <f t="shared" si="2"/>
        <v>7.470071428571428</v>
      </c>
      <c r="X3" s="4">
        <f t="shared" si="3"/>
        <v>9.1999999999999993</v>
      </c>
      <c r="Y3" s="4">
        <f t="shared" si="4"/>
        <v>2.2999999999999998</v>
      </c>
      <c r="Z3">
        <v>0</v>
      </c>
    </row>
    <row r="4" spans="1:26" x14ac:dyDescent="0.3">
      <c r="A4" s="1" t="str">
        <f>'Dejounte Murray'!A4</f>
        <v>vs AFR</v>
      </c>
      <c r="B4">
        <v>3</v>
      </c>
      <c r="C4">
        <v>3</v>
      </c>
      <c r="D4">
        <v>5</v>
      </c>
      <c r="E4">
        <v>0</v>
      </c>
      <c r="F4">
        <v>0</v>
      </c>
      <c r="G4">
        <v>1</v>
      </c>
      <c r="H4">
        <v>1</v>
      </c>
      <c r="I4">
        <v>4</v>
      </c>
      <c r="J4">
        <v>1</v>
      </c>
      <c r="K4">
        <v>2</v>
      </c>
      <c r="L4">
        <v>0</v>
      </c>
      <c r="M4">
        <v>0</v>
      </c>
      <c r="N4">
        <v>0</v>
      </c>
      <c r="O4">
        <v>0</v>
      </c>
      <c r="P4">
        <v>11</v>
      </c>
      <c r="Q4" s="2">
        <f t="shared" si="0"/>
        <v>0.25</v>
      </c>
      <c r="R4" s="2">
        <f t="shared" si="1"/>
        <v>0.5</v>
      </c>
      <c r="S4" s="6" t="s">
        <v>45</v>
      </c>
      <c r="T4">
        <v>14</v>
      </c>
      <c r="U4">
        <v>14</v>
      </c>
      <c r="V4">
        <v>0</v>
      </c>
      <c r="W4" s="3">
        <f t="shared" si="2"/>
        <v>13.121857142857143</v>
      </c>
      <c r="X4" s="4">
        <f t="shared" si="3"/>
        <v>13.1</v>
      </c>
      <c r="Y4" s="4">
        <f t="shared" si="4"/>
        <v>4</v>
      </c>
      <c r="Z4">
        <v>0</v>
      </c>
    </row>
    <row r="5" spans="1:26" x14ac:dyDescent="0.3">
      <c r="A5" s="1" t="str">
        <f>'Dejounte Murray'!A5</f>
        <v>@ OLD</v>
      </c>
      <c r="B5">
        <v>5</v>
      </c>
      <c r="C5">
        <v>2</v>
      </c>
      <c r="D5">
        <v>0</v>
      </c>
      <c r="E5">
        <v>0</v>
      </c>
      <c r="F5">
        <v>0</v>
      </c>
      <c r="G5">
        <v>1</v>
      </c>
      <c r="H5">
        <v>2</v>
      </c>
      <c r="I5">
        <v>4</v>
      </c>
      <c r="J5">
        <v>1</v>
      </c>
      <c r="K5">
        <v>1</v>
      </c>
      <c r="L5">
        <v>0</v>
      </c>
      <c r="M5">
        <v>0</v>
      </c>
      <c r="N5">
        <v>0</v>
      </c>
      <c r="O5">
        <v>0</v>
      </c>
      <c r="P5">
        <v>2</v>
      </c>
      <c r="Q5" s="2">
        <f t="shared" si="0"/>
        <v>0.5</v>
      </c>
      <c r="R5" s="2">
        <f t="shared" si="1"/>
        <v>1</v>
      </c>
      <c r="S5" s="6" t="s">
        <v>45</v>
      </c>
      <c r="T5">
        <v>19</v>
      </c>
      <c r="U5">
        <v>5</v>
      </c>
      <c r="V5">
        <v>0</v>
      </c>
      <c r="W5" s="3">
        <f t="shared" si="2"/>
        <v>6.3533684210526316</v>
      </c>
      <c r="X5" s="4">
        <f t="shared" si="3"/>
        <v>6.4</v>
      </c>
      <c r="Y5" s="4">
        <f t="shared" si="4"/>
        <v>2.6</v>
      </c>
      <c r="Z5">
        <v>0</v>
      </c>
    </row>
    <row r="6" spans="1:26" x14ac:dyDescent="0.3">
      <c r="A6" s="1" t="str">
        <f>'Dejounte Murray'!A6</f>
        <v>vs USA</v>
      </c>
      <c r="B6">
        <v>7</v>
      </c>
      <c r="C6">
        <v>0</v>
      </c>
      <c r="D6">
        <v>5</v>
      </c>
      <c r="E6">
        <v>0</v>
      </c>
      <c r="F6">
        <v>0</v>
      </c>
      <c r="G6">
        <v>0</v>
      </c>
      <c r="H6">
        <v>2</v>
      </c>
      <c r="I6">
        <v>5</v>
      </c>
      <c r="J6">
        <v>0</v>
      </c>
      <c r="K6">
        <v>2</v>
      </c>
      <c r="L6">
        <v>3</v>
      </c>
      <c r="M6">
        <v>3</v>
      </c>
      <c r="N6">
        <v>0</v>
      </c>
      <c r="O6">
        <v>1</v>
      </c>
      <c r="P6">
        <v>-7</v>
      </c>
      <c r="Q6" s="2">
        <f t="shared" si="0"/>
        <v>0.4</v>
      </c>
      <c r="R6" s="2">
        <f t="shared" si="1"/>
        <v>0</v>
      </c>
      <c r="S6" s="2">
        <f t="shared" ref="S6:S46" si="5">L6/M6</f>
        <v>1</v>
      </c>
      <c r="T6">
        <v>18</v>
      </c>
      <c r="U6">
        <v>19</v>
      </c>
      <c r="V6">
        <v>0</v>
      </c>
      <c r="W6" s="3">
        <f t="shared" si="2"/>
        <v>19.49977777777778</v>
      </c>
      <c r="X6" s="4">
        <f t="shared" si="3"/>
        <v>14.5</v>
      </c>
      <c r="Y6" s="4">
        <f t="shared" si="4"/>
        <v>7.3999999999999995</v>
      </c>
      <c r="Z6">
        <v>0</v>
      </c>
    </row>
    <row r="7" spans="1:26" x14ac:dyDescent="0.3">
      <c r="A7" s="1" t="str">
        <f>'Dejounte Murray'!A7</f>
        <v>@ SPA</v>
      </c>
      <c r="B7">
        <v>2</v>
      </c>
      <c r="C7">
        <v>4</v>
      </c>
      <c r="D7">
        <v>8</v>
      </c>
      <c r="E7">
        <v>0</v>
      </c>
      <c r="F7">
        <v>0</v>
      </c>
      <c r="G7">
        <v>0</v>
      </c>
      <c r="H7">
        <v>1</v>
      </c>
      <c r="I7">
        <v>5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22</v>
      </c>
      <c r="Q7" s="2">
        <f t="shared" si="0"/>
        <v>0.2</v>
      </c>
      <c r="R7" s="2">
        <f t="shared" si="1"/>
        <v>0</v>
      </c>
      <c r="S7" s="6" t="s">
        <v>45</v>
      </c>
      <c r="T7">
        <v>15</v>
      </c>
      <c r="U7">
        <v>23</v>
      </c>
      <c r="V7">
        <v>0</v>
      </c>
      <c r="W7" s="3">
        <f t="shared" si="2"/>
        <v>17.692933333333333</v>
      </c>
      <c r="X7" s="4">
        <f t="shared" si="3"/>
        <v>18.8</v>
      </c>
      <c r="Y7" s="4">
        <f t="shared" si="4"/>
        <v>5.6999999999999993</v>
      </c>
      <c r="Z7">
        <v>0</v>
      </c>
    </row>
    <row r="8" spans="1:26" x14ac:dyDescent="0.3">
      <c r="A8" s="1" t="str">
        <f>'Dejounte Murray'!A8</f>
        <v>vs 6TH</v>
      </c>
      <c r="B8">
        <v>5</v>
      </c>
      <c r="C8">
        <v>2</v>
      </c>
      <c r="D8">
        <v>1</v>
      </c>
      <c r="E8">
        <v>1</v>
      </c>
      <c r="F8">
        <v>0</v>
      </c>
      <c r="G8">
        <v>0</v>
      </c>
      <c r="H8">
        <v>2</v>
      </c>
      <c r="I8">
        <v>3</v>
      </c>
      <c r="J8">
        <v>1</v>
      </c>
      <c r="K8">
        <v>2</v>
      </c>
      <c r="L8">
        <v>0</v>
      </c>
      <c r="M8">
        <v>0</v>
      </c>
      <c r="N8">
        <v>0</v>
      </c>
      <c r="O8">
        <v>1</v>
      </c>
      <c r="P8">
        <v>-6</v>
      </c>
      <c r="Q8" s="2">
        <f t="shared" si="0"/>
        <v>0.66666666666666663</v>
      </c>
      <c r="R8" s="2">
        <f t="shared" si="1"/>
        <v>0.5</v>
      </c>
      <c r="S8" s="6" t="s">
        <v>45</v>
      </c>
      <c r="T8">
        <v>19</v>
      </c>
      <c r="U8">
        <v>7</v>
      </c>
      <c r="V8">
        <v>0</v>
      </c>
      <c r="W8" s="3">
        <f t="shared" si="2"/>
        <v>14.236526315789476</v>
      </c>
      <c r="X8" s="4">
        <f t="shared" si="3"/>
        <v>11.9</v>
      </c>
      <c r="Y8" s="4">
        <f t="shared" si="4"/>
        <v>5.3</v>
      </c>
      <c r="Z8">
        <v>0</v>
      </c>
    </row>
    <row r="9" spans="1:26" x14ac:dyDescent="0.3">
      <c r="A9" s="1" t="str">
        <f>'Dejounte Murray'!A9</f>
        <v>@ CAN</v>
      </c>
      <c r="B9">
        <v>7</v>
      </c>
      <c r="C9">
        <v>1</v>
      </c>
      <c r="D9">
        <v>0</v>
      </c>
      <c r="E9">
        <v>0</v>
      </c>
      <c r="F9">
        <v>0</v>
      </c>
      <c r="G9">
        <v>3</v>
      </c>
      <c r="H9">
        <v>2</v>
      </c>
      <c r="I9">
        <v>5</v>
      </c>
      <c r="J9">
        <v>0</v>
      </c>
      <c r="K9">
        <v>1</v>
      </c>
      <c r="L9">
        <v>3</v>
      </c>
      <c r="M9">
        <v>3</v>
      </c>
      <c r="N9">
        <v>0</v>
      </c>
      <c r="O9">
        <v>0</v>
      </c>
      <c r="P9">
        <v>-1</v>
      </c>
      <c r="Q9" s="2">
        <f t="shared" si="0"/>
        <v>0.4</v>
      </c>
      <c r="R9" s="2">
        <f t="shared" si="1"/>
        <v>0</v>
      </c>
      <c r="S9" s="2">
        <f t="shared" si="5"/>
        <v>1</v>
      </c>
      <c r="T9">
        <v>11</v>
      </c>
      <c r="U9">
        <v>7</v>
      </c>
      <c r="V9">
        <v>0</v>
      </c>
      <c r="W9" s="3">
        <f t="shared" si="2"/>
        <v>4.3455454545454559</v>
      </c>
      <c r="X9" s="4">
        <f t="shared" si="3"/>
        <v>5.1999999999999993</v>
      </c>
      <c r="Y9" s="4">
        <f t="shared" si="4"/>
        <v>1.5999999999999996</v>
      </c>
      <c r="Z9">
        <v>0</v>
      </c>
    </row>
    <row r="10" spans="1:26" x14ac:dyDescent="0.3">
      <c r="A10" s="1" t="str">
        <f>'Dejounte Murray'!A10</f>
        <v>vs DNK</v>
      </c>
      <c r="B10">
        <v>4</v>
      </c>
      <c r="C10">
        <v>0</v>
      </c>
      <c r="D10">
        <v>2</v>
      </c>
      <c r="E10">
        <v>0</v>
      </c>
      <c r="F10">
        <v>0</v>
      </c>
      <c r="G10">
        <v>0</v>
      </c>
      <c r="H10">
        <v>2</v>
      </c>
      <c r="I10">
        <v>4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-8</v>
      </c>
      <c r="Q10" s="2">
        <f t="shared" si="0"/>
        <v>0.5</v>
      </c>
      <c r="R10" s="2">
        <f t="shared" si="1"/>
        <v>0</v>
      </c>
      <c r="S10" s="6" t="s">
        <v>45</v>
      </c>
      <c r="T10">
        <v>11</v>
      </c>
      <c r="U10">
        <v>9</v>
      </c>
      <c r="V10">
        <v>0</v>
      </c>
      <c r="W10" s="3">
        <f t="shared" si="2"/>
        <v>14.799454545454545</v>
      </c>
      <c r="X10" s="4">
        <f t="shared" si="3"/>
        <v>7</v>
      </c>
      <c r="Y10" s="4">
        <f t="shared" si="4"/>
        <v>3.4</v>
      </c>
      <c r="Z10">
        <v>0</v>
      </c>
    </row>
    <row r="11" spans="1:26" x14ac:dyDescent="0.3">
      <c r="A11" s="1" t="str">
        <f>'Dejounte Murray'!A11</f>
        <v>vs CHI</v>
      </c>
      <c r="B11">
        <v>2</v>
      </c>
      <c r="C11">
        <v>2</v>
      </c>
      <c r="D11">
        <v>3</v>
      </c>
      <c r="E11">
        <v>0</v>
      </c>
      <c r="F11">
        <v>0</v>
      </c>
      <c r="G11">
        <v>0</v>
      </c>
      <c r="H11">
        <v>1</v>
      </c>
      <c r="I11">
        <v>3</v>
      </c>
      <c r="J11">
        <v>0</v>
      </c>
      <c r="K11">
        <v>1</v>
      </c>
      <c r="L11">
        <v>0</v>
      </c>
      <c r="M11">
        <v>0</v>
      </c>
      <c r="N11">
        <v>0</v>
      </c>
      <c r="O11">
        <v>1</v>
      </c>
      <c r="P11">
        <v>10</v>
      </c>
      <c r="Q11" s="2">
        <f t="shared" si="0"/>
        <v>0.33333333333333331</v>
      </c>
      <c r="R11" s="2">
        <f t="shared" si="1"/>
        <v>0</v>
      </c>
      <c r="S11" s="6" t="s">
        <v>45</v>
      </c>
      <c r="T11">
        <v>11</v>
      </c>
      <c r="U11">
        <v>9</v>
      </c>
      <c r="V11">
        <v>0</v>
      </c>
      <c r="W11" s="3">
        <f t="shared" si="2"/>
        <v>11.254636363636365</v>
      </c>
      <c r="X11" s="4">
        <f t="shared" si="3"/>
        <v>8.9</v>
      </c>
      <c r="Y11" s="4">
        <f t="shared" si="4"/>
        <v>2.6</v>
      </c>
      <c r="Z11">
        <v>0</v>
      </c>
    </row>
    <row r="12" spans="1:26" x14ac:dyDescent="0.3">
      <c r="A12" s="1" t="str">
        <f>'Dejounte Murray'!A12</f>
        <v>@ 3PT</v>
      </c>
      <c r="B12">
        <v>2</v>
      </c>
      <c r="C12">
        <v>1</v>
      </c>
      <c r="D12">
        <v>3</v>
      </c>
      <c r="E12">
        <v>1</v>
      </c>
      <c r="F12">
        <v>0</v>
      </c>
      <c r="G12">
        <v>0</v>
      </c>
      <c r="H12">
        <v>1</v>
      </c>
      <c r="I12">
        <v>3</v>
      </c>
      <c r="J12">
        <v>0</v>
      </c>
      <c r="K12">
        <v>0</v>
      </c>
      <c r="L12">
        <v>0</v>
      </c>
      <c r="M12">
        <v>0</v>
      </c>
      <c r="N12">
        <v>0</v>
      </c>
      <c r="O12">
        <v>2</v>
      </c>
      <c r="P12">
        <v>0</v>
      </c>
      <c r="Q12" s="2">
        <f t="shared" si="0"/>
        <v>0.33333333333333331</v>
      </c>
      <c r="R12" s="6" t="s">
        <v>45</v>
      </c>
      <c r="S12" s="6" t="s">
        <v>45</v>
      </c>
      <c r="T12">
        <v>11</v>
      </c>
      <c r="U12">
        <v>10</v>
      </c>
      <c r="V12">
        <v>0</v>
      </c>
      <c r="W12" s="3">
        <f t="shared" si="2"/>
        <v>11.91909090909091</v>
      </c>
      <c r="X12" s="4">
        <f t="shared" si="3"/>
        <v>10.7</v>
      </c>
      <c r="Y12" s="4">
        <f t="shared" si="4"/>
        <v>2.6000000000000005</v>
      </c>
      <c r="Z12">
        <v>0</v>
      </c>
    </row>
    <row r="13" spans="1:26" x14ac:dyDescent="0.3">
      <c r="A13" s="1" t="str">
        <f>'Dejounte Murray'!A13</f>
        <v>vs DEF</v>
      </c>
      <c r="B13">
        <v>4</v>
      </c>
      <c r="C13">
        <v>1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4</v>
      </c>
      <c r="M13">
        <v>4</v>
      </c>
      <c r="N13">
        <v>0</v>
      </c>
      <c r="O13">
        <v>0</v>
      </c>
      <c r="P13">
        <v>11</v>
      </c>
      <c r="Q13" s="6" t="s">
        <v>45</v>
      </c>
      <c r="R13" s="6" t="s">
        <v>45</v>
      </c>
      <c r="S13" s="2">
        <f t="shared" si="5"/>
        <v>1</v>
      </c>
      <c r="T13">
        <v>11</v>
      </c>
      <c r="U13">
        <v>6</v>
      </c>
      <c r="V13">
        <v>0</v>
      </c>
      <c r="W13" s="3">
        <f t="shared" si="2"/>
        <v>21.523999999999997</v>
      </c>
      <c r="X13" s="4">
        <f t="shared" si="3"/>
        <v>6.7</v>
      </c>
      <c r="Y13" s="4">
        <f t="shared" si="4"/>
        <v>5</v>
      </c>
      <c r="Z13">
        <v>0</v>
      </c>
    </row>
    <row r="14" spans="1:26" x14ac:dyDescent="0.3">
      <c r="A14" s="1" t="str">
        <f>'Dejounte Murray'!A14</f>
        <v>@ OCE</v>
      </c>
      <c r="B14">
        <v>0</v>
      </c>
      <c r="C14">
        <v>2</v>
      </c>
      <c r="D14">
        <v>3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-12</v>
      </c>
      <c r="Q14" s="2">
        <f t="shared" si="0"/>
        <v>0</v>
      </c>
      <c r="R14" s="2">
        <f t="shared" si="1"/>
        <v>0</v>
      </c>
      <c r="S14" s="6" t="s">
        <v>45</v>
      </c>
      <c r="T14">
        <v>9</v>
      </c>
      <c r="U14">
        <v>6</v>
      </c>
      <c r="V14">
        <v>0</v>
      </c>
      <c r="W14" s="3">
        <f t="shared" si="2"/>
        <v>10.472777777777777</v>
      </c>
      <c r="X14" s="4">
        <f t="shared" si="3"/>
        <v>6.9</v>
      </c>
      <c r="Y14" s="4">
        <f t="shared" si="4"/>
        <v>1.9999999999999996</v>
      </c>
      <c r="Z14">
        <v>0</v>
      </c>
    </row>
    <row r="15" spans="1:26" x14ac:dyDescent="0.3">
      <c r="A15" s="1" t="str">
        <f>'Dejounte Murray'!A15</f>
        <v>vs FRA</v>
      </c>
      <c r="B15">
        <v>5</v>
      </c>
      <c r="C15">
        <v>0</v>
      </c>
      <c r="D15">
        <v>0</v>
      </c>
      <c r="E15">
        <v>1</v>
      </c>
      <c r="F15">
        <v>0</v>
      </c>
      <c r="G15">
        <v>1</v>
      </c>
      <c r="H15">
        <v>2</v>
      </c>
      <c r="I15">
        <v>2</v>
      </c>
      <c r="J15">
        <v>1</v>
      </c>
      <c r="K15">
        <v>1</v>
      </c>
      <c r="L15">
        <v>0</v>
      </c>
      <c r="M15">
        <v>0</v>
      </c>
      <c r="N15">
        <v>0</v>
      </c>
      <c r="O15">
        <v>0</v>
      </c>
      <c r="P15">
        <v>10</v>
      </c>
      <c r="Q15" s="2">
        <f t="shared" si="0"/>
        <v>1</v>
      </c>
      <c r="R15" s="2">
        <f t="shared" si="1"/>
        <v>1</v>
      </c>
      <c r="S15" s="6" t="s">
        <v>45</v>
      </c>
      <c r="T15">
        <v>11</v>
      </c>
      <c r="U15">
        <v>5</v>
      </c>
      <c r="V15">
        <v>0</v>
      </c>
      <c r="W15" s="3">
        <f t="shared" si="2"/>
        <v>18.988181818181818</v>
      </c>
      <c r="X15" s="4">
        <f t="shared" si="3"/>
        <v>7</v>
      </c>
      <c r="Y15" s="4">
        <f t="shared" si="4"/>
        <v>4.1000000000000005</v>
      </c>
      <c r="Z15">
        <v>0</v>
      </c>
    </row>
    <row r="16" spans="1:26" x14ac:dyDescent="0.3">
      <c r="A16" s="1" t="str">
        <f>'Dejounte Murray'!A16</f>
        <v>@ INJ</v>
      </c>
      <c r="B16">
        <v>5</v>
      </c>
      <c r="C16">
        <v>0</v>
      </c>
      <c r="D16">
        <v>3</v>
      </c>
      <c r="E16">
        <v>0</v>
      </c>
      <c r="F16">
        <v>0</v>
      </c>
      <c r="G16">
        <v>1</v>
      </c>
      <c r="H16">
        <v>2</v>
      </c>
      <c r="I16">
        <v>5</v>
      </c>
      <c r="J16">
        <v>0</v>
      </c>
      <c r="K16">
        <v>2</v>
      </c>
      <c r="L16">
        <v>1</v>
      </c>
      <c r="M16">
        <v>2</v>
      </c>
      <c r="N16">
        <v>0</v>
      </c>
      <c r="O16">
        <v>0</v>
      </c>
      <c r="P16">
        <v>-21</v>
      </c>
      <c r="Q16" s="2">
        <f t="shared" si="0"/>
        <v>0.4</v>
      </c>
      <c r="R16" s="2">
        <f t="shared" si="1"/>
        <v>0</v>
      </c>
      <c r="S16" s="2">
        <f t="shared" si="5"/>
        <v>0.5</v>
      </c>
      <c r="T16">
        <v>17</v>
      </c>
      <c r="U16">
        <v>12</v>
      </c>
      <c r="V16">
        <v>0</v>
      </c>
      <c r="W16" s="3">
        <f t="shared" si="2"/>
        <v>7.7140000000000022</v>
      </c>
      <c r="X16" s="4">
        <f t="shared" si="3"/>
        <v>8.5</v>
      </c>
      <c r="Y16" s="4">
        <f t="shared" si="4"/>
        <v>2.9999999999999996</v>
      </c>
      <c r="Z16">
        <v>0</v>
      </c>
    </row>
    <row r="17" spans="1:26" x14ac:dyDescent="0.3">
      <c r="A17" s="1" t="str">
        <f>'Dejounte Murray'!A17</f>
        <v>vs EUR</v>
      </c>
      <c r="B17">
        <v>4</v>
      </c>
      <c r="C17">
        <v>2</v>
      </c>
      <c r="D17">
        <v>4</v>
      </c>
      <c r="E17">
        <v>0</v>
      </c>
      <c r="F17">
        <v>0</v>
      </c>
      <c r="G17">
        <v>0</v>
      </c>
      <c r="H17">
        <v>1</v>
      </c>
      <c r="I17">
        <v>3</v>
      </c>
      <c r="J17">
        <v>0</v>
      </c>
      <c r="K17">
        <v>2</v>
      </c>
      <c r="L17">
        <v>2</v>
      </c>
      <c r="M17">
        <v>2</v>
      </c>
      <c r="N17">
        <v>0</v>
      </c>
      <c r="O17">
        <v>0</v>
      </c>
      <c r="P17">
        <v>4</v>
      </c>
      <c r="Q17" s="2">
        <f t="shared" si="0"/>
        <v>0.33333333333333331</v>
      </c>
      <c r="R17" s="2">
        <f t="shared" si="1"/>
        <v>0</v>
      </c>
      <c r="S17" s="2">
        <f t="shared" si="5"/>
        <v>1</v>
      </c>
      <c r="T17">
        <v>10</v>
      </c>
      <c r="U17">
        <v>15</v>
      </c>
      <c r="V17">
        <v>0</v>
      </c>
      <c r="W17" s="3">
        <f t="shared" si="2"/>
        <v>26.934199999999997</v>
      </c>
      <c r="X17" s="4">
        <f t="shared" si="3"/>
        <v>12.4</v>
      </c>
      <c r="Y17" s="4">
        <f t="shared" si="4"/>
        <v>5.7000000000000011</v>
      </c>
      <c r="Z17">
        <v>0</v>
      </c>
    </row>
    <row r="18" spans="1:26" x14ac:dyDescent="0.3">
      <c r="A18" s="1" t="str">
        <f>'Dejounte Murray'!A18</f>
        <v>vs RKS</v>
      </c>
      <c r="B18">
        <v>3</v>
      </c>
      <c r="C18">
        <v>0</v>
      </c>
      <c r="D18">
        <v>1</v>
      </c>
      <c r="E18">
        <v>0</v>
      </c>
      <c r="F18">
        <v>0</v>
      </c>
      <c r="G18">
        <v>0</v>
      </c>
      <c r="H18">
        <v>1</v>
      </c>
      <c r="I18">
        <v>2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-5</v>
      </c>
      <c r="Q18" s="2">
        <f t="shared" si="0"/>
        <v>0.5</v>
      </c>
      <c r="R18" s="2">
        <f t="shared" si="1"/>
        <v>1</v>
      </c>
      <c r="S18" s="6" t="s">
        <v>45</v>
      </c>
      <c r="T18">
        <v>6</v>
      </c>
      <c r="U18">
        <v>5</v>
      </c>
      <c r="V18">
        <v>0</v>
      </c>
      <c r="W18" s="3">
        <f t="shared" si="2"/>
        <v>22.192333333333334</v>
      </c>
      <c r="X18" s="4">
        <f t="shared" si="3"/>
        <v>4.5</v>
      </c>
      <c r="Y18" s="4">
        <f t="shared" si="4"/>
        <v>2.7</v>
      </c>
      <c r="Z18">
        <v>0</v>
      </c>
    </row>
    <row r="19" spans="1:26" x14ac:dyDescent="0.3">
      <c r="A19" s="1" t="str">
        <f>'Dejounte Murray'!A19</f>
        <v>@ AFR</v>
      </c>
      <c r="B19">
        <v>5</v>
      </c>
      <c r="C19">
        <v>0</v>
      </c>
      <c r="D19">
        <v>0</v>
      </c>
      <c r="E19">
        <v>0</v>
      </c>
      <c r="F19">
        <v>0</v>
      </c>
      <c r="G19">
        <v>0</v>
      </c>
      <c r="H19">
        <v>2</v>
      </c>
      <c r="I19">
        <v>3</v>
      </c>
      <c r="J19">
        <v>1</v>
      </c>
      <c r="K19">
        <v>1</v>
      </c>
      <c r="L19">
        <v>0</v>
      </c>
      <c r="M19">
        <v>0</v>
      </c>
      <c r="N19">
        <v>0</v>
      </c>
      <c r="O19">
        <v>1</v>
      </c>
      <c r="P19">
        <v>3</v>
      </c>
      <c r="Q19" s="2">
        <f t="shared" si="0"/>
        <v>0.66666666666666663</v>
      </c>
      <c r="R19" s="2">
        <f t="shared" si="1"/>
        <v>1</v>
      </c>
      <c r="S19" s="6" t="s">
        <v>45</v>
      </c>
      <c r="T19">
        <v>11</v>
      </c>
      <c r="U19">
        <v>5</v>
      </c>
      <c r="V19">
        <v>0</v>
      </c>
      <c r="W19" s="3">
        <f t="shared" si="2"/>
        <v>15.201181818181817</v>
      </c>
      <c r="X19" s="4">
        <f t="shared" si="3"/>
        <v>5</v>
      </c>
      <c r="Y19" s="4">
        <f t="shared" si="4"/>
        <v>3.3000000000000003</v>
      </c>
      <c r="Z19">
        <v>0</v>
      </c>
    </row>
    <row r="20" spans="1:26" x14ac:dyDescent="0.3">
      <c r="A20" s="1" t="str">
        <f>'Dejounte Murray'!A20</f>
        <v>vs OLD</v>
      </c>
      <c r="B20">
        <v>2</v>
      </c>
      <c r="C20">
        <v>1</v>
      </c>
      <c r="D20">
        <v>3</v>
      </c>
      <c r="E20">
        <v>0</v>
      </c>
      <c r="F20">
        <v>0</v>
      </c>
      <c r="G20">
        <v>0</v>
      </c>
      <c r="H20">
        <v>1</v>
      </c>
      <c r="I20">
        <v>2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 s="2">
        <f t="shared" si="0"/>
        <v>0.5</v>
      </c>
      <c r="R20" s="6" t="s">
        <v>45</v>
      </c>
      <c r="S20" s="6" t="s">
        <v>45</v>
      </c>
      <c r="T20">
        <v>11</v>
      </c>
      <c r="U20">
        <v>8</v>
      </c>
      <c r="V20">
        <v>0</v>
      </c>
      <c r="W20" s="3">
        <f t="shared" si="2"/>
        <v>15.041636363636364</v>
      </c>
      <c r="X20" s="4">
        <f t="shared" si="3"/>
        <v>7.7</v>
      </c>
      <c r="Y20" s="4">
        <f t="shared" si="4"/>
        <v>3.3999999999999995</v>
      </c>
      <c r="Z20">
        <v>0</v>
      </c>
    </row>
    <row r="21" spans="1:26" x14ac:dyDescent="0.3">
      <c r="A21" s="1" t="str">
        <f>'Dejounte Murray'!A21</f>
        <v>@ USA</v>
      </c>
      <c r="B21">
        <v>4</v>
      </c>
      <c r="C21">
        <v>1</v>
      </c>
      <c r="D21">
        <v>1</v>
      </c>
      <c r="E21">
        <v>0</v>
      </c>
      <c r="F21">
        <v>1</v>
      </c>
      <c r="G21">
        <v>2</v>
      </c>
      <c r="H21">
        <v>2</v>
      </c>
      <c r="I21">
        <v>3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-6</v>
      </c>
      <c r="Q21" s="2">
        <f t="shared" si="0"/>
        <v>0.66666666666666663</v>
      </c>
      <c r="R21" s="2">
        <f t="shared" si="1"/>
        <v>0</v>
      </c>
      <c r="S21" s="6" t="s">
        <v>45</v>
      </c>
      <c r="T21">
        <v>13</v>
      </c>
      <c r="U21">
        <v>6</v>
      </c>
      <c r="V21">
        <v>1</v>
      </c>
      <c r="W21" s="3">
        <f t="shared" si="2"/>
        <v>9.855153846153847</v>
      </c>
      <c r="X21" s="4">
        <f t="shared" si="3"/>
        <v>7.6999999999999993</v>
      </c>
      <c r="Y21" s="4">
        <f t="shared" si="4"/>
        <v>2.7</v>
      </c>
      <c r="Z21">
        <v>0</v>
      </c>
    </row>
    <row r="22" spans="1:26" x14ac:dyDescent="0.3">
      <c r="A22" s="1" t="str">
        <f>'Dejounte Murray'!A22</f>
        <v>vs SPA</v>
      </c>
      <c r="B22">
        <v>0</v>
      </c>
      <c r="C22">
        <v>2</v>
      </c>
      <c r="D22">
        <v>0</v>
      </c>
      <c r="E22">
        <v>0</v>
      </c>
      <c r="F22">
        <v>0</v>
      </c>
      <c r="G22">
        <v>0</v>
      </c>
      <c r="H22">
        <v>0</v>
      </c>
      <c r="I22">
        <v>3</v>
      </c>
      <c r="J22">
        <v>0</v>
      </c>
      <c r="K22">
        <v>1</v>
      </c>
      <c r="L22">
        <v>0</v>
      </c>
      <c r="M22">
        <v>0</v>
      </c>
      <c r="N22">
        <v>0</v>
      </c>
      <c r="O22">
        <v>1</v>
      </c>
      <c r="P22">
        <v>9</v>
      </c>
      <c r="Q22" s="2">
        <f t="shared" si="0"/>
        <v>0</v>
      </c>
      <c r="R22" s="2">
        <f t="shared" si="1"/>
        <v>0</v>
      </c>
      <c r="S22" s="6" t="s">
        <v>45</v>
      </c>
      <c r="T22">
        <v>7</v>
      </c>
      <c r="U22">
        <v>0</v>
      </c>
      <c r="V22">
        <v>0</v>
      </c>
      <c r="W22" s="3">
        <f t="shared" si="2"/>
        <v>-15.047142857142855</v>
      </c>
      <c r="X22" s="4">
        <f t="shared" si="3"/>
        <v>2.4</v>
      </c>
      <c r="Y22" s="4">
        <f t="shared" si="4"/>
        <v>-1.8999999999999995</v>
      </c>
      <c r="Z22">
        <v>0</v>
      </c>
    </row>
    <row r="23" spans="1:26" x14ac:dyDescent="0.3">
      <c r="A23" s="1" t="str">
        <f>'Dejounte Murray'!A23</f>
        <v>@ 6TH</v>
      </c>
      <c r="B23">
        <v>2</v>
      </c>
      <c r="C23">
        <v>0</v>
      </c>
      <c r="D23">
        <v>0</v>
      </c>
      <c r="E23">
        <v>1</v>
      </c>
      <c r="F23">
        <v>0</v>
      </c>
      <c r="G23">
        <v>1</v>
      </c>
      <c r="H23">
        <v>1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-8</v>
      </c>
      <c r="Q23" s="2">
        <f t="shared" si="0"/>
        <v>1</v>
      </c>
      <c r="R23" s="6" t="s">
        <v>45</v>
      </c>
      <c r="S23" s="6" t="s">
        <v>45</v>
      </c>
      <c r="T23">
        <v>11</v>
      </c>
      <c r="U23">
        <v>2</v>
      </c>
      <c r="V23">
        <v>0</v>
      </c>
      <c r="W23" s="3">
        <f t="shared" si="2"/>
        <v>6.4729999999999999</v>
      </c>
      <c r="X23" s="4">
        <f t="shared" si="3"/>
        <v>4</v>
      </c>
      <c r="Y23" s="4">
        <f t="shared" si="4"/>
        <v>1.4</v>
      </c>
      <c r="Z23">
        <v>0</v>
      </c>
    </row>
    <row r="24" spans="1:26" x14ac:dyDescent="0.3">
      <c r="A24" s="1" t="str">
        <f>'Dejounte Murray'!A24</f>
        <v>vs CAN</v>
      </c>
      <c r="B24">
        <v>2</v>
      </c>
      <c r="C24">
        <v>1</v>
      </c>
      <c r="D24">
        <v>2</v>
      </c>
      <c r="E24">
        <v>0</v>
      </c>
      <c r="F24">
        <v>0</v>
      </c>
      <c r="G24">
        <v>2</v>
      </c>
      <c r="H24">
        <v>1</v>
      </c>
      <c r="I24">
        <v>7</v>
      </c>
      <c r="J24">
        <v>0</v>
      </c>
      <c r="K24">
        <v>3</v>
      </c>
      <c r="L24">
        <v>0</v>
      </c>
      <c r="M24">
        <v>0</v>
      </c>
      <c r="N24">
        <v>0</v>
      </c>
      <c r="O24">
        <v>0</v>
      </c>
      <c r="P24">
        <v>-1</v>
      </c>
      <c r="Q24" s="2">
        <f t="shared" si="0"/>
        <v>0.14285714285714285</v>
      </c>
      <c r="R24" s="2">
        <f t="shared" si="1"/>
        <v>0</v>
      </c>
      <c r="S24" s="6" t="s">
        <v>45</v>
      </c>
      <c r="T24">
        <v>12</v>
      </c>
      <c r="U24">
        <v>7</v>
      </c>
      <c r="V24">
        <v>0</v>
      </c>
      <c r="W24" s="3">
        <f t="shared" si="2"/>
        <v>-14.41358333333333</v>
      </c>
      <c r="X24" s="4">
        <f t="shared" si="3"/>
        <v>4.2</v>
      </c>
      <c r="Y24" s="4">
        <f t="shared" si="4"/>
        <v>-2.8</v>
      </c>
      <c r="Z24">
        <v>0</v>
      </c>
    </row>
    <row r="25" spans="1:26" x14ac:dyDescent="0.3">
      <c r="A25" s="1" t="str">
        <f>'Dejounte Murray'!A25</f>
        <v>@ DNK</v>
      </c>
      <c r="B25">
        <v>2</v>
      </c>
      <c r="C25">
        <v>1</v>
      </c>
      <c r="D25">
        <v>0</v>
      </c>
      <c r="E25">
        <v>0</v>
      </c>
      <c r="F25">
        <v>0</v>
      </c>
      <c r="G25">
        <v>0</v>
      </c>
      <c r="H25">
        <v>1</v>
      </c>
      <c r="I25">
        <v>3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4</v>
      </c>
      <c r="Q25" s="2">
        <f t="shared" si="0"/>
        <v>0.33333333333333331</v>
      </c>
      <c r="R25" s="2">
        <f t="shared" si="1"/>
        <v>0</v>
      </c>
      <c r="S25" s="6" t="s">
        <v>45</v>
      </c>
      <c r="T25">
        <v>12</v>
      </c>
      <c r="U25">
        <v>17</v>
      </c>
      <c r="V25">
        <v>0</v>
      </c>
      <c r="W25" s="3">
        <f t="shared" si="2"/>
        <v>1.853083333333333</v>
      </c>
      <c r="X25" s="4">
        <f t="shared" si="3"/>
        <v>3.2</v>
      </c>
      <c r="Y25" s="4">
        <f t="shared" si="4"/>
        <v>0.60000000000000031</v>
      </c>
      <c r="Z25">
        <v>0</v>
      </c>
    </row>
    <row r="26" spans="1:26" x14ac:dyDescent="0.3">
      <c r="A26" s="1" t="str">
        <f>'Dejounte Murray'!A26</f>
        <v>@ CHI</v>
      </c>
      <c r="B26">
        <v>5</v>
      </c>
      <c r="C26">
        <v>0</v>
      </c>
      <c r="D26">
        <v>3</v>
      </c>
      <c r="E26">
        <v>0</v>
      </c>
      <c r="F26">
        <v>0</v>
      </c>
      <c r="G26">
        <v>1</v>
      </c>
      <c r="H26">
        <v>2</v>
      </c>
      <c r="I26">
        <v>5</v>
      </c>
      <c r="J26">
        <v>0</v>
      </c>
      <c r="K26">
        <v>2</v>
      </c>
      <c r="L26">
        <v>1</v>
      </c>
      <c r="M26">
        <v>1</v>
      </c>
      <c r="N26">
        <v>0</v>
      </c>
      <c r="O26">
        <v>0</v>
      </c>
      <c r="P26">
        <v>6</v>
      </c>
      <c r="Q26" s="2">
        <f t="shared" si="0"/>
        <v>0.4</v>
      </c>
      <c r="R26" s="2">
        <f t="shared" si="1"/>
        <v>0</v>
      </c>
      <c r="S26" s="2">
        <f t="shared" si="5"/>
        <v>1</v>
      </c>
      <c r="T26">
        <v>11</v>
      </c>
      <c r="U26">
        <v>13</v>
      </c>
      <c r="V26">
        <v>0</v>
      </c>
      <c r="W26" s="3">
        <f t="shared" si="2"/>
        <v>13.748090909090912</v>
      </c>
      <c r="X26" s="4">
        <f t="shared" si="3"/>
        <v>8.5</v>
      </c>
      <c r="Y26" s="4">
        <f t="shared" si="4"/>
        <v>3.3999999999999995</v>
      </c>
      <c r="Z26">
        <v>0</v>
      </c>
    </row>
    <row r="27" spans="1:26" x14ac:dyDescent="0.3">
      <c r="A27" s="1" t="str">
        <f>'Dejounte Murray'!A27</f>
        <v>vs 3PT</v>
      </c>
      <c r="B27">
        <v>2</v>
      </c>
      <c r="C27">
        <v>0</v>
      </c>
      <c r="D27">
        <v>1</v>
      </c>
      <c r="E27">
        <v>0</v>
      </c>
      <c r="F27">
        <v>0</v>
      </c>
      <c r="G27">
        <v>1</v>
      </c>
      <c r="H27">
        <v>1</v>
      </c>
      <c r="I27">
        <v>4</v>
      </c>
      <c r="J27">
        <v>0</v>
      </c>
      <c r="K27">
        <v>2</v>
      </c>
      <c r="L27">
        <v>0</v>
      </c>
      <c r="M27">
        <v>0</v>
      </c>
      <c r="N27">
        <v>0</v>
      </c>
      <c r="O27">
        <v>0</v>
      </c>
      <c r="P27">
        <v>-17</v>
      </c>
      <c r="Q27" s="2">
        <f t="shared" si="0"/>
        <v>0.25</v>
      </c>
      <c r="R27" s="2">
        <f t="shared" si="1"/>
        <v>0</v>
      </c>
      <c r="S27" s="6" t="s">
        <v>45</v>
      </c>
      <c r="T27">
        <v>12</v>
      </c>
      <c r="U27">
        <v>5</v>
      </c>
      <c r="V27">
        <v>0</v>
      </c>
      <c r="W27" s="3">
        <f t="shared" si="2"/>
        <v>-4.24</v>
      </c>
      <c r="X27" s="4">
        <f t="shared" si="3"/>
        <v>2.5</v>
      </c>
      <c r="Y27" s="4">
        <f t="shared" si="4"/>
        <v>-0.7</v>
      </c>
      <c r="Z27">
        <v>0</v>
      </c>
    </row>
    <row r="28" spans="1:26" x14ac:dyDescent="0.3">
      <c r="A28" s="1" t="str">
        <f>'Dejounte Murray'!A28</f>
        <v>@ DEF</v>
      </c>
      <c r="B28">
        <v>7</v>
      </c>
      <c r="C28">
        <v>1</v>
      </c>
      <c r="D28">
        <v>1</v>
      </c>
      <c r="E28">
        <v>1</v>
      </c>
      <c r="F28">
        <v>0</v>
      </c>
      <c r="G28">
        <v>2</v>
      </c>
      <c r="H28">
        <v>3</v>
      </c>
      <c r="I28">
        <v>4</v>
      </c>
      <c r="J28">
        <v>0</v>
      </c>
      <c r="K28">
        <v>0</v>
      </c>
      <c r="L28">
        <v>1</v>
      </c>
      <c r="M28">
        <v>1</v>
      </c>
      <c r="N28">
        <v>0</v>
      </c>
      <c r="O28">
        <v>1</v>
      </c>
      <c r="P28">
        <v>-3</v>
      </c>
      <c r="Q28" s="2">
        <f t="shared" si="0"/>
        <v>0.75</v>
      </c>
      <c r="R28" s="6" t="s">
        <v>45</v>
      </c>
      <c r="S28" s="2">
        <f t="shared" si="5"/>
        <v>1</v>
      </c>
      <c r="T28">
        <v>9</v>
      </c>
      <c r="U28">
        <v>10</v>
      </c>
      <c r="V28">
        <v>0</v>
      </c>
      <c r="W28" s="3">
        <f t="shared" si="2"/>
        <v>25.443444444444456</v>
      </c>
      <c r="X28" s="4">
        <f t="shared" si="3"/>
        <v>10.7</v>
      </c>
      <c r="Y28" s="4">
        <f t="shared" si="4"/>
        <v>4.6999999999999993</v>
      </c>
      <c r="Z28">
        <v>0</v>
      </c>
    </row>
    <row r="29" spans="1:26" x14ac:dyDescent="0.3">
      <c r="A29" s="1">
        <f>'Dejounte Murray'!A29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'Dejounte Murray'!A30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'Dejounte Murray'!A31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'Dejounte Murray'!A32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'Dejounte Murray'!A33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'Dejounte Murray'!A34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'Dejounte Murray'!A35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'Dejounte Murray'!A36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'Dejounte Murray'!A37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'Dejounte Murray'!A38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'Dejounte Murray'!A39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'Dejounte Murray'!A40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'Dejounte Murray'!A41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'Dejounte Murray'!A42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'Dejounte Murray'!A43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'Dejounte Murray'!A44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'Dejounte Murray'!A45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'Dejounte Murray'!A46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3.4814814814814814</v>
      </c>
      <c r="C47" s="4">
        <f t="shared" ref="C47:P47" si="6">AVERAGE(C2:C46)</f>
        <v>1.037037037037037</v>
      </c>
      <c r="D47" s="4">
        <f t="shared" si="6"/>
        <v>2.0370370370370372</v>
      </c>
      <c r="E47" s="4">
        <f t="shared" si="6"/>
        <v>0.18518518518518517</v>
      </c>
      <c r="F47" s="4">
        <f t="shared" si="6"/>
        <v>3.7037037037037035E-2</v>
      </c>
      <c r="G47" s="4">
        <f t="shared" si="6"/>
        <v>0.62962962962962965</v>
      </c>
      <c r="H47" s="4">
        <f t="shared" si="6"/>
        <v>1.3333333333333333</v>
      </c>
      <c r="I47" s="4">
        <f t="shared" si="6"/>
        <v>3.3333333333333335</v>
      </c>
      <c r="J47" s="4">
        <f t="shared" si="6"/>
        <v>0.25925925925925924</v>
      </c>
      <c r="K47" s="4">
        <f t="shared" si="6"/>
        <v>1.1111111111111112</v>
      </c>
      <c r="L47" s="4">
        <f t="shared" si="6"/>
        <v>0.55555555555555558</v>
      </c>
      <c r="M47" s="4">
        <f t="shared" si="6"/>
        <v>0.59259259259259256</v>
      </c>
      <c r="N47" s="4">
        <f t="shared" si="6"/>
        <v>0</v>
      </c>
      <c r="O47" s="4">
        <f t="shared" si="6"/>
        <v>0.33333333333333331</v>
      </c>
      <c r="P47" s="4">
        <f t="shared" si="6"/>
        <v>-1.7407407407407407</v>
      </c>
      <c r="Q47" s="2">
        <f>SUM(H2:H46)/SUM(I2:I46)</f>
        <v>0.4</v>
      </c>
      <c r="R47" s="2">
        <f>SUM(J2:J46)/SUM(K2:K46)</f>
        <v>0.23333333333333334</v>
      </c>
      <c r="S47" s="2">
        <f>SUM(L2:L46)/SUM(M2:M46)</f>
        <v>0.9375</v>
      </c>
      <c r="T47" s="4">
        <f t="shared" ref="T47:V47" si="7">AVERAGE(T2:T46)</f>
        <v>12.148148148148149</v>
      </c>
      <c r="U47" s="4">
        <f t="shared" si="7"/>
        <v>8.9629629629629637</v>
      </c>
      <c r="V47" s="4">
        <f t="shared" si="7"/>
        <v>3.7037037037037035E-2</v>
      </c>
      <c r="W47" s="3">
        <f>((H49*85.91) +(F49*53.897)+(J49*51.757)+(L49*46.845)+(E49*39.19)+(N49*39.19)+(D49*34.677)+((C49-N49)*14.707)-(O49*17.174)-((M49-L49)*20.091)-((I49-H49)*39.19)-(G49*53.897))/T49</f>
        <v>10.730018292682926</v>
      </c>
      <c r="X47" s="4">
        <f t="shared" ref="X47" si="8">B47+(C47*1.2)+(D47*1.5)+(E47*3)+(F47*3)-G47</f>
        <v>7.818518518518518</v>
      </c>
      <c r="Y47" s="4">
        <f t="shared" ref="Y47" si="9">B47+0.4*H47-0.7*I47-0.4*(M47-L47)+0.7*N47+0.3*(C47-N47)+F47+D47*0.7+0.7*E47-0.4*O47-G47</f>
        <v>2.8074074074074078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94</v>
      </c>
      <c r="C49">
        <f t="shared" ref="C49:P49" si="10">SUM(C2:C46)</f>
        <v>28</v>
      </c>
      <c r="D49">
        <f t="shared" si="10"/>
        <v>55</v>
      </c>
      <c r="E49">
        <f t="shared" si="10"/>
        <v>5</v>
      </c>
      <c r="F49">
        <f t="shared" si="10"/>
        <v>1</v>
      </c>
      <c r="G49">
        <f t="shared" si="10"/>
        <v>17</v>
      </c>
      <c r="H49">
        <f t="shared" si="10"/>
        <v>36</v>
      </c>
      <c r="I49">
        <f t="shared" si="10"/>
        <v>90</v>
      </c>
      <c r="J49">
        <f t="shared" si="10"/>
        <v>7</v>
      </c>
      <c r="K49">
        <f t="shared" si="10"/>
        <v>30</v>
      </c>
      <c r="L49">
        <f t="shared" si="10"/>
        <v>15</v>
      </c>
      <c r="M49">
        <f t="shared" si="10"/>
        <v>16</v>
      </c>
      <c r="N49">
        <f t="shared" si="10"/>
        <v>0</v>
      </c>
      <c r="O49">
        <f t="shared" si="10"/>
        <v>9</v>
      </c>
      <c r="P49">
        <f t="shared" si="10"/>
        <v>-47</v>
      </c>
      <c r="T49">
        <f>SUM(T2:T46)</f>
        <v>328</v>
      </c>
      <c r="U49">
        <f>SUM(U2:U46)</f>
        <v>242</v>
      </c>
      <c r="V49">
        <f>SUM(V2:V46)</f>
        <v>1</v>
      </c>
      <c r="X49" s="4">
        <f>SUM(X2:X46)</f>
        <v>211.09999999999997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8E4D3-D2AD-4653-BE74-9E15D9762AAE}">
  <dimension ref="A1:Z56"/>
  <sheetViews>
    <sheetView topLeftCell="A9" workbookViewId="0">
      <selection activeCell="W28" sqref="W28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'Dejounte Murray'!A2</f>
        <v>@ EUR</v>
      </c>
      <c r="B2">
        <v>12</v>
      </c>
      <c r="C2">
        <v>1</v>
      </c>
      <c r="D2">
        <v>3</v>
      </c>
      <c r="E2">
        <v>0</v>
      </c>
      <c r="F2">
        <v>1</v>
      </c>
      <c r="G2">
        <v>0</v>
      </c>
      <c r="H2">
        <v>5</v>
      </c>
      <c r="I2">
        <v>11</v>
      </c>
      <c r="J2">
        <v>2</v>
      </c>
      <c r="K2">
        <v>6</v>
      </c>
      <c r="L2">
        <v>0</v>
      </c>
      <c r="M2">
        <v>0</v>
      </c>
      <c r="N2">
        <v>0</v>
      </c>
      <c r="O2">
        <v>1</v>
      </c>
      <c r="P2">
        <v>6</v>
      </c>
      <c r="Q2" s="2">
        <f t="shared" ref="Q2:Q46" si="0">H2/I2</f>
        <v>0.45454545454545453</v>
      </c>
      <c r="R2" s="2">
        <f t="shared" ref="R2:R46" si="1">J2/K2</f>
        <v>0.33333333333333331</v>
      </c>
      <c r="S2" s="6" t="s">
        <v>45</v>
      </c>
      <c r="T2">
        <v>17</v>
      </c>
      <c r="U2">
        <v>19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26.66970588235294</v>
      </c>
      <c r="X2" s="4">
        <f t="shared" ref="X2:X46" si="3">B2+(C2*1.2)+(D2*1.5)+(E2*3)+(F2*3)-G2</f>
        <v>20.7</v>
      </c>
      <c r="Y2" s="4">
        <f t="shared" ref="Y2:Y46" si="4">B2+0.4*H2-0.7*I2-0.4*(M2-L2)+0.7*N2+0.3*(C2-N2)+F2+D2*0.7+0.7*E2-0.4*O2-G2</f>
        <v>9.2999999999999989</v>
      </c>
      <c r="Z2">
        <v>0</v>
      </c>
    </row>
    <row r="3" spans="1:26" x14ac:dyDescent="0.3">
      <c r="A3" s="1" t="str">
        <f>'Dejounte Murray'!A3</f>
        <v>@ RKS</v>
      </c>
      <c r="B3">
        <v>17</v>
      </c>
      <c r="C3">
        <v>2</v>
      </c>
      <c r="D3">
        <v>1</v>
      </c>
      <c r="E3">
        <v>0</v>
      </c>
      <c r="F3">
        <v>1</v>
      </c>
      <c r="G3">
        <v>0</v>
      </c>
      <c r="H3">
        <v>7</v>
      </c>
      <c r="I3">
        <v>16</v>
      </c>
      <c r="J3">
        <v>1</v>
      </c>
      <c r="K3">
        <v>4</v>
      </c>
      <c r="L3">
        <v>2</v>
      </c>
      <c r="M3">
        <v>2</v>
      </c>
      <c r="N3">
        <v>0</v>
      </c>
      <c r="O3">
        <v>1</v>
      </c>
      <c r="P3">
        <v>-8</v>
      </c>
      <c r="Q3" s="2">
        <f t="shared" si="0"/>
        <v>0.4375</v>
      </c>
      <c r="R3" s="2">
        <f t="shared" si="1"/>
        <v>0.25</v>
      </c>
      <c r="S3" s="2">
        <f>L3/M3</f>
        <v>1</v>
      </c>
      <c r="T3">
        <v>25</v>
      </c>
      <c r="U3">
        <v>20</v>
      </c>
      <c r="V3">
        <v>0</v>
      </c>
      <c r="W3" s="3">
        <f t="shared" si="2"/>
        <v>19.79684</v>
      </c>
      <c r="X3" s="4">
        <f t="shared" si="3"/>
        <v>23.9</v>
      </c>
      <c r="Y3" s="4">
        <f t="shared" si="4"/>
        <v>10.5</v>
      </c>
      <c r="Z3">
        <v>0</v>
      </c>
    </row>
    <row r="4" spans="1:26" x14ac:dyDescent="0.3">
      <c r="A4" s="1" t="str">
        <f>'Dejounte Murray'!A4</f>
        <v>vs AFR</v>
      </c>
      <c r="B4">
        <v>9</v>
      </c>
      <c r="C4">
        <v>1</v>
      </c>
      <c r="D4">
        <v>0</v>
      </c>
      <c r="E4">
        <v>0</v>
      </c>
      <c r="F4">
        <v>0</v>
      </c>
      <c r="G4">
        <v>0</v>
      </c>
      <c r="H4">
        <v>3</v>
      </c>
      <c r="I4">
        <v>6</v>
      </c>
      <c r="J4">
        <v>1</v>
      </c>
      <c r="K4">
        <v>3</v>
      </c>
      <c r="L4">
        <v>2</v>
      </c>
      <c r="M4">
        <v>2</v>
      </c>
      <c r="N4">
        <v>0</v>
      </c>
      <c r="O4">
        <v>0</v>
      </c>
      <c r="P4">
        <v>12</v>
      </c>
      <c r="Q4" s="2">
        <f t="shared" si="0"/>
        <v>0.5</v>
      </c>
      <c r="R4" s="2">
        <f t="shared" si="1"/>
        <v>0.33333333333333331</v>
      </c>
      <c r="S4" s="2">
        <f>L4/M4</f>
        <v>1</v>
      </c>
      <c r="T4">
        <v>9</v>
      </c>
      <c r="U4">
        <v>9</v>
      </c>
      <c r="V4">
        <v>0</v>
      </c>
      <c r="W4" s="3">
        <f t="shared" si="2"/>
        <v>33.368222222222222</v>
      </c>
      <c r="X4" s="4">
        <f t="shared" si="3"/>
        <v>10.199999999999999</v>
      </c>
      <c r="Y4" s="4">
        <f t="shared" si="4"/>
        <v>6.3</v>
      </c>
      <c r="Z4">
        <v>0</v>
      </c>
    </row>
    <row r="5" spans="1:26" x14ac:dyDescent="0.3">
      <c r="A5" s="1" t="str">
        <f>'Dejounte Murray'!A5</f>
        <v>@ OLD</v>
      </c>
      <c r="B5">
        <v>0</v>
      </c>
      <c r="C5">
        <v>1</v>
      </c>
      <c r="D5">
        <v>2</v>
      </c>
      <c r="E5">
        <v>0</v>
      </c>
      <c r="F5">
        <v>1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</v>
      </c>
      <c r="Q5" s="2">
        <f t="shared" si="0"/>
        <v>0</v>
      </c>
      <c r="R5" s="6" t="s">
        <v>45</v>
      </c>
      <c r="S5" s="6" t="s">
        <v>45</v>
      </c>
      <c r="T5">
        <v>8</v>
      </c>
      <c r="U5">
        <v>5</v>
      </c>
      <c r="V5">
        <v>0</v>
      </c>
      <c r="W5" s="3">
        <f t="shared" si="2"/>
        <v>12.346</v>
      </c>
      <c r="X5" s="4">
        <f t="shared" si="3"/>
        <v>7.2</v>
      </c>
      <c r="Y5" s="4">
        <f t="shared" si="4"/>
        <v>2</v>
      </c>
      <c r="Z5">
        <v>0</v>
      </c>
    </row>
    <row r="6" spans="1:26" x14ac:dyDescent="0.3">
      <c r="A6" s="1" t="str">
        <f>'Dejounte Murray'!A6</f>
        <v>vs USA</v>
      </c>
      <c r="B6">
        <v>2</v>
      </c>
      <c r="C6">
        <v>0</v>
      </c>
      <c r="D6">
        <v>1</v>
      </c>
      <c r="E6">
        <v>0</v>
      </c>
      <c r="F6">
        <v>0</v>
      </c>
      <c r="G6">
        <v>1</v>
      </c>
      <c r="H6">
        <v>1</v>
      </c>
      <c r="I6">
        <v>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-9</v>
      </c>
      <c r="Q6" s="2">
        <f t="shared" si="0"/>
        <v>0.5</v>
      </c>
      <c r="R6" s="6" t="s">
        <v>45</v>
      </c>
      <c r="S6" s="6" t="s">
        <v>45</v>
      </c>
      <c r="T6">
        <v>12</v>
      </c>
      <c r="U6">
        <v>4</v>
      </c>
      <c r="V6">
        <v>0</v>
      </c>
      <c r="W6" s="3">
        <f t="shared" si="2"/>
        <v>2.2916666666666661</v>
      </c>
      <c r="X6" s="4">
        <f t="shared" si="3"/>
        <v>2.5</v>
      </c>
      <c r="Y6" s="4">
        <f t="shared" si="4"/>
        <v>0.7</v>
      </c>
      <c r="Z6">
        <v>0</v>
      </c>
    </row>
    <row r="7" spans="1:26" x14ac:dyDescent="0.3">
      <c r="A7" s="1" t="str">
        <f>'Dejounte Murray'!A7</f>
        <v>@ SPA</v>
      </c>
      <c r="B7">
        <v>0</v>
      </c>
      <c r="C7">
        <v>0</v>
      </c>
      <c r="D7">
        <v>3</v>
      </c>
      <c r="E7">
        <v>0</v>
      </c>
      <c r="F7">
        <v>0</v>
      </c>
      <c r="G7">
        <v>0</v>
      </c>
      <c r="H7">
        <v>0</v>
      </c>
      <c r="I7">
        <v>2</v>
      </c>
      <c r="J7">
        <v>0</v>
      </c>
      <c r="K7">
        <v>2</v>
      </c>
      <c r="L7">
        <v>0</v>
      </c>
      <c r="M7">
        <v>0</v>
      </c>
      <c r="N7">
        <v>0</v>
      </c>
      <c r="O7">
        <v>1</v>
      </c>
      <c r="P7">
        <v>-4</v>
      </c>
      <c r="Q7" s="2">
        <f t="shared" si="0"/>
        <v>0</v>
      </c>
      <c r="R7" s="2">
        <f t="shared" si="1"/>
        <v>0</v>
      </c>
      <c r="S7" s="6" t="s">
        <v>45</v>
      </c>
      <c r="T7">
        <v>11</v>
      </c>
      <c r="U7">
        <v>7</v>
      </c>
      <c r="V7">
        <v>0</v>
      </c>
      <c r="W7" s="3">
        <f t="shared" si="2"/>
        <v>0.77063636363636401</v>
      </c>
      <c r="X7" s="4">
        <f t="shared" si="3"/>
        <v>4.5</v>
      </c>
      <c r="Y7" s="4">
        <f t="shared" si="4"/>
        <v>0.29999999999999971</v>
      </c>
      <c r="Z7">
        <v>0</v>
      </c>
    </row>
    <row r="8" spans="1:26" x14ac:dyDescent="0.3">
      <c r="A8" s="1" t="str">
        <f>'Dejounte Murray'!A8</f>
        <v>vs 6TH</v>
      </c>
      <c r="B8">
        <v>8</v>
      </c>
      <c r="C8">
        <v>0</v>
      </c>
      <c r="D8">
        <v>0</v>
      </c>
      <c r="E8">
        <v>0</v>
      </c>
      <c r="F8">
        <v>0</v>
      </c>
      <c r="G8">
        <v>0</v>
      </c>
      <c r="H8">
        <v>3</v>
      </c>
      <c r="I8">
        <v>5</v>
      </c>
      <c r="J8">
        <v>1</v>
      </c>
      <c r="K8">
        <v>3</v>
      </c>
      <c r="L8">
        <v>1</v>
      </c>
      <c r="M8">
        <v>1</v>
      </c>
      <c r="N8">
        <v>0</v>
      </c>
      <c r="O8">
        <v>0</v>
      </c>
      <c r="P8">
        <v>2</v>
      </c>
      <c r="Q8" s="2">
        <f t="shared" si="0"/>
        <v>0.6</v>
      </c>
      <c r="R8" s="2">
        <f t="shared" si="1"/>
        <v>0.33333333333333331</v>
      </c>
      <c r="S8" s="2">
        <f t="shared" ref="S8:S46" si="5">L8/M8</f>
        <v>1</v>
      </c>
      <c r="T8">
        <v>6</v>
      </c>
      <c r="U8">
        <v>8</v>
      </c>
      <c r="V8">
        <v>0</v>
      </c>
      <c r="W8" s="3">
        <f t="shared" si="2"/>
        <v>46.325333333333333</v>
      </c>
      <c r="X8" s="4">
        <f t="shared" si="3"/>
        <v>8</v>
      </c>
      <c r="Y8" s="4">
        <f t="shared" si="4"/>
        <v>5.6999999999999993</v>
      </c>
      <c r="Z8">
        <v>0</v>
      </c>
    </row>
    <row r="9" spans="1:26" x14ac:dyDescent="0.3">
      <c r="A9" s="1" t="str">
        <f>'Dejounte Murray'!A9</f>
        <v>@ CAN</v>
      </c>
      <c r="B9">
        <v>2</v>
      </c>
      <c r="C9">
        <v>0</v>
      </c>
      <c r="D9">
        <v>3</v>
      </c>
      <c r="E9">
        <v>0</v>
      </c>
      <c r="F9">
        <v>0</v>
      </c>
      <c r="G9">
        <v>2</v>
      </c>
      <c r="H9">
        <v>1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-4</v>
      </c>
      <c r="Q9" s="2">
        <f t="shared" si="0"/>
        <v>1</v>
      </c>
      <c r="R9" s="6" t="s">
        <v>45</v>
      </c>
      <c r="S9" s="6" t="s">
        <v>45</v>
      </c>
      <c r="T9">
        <v>10</v>
      </c>
      <c r="U9">
        <v>8</v>
      </c>
      <c r="V9">
        <v>0</v>
      </c>
      <c r="W9" s="3">
        <f t="shared" si="2"/>
        <v>8.2147000000000006</v>
      </c>
      <c r="X9" s="4">
        <f t="shared" si="3"/>
        <v>4.5</v>
      </c>
      <c r="Y9" s="4">
        <f t="shared" si="4"/>
        <v>1.7999999999999998</v>
      </c>
      <c r="Z9">
        <v>0</v>
      </c>
    </row>
    <row r="10" spans="1:26" x14ac:dyDescent="0.3">
      <c r="A10" s="1" t="str">
        <f>'Dejounte Murray'!A10</f>
        <v>vs DNK</v>
      </c>
      <c r="B10">
        <v>2</v>
      </c>
      <c r="C10">
        <v>0</v>
      </c>
      <c r="D10">
        <v>2</v>
      </c>
      <c r="E10">
        <v>0</v>
      </c>
      <c r="F10">
        <v>0</v>
      </c>
      <c r="G10">
        <v>0</v>
      </c>
      <c r="H10">
        <v>1</v>
      </c>
      <c r="I10">
        <v>4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-3</v>
      </c>
      <c r="Q10" s="2">
        <f t="shared" si="0"/>
        <v>0.25</v>
      </c>
      <c r="R10" s="2">
        <f t="shared" si="1"/>
        <v>0</v>
      </c>
      <c r="S10" s="6" t="s">
        <v>45</v>
      </c>
      <c r="T10">
        <v>8</v>
      </c>
      <c r="U10">
        <v>7</v>
      </c>
      <c r="V10">
        <v>0</v>
      </c>
      <c r="W10" s="3">
        <f t="shared" si="2"/>
        <v>4.7117500000000021</v>
      </c>
      <c r="X10" s="4">
        <f t="shared" si="3"/>
        <v>5</v>
      </c>
      <c r="Y10" s="4">
        <f t="shared" si="4"/>
        <v>1</v>
      </c>
      <c r="Z10">
        <v>0</v>
      </c>
    </row>
    <row r="11" spans="1:26" x14ac:dyDescent="0.3">
      <c r="A11" s="1" t="str">
        <f>'Dejounte Murray'!A11</f>
        <v>vs CHI</v>
      </c>
      <c r="B11">
        <v>2</v>
      </c>
      <c r="C11">
        <v>0</v>
      </c>
      <c r="D11">
        <v>2</v>
      </c>
      <c r="E11">
        <v>0</v>
      </c>
      <c r="F11">
        <v>0</v>
      </c>
      <c r="G11">
        <v>0</v>
      </c>
      <c r="H11">
        <v>1</v>
      </c>
      <c r="I11">
        <v>4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6</v>
      </c>
      <c r="Q11" s="2">
        <f t="shared" si="0"/>
        <v>0.25</v>
      </c>
      <c r="R11" s="2">
        <f t="shared" si="1"/>
        <v>0</v>
      </c>
      <c r="S11" s="6" t="s">
        <v>45</v>
      </c>
      <c r="T11">
        <v>11</v>
      </c>
      <c r="U11">
        <v>6</v>
      </c>
      <c r="V11">
        <v>0</v>
      </c>
      <c r="W11" s="3">
        <f t="shared" si="2"/>
        <v>3.4267272727272742</v>
      </c>
      <c r="X11" s="4">
        <f t="shared" si="3"/>
        <v>5</v>
      </c>
      <c r="Y11" s="4">
        <f t="shared" si="4"/>
        <v>1</v>
      </c>
      <c r="Z11">
        <v>0</v>
      </c>
    </row>
    <row r="12" spans="1:26" x14ac:dyDescent="0.3">
      <c r="A12" s="1" t="str">
        <f>'Dejounte Murray'!A12</f>
        <v>@ 3PT</v>
      </c>
      <c r="B12">
        <v>5</v>
      </c>
      <c r="C12">
        <v>1</v>
      </c>
      <c r="D12">
        <v>1</v>
      </c>
      <c r="E12">
        <v>0</v>
      </c>
      <c r="F12">
        <v>0</v>
      </c>
      <c r="G12">
        <v>0</v>
      </c>
      <c r="H12">
        <v>2</v>
      </c>
      <c r="I12">
        <v>4</v>
      </c>
      <c r="J12">
        <v>1</v>
      </c>
      <c r="K12">
        <v>3</v>
      </c>
      <c r="L12">
        <v>0</v>
      </c>
      <c r="M12">
        <v>0</v>
      </c>
      <c r="N12">
        <v>0</v>
      </c>
      <c r="O12">
        <v>0</v>
      </c>
      <c r="P12">
        <v>8</v>
      </c>
      <c r="Q12" s="2">
        <f t="shared" si="0"/>
        <v>0.5</v>
      </c>
      <c r="R12" s="2">
        <f t="shared" si="1"/>
        <v>0.33333333333333331</v>
      </c>
      <c r="S12" s="6" t="s">
        <v>45</v>
      </c>
      <c r="T12">
        <v>9</v>
      </c>
      <c r="U12">
        <v>8</v>
      </c>
      <c r="V12">
        <v>0</v>
      </c>
      <c r="W12" s="3">
        <f t="shared" si="2"/>
        <v>21.620111111111115</v>
      </c>
      <c r="X12" s="4">
        <f t="shared" si="3"/>
        <v>7.7</v>
      </c>
      <c r="Y12" s="4">
        <f t="shared" si="4"/>
        <v>4</v>
      </c>
      <c r="Z12">
        <v>0</v>
      </c>
    </row>
    <row r="13" spans="1:26" x14ac:dyDescent="0.3">
      <c r="A13" s="1" t="str">
        <f>'Dejounte Murray'!A13</f>
        <v>vs DEF</v>
      </c>
      <c r="B13">
        <v>3</v>
      </c>
      <c r="C13">
        <v>0</v>
      </c>
      <c r="D13">
        <v>1</v>
      </c>
      <c r="E13">
        <v>0</v>
      </c>
      <c r="F13">
        <v>0</v>
      </c>
      <c r="G13">
        <v>0</v>
      </c>
      <c r="H13">
        <v>1</v>
      </c>
      <c r="I13">
        <v>2</v>
      </c>
      <c r="J13">
        <v>1</v>
      </c>
      <c r="K13">
        <v>2</v>
      </c>
      <c r="L13">
        <v>0</v>
      </c>
      <c r="M13">
        <v>0</v>
      </c>
      <c r="N13">
        <v>0</v>
      </c>
      <c r="O13">
        <v>0</v>
      </c>
      <c r="P13">
        <v>3</v>
      </c>
      <c r="Q13" s="2">
        <f t="shared" si="0"/>
        <v>0.5</v>
      </c>
      <c r="R13" s="2">
        <f t="shared" si="1"/>
        <v>0.5</v>
      </c>
      <c r="S13" s="6" t="s">
        <v>45</v>
      </c>
      <c r="T13">
        <v>9</v>
      </c>
      <c r="U13">
        <v>6</v>
      </c>
      <c r="V13">
        <v>0</v>
      </c>
      <c r="W13" s="3">
        <f t="shared" si="2"/>
        <v>14.794888888888888</v>
      </c>
      <c r="X13" s="4">
        <f t="shared" si="3"/>
        <v>4.5</v>
      </c>
      <c r="Y13" s="4">
        <f t="shared" si="4"/>
        <v>2.7</v>
      </c>
      <c r="Z13">
        <v>0</v>
      </c>
    </row>
    <row r="14" spans="1:26" x14ac:dyDescent="0.3">
      <c r="A14" s="1" t="str">
        <f>'Dejounte Murray'!A14</f>
        <v>@ OCE</v>
      </c>
      <c r="B14">
        <v>3</v>
      </c>
      <c r="C14">
        <v>0</v>
      </c>
      <c r="D14">
        <v>2</v>
      </c>
      <c r="E14">
        <v>0</v>
      </c>
      <c r="F14">
        <v>0</v>
      </c>
      <c r="G14">
        <v>0</v>
      </c>
      <c r="H14">
        <v>1</v>
      </c>
      <c r="I14">
        <v>4</v>
      </c>
      <c r="J14">
        <v>1</v>
      </c>
      <c r="K14">
        <v>1</v>
      </c>
      <c r="L14">
        <v>0</v>
      </c>
      <c r="M14">
        <v>0</v>
      </c>
      <c r="N14">
        <v>0</v>
      </c>
      <c r="O14">
        <v>1</v>
      </c>
      <c r="P14">
        <v>1</v>
      </c>
      <c r="Q14" s="2">
        <f t="shared" si="0"/>
        <v>0.25</v>
      </c>
      <c r="R14" s="2">
        <f t="shared" si="1"/>
        <v>1</v>
      </c>
      <c r="S14" s="6" t="s">
        <v>45</v>
      </c>
      <c r="T14">
        <v>9</v>
      </c>
      <c r="U14">
        <v>7</v>
      </c>
      <c r="V14">
        <v>0</v>
      </c>
      <c r="W14" s="3">
        <f t="shared" si="2"/>
        <v>8.0307777777777787</v>
      </c>
      <c r="X14" s="4">
        <f t="shared" si="3"/>
        <v>6</v>
      </c>
      <c r="Y14" s="4">
        <f t="shared" si="4"/>
        <v>1.6</v>
      </c>
      <c r="Z14">
        <v>0</v>
      </c>
    </row>
    <row r="15" spans="1:26" x14ac:dyDescent="0.3">
      <c r="A15" s="1" t="str">
        <f>'Dejounte Murray'!A15</f>
        <v>vs FRA</v>
      </c>
      <c r="B15">
        <v>9</v>
      </c>
      <c r="C15">
        <v>0</v>
      </c>
      <c r="D15">
        <v>1</v>
      </c>
      <c r="E15">
        <v>0</v>
      </c>
      <c r="F15">
        <v>0</v>
      </c>
      <c r="G15">
        <v>1</v>
      </c>
      <c r="H15">
        <v>3</v>
      </c>
      <c r="I15">
        <v>6</v>
      </c>
      <c r="J15">
        <v>1</v>
      </c>
      <c r="K15">
        <v>2</v>
      </c>
      <c r="L15">
        <v>2</v>
      </c>
      <c r="M15">
        <v>2</v>
      </c>
      <c r="N15">
        <v>0</v>
      </c>
      <c r="O15">
        <v>0</v>
      </c>
      <c r="P15">
        <v>9</v>
      </c>
      <c r="Q15" s="2">
        <f t="shared" si="0"/>
        <v>0.5</v>
      </c>
      <c r="R15" s="2">
        <f t="shared" si="1"/>
        <v>0.5</v>
      </c>
      <c r="S15" s="2">
        <f t="shared" si="5"/>
        <v>1</v>
      </c>
      <c r="T15">
        <v>12</v>
      </c>
      <c r="U15">
        <v>11</v>
      </c>
      <c r="V15">
        <v>0</v>
      </c>
      <c r="W15" s="3">
        <f t="shared" si="2"/>
        <v>22.198916666666673</v>
      </c>
      <c r="X15" s="4">
        <f t="shared" si="3"/>
        <v>9.5</v>
      </c>
      <c r="Y15" s="4">
        <f t="shared" si="4"/>
        <v>5.7</v>
      </c>
      <c r="Z15">
        <v>0</v>
      </c>
    </row>
    <row r="16" spans="1:26" x14ac:dyDescent="0.3">
      <c r="A16" s="1" t="str">
        <f>'Dejounte Murray'!A16</f>
        <v>@ INJ</v>
      </c>
      <c r="B16">
        <v>0</v>
      </c>
      <c r="C16">
        <v>1</v>
      </c>
      <c r="D16">
        <v>0</v>
      </c>
      <c r="E16">
        <v>0</v>
      </c>
      <c r="F16">
        <v>1</v>
      </c>
      <c r="G16">
        <v>1</v>
      </c>
      <c r="H16">
        <v>0</v>
      </c>
      <c r="I16">
        <v>2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-1</v>
      </c>
      <c r="Q16" s="2">
        <f t="shared" si="0"/>
        <v>0</v>
      </c>
      <c r="R16" s="2">
        <f t="shared" si="1"/>
        <v>0</v>
      </c>
      <c r="S16" s="6" t="s">
        <v>45</v>
      </c>
      <c r="T16">
        <v>9</v>
      </c>
      <c r="U16">
        <v>0</v>
      </c>
      <c r="V16">
        <v>0</v>
      </c>
      <c r="W16" s="3">
        <f t="shared" si="2"/>
        <v>-7.0747777777777774</v>
      </c>
      <c r="X16" s="4">
        <f t="shared" si="3"/>
        <v>3.2</v>
      </c>
      <c r="Y16" s="4">
        <f t="shared" si="4"/>
        <v>-1.0999999999999999</v>
      </c>
      <c r="Z16">
        <v>0</v>
      </c>
    </row>
    <row r="17" spans="1:26" x14ac:dyDescent="0.3">
      <c r="A17" s="1" t="str">
        <f>'Dejounte Murray'!A17</f>
        <v>vs EUR</v>
      </c>
      <c r="B17">
        <v>4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3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5</v>
      </c>
      <c r="Q17" s="2">
        <f t="shared" si="0"/>
        <v>0.66666666666666663</v>
      </c>
      <c r="R17" s="6" t="s">
        <v>45</v>
      </c>
      <c r="S17" s="6" t="s">
        <v>45</v>
      </c>
      <c r="T17">
        <v>5</v>
      </c>
      <c r="U17">
        <v>4</v>
      </c>
      <c r="V17">
        <v>0</v>
      </c>
      <c r="W17" s="3">
        <f t="shared" si="2"/>
        <v>26.526</v>
      </c>
      <c r="X17" s="4">
        <f t="shared" si="3"/>
        <v>4</v>
      </c>
      <c r="Y17" s="4">
        <f t="shared" si="4"/>
        <v>2.7</v>
      </c>
      <c r="Z17">
        <v>0</v>
      </c>
    </row>
    <row r="18" spans="1:26" x14ac:dyDescent="0.3">
      <c r="A18" s="1" t="str">
        <f>'Dejounte Murray'!A18</f>
        <v>vs RKS</v>
      </c>
      <c r="B18">
        <v>5</v>
      </c>
      <c r="C18">
        <v>1</v>
      </c>
      <c r="D18">
        <v>2</v>
      </c>
      <c r="E18">
        <v>0</v>
      </c>
      <c r="F18">
        <v>1</v>
      </c>
      <c r="G18">
        <v>0</v>
      </c>
      <c r="H18">
        <v>2</v>
      </c>
      <c r="I18">
        <v>2</v>
      </c>
      <c r="J18">
        <v>1</v>
      </c>
      <c r="K18">
        <v>1</v>
      </c>
      <c r="L18">
        <v>0</v>
      </c>
      <c r="M18">
        <v>1</v>
      </c>
      <c r="N18">
        <v>0</v>
      </c>
      <c r="O18">
        <v>0</v>
      </c>
      <c r="P18">
        <v>9</v>
      </c>
      <c r="Q18" s="2">
        <f t="shared" si="0"/>
        <v>1</v>
      </c>
      <c r="R18" s="2">
        <f t="shared" si="1"/>
        <v>1</v>
      </c>
      <c r="S18" s="2">
        <f t="shared" si="5"/>
        <v>0</v>
      </c>
      <c r="T18">
        <v>8</v>
      </c>
      <c r="U18">
        <v>9</v>
      </c>
      <c r="V18">
        <v>0</v>
      </c>
      <c r="W18" s="3">
        <f t="shared" si="2"/>
        <v>42.680499999999995</v>
      </c>
      <c r="X18" s="4">
        <f t="shared" si="3"/>
        <v>12.2</v>
      </c>
      <c r="Y18" s="4">
        <f t="shared" si="4"/>
        <v>6.6999999999999993</v>
      </c>
      <c r="Z18">
        <v>0</v>
      </c>
    </row>
    <row r="19" spans="1:26" x14ac:dyDescent="0.3">
      <c r="A19" s="1" t="str">
        <f>'Dejounte Murray'!A19</f>
        <v>@ AFR</v>
      </c>
      <c r="B19">
        <v>4</v>
      </c>
      <c r="C19">
        <v>1</v>
      </c>
      <c r="D19">
        <v>0</v>
      </c>
      <c r="E19">
        <v>0</v>
      </c>
      <c r="F19">
        <v>0</v>
      </c>
      <c r="G19">
        <v>0</v>
      </c>
      <c r="H19">
        <v>2</v>
      </c>
      <c r="I19">
        <v>2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2</v>
      </c>
      <c r="Q19" s="2">
        <f t="shared" si="0"/>
        <v>1</v>
      </c>
      <c r="R19" s="6" t="s">
        <v>45</v>
      </c>
      <c r="S19" s="6" t="s">
        <v>45</v>
      </c>
      <c r="T19">
        <v>11</v>
      </c>
      <c r="U19">
        <v>4</v>
      </c>
      <c r="V19">
        <v>0</v>
      </c>
      <c r="W19" s="3">
        <f t="shared" si="2"/>
        <v>16.956999999999997</v>
      </c>
      <c r="X19" s="4">
        <f t="shared" si="3"/>
        <v>5.2</v>
      </c>
      <c r="Y19" s="4">
        <f t="shared" si="4"/>
        <v>3.6999999999999997</v>
      </c>
      <c r="Z19">
        <v>0</v>
      </c>
    </row>
    <row r="20" spans="1:26" x14ac:dyDescent="0.3">
      <c r="A20" s="1" t="str">
        <f>'Dejounte Murray'!A20</f>
        <v>vs OLD</v>
      </c>
      <c r="B20">
        <v>2</v>
      </c>
      <c r="C20">
        <v>0</v>
      </c>
      <c r="D20">
        <v>2</v>
      </c>
      <c r="E20">
        <v>0</v>
      </c>
      <c r="F20">
        <v>0</v>
      </c>
      <c r="G20">
        <v>1</v>
      </c>
      <c r="H20">
        <v>1</v>
      </c>
      <c r="I20">
        <v>2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 s="2">
        <f t="shared" si="0"/>
        <v>0.5</v>
      </c>
      <c r="R20" s="6" t="s">
        <v>45</v>
      </c>
      <c r="S20" s="6" t="s">
        <v>45</v>
      </c>
      <c r="T20">
        <v>8</v>
      </c>
      <c r="U20">
        <v>6</v>
      </c>
      <c r="V20">
        <v>0</v>
      </c>
      <c r="W20" s="3">
        <f t="shared" si="2"/>
        <v>7.7721250000000017</v>
      </c>
      <c r="X20" s="4">
        <f t="shared" si="3"/>
        <v>4</v>
      </c>
      <c r="Y20" s="4">
        <f t="shared" si="4"/>
        <v>1.4</v>
      </c>
      <c r="Z20">
        <v>0</v>
      </c>
    </row>
    <row r="21" spans="1:26" x14ac:dyDescent="0.3">
      <c r="A21" s="1" t="str">
        <f>'Dejounte Murray'!A21</f>
        <v>@ USA</v>
      </c>
      <c r="B21">
        <v>3</v>
      </c>
      <c r="C21">
        <v>0</v>
      </c>
      <c r="D21">
        <v>1</v>
      </c>
      <c r="E21">
        <v>0</v>
      </c>
      <c r="F21">
        <v>1</v>
      </c>
      <c r="G21">
        <v>1</v>
      </c>
      <c r="H21">
        <v>1</v>
      </c>
      <c r="I21">
        <v>3</v>
      </c>
      <c r="J21">
        <v>1</v>
      </c>
      <c r="K21">
        <v>2</v>
      </c>
      <c r="L21">
        <v>0</v>
      </c>
      <c r="M21">
        <v>0</v>
      </c>
      <c r="N21">
        <v>0</v>
      </c>
      <c r="O21">
        <v>0</v>
      </c>
      <c r="P21">
        <v>-14</v>
      </c>
      <c r="Q21" s="2">
        <f t="shared" si="0"/>
        <v>0.33333333333333331</v>
      </c>
      <c r="R21" s="2">
        <f t="shared" si="1"/>
        <v>0.5</v>
      </c>
      <c r="S21" s="6" t="s">
        <v>45</v>
      </c>
      <c r="T21">
        <v>14</v>
      </c>
      <c r="U21">
        <v>5</v>
      </c>
      <c r="V21">
        <v>0</v>
      </c>
      <c r="W21" s="3">
        <f t="shared" si="2"/>
        <v>6.7117142857142857</v>
      </c>
      <c r="X21" s="4">
        <f t="shared" si="3"/>
        <v>6.5</v>
      </c>
      <c r="Y21" s="4">
        <f t="shared" si="4"/>
        <v>2</v>
      </c>
      <c r="Z21">
        <v>0</v>
      </c>
    </row>
    <row r="22" spans="1:26" x14ac:dyDescent="0.3">
      <c r="A22" s="1" t="str">
        <f>'Dejounte Murray'!A22</f>
        <v>vs SPA</v>
      </c>
      <c r="B22">
        <v>4</v>
      </c>
      <c r="C22">
        <v>1</v>
      </c>
      <c r="D22">
        <v>0</v>
      </c>
      <c r="E22">
        <v>1</v>
      </c>
      <c r="F22">
        <v>0</v>
      </c>
      <c r="G22">
        <v>0</v>
      </c>
      <c r="H22">
        <v>2</v>
      </c>
      <c r="I22">
        <v>3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 s="2">
        <f t="shared" si="0"/>
        <v>0.66666666666666663</v>
      </c>
      <c r="R22" s="2">
        <f t="shared" si="1"/>
        <v>0</v>
      </c>
      <c r="S22" s="6" t="s">
        <v>45</v>
      </c>
      <c r="T22">
        <v>9</v>
      </c>
      <c r="U22">
        <v>4</v>
      </c>
      <c r="V22">
        <v>0</v>
      </c>
      <c r="W22" s="3">
        <f t="shared" si="2"/>
        <v>20.725222222222222</v>
      </c>
      <c r="X22" s="4">
        <f t="shared" si="3"/>
        <v>8.1999999999999993</v>
      </c>
      <c r="Y22" s="4">
        <f t="shared" si="4"/>
        <v>3.7</v>
      </c>
      <c r="Z22">
        <v>0</v>
      </c>
    </row>
    <row r="23" spans="1:26" x14ac:dyDescent="0.3">
      <c r="A23" s="1" t="str">
        <f>'Dejounte Murray'!A23</f>
        <v>@ 6TH</v>
      </c>
      <c r="B23">
        <v>7</v>
      </c>
      <c r="C23">
        <v>0</v>
      </c>
      <c r="D23">
        <v>0</v>
      </c>
      <c r="E23">
        <v>0</v>
      </c>
      <c r="F23">
        <v>0</v>
      </c>
      <c r="G23">
        <v>0</v>
      </c>
      <c r="H23">
        <v>3</v>
      </c>
      <c r="I23">
        <v>3</v>
      </c>
      <c r="J23">
        <v>1</v>
      </c>
      <c r="K23">
        <v>1</v>
      </c>
      <c r="L23">
        <v>0</v>
      </c>
      <c r="M23">
        <v>0</v>
      </c>
      <c r="N23">
        <v>0</v>
      </c>
      <c r="O23">
        <v>0</v>
      </c>
      <c r="P23">
        <v>1</v>
      </c>
      <c r="Q23" s="2">
        <f t="shared" si="0"/>
        <v>1</v>
      </c>
      <c r="R23" s="2">
        <f t="shared" si="1"/>
        <v>1</v>
      </c>
      <c r="S23" s="6" t="s">
        <v>45</v>
      </c>
      <c r="T23">
        <v>8</v>
      </c>
      <c r="U23">
        <v>7</v>
      </c>
      <c r="V23">
        <v>0</v>
      </c>
      <c r="W23" s="3">
        <f t="shared" si="2"/>
        <v>38.685875000000003</v>
      </c>
      <c r="X23" s="4">
        <f t="shared" si="3"/>
        <v>7</v>
      </c>
      <c r="Y23" s="4">
        <f t="shared" si="4"/>
        <v>6.1</v>
      </c>
      <c r="Z23">
        <v>0</v>
      </c>
    </row>
    <row r="24" spans="1:26" x14ac:dyDescent="0.3">
      <c r="A24" s="1" t="str">
        <f>'Dejounte Murray'!A24</f>
        <v>vs CAN</v>
      </c>
      <c r="B24">
        <v>9</v>
      </c>
      <c r="C24">
        <v>0</v>
      </c>
      <c r="D24">
        <v>2</v>
      </c>
      <c r="E24">
        <v>0</v>
      </c>
      <c r="F24">
        <v>0</v>
      </c>
      <c r="G24">
        <v>1</v>
      </c>
      <c r="H24">
        <v>3</v>
      </c>
      <c r="I24">
        <v>3</v>
      </c>
      <c r="J24">
        <v>1</v>
      </c>
      <c r="K24">
        <v>1</v>
      </c>
      <c r="L24">
        <v>2</v>
      </c>
      <c r="M24">
        <v>2</v>
      </c>
      <c r="N24">
        <v>0</v>
      </c>
      <c r="O24">
        <v>1</v>
      </c>
      <c r="P24">
        <v>-3</v>
      </c>
      <c r="Q24" s="2">
        <f t="shared" si="0"/>
        <v>1</v>
      </c>
      <c r="R24" s="2">
        <f t="shared" si="1"/>
        <v>1</v>
      </c>
      <c r="S24" s="2">
        <f t="shared" si="5"/>
        <v>1</v>
      </c>
      <c r="T24">
        <v>7</v>
      </c>
      <c r="U24">
        <v>13</v>
      </c>
      <c r="V24">
        <v>0</v>
      </c>
      <c r="W24" s="3">
        <f t="shared" si="2"/>
        <v>57.351428571428578</v>
      </c>
      <c r="X24" s="4">
        <f t="shared" si="3"/>
        <v>11</v>
      </c>
      <c r="Y24" s="4">
        <f t="shared" si="4"/>
        <v>8.1</v>
      </c>
      <c r="Z24">
        <v>0</v>
      </c>
    </row>
    <row r="25" spans="1:26" x14ac:dyDescent="0.3">
      <c r="A25" s="1" t="str">
        <f>'Dejounte Murray'!A25</f>
        <v>@ DNK</v>
      </c>
      <c r="B25">
        <v>13</v>
      </c>
      <c r="C25">
        <v>1</v>
      </c>
      <c r="D25">
        <v>0</v>
      </c>
      <c r="E25">
        <v>0</v>
      </c>
      <c r="F25">
        <v>0</v>
      </c>
      <c r="G25">
        <v>1</v>
      </c>
      <c r="H25">
        <v>5</v>
      </c>
      <c r="I25">
        <v>5</v>
      </c>
      <c r="J25">
        <v>3</v>
      </c>
      <c r="K25">
        <v>3</v>
      </c>
      <c r="L25">
        <v>0</v>
      </c>
      <c r="M25">
        <v>0</v>
      </c>
      <c r="N25">
        <v>1</v>
      </c>
      <c r="O25">
        <v>0</v>
      </c>
      <c r="P25">
        <v>6</v>
      </c>
      <c r="Q25" s="2">
        <f t="shared" si="0"/>
        <v>1</v>
      </c>
      <c r="R25" s="2">
        <f t="shared" si="1"/>
        <v>1</v>
      </c>
      <c r="S25" s="6" t="s">
        <v>45</v>
      </c>
      <c r="T25">
        <v>7</v>
      </c>
      <c r="U25">
        <v>13</v>
      </c>
      <c r="V25">
        <v>0</v>
      </c>
      <c r="W25" s="3">
        <f t="shared" si="2"/>
        <v>81.444857142857131</v>
      </c>
      <c r="X25" s="4">
        <f t="shared" si="3"/>
        <v>13.2</v>
      </c>
      <c r="Y25" s="4">
        <f t="shared" si="4"/>
        <v>11.2</v>
      </c>
      <c r="Z25">
        <v>0</v>
      </c>
    </row>
    <row r="26" spans="1:26" x14ac:dyDescent="0.3">
      <c r="A26" s="1" t="str">
        <f>'Dejounte Murray'!A26</f>
        <v>@ CHI</v>
      </c>
      <c r="B26">
        <v>5</v>
      </c>
      <c r="C26">
        <v>1</v>
      </c>
      <c r="D26">
        <v>2</v>
      </c>
      <c r="E26">
        <v>0</v>
      </c>
      <c r="F26">
        <v>0</v>
      </c>
      <c r="G26">
        <v>0</v>
      </c>
      <c r="H26">
        <v>2</v>
      </c>
      <c r="I26">
        <v>2</v>
      </c>
      <c r="J26">
        <v>1</v>
      </c>
      <c r="K26">
        <v>1</v>
      </c>
      <c r="L26">
        <v>0</v>
      </c>
      <c r="M26">
        <v>0</v>
      </c>
      <c r="N26">
        <v>0</v>
      </c>
      <c r="O26">
        <v>0</v>
      </c>
      <c r="P26">
        <v>-1</v>
      </c>
      <c r="Q26" s="2">
        <f t="shared" si="0"/>
        <v>1</v>
      </c>
      <c r="R26" s="2">
        <f t="shared" si="1"/>
        <v>1</v>
      </c>
      <c r="S26" s="6" t="s">
        <v>45</v>
      </c>
      <c r="T26">
        <v>9</v>
      </c>
      <c r="U26">
        <v>10</v>
      </c>
      <c r="V26">
        <v>0</v>
      </c>
      <c r="W26" s="3">
        <f t="shared" si="2"/>
        <v>34.181999999999995</v>
      </c>
      <c r="X26" s="4">
        <f t="shared" si="3"/>
        <v>9.1999999999999993</v>
      </c>
      <c r="Y26" s="4">
        <f t="shared" si="4"/>
        <v>6.1</v>
      </c>
      <c r="Z26">
        <v>0</v>
      </c>
    </row>
    <row r="27" spans="1:26" x14ac:dyDescent="0.3">
      <c r="A27" s="1" t="str">
        <f>'Dejounte Murray'!A27</f>
        <v>vs 3PT</v>
      </c>
      <c r="B27">
        <v>9</v>
      </c>
      <c r="C27">
        <v>2</v>
      </c>
      <c r="D27">
        <v>3</v>
      </c>
      <c r="E27">
        <v>0</v>
      </c>
      <c r="F27">
        <v>0</v>
      </c>
      <c r="G27">
        <v>0</v>
      </c>
      <c r="H27">
        <v>3</v>
      </c>
      <c r="I27">
        <v>3</v>
      </c>
      <c r="J27">
        <v>1</v>
      </c>
      <c r="K27">
        <v>1</v>
      </c>
      <c r="L27">
        <v>2</v>
      </c>
      <c r="M27">
        <v>2</v>
      </c>
      <c r="N27">
        <v>0</v>
      </c>
      <c r="O27">
        <v>0</v>
      </c>
      <c r="P27">
        <v>4</v>
      </c>
      <c r="Q27" s="2">
        <f t="shared" si="0"/>
        <v>1</v>
      </c>
      <c r="R27" s="2">
        <f t="shared" si="1"/>
        <v>1</v>
      </c>
      <c r="S27" s="2">
        <f t="shared" si="5"/>
        <v>1</v>
      </c>
      <c r="T27">
        <v>12</v>
      </c>
      <c r="U27">
        <v>18</v>
      </c>
      <c r="V27">
        <v>1</v>
      </c>
      <c r="W27" s="3">
        <f t="shared" si="2"/>
        <v>44.718500000000006</v>
      </c>
      <c r="X27" s="4">
        <f t="shared" si="3"/>
        <v>15.9</v>
      </c>
      <c r="Y27" s="4">
        <f t="shared" si="4"/>
        <v>10.799999999999999</v>
      </c>
      <c r="Z27">
        <v>0</v>
      </c>
    </row>
    <row r="28" spans="1:26" x14ac:dyDescent="0.3">
      <c r="A28" s="1" t="str">
        <f>'Dejounte Murray'!A28</f>
        <v>@ DEF</v>
      </c>
      <c r="B28">
        <v>4</v>
      </c>
      <c r="C28">
        <v>1</v>
      </c>
      <c r="D28">
        <v>1</v>
      </c>
      <c r="E28">
        <v>0</v>
      </c>
      <c r="F28">
        <v>2</v>
      </c>
      <c r="G28">
        <v>0</v>
      </c>
      <c r="H28">
        <v>2</v>
      </c>
      <c r="I28">
        <v>2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6</v>
      </c>
      <c r="Q28" s="2">
        <f t="shared" si="0"/>
        <v>1</v>
      </c>
      <c r="R28" s="6" t="s">
        <v>45</v>
      </c>
      <c r="S28" s="6" t="s">
        <v>45</v>
      </c>
      <c r="T28">
        <v>7</v>
      </c>
      <c r="U28">
        <v>6</v>
      </c>
      <c r="V28">
        <v>0</v>
      </c>
      <c r="W28" s="3">
        <f t="shared" si="2"/>
        <v>46.999714285714283</v>
      </c>
      <c r="X28" s="4">
        <f t="shared" si="3"/>
        <v>12.7</v>
      </c>
      <c r="Y28" s="4">
        <f t="shared" si="4"/>
        <v>6.3999999999999995</v>
      </c>
      <c r="Z28">
        <v>0</v>
      </c>
    </row>
    <row r="29" spans="1:26" x14ac:dyDescent="0.3">
      <c r="A29" s="1">
        <f>'Dejounte Murray'!A29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'Dejounte Murray'!A30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'Dejounte Murray'!A31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'Dejounte Murray'!A32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'Dejounte Murray'!A33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'Dejounte Murray'!A34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'Dejounte Murray'!A35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'Dejounte Murray'!A36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'Dejounte Murray'!A37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'Dejounte Murray'!A38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'Dejounte Murray'!A39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'Dejounte Murray'!A40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'Dejounte Murray'!A41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'Dejounte Murray'!A42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'Dejounte Murray'!A43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'Dejounte Murray'!A44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'Dejounte Murray'!A45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'Dejounte Murray'!A46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5.2962962962962967</v>
      </c>
      <c r="C47" s="4">
        <f t="shared" ref="C47:P47" si="6">AVERAGE(C2:C46)</f>
        <v>0.55555555555555558</v>
      </c>
      <c r="D47" s="4">
        <f t="shared" si="6"/>
        <v>1.2962962962962963</v>
      </c>
      <c r="E47" s="4">
        <f t="shared" si="6"/>
        <v>3.7037037037037035E-2</v>
      </c>
      <c r="F47" s="4">
        <f t="shared" si="6"/>
        <v>0.29629629629629628</v>
      </c>
      <c r="G47" s="4">
        <f t="shared" si="6"/>
        <v>0.33333333333333331</v>
      </c>
      <c r="H47" s="4">
        <f t="shared" si="6"/>
        <v>2.1111111111111112</v>
      </c>
      <c r="I47" s="4">
        <f t="shared" si="6"/>
        <v>3.8148148148148149</v>
      </c>
      <c r="J47" s="4">
        <f t="shared" si="6"/>
        <v>0.66666666666666663</v>
      </c>
      <c r="K47" s="4">
        <f t="shared" si="6"/>
        <v>1.4814814814814814</v>
      </c>
      <c r="L47" s="4">
        <f t="shared" si="6"/>
        <v>0.40740740740740738</v>
      </c>
      <c r="M47" s="4">
        <f t="shared" si="6"/>
        <v>0.44444444444444442</v>
      </c>
      <c r="N47" s="4">
        <f t="shared" si="6"/>
        <v>3.7037037037037035E-2</v>
      </c>
      <c r="O47" s="4">
        <f t="shared" si="6"/>
        <v>0.18518518518518517</v>
      </c>
      <c r="P47" s="4">
        <f t="shared" si="6"/>
        <v>1.3333333333333333</v>
      </c>
      <c r="Q47" s="2">
        <f>SUM(H2:H46)/SUM(I2:I46)</f>
        <v>0.55339805825242716</v>
      </c>
      <c r="R47" s="2">
        <f>SUM(J2:J46)/SUM(K2:K46)</f>
        <v>0.45</v>
      </c>
      <c r="S47" s="2">
        <f>SUM(L2:L46)/SUM(M2:M46)</f>
        <v>0.91666666666666663</v>
      </c>
      <c r="T47" s="4">
        <f t="shared" ref="T47:V47" si="7">AVERAGE(T2:T46)</f>
        <v>10</v>
      </c>
      <c r="U47" s="4">
        <f t="shared" si="7"/>
        <v>8.2962962962962958</v>
      </c>
      <c r="V47" s="4">
        <f t="shared" si="7"/>
        <v>3.7037037037037035E-2</v>
      </c>
      <c r="W47" s="3">
        <f>((H49*85.91) +(F49*53.897)+(J49*51.757)+(L49*46.845)+(E49*39.19)+(N49*39.19)+(D49*34.677)+((C49-N49)*14.707)-(O49*17.174)-((M49-L49)*20.091)-((I49-H49)*39.19)-(G49*53.897))/T49</f>
        <v>21.774688888888882</v>
      </c>
      <c r="X47" s="4">
        <f t="shared" ref="X47" si="8">B47+(C47*1.2)+(D47*1.5)+(E47*3)+(F47*3)-G47</f>
        <v>8.5740740740740744</v>
      </c>
      <c r="Y47" s="4">
        <f t="shared" ref="Y47" si="9">B47+0.4*H47-0.7*I47-0.4*(M47-L47)+0.7*N47+0.3*(C47-N47)+F47+D47*0.7+0.7*E47-0.4*O47-G47</f>
        <v>4.4592592592592597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143</v>
      </c>
      <c r="C49">
        <f t="shared" ref="C49:P49" si="10">SUM(C2:C46)</f>
        <v>15</v>
      </c>
      <c r="D49">
        <f t="shared" si="10"/>
        <v>35</v>
      </c>
      <c r="E49">
        <f t="shared" si="10"/>
        <v>1</v>
      </c>
      <c r="F49">
        <f t="shared" si="10"/>
        <v>8</v>
      </c>
      <c r="G49">
        <f t="shared" si="10"/>
        <v>9</v>
      </c>
      <c r="H49">
        <f t="shared" si="10"/>
        <v>57</v>
      </c>
      <c r="I49">
        <f t="shared" si="10"/>
        <v>103</v>
      </c>
      <c r="J49">
        <f t="shared" si="10"/>
        <v>18</v>
      </c>
      <c r="K49">
        <f t="shared" si="10"/>
        <v>40</v>
      </c>
      <c r="L49">
        <f t="shared" si="10"/>
        <v>11</v>
      </c>
      <c r="M49">
        <f t="shared" si="10"/>
        <v>12</v>
      </c>
      <c r="N49">
        <f t="shared" si="10"/>
        <v>1</v>
      </c>
      <c r="O49">
        <f t="shared" si="10"/>
        <v>5</v>
      </c>
      <c r="P49">
        <f t="shared" si="10"/>
        <v>36</v>
      </c>
      <c r="T49">
        <f>SUM(T2:T46)</f>
        <v>270</v>
      </c>
      <c r="U49">
        <f>SUM(U2:U46)</f>
        <v>224</v>
      </c>
      <c r="V49">
        <f>SUM(V2:V46)</f>
        <v>1</v>
      </c>
      <c r="X49" s="4">
        <f>SUM(X2:X46)</f>
        <v>231.49999999999994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383E3-6783-4E5F-A685-CA552B8B6F02}">
  <dimension ref="A1:Z56"/>
  <sheetViews>
    <sheetView topLeftCell="A9" workbookViewId="0">
      <selection activeCell="W28" sqref="W28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'Dejounte Murray'!A2</f>
        <v>@ EUR</v>
      </c>
      <c r="B2">
        <v>8</v>
      </c>
      <c r="C2">
        <v>1</v>
      </c>
      <c r="D2">
        <v>3</v>
      </c>
      <c r="E2">
        <v>1</v>
      </c>
      <c r="F2">
        <v>0</v>
      </c>
      <c r="G2">
        <v>0</v>
      </c>
      <c r="H2">
        <v>3</v>
      </c>
      <c r="I2">
        <v>8</v>
      </c>
      <c r="J2">
        <v>2</v>
      </c>
      <c r="K2">
        <v>4</v>
      </c>
      <c r="L2">
        <v>0</v>
      </c>
      <c r="M2">
        <v>0</v>
      </c>
      <c r="N2">
        <v>0</v>
      </c>
      <c r="O2">
        <v>0</v>
      </c>
      <c r="P2">
        <v>-16</v>
      </c>
      <c r="Q2" s="2">
        <f t="shared" ref="Q2:Q46" si="0">H2/I2</f>
        <v>0.375</v>
      </c>
      <c r="R2" s="2">
        <f t="shared" ref="R2:R46" si="1">J2/K2</f>
        <v>0.5</v>
      </c>
      <c r="S2" s="6" t="s">
        <v>45</v>
      </c>
      <c r="T2">
        <v>11</v>
      </c>
      <c r="U2">
        <v>16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29.383818181818185</v>
      </c>
      <c r="X2" s="4">
        <f t="shared" ref="X2:X46" si="3">B2+(C2*1.2)+(D2*1.5)+(E2*3)+(F2*3)-G2</f>
        <v>16.7</v>
      </c>
      <c r="Y2" s="4">
        <f t="shared" ref="Y2:Y46" si="4">B2+0.4*H2-0.7*I2-0.4*(M2-L2)+0.7*N2+0.3*(C2-N2)+F2+D2*0.7+0.7*E2-0.4*O2-G2</f>
        <v>6.6999999999999993</v>
      </c>
      <c r="Z2">
        <v>0</v>
      </c>
    </row>
    <row r="3" spans="1:26" x14ac:dyDescent="0.3">
      <c r="A3" s="1" t="str">
        <f>'Dejounte Murray'!A3</f>
        <v>@ RKS</v>
      </c>
      <c r="B3">
        <v>5</v>
      </c>
      <c r="C3">
        <v>1</v>
      </c>
      <c r="D3">
        <v>3</v>
      </c>
      <c r="E3">
        <v>0</v>
      </c>
      <c r="F3">
        <v>0</v>
      </c>
      <c r="G3">
        <v>0</v>
      </c>
      <c r="H3">
        <v>2</v>
      </c>
      <c r="I3">
        <v>4</v>
      </c>
      <c r="J3">
        <v>1</v>
      </c>
      <c r="K3">
        <v>3</v>
      </c>
      <c r="L3">
        <v>0</v>
      </c>
      <c r="M3">
        <v>0</v>
      </c>
      <c r="N3">
        <v>0</v>
      </c>
      <c r="O3">
        <v>1</v>
      </c>
      <c r="P3">
        <v>-2</v>
      </c>
      <c r="Q3" s="2">
        <f t="shared" si="0"/>
        <v>0.5</v>
      </c>
      <c r="R3" s="2">
        <f t="shared" si="1"/>
        <v>0.33333333333333331</v>
      </c>
      <c r="S3" s="6" t="s">
        <v>45</v>
      </c>
      <c r="T3">
        <v>12</v>
      </c>
      <c r="U3">
        <v>13</v>
      </c>
      <c r="V3">
        <v>0</v>
      </c>
      <c r="W3" s="3">
        <f t="shared" si="2"/>
        <v>20.563416666666669</v>
      </c>
      <c r="X3" s="4">
        <f t="shared" si="3"/>
        <v>10.7</v>
      </c>
      <c r="Y3" s="4">
        <f t="shared" si="4"/>
        <v>4.9999999999999991</v>
      </c>
      <c r="Z3">
        <v>0</v>
      </c>
    </row>
    <row r="4" spans="1:26" x14ac:dyDescent="0.3">
      <c r="A4" s="1" t="str">
        <f>'Dejounte Murray'!A4</f>
        <v>vs AFR</v>
      </c>
      <c r="B4">
        <v>2</v>
      </c>
      <c r="C4">
        <v>2</v>
      </c>
      <c r="D4">
        <v>0</v>
      </c>
      <c r="E4">
        <v>1</v>
      </c>
      <c r="F4">
        <v>0</v>
      </c>
      <c r="G4">
        <v>0</v>
      </c>
      <c r="H4">
        <v>1</v>
      </c>
      <c r="I4">
        <v>2</v>
      </c>
      <c r="J4">
        <v>0</v>
      </c>
      <c r="K4">
        <v>0</v>
      </c>
      <c r="L4">
        <v>0</v>
      </c>
      <c r="M4">
        <v>0</v>
      </c>
      <c r="N4">
        <v>1</v>
      </c>
      <c r="O4">
        <v>0</v>
      </c>
      <c r="P4">
        <v>16</v>
      </c>
      <c r="Q4" s="2">
        <f t="shared" si="0"/>
        <v>0.5</v>
      </c>
      <c r="R4" s="6" t="s">
        <v>45</v>
      </c>
      <c r="S4" s="6" t="s">
        <v>45</v>
      </c>
      <c r="T4">
        <v>10</v>
      </c>
      <c r="U4">
        <v>2</v>
      </c>
      <c r="V4">
        <v>1</v>
      </c>
      <c r="W4" s="3">
        <f t="shared" si="2"/>
        <v>13.980699999999999</v>
      </c>
      <c r="X4" s="4">
        <f t="shared" si="3"/>
        <v>7.4</v>
      </c>
      <c r="Y4" s="4">
        <f t="shared" si="4"/>
        <v>2.7</v>
      </c>
      <c r="Z4">
        <v>0</v>
      </c>
    </row>
    <row r="5" spans="1:26" x14ac:dyDescent="0.3">
      <c r="A5" s="1" t="str">
        <f>'Dejounte Murray'!A5</f>
        <v>@ OLD</v>
      </c>
      <c r="B5">
        <v>6</v>
      </c>
      <c r="C5">
        <v>4</v>
      </c>
      <c r="D5">
        <v>2</v>
      </c>
      <c r="E5">
        <v>0</v>
      </c>
      <c r="F5">
        <v>1</v>
      </c>
      <c r="G5">
        <v>1</v>
      </c>
      <c r="H5">
        <v>2</v>
      </c>
      <c r="I5">
        <v>3</v>
      </c>
      <c r="J5">
        <v>2</v>
      </c>
      <c r="K5">
        <v>3</v>
      </c>
      <c r="L5">
        <v>0</v>
      </c>
      <c r="M5">
        <v>0</v>
      </c>
      <c r="N5">
        <v>1</v>
      </c>
      <c r="O5">
        <v>1</v>
      </c>
      <c r="P5">
        <v>2</v>
      </c>
      <c r="Q5" s="2">
        <f t="shared" si="0"/>
        <v>0.66666666666666663</v>
      </c>
      <c r="R5" s="2">
        <f t="shared" si="1"/>
        <v>0.66666666666666663</v>
      </c>
      <c r="S5" s="6" t="s">
        <v>45</v>
      </c>
      <c r="T5">
        <v>12</v>
      </c>
      <c r="U5">
        <v>12</v>
      </c>
      <c r="V5">
        <v>0</v>
      </c>
      <c r="W5" s="3">
        <f t="shared" si="2"/>
        <v>30.969583333333333</v>
      </c>
      <c r="X5" s="4">
        <f t="shared" si="3"/>
        <v>15.8</v>
      </c>
      <c r="Y5" s="4">
        <f t="shared" si="4"/>
        <v>7.3000000000000007</v>
      </c>
      <c r="Z5">
        <v>0</v>
      </c>
    </row>
    <row r="6" spans="1:26" x14ac:dyDescent="0.3">
      <c r="A6" s="1" t="str">
        <f>'Dejounte Murray'!A6</f>
        <v>vs USA</v>
      </c>
      <c r="B6">
        <v>2</v>
      </c>
      <c r="C6">
        <v>1</v>
      </c>
      <c r="D6">
        <v>0</v>
      </c>
      <c r="E6">
        <v>0</v>
      </c>
      <c r="F6">
        <v>0</v>
      </c>
      <c r="G6">
        <v>0</v>
      </c>
      <c r="H6">
        <v>1</v>
      </c>
      <c r="I6">
        <v>5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-10</v>
      </c>
      <c r="Q6" s="2">
        <f t="shared" si="0"/>
        <v>0.2</v>
      </c>
      <c r="R6" s="2">
        <f t="shared" si="1"/>
        <v>0</v>
      </c>
      <c r="S6" s="6" t="s">
        <v>45</v>
      </c>
      <c r="T6">
        <v>11</v>
      </c>
      <c r="U6">
        <v>2</v>
      </c>
      <c r="V6">
        <v>0</v>
      </c>
      <c r="W6" s="3">
        <f t="shared" si="2"/>
        <v>-5.1039090909090907</v>
      </c>
      <c r="X6" s="4">
        <f t="shared" si="3"/>
        <v>3.2</v>
      </c>
      <c r="Y6" s="4">
        <f t="shared" si="4"/>
        <v>-0.8</v>
      </c>
      <c r="Z6">
        <v>0</v>
      </c>
    </row>
    <row r="7" spans="1:26" x14ac:dyDescent="0.3">
      <c r="A7" s="1" t="str">
        <f>'Dejounte Murray'!A7</f>
        <v>@ SPA</v>
      </c>
      <c r="B7">
        <v>5</v>
      </c>
      <c r="C7">
        <v>3</v>
      </c>
      <c r="D7">
        <v>1</v>
      </c>
      <c r="E7">
        <v>0</v>
      </c>
      <c r="F7">
        <v>0</v>
      </c>
      <c r="G7">
        <v>0</v>
      </c>
      <c r="H7">
        <v>2</v>
      </c>
      <c r="I7">
        <v>3</v>
      </c>
      <c r="J7">
        <v>1</v>
      </c>
      <c r="K7">
        <v>2</v>
      </c>
      <c r="L7">
        <v>0</v>
      </c>
      <c r="M7">
        <v>0</v>
      </c>
      <c r="N7">
        <v>1</v>
      </c>
      <c r="O7">
        <v>0</v>
      </c>
      <c r="P7">
        <v>4</v>
      </c>
      <c r="Q7" s="2">
        <f t="shared" si="0"/>
        <v>0.66666666666666663</v>
      </c>
      <c r="R7" s="2">
        <f t="shared" si="1"/>
        <v>0.5</v>
      </c>
      <c r="S7" s="6" t="s">
        <v>45</v>
      </c>
      <c r="T7">
        <v>11</v>
      </c>
      <c r="U7">
        <v>8</v>
      </c>
      <c r="V7">
        <v>1</v>
      </c>
      <c r="W7" s="3">
        <f t="shared" si="2"/>
        <v>26.151636363636364</v>
      </c>
      <c r="X7" s="4">
        <f t="shared" si="3"/>
        <v>10.1</v>
      </c>
      <c r="Y7" s="4">
        <f t="shared" si="4"/>
        <v>5.7</v>
      </c>
      <c r="Z7">
        <v>0</v>
      </c>
    </row>
    <row r="8" spans="1:26" x14ac:dyDescent="0.3">
      <c r="A8" s="1" t="str">
        <f>'Dejounte Murray'!A8</f>
        <v>vs 6TH</v>
      </c>
      <c r="B8">
        <v>0</v>
      </c>
      <c r="C8">
        <v>2</v>
      </c>
      <c r="D8">
        <v>0</v>
      </c>
      <c r="E8">
        <v>0</v>
      </c>
      <c r="F8">
        <v>0</v>
      </c>
      <c r="G8">
        <v>0</v>
      </c>
      <c r="H8">
        <v>0</v>
      </c>
      <c r="I8">
        <v>2</v>
      </c>
      <c r="J8">
        <v>0</v>
      </c>
      <c r="K8">
        <v>2</v>
      </c>
      <c r="L8">
        <v>0</v>
      </c>
      <c r="M8">
        <v>0</v>
      </c>
      <c r="N8">
        <v>0</v>
      </c>
      <c r="O8">
        <v>1</v>
      </c>
      <c r="P8">
        <v>-5</v>
      </c>
      <c r="Q8" s="2">
        <f t="shared" si="0"/>
        <v>0</v>
      </c>
      <c r="R8" s="2">
        <f t="shared" si="1"/>
        <v>0</v>
      </c>
      <c r="S8" s="6" t="s">
        <v>45</v>
      </c>
      <c r="T8">
        <v>12</v>
      </c>
      <c r="U8">
        <v>0</v>
      </c>
      <c r="V8">
        <v>0</v>
      </c>
      <c r="W8" s="3">
        <f t="shared" si="2"/>
        <v>-5.5116666666666658</v>
      </c>
      <c r="X8" s="4">
        <f t="shared" si="3"/>
        <v>2.4</v>
      </c>
      <c r="Y8" s="4">
        <f t="shared" si="4"/>
        <v>-1.2</v>
      </c>
      <c r="Z8">
        <v>0</v>
      </c>
    </row>
    <row r="9" spans="1:26" x14ac:dyDescent="0.3">
      <c r="A9" s="1" t="str">
        <f>'Dejounte Murray'!A9</f>
        <v>@ CAN</v>
      </c>
      <c r="B9">
        <v>0</v>
      </c>
      <c r="C9">
        <v>2</v>
      </c>
      <c r="D9">
        <v>0</v>
      </c>
      <c r="E9">
        <v>0</v>
      </c>
      <c r="F9">
        <v>2</v>
      </c>
      <c r="G9">
        <v>0</v>
      </c>
      <c r="H9">
        <v>0</v>
      </c>
      <c r="I9">
        <v>4</v>
      </c>
      <c r="J9">
        <v>0</v>
      </c>
      <c r="K9">
        <v>3</v>
      </c>
      <c r="L9">
        <v>0</v>
      </c>
      <c r="M9">
        <v>0</v>
      </c>
      <c r="N9">
        <v>0</v>
      </c>
      <c r="O9">
        <v>0</v>
      </c>
      <c r="P9">
        <v>-2</v>
      </c>
      <c r="Q9" s="2">
        <f t="shared" si="0"/>
        <v>0</v>
      </c>
      <c r="R9" s="2">
        <f t="shared" si="1"/>
        <v>0</v>
      </c>
      <c r="S9" s="6" t="s">
        <v>45</v>
      </c>
      <c r="T9">
        <v>11</v>
      </c>
      <c r="U9">
        <v>0</v>
      </c>
      <c r="V9">
        <v>0</v>
      </c>
      <c r="W9" s="3">
        <f t="shared" si="2"/>
        <v>-1.7774545454545447</v>
      </c>
      <c r="X9" s="4">
        <f t="shared" si="3"/>
        <v>8.4</v>
      </c>
      <c r="Y9" s="4">
        <f t="shared" si="4"/>
        <v>-0.19999999999999973</v>
      </c>
      <c r="Z9">
        <v>0</v>
      </c>
    </row>
    <row r="10" spans="1:26" x14ac:dyDescent="0.3">
      <c r="A10" s="1" t="str">
        <f>'Dejounte Murray'!A10</f>
        <v>vs DNK</v>
      </c>
      <c r="B10">
        <v>0</v>
      </c>
      <c r="C10">
        <v>2</v>
      </c>
      <c r="D10">
        <v>3</v>
      </c>
      <c r="E10">
        <v>0</v>
      </c>
      <c r="F10">
        <v>2</v>
      </c>
      <c r="G10">
        <v>0</v>
      </c>
      <c r="H10">
        <v>0</v>
      </c>
      <c r="I10">
        <v>2</v>
      </c>
      <c r="J10">
        <v>0</v>
      </c>
      <c r="K10">
        <v>1</v>
      </c>
      <c r="L10">
        <v>0</v>
      </c>
      <c r="M10">
        <v>0</v>
      </c>
      <c r="N10">
        <v>0</v>
      </c>
      <c r="O10">
        <v>1</v>
      </c>
      <c r="P10">
        <v>-3</v>
      </c>
      <c r="Q10" s="2">
        <f t="shared" si="0"/>
        <v>0</v>
      </c>
      <c r="R10" s="2">
        <f t="shared" si="1"/>
        <v>0</v>
      </c>
      <c r="S10" s="6" t="s">
        <v>45</v>
      </c>
      <c r="T10">
        <v>12</v>
      </c>
      <c r="U10">
        <v>8</v>
      </c>
      <c r="V10">
        <v>0</v>
      </c>
      <c r="W10" s="3">
        <f t="shared" si="2"/>
        <v>12.140416666666665</v>
      </c>
      <c r="X10" s="4">
        <f t="shared" si="3"/>
        <v>12.9</v>
      </c>
      <c r="Y10" s="4">
        <f t="shared" si="4"/>
        <v>2.9</v>
      </c>
      <c r="Z10">
        <v>0</v>
      </c>
    </row>
    <row r="11" spans="1:26" x14ac:dyDescent="0.3">
      <c r="A11" s="1" t="str">
        <f>'Dejounte Murray'!A11</f>
        <v>vs CHI</v>
      </c>
      <c r="B11">
        <v>9</v>
      </c>
      <c r="C11">
        <v>4</v>
      </c>
      <c r="D11">
        <v>1</v>
      </c>
      <c r="E11">
        <v>1</v>
      </c>
      <c r="F11">
        <v>0</v>
      </c>
      <c r="G11">
        <v>0</v>
      </c>
      <c r="H11">
        <v>3</v>
      </c>
      <c r="I11">
        <v>4</v>
      </c>
      <c r="J11">
        <v>1</v>
      </c>
      <c r="K11">
        <v>1</v>
      </c>
      <c r="L11">
        <v>2</v>
      </c>
      <c r="M11">
        <v>2</v>
      </c>
      <c r="N11">
        <v>1</v>
      </c>
      <c r="O11">
        <v>0</v>
      </c>
      <c r="P11">
        <v>12</v>
      </c>
      <c r="Q11" s="2">
        <f t="shared" si="0"/>
        <v>0.75</v>
      </c>
      <c r="R11" s="2">
        <f t="shared" si="1"/>
        <v>1</v>
      </c>
      <c r="S11" s="2">
        <f t="shared" ref="S11:S46" si="5">L11/M11</f>
        <v>1</v>
      </c>
      <c r="T11">
        <v>12</v>
      </c>
      <c r="U11">
        <v>11</v>
      </c>
      <c r="V11">
        <v>0</v>
      </c>
      <c r="W11" s="3">
        <f t="shared" si="2"/>
        <v>43.430416666666666</v>
      </c>
      <c r="X11" s="4">
        <f t="shared" si="3"/>
        <v>18.3</v>
      </c>
      <c r="Y11" s="4">
        <f t="shared" si="4"/>
        <v>10.399999999999999</v>
      </c>
      <c r="Z11">
        <v>0</v>
      </c>
    </row>
    <row r="12" spans="1:26" x14ac:dyDescent="0.3">
      <c r="A12" s="1" t="str">
        <f>'Dejounte Murray'!A12</f>
        <v>@ 3PT</v>
      </c>
      <c r="B12">
        <v>10</v>
      </c>
      <c r="C12">
        <v>0</v>
      </c>
      <c r="D12">
        <v>0</v>
      </c>
      <c r="E12">
        <v>0</v>
      </c>
      <c r="F12">
        <v>0</v>
      </c>
      <c r="G12">
        <v>1</v>
      </c>
      <c r="H12">
        <v>4</v>
      </c>
      <c r="I12">
        <v>6</v>
      </c>
      <c r="J12">
        <v>2</v>
      </c>
      <c r="K12">
        <v>2</v>
      </c>
      <c r="L12">
        <v>0</v>
      </c>
      <c r="M12">
        <v>0</v>
      </c>
      <c r="N12">
        <v>0</v>
      </c>
      <c r="O12">
        <v>0</v>
      </c>
      <c r="P12">
        <v>3</v>
      </c>
      <c r="Q12" s="2">
        <f t="shared" si="0"/>
        <v>0.66666666666666663</v>
      </c>
      <c r="R12" s="2">
        <f t="shared" si="1"/>
        <v>1</v>
      </c>
      <c r="S12" s="6" t="s">
        <v>45</v>
      </c>
      <c r="T12">
        <v>8</v>
      </c>
      <c r="U12">
        <v>10</v>
      </c>
      <c r="V12">
        <v>1</v>
      </c>
      <c r="W12" s="3">
        <f t="shared" si="2"/>
        <v>39.359625000000001</v>
      </c>
      <c r="X12" s="4">
        <f t="shared" si="3"/>
        <v>9</v>
      </c>
      <c r="Y12" s="4">
        <f t="shared" si="4"/>
        <v>6.4</v>
      </c>
      <c r="Z12">
        <v>0</v>
      </c>
    </row>
    <row r="13" spans="1:26" x14ac:dyDescent="0.3">
      <c r="A13" s="1" t="str">
        <f>'Dejounte Murray'!A13</f>
        <v>vs DEF</v>
      </c>
      <c r="B13">
        <v>2</v>
      </c>
      <c r="C13">
        <v>0</v>
      </c>
      <c r="D13">
        <v>1</v>
      </c>
      <c r="E13">
        <v>0</v>
      </c>
      <c r="F13">
        <v>1</v>
      </c>
      <c r="G13">
        <v>0</v>
      </c>
      <c r="H13">
        <v>1</v>
      </c>
      <c r="I13">
        <v>4</v>
      </c>
      <c r="J13">
        <v>0</v>
      </c>
      <c r="K13">
        <v>3</v>
      </c>
      <c r="L13">
        <v>0</v>
      </c>
      <c r="M13">
        <v>0</v>
      </c>
      <c r="N13">
        <v>0</v>
      </c>
      <c r="O13">
        <v>1</v>
      </c>
      <c r="P13">
        <v>-2</v>
      </c>
      <c r="Q13" s="2">
        <f t="shared" si="0"/>
        <v>0.25</v>
      </c>
      <c r="R13" s="2">
        <f t="shared" si="1"/>
        <v>0</v>
      </c>
      <c r="S13" s="6" t="s">
        <v>45</v>
      </c>
      <c r="T13">
        <v>11</v>
      </c>
      <c r="U13">
        <v>4</v>
      </c>
      <c r="V13">
        <v>0</v>
      </c>
      <c r="W13" s="3">
        <f t="shared" si="2"/>
        <v>3.612727272727271</v>
      </c>
      <c r="X13" s="4">
        <f t="shared" si="3"/>
        <v>6.5</v>
      </c>
      <c r="Y13" s="4">
        <f t="shared" si="4"/>
        <v>0.9</v>
      </c>
      <c r="Z13">
        <v>0</v>
      </c>
    </row>
    <row r="14" spans="1:26" x14ac:dyDescent="0.3">
      <c r="A14" s="1" t="str">
        <f>'Dejounte Murray'!A14</f>
        <v>@ OCE</v>
      </c>
      <c r="B14">
        <v>4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4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-3</v>
      </c>
      <c r="Q14" s="2">
        <f t="shared" si="0"/>
        <v>0.5</v>
      </c>
      <c r="R14" s="6" t="s">
        <v>45</v>
      </c>
      <c r="S14" s="6" t="s">
        <v>45</v>
      </c>
      <c r="T14">
        <v>10</v>
      </c>
      <c r="U14">
        <v>4</v>
      </c>
      <c r="V14">
        <v>0</v>
      </c>
      <c r="W14" s="3">
        <f t="shared" si="2"/>
        <v>9.3439999999999994</v>
      </c>
      <c r="X14" s="4">
        <f t="shared" si="3"/>
        <v>4</v>
      </c>
      <c r="Y14" s="4">
        <f t="shared" si="4"/>
        <v>2</v>
      </c>
      <c r="Z14">
        <v>0</v>
      </c>
    </row>
    <row r="15" spans="1:26" x14ac:dyDescent="0.3">
      <c r="A15" s="1" t="str">
        <f>'Dejounte Murray'!A15</f>
        <v>vs FRA</v>
      </c>
      <c r="B15">
        <v>8</v>
      </c>
      <c r="C15">
        <v>5</v>
      </c>
      <c r="D15">
        <v>1</v>
      </c>
      <c r="E15">
        <v>0</v>
      </c>
      <c r="F15">
        <v>0</v>
      </c>
      <c r="G15">
        <v>0</v>
      </c>
      <c r="H15">
        <v>4</v>
      </c>
      <c r="I15">
        <v>6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4</v>
      </c>
      <c r="Q15" s="2">
        <f t="shared" si="0"/>
        <v>0.66666666666666663</v>
      </c>
      <c r="R15" s="6" t="s">
        <v>45</v>
      </c>
      <c r="S15" s="6" t="s">
        <v>45</v>
      </c>
      <c r="T15">
        <v>9</v>
      </c>
      <c r="U15">
        <v>10</v>
      </c>
      <c r="V15">
        <v>2</v>
      </c>
      <c r="W15" s="3">
        <f t="shared" si="2"/>
        <v>44.217222222222226</v>
      </c>
      <c r="X15" s="4">
        <f t="shared" si="3"/>
        <v>15.5</v>
      </c>
      <c r="Y15" s="4">
        <f t="shared" si="4"/>
        <v>8</v>
      </c>
      <c r="Z15">
        <v>0</v>
      </c>
    </row>
    <row r="16" spans="1:26" x14ac:dyDescent="0.3">
      <c r="A16" s="1" t="str">
        <f>'Dejounte Murray'!A16</f>
        <v>@ INJ</v>
      </c>
      <c r="B16">
        <v>3</v>
      </c>
      <c r="C16">
        <v>2</v>
      </c>
      <c r="D16">
        <v>1</v>
      </c>
      <c r="E16">
        <v>0</v>
      </c>
      <c r="F16">
        <v>0</v>
      </c>
      <c r="G16">
        <v>1</v>
      </c>
      <c r="H16">
        <v>1</v>
      </c>
      <c r="I16">
        <v>3</v>
      </c>
      <c r="J16">
        <v>0</v>
      </c>
      <c r="K16">
        <v>1</v>
      </c>
      <c r="L16">
        <v>1</v>
      </c>
      <c r="M16">
        <v>1</v>
      </c>
      <c r="N16">
        <v>0</v>
      </c>
      <c r="O16">
        <v>0</v>
      </c>
      <c r="P16">
        <v>-11</v>
      </c>
      <c r="Q16" s="2">
        <f t="shared" si="0"/>
        <v>0.33333333333333331</v>
      </c>
      <c r="R16" s="2">
        <f t="shared" si="1"/>
        <v>0</v>
      </c>
      <c r="S16" s="2">
        <f t="shared" si="5"/>
        <v>1</v>
      </c>
      <c r="T16">
        <v>12</v>
      </c>
      <c r="U16">
        <v>5</v>
      </c>
      <c r="V16">
        <v>0</v>
      </c>
      <c r="W16" s="3">
        <f t="shared" si="2"/>
        <v>5.3807500000000017</v>
      </c>
      <c r="X16" s="4">
        <f t="shared" si="3"/>
        <v>5.9</v>
      </c>
      <c r="Y16" s="4">
        <f t="shared" si="4"/>
        <v>1.6000000000000005</v>
      </c>
      <c r="Z16">
        <v>0</v>
      </c>
    </row>
    <row r="17" spans="1:26" x14ac:dyDescent="0.3">
      <c r="A17" s="1" t="str">
        <f>'Dejounte Murray'!A17</f>
        <v>vs EUR</v>
      </c>
      <c r="B17">
        <v>12</v>
      </c>
      <c r="C17">
        <v>3</v>
      </c>
      <c r="D17">
        <v>2</v>
      </c>
      <c r="E17">
        <v>0</v>
      </c>
      <c r="F17">
        <v>0</v>
      </c>
      <c r="G17">
        <v>0</v>
      </c>
      <c r="H17">
        <v>4</v>
      </c>
      <c r="I17">
        <v>7</v>
      </c>
      <c r="J17">
        <v>4</v>
      </c>
      <c r="K17">
        <v>7</v>
      </c>
      <c r="L17">
        <v>0</v>
      </c>
      <c r="M17">
        <v>0</v>
      </c>
      <c r="N17">
        <v>0</v>
      </c>
      <c r="O17">
        <v>1</v>
      </c>
      <c r="P17">
        <v>10</v>
      </c>
      <c r="Q17" s="2">
        <f t="shared" si="0"/>
        <v>0.5714285714285714</v>
      </c>
      <c r="R17" s="2">
        <f t="shared" si="1"/>
        <v>0.5714285714285714</v>
      </c>
      <c r="S17" s="6" t="s">
        <v>45</v>
      </c>
      <c r="T17">
        <v>12</v>
      </c>
      <c r="U17">
        <v>16</v>
      </c>
      <c r="V17">
        <v>0</v>
      </c>
      <c r="W17" s="3">
        <f t="shared" si="2"/>
        <v>44.116583333333345</v>
      </c>
      <c r="X17" s="4">
        <f t="shared" si="3"/>
        <v>18.600000000000001</v>
      </c>
      <c r="Y17" s="4">
        <f t="shared" si="4"/>
        <v>10.6</v>
      </c>
      <c r="Z17">
        <v>0</v>
      </c>
    </row>
    <row r="18" spans="1:26" x14ac:dyDescent="0.3">
      <c r="A18" s="1" t="str">
        <f>'Dejounte Murray'!A18</f>
        <v>vs RKS</v>
      </c>
      <c r="B18">
        <v>4</v>
      </c>
      <c r="C18">
        <v>2</v>
      </c>
      <c r="D18">
        <v>0</v>
      </c>
      <c r="E18">
        <v>0</v>
      </c>
      <c r="F18">
        <v>0</v>
      </c>
      <c r="G18">
        <v>2</v>
      </c>
      <c r="H18">
        <v>2</v>
      </c>
      <c r="I18">
        <v>2</v>
      </c>
      <c r="J18">
        <v>0</v>
      </c>
      <c r="K18">
        <v>0</v>
      </c>
      <c r="L18">
        <v>0</v>
      </c>
      <c r="M18">
        <v>0</v>
      </c>
      <c r="N18">
        <v>0</v>
      </c>
      <c r="O18">
        <v>2</v>
      </c>
      <c r="P18">
        <v>-10</v>
      </c>
      <c r="Q18" s="2">
        <f t="shared" si="0"/>
        <v>1</v>
      </c>
      <c r="R18" s="6" t="s">
        <v>45</v>
      </c>
      <c r="S18" s="6" t="s">
        <v>45</v>
      </c>
      <c r="T18">
        <v>8</v>
      </c>
      <c r="U18">
        <v>4</v>
      </c>
      <c r="V18">
        <v>1</v>
      </c>
      <c r="W18" s="3">
        <f t="shared" si="2"/>
        <v>7.3864999999999963</v>
      </c>
      <c r="X18" s="4">
        <f t="shared" si="3"/>
        <v>4.4000000000000004</v>
      </c>
      <c r="Y18" s="4">
        <f t="shared" si="4"/>
        <v>1.2000000000000002</v>
      </c>
      <c r="Z18">
        <v>0</v>
      </c>
    </row>
    <row r="19" spans="1:26" x14ac:dyDescent="0.3">
      <c r="A19" s="1" t="str">
        <f>'Dejounte Murray'!A19</f>
        <v>@ AFR</v>
      </c>
      <c r="B19">
        <v>4</v>
      </c>
      <c r="C19">
        <v>3</v>
      </c>
      <c r="D19">
        <v>1</v>
      </c>
      <c r="E19">
        <v>0</v>
      </c>
      <c r="F19">
        <v>0</v>
      </c>
      <c r="G19">
        <v>0</v>
      </c>
      <c r="H19">
        <v>2</v>
      </c>
      <c r="I19">
        <v>2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4</v>
      </c>
      <c r="Q19" s="2">
        <f t="shared" si="0"/>
        <v>1</v>
      </c>
      <c r="R19" s="6" t="s">
        <v>45</v>
      </c>
      <c r="S19" s="6" t="s">
        <v>45</v>
      </c>
      <c r="T19">
        <v>11</v>
      </c>
      <c r="U19">
        <v>7</v>
      </c>
      <c r="V19">
        <v>2</v>
      </c>
      <c r="W19" s="3">
        <f t="shared" si="2"/>
        <v>25.009181818181819</v>
      </c>
      <c r="X19" s="4">
        <f t="shared" si="3"/>
        <v>9.1</v>
      </c>
      <c r="Y19" s="4">
        <f t="shared" si="4"/>
        <v>5.3999999999999995</v>
      </c>
      <c r="Z19">
        <v>0</v>
      </c>
    </row>
    <row r="20" spans="1:26" x14ac:dyDescent="0.3">
      <c r="A20" s="1" t="str">
        <f>'Dejounte Murray'!A20</f>
        <v>vs OLD</v>
      </c>
      <c r="B20">
        <v>10</v>
      </c>
      <c r="C20">
        <v>3</v>
      </c>
      <c r="D20">
        <v>0</v>
      </c>
      <c r="E20">
        <v>1</v>
      </c>
      <c r="F20">
        <v>0</v>
      </c>
      <c r="G20">
        <v>1</v>
      </c>
      <c r="H20">
        <v>3</v>
      </c>
      <c r="I20">
        <v>3</v>
      </c>
      <c r="J20">
        <v>2</v>
      </c>
      <c r="K20">
        <v>2</v>
      </c>
      <c r="L20">
        <v>2</v>
      </c>
      <c r="M20">
        <v>2</v>
      </c>
      <c r="N20">
        <v>0</v>
      </c>
      <c r="O20">
        <v>0</v>
      </c>
      <c r="P20">
        <v>7</v>
      </c>
      <c r="Q20" s="2">
        <f t="shared" si="0"/>
        <v>1</v>
      </c>
      <c r="R20" s="2">
        <f t="shared" si="1"/>
        <v>1</v>
      </c>
      <c r="S20" s="2">
        <f t="shared" si="5"/>
        <v>1</v>
      </c>
      <c r="T20">
        <v>12</v>
      </c>
      <c r="U20">
        <v>10</v>
      </c>
      <c r="V20">
        <v>0</v>
      </c>
      <c r="W20" s="3">
        <f t="shared" si="2"/>
        <v>40.362333333333332</v>
      </c>
      <c r="X20" s="4">
        <f t="shared" si="3"/>
        <v>15.600000000000001</v>
      </c>
      <c r="Y20" s="4">
        <f t="shared" si="4"/>
        <v>9.6999999999999993</v>
      </c>
      <c r="Z20">
        <v>0</v>
      </c>
    </row>
    <row r="21" spans="1:26" x14ac:dyDescent="0.3">
      <c r="A21" s="1" t="str">
        <f>'Dejounte Murray'!A21</f>
        <v>@ USA</v>
      </c>
      <c r="B21">
        <v>11</v>
      </c>
      <c r="C21">
        <v>2</v>
      </c>
      <c r="D21">
        <v>0</v>
      </c>
      <c r="E21">
        <v>0</v>
      </c>
      <c r="F21">
        <v>0</v>
      </c>
      <c r="G21">
        <v>0</v>
      </c>
      <c r="H21">
        <v>4</v>
      </c>
      <c r="I21">
        <v>4</v>
      </c>
      <c r="J21">
        <v>3</v>
      </c>
      <c r="K21">
        <v>3</v>
      </c>
      <c r="L21">
        <v>0</v>
      </c>
      <c r="M21">
        <v>0</v>
      </c>
      <c r="N21">
        <v>0</v>
      </c>
      <c r="O21">
        <v>0</v>
      </c>
      <c r="P21">
        <v>-3</v>
      </c>
      <c r="Q21" s="2">
        <f t="shared" si="0"/>
        <v>1</v>
      </c>
      <c r="R21" s="2">
        <f t="shared" si="1"/>
        <v>1</v>
      </c>
      <c r="S21" s="6" t="s">
        <v>45</v>
      </c>
      <c r="T21">
        <v>15</v>
      </c>
      <c r="U21">
        <v>11</v>
      </c>
      <c r="V21">
        <v>1</v>
      </c>
      <c r="W21" s="3">
        <f t="shared" si="2"/>
        <v>35.221666666666664</v>
      </c>
      <c r="X21" s="4">
        <f t="shared" si="3"/>
        <v>13.4</v>
      </c>
      <c r="Y21" s="4">
        <f t="shared" si="4"/>
        <v>10.4</v>
      </c>
      <c r="Z21">
        <v>0</v>
      </c>
    </row>
    <row r="22" spans="1:26" x14ac:dyDescent="0.3">
      <c r="A22" s="1" t="str">
        <f>'Dejounte Murray'!A22</f>
        <v>vs SPA</v>
      </c>
      <c r="B22">
        <v>5</v>
      </c>
      <c r="C22">
        <v>3</v>
      </c>
      <c r="D22">
        <v>1</v>
      </c>
      <c r="E22">
        <v>0</v>
      </c>
      <c r="F22">
        <v>0</v>
      </c>
      <c r="G22">
        <v>0</v>
      </c>
      <c r="H22">
        <v>2</v>
      </c>
      <c r="I22">
        <v>3</v>
      </c>
      <c r="J22">
        <v>1</v>
      </c>
      <c r="K22">
        <v>2</v>
      </c>
      <c r="L22">
        <v>0</v>
      </c>
      <c r="M22">
        <v>0</v>
      </c>
      <c r="N22">
        <v>1</v>
      </c>
      <c r="O22">
        <v>2</v>
      </c>
      <c r="P22">
        <v>3</v>
      </c>
      <c r="Q22" s="2">
        <f t="shared" si="0"/>
        <v>0.66666666666666663</v>
      </c>
      <c r="R22" s="2">
        <f t="shared" si="1"/>
        <v>0.5</v>
      </c>
      <c r="S22" s="6" t="s">
        <v>45</v>
      </c>
      <c r="T22">
        <v>11</v>
      </c>
      <c r="U22">
        <v>7</v>
      </c>
      <c r="V22">
        <v>1</v>
      </c>
      <c r="W22" s="3">
        <f t="shared" si="2"/>
        <v>23.029090909090908</v>
      </c>
      <c r="X22" s="4">
        <f t="shared" si="3"/>
        <v>10.1</v>
      </c>
      <c r="Y22" s="4">
        <f t="shared" si="4"/>
        <v>4.9000000000000004</v>
      </c>
      <c r="Z22">
        <v>0</v>
      </c>
    </row>
    <row r="23" spans="1:26" x14ac:dyDescent="0.3">
      <c r="A23" s="1" t="str">
        <f>'Dejounte Murray'!A23</f>
        <v>@ 6TH</v>
      </c>
      <c r="B23">
        <v>0</v>
      </c>
      <c r="C23">
        <v>2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-3</v>
      </c>
      <c r="Q23" s="2">
        <f t="shared" si="0"/>
        <v>0</v>
      </c>
      <c r="R23" s="2">
        <f t="shared" si="1"/>
        <v>0</v>
      </c>
      <c r="S23" s="6" t="s">
        <v>45</v>
      </c>
      <c r="T23">
        <v>5</v>
      </c>
      <c r="U23">
        <v>0</v>
      </c>
      <c r="V23">
        <v>0</v>
      </c>
      <c r="W23" s="3">
        <f t="shared" si="2"/>
        <v>-1.9551999999999992</v>
      </c>
      <c r="X23" s="4">
        <f t="shared" si="3"/>
        <v>2.4</v>
      </c>
      <c r="Y23" s="4">
        <f t="shared" si="4"/>
        <v>-9.9999999999999978E-2</v>
      </c>
      <c r="Z23">
        <v>0</v>
      </c>
    </row>
    <row r="24" spans="1:26" x14ac:dyDescent="0.3">
      <c r="A24" s="1" t="str">
        <f>'Dejounte Murray'!A24</f>
        <v>vs CAN</v>
      </c>
      <c r="B24">
        <v>10</v>
      </c>
      <c r="C24">
        <v>3</v>
      </c>
      <c r="D24">
        <v>1</v>
      </c>
      <c r="E24">
        <v>1</v>
      </c>
      <c r="F24">
        <v>2</v>
      </c>
      <c r="G24">
        <v>0</v>
      </c>
      <c r="H24">
        <v>4</v>
      </c>
      <c r="I24">
        <v>6</v>
      </c>
      <c r="J24">
        <v>1</v>
      </c>
      <c r="K24">
        <v>3</v>
      </c>
      <c r="L24">
        <v>1</v>
      </c>
      <c r="M24">
        <v>2</v>
      </c>
      <c r="N24">
        <v>0</v>
      </c>
      <c r="O24">
        <v>0</v>
      </c>
      <c r="P24">
        <v>2</v>
      </c>
      <c r="Q24" s="2">
        <f t="shared" si="0"/>
        <v>0.66666666666666663</v>
      </c>
      <c r="R24" s="2">
        <f t="shared" si="1"/>
        <v>0.33333333333333331</v>
      </c>
      <c r="S24" s="2">
        <f t="shared" si="5"/>
        <v>0.5</v>
      </c>
      <c r="T24">
        <v>14</v>
      </c>
      <c r="U24">
        <v>12</v>
      </c>
      <c r="V24">
        <v>3</v>
      </c>
      <c r="W24" s="3">
        <f t="shared" si="2"/>
        <v>40.682357142857136</v>
      </c>
      <c r="X24" s="4">
        <f t="shared" si="3"/>
        <v>24.1</v>
      </c>
      <c r="Y24" s="4">
        <f t="shared" si="4"/>
        <v>11.299999999999999</v>
      </c>
      <c r="Z24">
        <v>0</v>
      </c>
    </row>
    <row r="25" spans="1:26" x14ac:dyDescent="0.3">
      <c r="A25" s="1" t="str">
        <f>'Dejounte Murray'!A25</f>
        <v>@ DNK</v>
      </c>
      <c r="B25">
        <v>6</v>
      </c>
      <c r="C25">
        <v>2</v>
      </c>
      <c r="D25">
        <v>1</v>
      </c>
      <c r="E25">
        <v>0</v>
      </c>
      <c r="F25">
        <v>0</v>
      </c>
      <c r="G25">
        <v>0</v>
      </c>
      <c r="H25">
        <v>2</v>
      </c>
      <c r="I25">
        <v>5</v>
      </c>
      <c r="J25">
        <v>2</v>
      </c>
      <c r="K25">
        <v>3</v>
      </c>
      <c r="L25">
        <v>0</v>
      </c>
      <c r="M25">
        <v>0</v>
      </c>
      <c r="N25">
        <v>0</v>
      </c>
      <c r="O25">
        <v>1</v>
      </c>
      <c r="P25">
        <v>3</v>
      </c>
      <c r="Q25" s="2">
        <f t="shared" si="0"/>
        <v>0.4</v>
      </c>
      <c r="R25" s="2">
        <f t="shared" si="1"/>
        <v>0.66666666666666663</v>
      </c>
      <c r="S25" s="6" t="s">
        <v>45</v>
      </c>
      <c r="T25">
        <v>13</v>
      </c>
      <c r="U25">
        <v>9</v>
      </c>
      <c r="V25">
        <v>0</v>
      </c>
      <c r="W25" s="3">
        <f t="shared" si="2"/>
        <v>15.744692307692311</v>
      </c>
      <c r="X25" s="4">
        <f t="shared" si="3"/>
        <v>9.9</v>
      </c>
      <c r="Y25" s="4">
        <f t="shared" si="4"/>
        <v>4.1999999999999993</v>
      </c>
      <c r="Z25">
        <v>0</v>
      </c>
    </row>
    <row r="26" spans="1:26" x14ac:dyDescent="0.3">
      <c r="A26" s="1" t="str">
        <f>'Dejounte Murray'!A26</f>
        <v>@ CHI</v>
      </c>
      <c r="B26">
        <v>0</v>
      </c>
      <c r="C26">
        <v>2</v>
      </c>
      <c r="D26">
        <v>3</v>
      </c>
      <c r="E26">
        <v>1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6</v>
      </c>
      <c r="Q26" s="6" t="s">
        <v>45</v>
      </c>
      <c r="R26" s="6" t="s">
        <v>45</v>
      </c>
      <c r="S26" s="6" t="s">
        <v>45</v>
      </c>
      <c r="T26">
        <v>11</v>
      </c>
      <c r="U26">
        <v>8</v>
      </c>
      <c r="V26">
        <v>0</v>
      </c>
      <c r="W26" s="3">
        <f t="shared" si="2"/>
        <v>10.794363636363636</v>
      </c>
      <c r="X26" s="4">
        <f t="shared" si="3"/>
        <v>8.9</v>
      </c>
      <c r="Y26" s="4">
        <f t="shared" si="4"/>
        <v>2.3999999999999995</v>
      </c>
      <c r="Z26">
        <v>0</v>
      </c>
    </row>
    <row r="27" spans="1:26" x14ac:dyDescent="0.3">
      <c r="A27" s="1" t="str">
        <f>'Dejounte Murray'!A27</f>
        <v>vs 3PT</v>
      </c>
      <c r="B27">
        <v>6</v>
      </c>
      <c r="C27">
        <v>4</v>
      </c>
      <c r="D27">
        <v>0</v>
      </c>
      <c r="E27">
        <v>0</v>
      </c>
      <c r="F27">
        <v>0</v>
      </c>
      <c r="G27">
        <v>0</v>
      </c>
      <c r="H27">
        <v>2</v>
      </c>
      <c r="I27">
        <v>3</v>
      </c>
      <c r="J27">
        <v>2</v>
      </c>
      <c r="K27">
        <v>3</v>
      </c>
      <c r="L27">
        <v>0</v>
      </c>
      <c r="M27">
        <v>0</v>
      </c>
      <c r="N27">
        <v>0</v>
      </c>
      <c r="O27">
        <v>0</v>
      </c>
      <c r="P27">
        <v>6</v>
      </c>
      <c r="Q27" s="2">
        <f t="shared" si="0"/>
        <v>0.66666666666666663</v>
      </c>
      <c r="R27" s="2">
        <f t="shared" si="1"/>
        <v>0.66666666666666663</v>
      </c>
      <c r="S27" s="6" t="s">
        <v>45</v>
      </c>
      <c r="T27">
        <v>11</v>
      </c>
      <c r="U27">
        <v>6</v>
      </c>
      <c r="V27">
        <v>0</v>
      </c>
      <c r="W27" s="3">
        <f t="shared" si="2"/>
        <v>26.815636363636369</v>
      </c>
      <c r="X27" s="4">
        <f t="shared" si="3"/>
        <v>10.8</v>
      </c>
      <c r="Y27" s="4">
        <f t="shared" si="4"/>
        <v>5.9</v>
      </c>
      <c r="Z27">
        <v>0</v>
      </c>
    </row>
    <row r="28" spans="1:26" x14ac:dyDescent="0.3">
      <c r="A28" s="1" t="str">
        <f>'Dejounte Murray'!A28</f>
        <v>@ DEF</v>
      </c>
      <c r="B28">
        <v>2</v>
      </c>
      <c r="C28">
        <v>0</v>
      </c>
      <c r="D28">
        <v>1</v>
      </c>
      <c r="E28">
        <v>1</v>
      </c>
      <c r="F28">
        <v>0</v>
      </c>
      <c r="G28">
        <v>0</v>
      </c>
      <c r="H28">
        <v>1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-2</v>
      </c>
      <c r="Q28" s="2">
        <f t="shared" si="0"/>
        <v>1</v>
      </c>
      <c r="R28" s="6" t="s">
        <v>45</v>
      </c>
      <c r="S28" s="6" t="s">
        <v>45</v>
      </c>
      <c r="T28">
        <v>6</v>
      </c>
      <c r="U28">
        <v>5</v>
      </c>
      <c r="V28">
        <v>1</v>
      </c>
      <c r="W28" s="3">
        <f t="shared" si="2"/>
        <v>23.767166666666665</v>
      </c>
      <c r="X28" s="4">
        <f t="shared" si="3"/>
        <v>6.5</v>
      </c>
      <c r="Y28" s="4">
        <f t="shared" si="4"/>
        <v>2.6999999999999997</v>
      </c>
      <c r="Z28">
        <v>0</v>
      </c>
    </row>
    <row r="29" spans="1:26" x14ac:dyDescent="0.3">
      <c r="A29" s="1">
        <f>'Dejounte Murray'!A29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'Dejounte Murray'!A30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'Dejounte Murray'!A31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'Dejounte Murray'!A32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'Dejounte Murray'!A33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'Dejounte Murray'!A34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'Dejounte Murray'!A35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'Dejounte Murray'!A36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'Dejounte Murray'!A37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'Dejounte Murray'!A38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'Dejounte Murray'!A39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'Dejounte Murray'!A40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'Dejounte Murray'!A41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'Dejounte Murray'!A42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'Dejounte Murray'!A43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'Dejounte Murray'!A44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'Dejounte Murray'!A45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'Dejounte Murray'!A46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4.9629629629629628</v>
      </c>
      <c r="C47" s="4">
        <f t="shared" ref="C47:P47" si="6">AVERAGE(C2:C46)</f>
        <v>2.1481481481481484</v>
      </c>
      <c r="D47" s="4">
        <f t="shared" si="6"/>
        <v>0.96296296296296291</v>
      </c>
      <c r="E47" s="4">
        <f t="shared" si="6"/>
        <v>0.25925925925925924</v>
      </c>
      <c r="F47" s="4">
        <f t="shared" si="6"/>
        <v>0.29629629629629628</v>
      </c>
      <c r="G47" s="4">
        <f t="shared" si="6"/>
        <v>0.25925925925925924</v>
      </c>
      <c r="H47" s="4">
        <f t="shared" si="6"/>
        <v>1.9259259259259258</v>
      </c>
      <c r="I47" s="4">
        <f t="shared" si="6"/>
        <v>3.5925925925925926</v>
      </c>
      <c r="J47" s="4">
        <f t="shared" si="6"/>
        <v>0.88888888888888884</v>
      </c>
      <c r="K47" s="4">
        <f t="shared" si="6"/>
        <v>1.8518518518518519</v>
      </c>
      <c r="L47" s="4">
        <f t="shared" si="6"/>
        <v>0.22222222222222221</v>
      </c>
      <c r="M47" s="4">
        <f t="shared" si="6"/>
        <v>0.25925925925925924</v>
      </c>
      <c r="N47" s="4">
        <f t="shared" si="6"/>
        <v>0.25925925925925924</v>
      </c>
      <c r="O47" s="4">
        <f t="shared" si="6"/>
        <v>0.44444444444444442</v>
      </c>
      <c r="P47" s="4">
        <f t="shared" si="6"/>
        <v>0.37037037037037035</v>
      </c>
      <c r="Q47" s="2">
        <f>SUM(H2:H46)/SUM(I2:I46)</f>
        <v>0.53608247422680411</v>
      </c>
      <c r="R47" s="2">
        <f>SUM(J2:J46)/SUM(K2:K46)</f>
        <v>0.48</v>
      </c>
      <c r="S47" s="2">
        <f>SUM(L2:L46)/SUM(M2:M46)</f>
        <v>0.8571428571428571</v>
      </c>
      <c r="T47" s="4">
        <f t="shared" ref="T47:V47" si="7">AVERAGE(T2:T46)</f>
        <v>10.851851851851851</v>
      </c>
      <c r="U47" s="4">
        <f t="shared" si="7"/>
        <v>7.4074074074074074</v>
      </c>
      <c r="V47" s="4">
        <f t="shared" si="7"/>
        <v>0.51851851851851849</v>
      </c>
      <c r="W47" s="3">
        <f>((H49*85.91) +(F49*53.897)+(J49*51.757)+(L49*46.845)+(E49*39.19)+(N49*39.19)+(D49*34.677)+((C49-N49)*14.707)-(O49*17.174)-((M49-L49)*20.091)-((I49-H49)*39.19)-(G49*53.897))/T49</f>
        <v>21.348276450511946</v>
      </c>
      <c r="X47" s="4">
        <f t="shared" ref="X47" si="8">B47+(C47*1.2)+(D47*1.5)+(E47*3)+(F47*3)-G47</f>
        <v>10.392592592592592</v>
      </c>
      <c r="Y47" s="4">
        <f t="shared" ref="Y47" si="9">B47+0.4*H47-0.7*I47-0.4*(M47-L47)+0.7*N47+0.3*(C47-N47)+F47+D47*0.7+0.7*E47-0.4*O47-G47</f>
        <v>4.6666666666666661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134</v>
      </c>
      <c r="C49">
        <f t="shared" ref="C49:P49" si="10">SUM(C2:C46)</f>
        <v>58</v>
      </c>
      <c r="D49">
        <f t="shared" si="10"/>
        <v>26</v>
      </c>
      <c r="E49">
        <f t="shared" si="10"/>
        <v>7</v>
      </c>
      <c r="F49">
        <f t="shared" si="10"/>
        <v>8</v>
      </c>
      <c r="G49">
        <f t="shared" si="10"/>
        <v>7</v>
      </c>
      <c r="H49">
        <f t="shared" si="10"/>
        <v>52</v>
      </c>
      <c r="I49">
        <f t="shared" si="10"/>
        <v>97</v>
      </c>
      <c r="J49">
        <f t="shared" si="10"/>
        <v>24</v>
      </c>
      <c r="K49">
        <f t="shared" si="10"/>
        <v>50</v>
      </c>
      <c r="L49">
        <f t="shared" si="10"/>
        <v>6</v>
      </c>
      <c r="M49">
        <f t="shared" si="10"/>
        <v>7</v>
      </c>
      <c r="N49">
        <f t="shared" si="10"/>
        <v>7</v>
      </c>
      <c r="O49">
        <f t="shared" si="10"/>
        <v>12</v>
      </c>
      <c r="P49">
        <f t="shared" si="10"/>
        <v>10</v>
      </c>
      <c r="T49">
        <f>SUM(T2:T46)</f>
        <v>293</v>
      </c>
      <c r="U49">
        <f>SUM(U2:U46)</f>
        <v>200</v>
      </c>
      <c r="V49">
        <f>SUM(V2:V46)</f>
        <v>14</v>
      </c>
      <c r="X49" s="4">
        <f>SUM(X2:X46)</f>
        <v>280.60000000000002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4E579-CCD2-4C09-BED9-E6C6CE454942}">
  <dimension ref="A1:Z56"/>
  <sheetViews>
    <sheetView topLeftCell="A25" workbookViewId="0">
      <selection activeCell="W28" sqref="W28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'Dejounte Murray'!A2</f>
        <v>@ EUR</v>
      </c>
      <c r="B2">
        <v>14</v>
      </c>
      <c r="C2">
        <v>1</v>
      </c>
      <c r="D2">
        <v>4</v>
      </c>
      <c r="E2">
        <v>0</v>
      </c>
      <c r="F2">
        <v>0</v>
      </c>
      <c r="G2">
        <v>0</v>
      </c>
      <c r="H2">
        <v>5</v>
      </c>
      <c r="I2">
        <v>15</v>
      </c>
      <c r="J2">
        <v>3</v>
      </c>
      <c r="K2">
        <v>11</v>
      </c>
      <c r="L2">
        <v>1</v>
      </c>
      <c r="M2">
        <v>1</v>
      </c>
      <c r="N2">
        <v>0</v>
      </c>
      <c r="O2">
        <v>1</v>
      </c>
      <c r="P2">
        <v>-16</v>
      </c>
      <c r="Q2" s="2">
        <f t="shared" ref="Q2:Q46" si="0">H2/I2</f>
        <v>0.33333333333333331</v>
      </c>
      <c r="R2" s="2">
        <f t="shared" ref="R2:R46" si="1">J2/K2</f>
        <v>0.27272727272727271</v>
      </c>
      <c r="S2" s="2">
        <f>L2/M2</f>
        <v>1</v>
      </c>
      <c r="T2">
        <v>23</v>
      </c>
      <c r="U2">
        <v>26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16.348130434782608</v>
      </c>
      <c r="X2" s="4">
        <f t="shared" ref="X2:X46" si="3">B2+(C2*1.2)+(D2*1.5)+(E2*3)+(F2*3)-G2</f>
        <v>21.2</v>
      </c>
      <c r="Y2" s="4">
        <f t="shared" ref="Y2:Y46" si="4">B2+0.4*H2-0.7*I2-0.4*(M2-L2)+0.7*N2+0.3*(C2-N2)+F2+D2*0.7+0.7*E2-0.4*O2-G2</f>
        <v>8.1999999999999993</v>
      </c>
      <c r="Z2">
        <v>0</v>
      </c>
    </row>
    <row r="3" spans="1:26" x14ac:dyDescent="0.3">
      <c r="A3" s="1" t="str">
        <f>'Dejounte Murray'!A3</f>
        <v>@ RKS</v>
      </c>
      <c r="B3">
        <v>20</v>
      </c>
      <c r="C3">
        <v>2</v>
      </c>
      <c r="D3">
        <v>3</v>
      </c>
      <c r="E3">
        <v>2</v>
      </c>
      <c r="F3">
        <v>1</v>
      </c>
      <c r="G3">
        <v>0</v>
      </c>
      <c r="H3">
        <v>7</v>
      </c>
      <c r="I3">
        <v>10</v>
      </c>
      <c r="J3">
        <v>6</v>
      </c>
      <c r="K3">
        <v>7</v>
      </c>
      <c r="L3">
        <v>0</v>
      </c>
      <c r="M3">
        <v>0</v>
      </c>
      <c r="N3">
        <v>0</v>
      </c>
      <c r="O3">
        <v>0</v>
      </c>
      <c r="P3">
        <v>-9</v>
      </c>
      <c r="Q3" s="2">
        <f t="shared" si="0"/>
        <v>0.7</v>
      </c>
      <c r="R3" s="2">
        <f t="shared" si="1"/>
        <v>0.8571428571428571</v>
      </c>
      <c r="S3" s="6" t="s">
        <v>45</v>
      </c>
      <c r="T3">
        <v>20</v>
      </c>
      <c r="U3">
        <v>27</v>
      </c>
      <c r="V3">
        <v>0</v>
      </c>
      <c r="W3" s="3">
        <f t="shared" si="2"/>
        <v>53.003199999999993</v>
      </c>
      <c r="X3" s="4">
        <f t="shared" si="3"/>
        <v>35.9</v>
      </c>
      <c r="Y3" s="4">
        <f t="shared" si="4"/>
        <v>20.9</v>
      </c>
      <c r="Z3">
        <v>0</v>
      </c>
    </row>
    <row r="4" spans="1:26" x14ac:dyDescent="0.3">
      <c r="A4" s="1" t="str">
        <f>'Dejounte Murray'!A4</f>
        <v>vs AFR</v>
      </c>
      <c r="B4">
        <v>4</v>
      </c>
      <c r="C4">
        <v>1</v>
      </c>
      <c r="D4">
        <v>0</v>
      </c>
      <c r="E4">
        <v>0</v>
      </c>
      <c r="F4">
        <v>1</v>
      </c>
      <c r="G4">
        <v>0</v>
      </c>
      <c r="H4">
        <v>2</v>
      </c>
      <c r="I4">
        <v>3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12</v>
      </c>
      <c r="Q4" s="2">
        <f t="shared" si="0"/>
        <v>0.66666666666666663</v>
      </c>
      <c r="R4" s="2">
        <f t="shared" si="1"/>
        <v>0</v>
      </c>
      <c r="S4" s="6" t="s">
        <v>45</v>
      </c>
      <c r="T4">
        <v>7</v>
      </c>
      <c r="U4">
        <v>4</v>
      </c>
      <c r="V4">
        <v>0</v>
      </c>
      <c r="W4" s="3">
        <f t="shared" si="2"/>
        <v>28.747714285714284</v>
      </c>
      <c r="X4" s="4">
        <f t="shared" si="3"/>
        <v>8.1999999999999993</v>
      </c>
      <c r="Y4" s="4">
        <f t="shared" si="4"/>
        <v>4</v>
      </c>
      <c r="Z4">
        <v>0</v>
      </c>
    </row>
    <row r="5" spans="1:26" x14ac:dyDescent="0.3">
      <c r="A5" s="1" t="str">
        <f>'Dejounte Murray'!A5</f>
        <v>@ OLD</v>
      </c>
      <c r="B5">
        <v>6</v>
      </c>
      <c r="C5">
        <v>1</v>
      </c>
      <c r="D5">
        <v>3</v>
      </c>
      <c r="E5">
        <v>0</v>
      </c>
      <c r="F5">
        <v>0</v>
      </c>
      <c r="G5">
        <v>0</v>
      </c>
      <c r="H5">
        <v>2</v>
      </c>
      <c r="I5">
        <v>5</v>
      </c>
      <c r="J5">
        <v>2</v>
      </c>
      <c r="K5">
        <v>5</v>
      </c>
      <c r="L5">
        <v>0</v>
      </c>
      <c r="M5">
        <v>0</v>
      </c>
      <c r="N5">
        <v>0</v>
      </c>
      <c r="O5">
        <v>0</v>
      </c>
      <c r="P5">
        <v>-1</v>
      </c>
      <c r="Q5" s="2">
        <f t="shared" si="0"/>
        <v>0.4</v>
      </c>
      <c r="R5" s="2">
        <f t="shared" si="1"/>
        <v>0.4</v>
      </c>
      <c r="S5" s="6" t="s">
        <v>45</v>
      </c>
      <c r="T5">
        <v>9</v>
      </c>
      <c r="U5">
        <v>15</v>
      </c>
      <c r="V5">
        <v>0</v>
      </c>
      <c r="W5" s="3">
        <f t="shared" si="2"/>
        <v>30.722444444444445</v>
      </c>
      <c r="X5" s="4">
        <f t="shared" si="3"/>
        <v>11.7</v>
      </c>
      <c r="Y5" s="4">
        <f t="shared" si="4"/>
        <v>5.6999999999999993</v>
      </c>
      <c r="Z5">
        <v>0</v>
      </c>
    </row>
    <row r="6" spans="1:26" x14ac:dyDescent="0.3">
      <c r="A6" s="1" t="str">
        <f>'Dejounte Murray'!A6</f>
        <v>vs USA</v>
      </c>
      <c r="B6">
        <v>3</v>
      </c>
      <c r="C6">
        <v>0</v>
      </c>
      <c r="D6">
        <v>2</v>
      </c>
      <c r="E6">
        <v>0</v>
      </c>
      <c r="F6">
        <v>0</v>
      </c>
      <c r="G6">
        <v>1</v>
      </c>
      <c r="H6">
        <v>1</v>
      </c>
      <c r="I6">
        <v>5</v>
      </c>
      <c r="J6">
        <v>1</v>
      </c>
      <c r="K6">
        <v>4</v>
      </c>
      <c r="L6">
        <v>0</v>
      </c>
      <c r="M6">
        <v>0</v>
      </c>
      <c r="N6">
        <v>0</v>
      </c>
      <c r="O6">
        <v>0</v>
      </c>
      <c r="P6">
        <v>-3</v>
      </c>
      <c r="Q6" s="2">
        <f t="shared" si="0"/>
        <v>0.2</v>
      </c>
      <c r="R6" s="2">
        <f t="shared" si="1"/>
        <v>0.25</v>
      </c>
      <c r="S6" s="6" t="s">
        <v>45</v>
      </c>
      <c r="T6">
        <v>9</v>
      </c>
      <c r="U6">
        <v>8</v>
      </c>
      <c r="V6">
        <v>0</v>
      </c>
      <c r="W6" s="3">
        <f t="shared" si="2"/>
        <v>-0.40399999999999714</v>
      </c>
      <c r="X6" s="4">
        <f t="shared" si="3"/>
        <v>5</v>
      </c>
      <c r="Y6" s="4">
        <f t="shared" si="4"/>
        <v>0.29999999999999982</v>
      </c>
      <c r="Z6">
        <v>0</v>
      </c>
    </row>
    <row r="7" spans="1:26" x14ac:dyDescent="0.3">
      <c r="A7" s="1" t="str">
        <f>'Dejounte Murray'!A7</f>
        <v>@ SPA</v>
      </c>
      <c r="B7">
        <v>6</v>
      </c>
      <c r="C7">
        <v>0</v>
      </c>
      <c r="D7">
        <v>0</v>
      </c>
      <c r="E7">
        <v>0</v>
      </c>
      <c r="F7">
        <v>0</v>
      </c>
      <c r="G7">
        <v>0</v>
      </c>
      <c r="H7">
        <v>2</v>
      </c>
      <c r="I7">
        <v>3</v>
      </c>
      <c r="J7">
        <v>2</v>
      </c>
      <c r="K7">
        <v>3</v>
      </c>
      <c r="L7">
        <v>0</v>
      </c>
      <c r="M7">
        <v>0</v>
      </c>
      <c r="N7">
        <v>0</v>
      </c>
      <c r="O7">
        <v>0</v>
      </c>
      <c r="P7">
        <v>-4</v>
      </c>
      <c r="Q7" s="2">
        <f t="shared" si="0"/>
        <v>0.66666666666666663</v>
      </c>
      <c r="R7" s="2">
        <f t="shared" si="1"/>
        <v>0.66666666666666663</v>
      </c>
      <c r="S7" s="6" t="s">
        <v>45</v>
      </c>
      <c r="T7">
        <v>5</v>
      </c>
      <c r="U7">
        <v>6</v>
      </c>
      <c r="V7">
        <v>0</v>
      </c>
      <c r="W7" s="3">
        <f t="shared" si="2"/>
        <v>47.2288</v>
      </c>
      <c r="X7" s="4">
        <f t="shared" si="3"/>
        <v>6</v>
      </c>
      <c r="Y7" s="4">
        <f t="shared" si="4"/>
        <v>4.7</v>
      </c>
      <c r="Z7">
        <v>0</v>
      </c>
    </row>
    <row r="8" spans="1:26" x14ac:dyDescent="0.3">
      <c r="A8" s="1" t="str">
        <f>'Dejounte Murray'!A8</f>
        <v>vs 6TH</v>
      </c>
      <c r="B8">
        <v>8</v>
      </c>
      <c r="C8">
        <v>1</v>
      </c>
      <c r="D8">
        <v>1</v>
      </c>
      <c r="E8">
        <v>0</v>
      </c>
      <c r="F8">
        <v>0</v>
      </c>
      <c r="G8">
        <v>1</v>
      </c>
      <c r="H8">
        <v>3</v>
      </c>
      <c r="I8">
        <v>3</v>
      </c>
      <c r="J8">
        <v>2</v>
      </c>
      <c r="K8">
        <v>2</v>
      </c>
      <c r="L8">
        <v>0</v>
      </c>
      <c r="M8">
        <v>0</v>
      </c>
      <c r="N8">
        <v>0</v>
      </c>
      <c r="O8">
        <v>0</v>
      </c>
      <c r="P8">
        <v>-4</v>
      </c>
      <c r="Q8" s="2">
        <f t="shared" si="0"/>
        <v>1</v>
      </c>
      <c r="R8" s="2">
        <f t="shared" si="1"/>
        <v>1</v>
      </c>
      <c r="S8" s="6" t="s">
        <v>45</v>
      </c>
      <c r="T8">
        <v>9</v>
      </c>
      <c r="U8">
        <v>10</v>
      </c>
      <c r="V8">
        <v>0</v>
      </c>
      <c r="W8" s="3">
        <f t="shared" si="2"/>
        <v>39.63677777777778</v>
      </c>
      <c r="X8" s="4">
        <f t="shared" si="3"/>
        <v>9.6999999999999993</v>
      </c>
      <c r="Y8" s="4">
        <f t="shared" si="4"/>
        <v>7.1</v>
      </c>
      <c r="Z8">
        <v>0</v>
      </c>
    </row>
    <row r="9" spans="1:26" x14ac:dyDescent="0.3">
      <c r="A9" s="1" t="str">
        <f>'Dejounte Murray'!A9</f>
        <v>@ CAN</v>
      </c>
      <c r="B9">
        <v>0</v>
      </c>
      <c r="C9">
        <v>1</v>
      </c>
      <c r="D9">
        <v>3</v>
      </c>
      <c r="E9">
        <v>0</v>
      </c>
      <c r="F9">
        <v>0</v>
      </c>
      <c r="G9">
        <v>0</v>
      </c>
      <c r="H9">
        <v>0</v>
      </c>
      <c r="I9">
        <v>2</v>
      </c>
      <c r="J9">
        <v>0</v>
      </c>
      <c r="K9">
        <v>1</v>
      </c>
      <c r="L9">
        <v>0</v>
      </c>
      <c r="M9">
        <v>0</v>
      </c>
      <c r="N9">
        <v>0</v>
      </c>
      <c r="O9">
        <v>1</v>
      </c>
      <c r="P9">
        <v>-10</v>
      </c>
      <c r="Q9" s="2">
        <f t="shared" si="0"/>
        <v>0</v>
      </c>
      <c r="R9" s="2">
        <f t="shared" si="1"/>
        <v>0</v>
      </c>
      <c r="S9" s="6" t="s">
        <v>45</v>
      </c>
      <c r="T9">
        <v>9</v>
      </c>
      <c r="U9">
        <v>8</v>
      </c>
      <c r="V9">
        <v>0</v>
      </c>
      <c r="W9" s="3">
        <f t="shared" si="2"/>
        <v>2.5759999999999996</v>
      </c>
      <c r="X9" s="4">
        <f t="shared" si="3"/>
        <v>5.7</v>
      </c>
      <c r="Y9" s="4">
        <f t="shared" si="4"/>
        <v>0.59999999999999976</v>
      </c>
      <c r="Z9">
        <v>0</v>
      </c>
    </row>
    <row r="10" spans="1:26" x14ac:dyDescent="0.3">
      <c r="A10" s="1" t="str">
        <f>'Dejounte Murray'!A10</f>
        <v>vs DNK</v>
      </c>
      <c r="B10">
        <v>8</v>
      </c>
      <c r="C10">
        <v>2</v>
      </c>
      <c r="D10">
        <v>1</v>
      </c>
      <c r="E10">
        <v>0</v>
      </c>
      <c r="F10">
        <v>0</v>
      </c>
      <c r="G10">
        <v>0</v>
      </c>
      <c r="H10">
        <v>3</v>
      </c>
      <c r="I10">
        <v>5</v>
      </c>
      <c r="J10">
        <v>2</v>
      </c>
      <c r="K10">
        <v>4</v>
      </c>
      <c r="L10">
        <v>0</v>
      </c>
      <c r="M10">
        <v>0</v>
      </c>
      <c r="N10">
        <v>0</v>
      </c>
      <c r="O10">
        <v>0</v>
      </c>
      <c r="P10">
        <v>-3</v>
      </c>
      <c r="Q10" s="2">
        <f t="shared" si="0"/>
        <v>0.6</v>
      </c>
      <c r="R10" s="2">
        <f t="shared" si="1"/>
        <v>0.5</v>
      </c>
      <c r="S10" s="6" t="s">
        <v>45</v>
      </c>
      <c r="T10">
        <v>13</v>
      </c>
      <c r="U10">
        <v>10</v>
      </c>
      <c r="V10">
        <v>0</v>
      </c>
      <c r="W10" s="3">
        <f t="shared" si="2"/>
        <v>26.688846153846157</v>
      </c>
      <c r="X10" s="4">
        <f t="shared" si="3"/>
        <v>11.9</v>
      </c>
      <c r="Y10" s="4">
        <f t="shared" si="4"/>
        <v>6.9999999999999991</v>
      </c>
      <c r="Z10">
        <v>0</v>
      </c>
    </row>
    <row r="11" spans="1:26" x14ac:dyDescent="0.3">
      <c r="A11" s="1" t="str">
        <f>'Dejounte Murray'!A11</f>
        <v>vs CHI</v>
      </c>
      <c r="B11">
        <v>7</v>
      </c>
      <c r="C11">
        <v>2</v>
      </c>
      <c r="D11">
        <v>0</v>
      </c>
      <c r="E11">
        <v>0</v>
      </c>
      <c r="F11">
        <v>0</v>
      </c>
      <c r="G11">
        <v>0</v>
      </c>
      <c r="H11">
        <v>3</v>
      </c>
      <c r="I11">
        <v>5</v>
      </c>
      <c r="J11">
        <v>1</v>
      </c>
      <c r="K11">
        <v>1</v>
      </c>
      <c r="L11">
        <v>0</v>
      </c>
      <c r="M11">
        <v>0</v>
      </c>
      <c r="N11">
        <v>0</v>
      </c>
      <c r="O11">
        <v>0</v>
      </c>
      <c r="P11">
        <v>7</v>
      </c>
      <c r="Q11" s="2">
        <f t="shared" si="0"/>
        <v>0.6</v>
      </c>
      <c r="R11" s="2">
        <f t="shared" si="1"/>
        <v>1</v>
      </c>
      <c r="S11" s="6" t="s">
        <v>45</v>
      </c>
      <c r="T11">
        <v>10</v>
      </c>
      <c r="U11">
        <v>7</v>
      </c>
      <c r="V11">
        <v>0</v>
      </c>
      <c r="W11" s="3">
        <f t="shared" si="2"/>
        <v>26.052100000000003</v>
      </c>
      <c r="X11" s="4">
        <f t="shared" si="3"/>
        <v>9.4</v>
      </c>
      <c r="Y11" s="4">
        <f t="shared" si="4"/>
        <v>5.2999999999999989</v>
      </c>
      <c r="Z11">
        <v>0</v>
      </c>
    </row>
    <row r="12" spans="1:26" x14ac:dyDescent="0.3">
      <c r="A12" s="1" t="str">
        <f>'Dejounte Murray'!A12</f>
        <v>@ 3PT</v>
      </c>
      <c r="B12">
        <v>12</v>
      </c>
      <c r="C12">
        <v>0</v>
      </c>
      <c r="D12">
        <v>1</v>
      </c>
      <c r="E12">
        <v>0</v>
      </c>
      <c r="F12">
        <v>0</v>
      </c>
      <c r="G12">
        <v>0</v>
      </c>
      <c r="H12">
        <v>4</v>
      </c>
      <c r="I12">
        <v>7</v>
      </c>
      <c r="J12">
        <v>4</v>
      </c>
      <c r="K12">
        <v>6</v>
      </c>
      <c r="L12">
        <v>0</v>
      </c>
      <c r="M12">
        <v>0</v>
      </c>
      <c r="N12">
        <v>0</v>
      </c>
      <c r="O12">
        <v>0</v>
      </c>
      <c r="P12">
        <v>15</v>
      </c>
      <c r="Q12" s="2">
        <f t="shared" si="0"/>
        <v>0.5714285714285714</v>
      </c>
      <c r="R12" s="2">
        <f t="shared" si="1"/>
        <v>0.66666666666666663</v>
      </c>
      <c r="S12" s="6" t="s">
        <v>45</v>
      </c>
      <c r="T12">
        <v>11</v>
      </c>
      <c r="U12">
        <v>15</v>
      </c>
      <c r="V12">
        <v>0</v>
      </c>
      <c r="W12" s="3">
        <f t="shared" si="2"/>
        <v>42.525000000000006</v>
      </c>
      <c r="X12" s="4">
        <f t="shared" si="3"/>
        <v>13.5</v>
      </c>
      <c r="Y12" s="4">
        <f t="shared" si="4"/>
        <v>9.3999999999999986</v>
      </c>
      <c r="Z12">
        <v>0</v>
      </c>
    </row>
    <row r="13" spans="1:26" x14ac:dyDescent="0.3">
      <c r="A13" s="1" t="str">
        <f>'Dejounte Murray'!A13</f>
        <v>vs DEF</v>
      </c>
      <c r="B13">
        <v>6</v>
      </c>
      <c r="C13">
        <v>1</v>
      </c>
      <c r="D13">
        <v>1</v>
      </c>
      <c r="E13">
        <v>0</v>
      </c>
      <c r="F13">
        <v>0</v>
      </c>
      <c r="G13">
        <v>0</v>
      </c>
      <c r="H13">
        <v>2</v>
      </c>
      <c r="I13">
        <v>3</v>
      </c>
      <c r="J13">
        <v>2</v>
      </c>
      <c r="K13">
        <v>3</v>
      </c>
      <c r="L13">
        <v>0</v>
      </c>
      <c r="M13">
        <v>0</v>
      </c>
      <c r="N13">
        <v>0</v>
      </c>
      <c r="O13">
        <v>0</v>
      </c>
      <c r="P13">
        <v>6</v>
      </c>
      <c r="Q13" s="2">
        <f t="shared" si="0"/>
        <v>0.66666666666666663</v>
      </c>
      <c r="R13" s="2">
        <f t="shared" si="1"/>
        <v>0.66666666666666663</v>
      </c>
      <c r="S13" s="6" t="s">
        <v>45</v>
      </c>
      <c r="T13">
        <v>9</v>
      </c>
      <c r="U13">
        <v>8</v>
      </c>
      <c r="V13">
        <v>0</v>
      </c>
      <c r="W13" s="3">
        <f t="shared" si="2"/>
        <v>31.725333333333335</v>
      </c>
      <c r="X13" s="4">
        <f t="shared" si="3"/>
        <v>8.6999999999999993</v>
      </c>
      <c r="Y13" s="4">
        <f t="shared" si="4"/>
        <v>5.7</v>
      </c>
      <c r="Z13">
        <v>0</v>
      </c>
    </row>
    <row r="14" spans="1:26" x14ac:dyDescent="0.3">
      <c r="A14" s="1" t="str">
        <f>'Dejounte Murray'!A14</f>
        <v>@ OCE</v>
      </c>
      <c r="B14">
        <v>11</v>
      </c>
      <c r="C14">
        <v>0</v>
      </c>
      <c r="D14">
        <v>1</v>
      </c>
      <c r="E14">
        <v>0</v>
      </c>
      <c r="F14">
        <v>1</v>
      </c>
      <c r="G14">
        <v>1</v>
      </c>
      <c r="H14">
        <v>5</v>
      </c>
      <c r="I14">
        <v>7</v>
      </c>
      <c r="J14">
        <v>1</v>
      </c>
      <c r="K14">
        <v>3</v>
      </c>
      <c r="L14">
        <v>0</v>
      </c>
      <c r="M14">
        <v>0</v>
      </c>
      <c r="N14">
        <v>0</v>
      </c>
      <c r="O14">
        <v>0</v>
      </c>
      <c r="P14">
        <v>4</v>
      </c>
      <c r="Q14" s="2">
        <f t="shared" si="0"/>
        <v>0.7142857142857143</v>
      </c>
      <c r="R14" s="2">
        <f t="shared" si="1"/>
        <v>0.33333333333333331</v>
      </c>
      <c r="S14" s="6" t="s">
        <v>45</v>
      </c>
      <c r="T14">
        <v>9</v>
      </c>
      <c r="U14">
        <v>14</v>
      </c>
      <c r="V14">
        <v>0</v>
      </c>
      <c r="W14" s="3">
        <f t="shared" si="2"/>
        <v>48.622666666666667</v>
      </c>
      <c r="X14" s="4">
        <f t="shared" si="3"/>
        <v>14.5</v>
      </c>
      <c r="Y14" s="4">
        <f t="shared" si="4"/>
        <v>8.8000000000000007</v>
      </c>
      <c r="Z14">
        <v>0</v>
      </c>
    </row>
    <row r="15" spans="1:26" x14ac:dyDescent="0.3">
      <c r="A15" s="1" t="str">
        <f>'Dejounte Murray'!A15</f>
        <v>vs FRA</v>
      </c>
      <c r="B15">
        <v>0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6</v>
      </c>
      <c r="J15">
        <v>0</v>
      </c>
      <c r="K15">
        <v>5</v>
      </c>
      <c r="L15">
        <v>0</v>
      </c>
      <c r="M15">
        <v>0</v>
      </c>
      <c r="N15">
        <v>0</v>
      </c>
      <c r="O15">
        <v>1</v>
      </c>
      <c r="P15">
        <v>5</v>
      </c>
      <c r="Q15" s="2">
        <f t="shared" si="0"/>
        <v>0</v>
      </c>
      <c r="R15" s="2">
        <f t="shared" si="1"/>
        <v>0</v>
      </c>
      <c r="S15" s="6" t="s">
        <v>45</v>
      </c>
      <c r="T15">
        <v>11</v>
      </c>
      <c r="U15">
        <v>2</v>
      </c>
      <c r="V15">
        <v>0</v>
      </c>
      <c r="W15" s="3">
        <f t="shared" si="2"/>
        <v>-19.785181818181819</v>
      </c>
      <c r="X15" s="4">
        <f t="shared" si="3"/>
        <v>1.5</v>
      </c>
      <c r="Y15" s="4">
        <f t="shared" si="4"/>
        <v>-3.899999999999999</v>
      </c>
      <c r="Z15">
        <v>0</v>
      </c>
    </row>
    <row r="16" spans="1:26" x14ac:dyDescent="0.3">
      <c r="A16" s="1" t="str">
        <f>'Dejounte Murray'!A16</f>
        <v>@ INJ</v>
      </c>
      <c r="B16">
        <v>3</v>
      </c>
      <c r="C16">
        <v>4</v>
      </c>
      <c r="D16">
        <v>3</v>
      </c>
      <c r="E16">
        <v>0</v>
      </c>
      <c r="F16">
        <v>0</v>
      </c>
      <c r="G16">
        <v>0</v>
      </c>
      <c r="H16">
        <v>1</v>
      </c>
      <c r="I16">
        <v>7</v>
      </c>
      <c r="J16">
        <v>1</v>
      </c>
      <c r="K16">
        <v>5</v>
      </c>
      <c r="L16">
        <v>0</v>
      </c>
      <c r="M16">
        <v>0</v>
      </c>
      <c r="N16">
        <v>0</v>
      </c>
      <c r="O16">
        <v>0</v>
      </c>
      <c r="P16">
        <v>-5</v>
      </c>
      <c r="Q16" s="2">
        <f t="shared" si="0"/>
        <v>0.14285714285714285</v>
      </c>
      <c r="R16" s="2">
        <f t="shared" si="1"/>
        <v>0.2</v>
      </c>
      <c r="S16" s="6" t="s">
        <v>45</v>
      </c>
      <c r="T16">
        <v>13</v>
      </c>
      <c r="U16">
        <v>10</v>
      </c>
      <c r="V16">
        <v>0</v>
      </c>
      <c r="W16" s="3">
        <f t="shared" si="2"/>
        <v>5.0296923076923097</v>
      </c>
      <c r="X16" s="4">
        <f t="shared" si="3"/>
        <v>12.3</v>
      </c>
      <c r="Y16" s="4">
        <f t="shared" si="4"/>
        <v>1.8</v>
      </c>
      <c r="Z16">
        <v>0</v>
      </c>
    </row>
    <row r="17" spans="1:26" x14ac:dyDescent="0.3">
      <c r="A17" s="1" t="str">
        <f>'Dejounte Murray'!A17</f>
        <v>vs EUR</v>
      </c>
      <c r="B17">
        <v>2</v>
      </c>
      <c r="C17">
        <v>1</v>
      </c>
      <c r="D17">
        <v>2</v>
      </c>
      <c r="E17">
        <v>0</v>
      </c>
      <c r="F17">
        <v>0</v>
      </c>
      <c r="G17">
        <v>0</v>
      </c>
      <c r="H17">
        <v>1</v>
      </c>
      <c r="I17">
        <v>3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8</v>
      </c>
      <c r="Q17" s="2">
        <f t="shared" si="0"/>
        <v>0.33333333333333331</v>
      </c>
      <c r="R17" s="2">
        <f t="shared" si="1"/>
        <v>0</v>
      </c>
      <c r="S17" s="6" t="s">
        <v>45</v>
      </c>
      <c r="T17">
        <v>10</v>
      </c>
      <c r="U17">
        <v>8</v>
      </c>
      <c r="V17">
        <v>0</v>
      </c>
      <c r="W17" s="3">
        <f t="shared" si="2"/>
        <v>9.1591000000000005</v>
      </c>
      <c r="X17" s="4">
        <f t="shared" si="3"/>
        <v>6.2</v>
      </c>
      <c r="Y17" s="4">
        <f t="shared" si="4"/>
        <v>2</v>
      </c>
      <c r="Z17">
        <v>0</v>
      </c>
    </row>
    <row r="18" spans="1:26" x14ac:dyDescent="0.3">
      <c r="A18" s="1" t="str">
        <f>'Dejounte Murray'!A18</f>
        <v>vs RKS</v>
      </c>
      <c r="B18">
        <v>2</v>
      </c>
      <c r="C18">
        <v>1</v>
      </c>
      <c r="D18">
        <v>1</v>
      </c>
      <c r="E18">
        <v>0</v>
      </c>
      <c r="F18">
        <v>0</v>
      </c>
      <c r="G18">
        <v>0</v>
      </c>
      <c r="H18">
        <v>1</v>
      </c>
      <c r="I18">
        <v>6</v>
      </c>
      <c r="J18">
        <v>0</v>
      </c>
      <c r="K18">
        <v>5</v>
      </c>
      <c r="L18">
        <v>0</v>
      </c>
      <c r="M18">
        <v>0</v>
      </c>
      <c r="N18">
        <v>0</v>
      </c>
      <c r="O18">
        <v>0</v>
      </c>
      <c r="P18">
        <v>0</v>
      </c>
      <c r="Q18" s="2">
        <f t="shared" si="0"/>
        <v>0.16666666666666666</v>
      </c>
      <c r="R18" s="2">
        <f t="shared" si="1"/>
        <v>0</v>
      </c>
      <c r="S18" s="6" t="s">
        <v>45</v>
      </c>
      <c r="T18">
        <v>9</v>
      </c>
      <c r="U18">
        <v>4</v>
      </c>
      <c r="V18">
        <v>0</v>
      </c>
      <c r="W18" s="3">
        <f t="shared" si="2"/>
        <v>-6.7395555555555564</v>
      </c>
      <c r="X18" s="4">
        <f t="shared" si="3"/>
        <v>4.7</v>
      </c>
      <c r="Y18" s="4">
        <f t="shared" si="4"/>
        <v>-0.79999999999999938</v>
      </c>
      <c r="Z18">
        <v>0</v>
      </c>
    </row>
    <row r="19" spans="1:26" x14ac:dyDescent="0.3">
      <c r="A19" s="1" t="str">
        <f>'Dejounte Murray'!A19</f>
        <v>@ AFR</v>
      </c>
      <c r="B19">
        <v>6</v>
      </c>
      <c r="C19">
        <v>0</v>
      </c>
      <c r="D19">
        <v>1</v>
      </c>
      <c r="E19">
        <v>0</v>
      </c>
      <c r="F19">
        <v>0</v>
      </c>
      <c r="G19">
        <v>1</v>
      </c>
      <c r="H19">
        <v>2</v>
      </c>
      <c r="I19">
        <v>5</v>
      </c>
      <c r="J19">
        <v>2</v>
      </c>
      <c r="K19">
        <v>5</v>
      </c>
      <c r="L19">
        <v>0</v>
      </c>
      <c r="M19">
        <v>0</v>
      </c>
      <c r="N19">
        <v>0</v>
      </c>
      <c r="O19">
        <v>0</v>
      </c>
      <c r="P19">
        <v>-10</v>
      </c>
      <c r="Q19" s="2">
        <f t="shared" si="0"/>
        <v>0.4</v>
      </c>
      <c r="R19" s="2">
        <f t="shared" si="1"/>
        <v>0.4</v>
      </c>
      <c r="S19" s="6" t="s">
        <v>45</v>
      </c>
      <c r="T19">
        <v>9</v>
      </c>
      <c r="U19">
        <v>9</v>
      </c>
      <c r="V19">
        <v>0</v>
      </c>
      <c r="W19" s="3">
        <f t="shared" si="2"/>
        <v>15.393777777777782</v>
      </c>
      <c r="X19" s="4">
        <f t="shared" si="3"/>
        <v>6.5</v>
      </c>
      <c r="Y19" s="4">
        <f t="shared" si="4"/>
        <v>3</v>
      </c>
      <c r="Z19">
        <v>0</v>
      </c>
    </row>
    <row r="20" spans="1:26" x14ac:dyDescent="0.3">
      <c r="A20" s="1" t="str">
        <f>'Dejounte Murray'!A20</f>
        <v>vs OLD</v>
      </c>
      <c r="B20">
        <v>5</v>
      </c>
      <c r="C20">
        <v>0</v>
      </c>
      <c r="D20">
        <v>1</v>
      </c>
      <c r="E20">
        <v>0</v>
      </c>
      <c r="F20">
        <v>0</v>
      </c>
      <c r="G20">
        <v>0</v>
      </c>
      <c r="H20">
        <v>2</v>
      </c>
      <c r="I20">
        <v>5</v>
      </c>
      <c r="J20">
        <v>1</v>
      </c>
      <c r="K20">
        <v>3</v>
      </c>
      <c r="L20">
        <v>0</v>
      </c>
      <c r="M20">
        <v>0</v>
      </c>
      <c r="N20">
        <v>0</v>
      </c>
      <c r="O20">
        <v>0</v>
      </c>
      <c r="P20">
        <v>8</v>
      </c>
      <c r="Q20" s="2">
        <f t="shared" si="0"/>
        <v>0.4</v>
      </c>
      <c r="R20" s="2">
        <f t="shared" si="1"/>
        <v>0.33333333333333331</v>
      </c>
      <c r="S20" s="6" t="s">
        <v>45</v>
      </c>
      <c r="T20">
        <v>11</v>
      </c>
      <c r="U20">
        <v>8</v>
      </c>
      <c r="V20">
        <v>0</v>
      </c>
      <c r="W20" s="3">
        <f t="shared" si="2"/>
        <v>12.789454545454548</v>
      </c>
      <c r="X20" s="4">
        <f t="shared" si="3"/>
        <v>6.5</v>
      </c>
      <c r="Y20" s="4">
        <f t="shared" si="4"/>
        <v>3</v>
      </c>
      <c r="Z20">
        <v>0</v>
      </c>
    </row>
    <row r="21" spans="1:26" x14ac:dyDescent="0.3">
      <c r="A21" s="1" t="str">
        <f>'Dejounte Murray'!A21</f>
        <v>@ USA</v>
      </c>
      <c r="B21">
        <v>5</v>
      </c>
      <c r="C21">
        <v>2</v>
      </c>
      <c r="D21">
        <v>1</v>
      </c>
      <c r="E21">
        <v>1</v>
      </c>
      <c r="F21">
        <v>1</v>
      </c>
      <c r="G21">
        <v>0</v>
      </c>
      <c r="H21">
        <v>2</v>
      </c>
      <c r="I21">
        <v>5</v>
      </c>
      <c r="J21">
        <v>1</v>
      </c>
      <c r="K21">
        <v>2</v>
      </c>
      <c r="L21">
        <v>0</v>
      </c>
      <c r="M21">
        <v>0</v>
      </c>
      <c r="N21">
        <v>1</v>
      </c>
      <c r="O21">
        <v>0</v>
      </c>
      <c r="P21">
        <v>-4</v>
      </c>
      <c r="Q21" s="2">
        <f t="shared" si="0"/>
        <v>0.4</v>
      </c>
      <c r="R21" s="2">
        <f t="shared" si="1"/>
        <v>0.5</v>
      </c>
      <c r="S21" s="6" t="s">
        <v>45</v>
      </c>
      <c r="T21">
        <v>11</v>
      </c>
      <c r="U21">
        <v>7</v>
      </c>
      <c r="V21">
        <v>0</v>
      </c>
      <c r="W21" s="3">
        <f t="shared" si="2"/>
        <v>26.151636363636364</v>
      </c>
      <c r="X21" s="4">
        <f t="shared" si="3"/>
        <v>14.9</v>
      </c>
      <c r="Y21" s="4">
        <f t="shared" si="4"/>
        <v>5.7</v>
      </c>
      <c r="Z21">
        <v>0</v>
      </c>
    </row>
    <row r="22" spans="1:26" x14ac:dyDescent="0.3">
      <c r="A22" s="1" t="str">
        <f>'Dejounte Murray'!A22</f>
        <v>vs SPA</v>
      </c>
      <c r="B22">
        <v>8</v>
      </c>
      <c r="C22">
        <v>0</v>
      </c>
      <c r="D22">
        <v>1</v>
      </c>
      <c r="E22">
        <v>0</v>
      </c>
      <c r="F22">
        <v>0</v>
      </c>
      <c r="G22">
        <v>0</v>
      </c>
      <c r="H22">
        <v>4</v>
      </c>
      <c r="I22">
        <v>5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1</v>
      </c>
      <c r="Q22" s="2">
        <f t="shared" si="0"/>
        <v>0.8</v>
      </c>
      <c r="R22" s="2">
        <f t="shared" si="1"/>
        <v>0</v>
      </c>
      <c r="S22" s="6" t="s">
        <v>45</v>
      </c>
      <c r="T22">
        <v>11</v>
      </c>
      <c r="U22">
        <v>10</v>
      </c>
      <c r="V22">
        <v>0</v>
      </c>
      <c r="W22" s="3">
        <f t="shared" si="2"/>
        <v>30.829727272727272</v>
      </c>
      <c r="X22" s="4">
        <f t="shared" si="3"/>
        <v>9.5</v>
      </c>
      <c r="Y22" s="4">
        <f t="shared" si="4"/>
        <v>6.8</v>
      </c>
      <c r="Z22">
        <v>0</v>
      </c>
    </row>
    <row r="23" spans="1:26" x14ac:dyDescent="0.3">
      <c r="A23" s="1" t="str">
        <f>'Dejounte Murray'!A23</f>
        <v>@ 6TH</v>
      </c>
      <c r="B23">
        <v>3</v>
      </c>
      <c r="C23">
        <v>0</v>
      </c>
      <c r="D23">
        <v>1</v>
      </c>
      <c r="E23">
        <v>0</v>
      </c>
      <c r="F23">
        <v>0</v>
      </c>
      <c r="G23">
        <v>0</v>
      </c>
      <c r="H23">
        <v>1</v>
      </c>
      <c r="I23">
        <v>3</v>
      </c>
      <c r="J23">
        <v>1</v>
      </c>
      <c r="K23">
        <v>3</v>
      </c>
      <c r="L23">
        <v>0</v>
      </c>
      <c r="M23">
        <v>0</v>
      </c>
      <c r="N23">
        <v>0</v>
      </c>
      <c r="O23">
        <v>0</v>
      </c>
      <c r="P23">
        <v>-3</v>
      </c>
      <c r="Q23" s="2">
        <f t="shared" si="0"/>
        <v>0.33333333333333331</v>
      </c>
      <c r="R23" s="2">
        <f t="shared" si="1"/>
        <v>0.33333333333333331</v>
      </c>
      <c r="S23" s="6" t="s">
        <v>45</v>
      </c>
      <c r="T23">
        <v>8</v>
      </c>
      <c r="U23">
        <v>6</v>
      </c>
      <c r="V23">
        <v>0</v>
      </c>
      <c r="W23" s="3">
        <f t="shared" si="2"/>
        <v>11.7455</v>
      </c>
      <c r="X23" s="4">
        <f t="shared" si="3"/>
        <v>4.5</v>
      </c>
      <c r="Y23" s="4">
        <f t="shared" si="4"/>
        <v>2</v>
      </c>
      <c r="Z23">
        <v>0</v>
      </c>
    </row>
    <row r="24" spans="1:26" x14ac:dyDescent="0.3">
      <c r="A24" s="1" t="str">
        <f>'Dejounte Murray'!A24</f>
        <v>vs CAN</v>
      </c>
      <c r="B24">
        <v>0</v>
      </c>
      <c r="C24">
        <v>1</v>
      </c>
      <c r="D24">
        <v>0</v>
      </c>
      <c r="E24">
        <v>0</v>
      </c>
      <c r="F24">
        <v>1</v>
      </c>
      <c r="G24">
        <v>0</v>
      </c>
      <c r="H24">
        <v>0</v>
      </c>
      <c r="I24">
        <v>1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1</v>
      </c>
      <c r="Q24" s="2">
        <f t="shared" si="0"/>
        <v>0</v>
      </c>
      <c r="R24" s="2">
        <f t="shared" si="1"/>
        <v>0</v>
      </c>
      <c r="S24" s="6" t="s">
        <v>45</v>
      </c>
      <c r="T24">
        <v>10</v>
      </c>
      <c r="U24">
        <v>0</v>
      </c>
      <c r="V24">
        <v>0</v>
      </c>
      <c r="W24" s="3">
        <f t="shared" si="2"/>
        <v>2.9414000000000002</v>
      </c>
      <c r="X24" s="4">
        <f t="shared" si="3"/>
        <v>4.2</v>
      </c>
      <c r="Y24" s="4">
        <f t="shared" si="4"/>
        <v>0.60000000000000009</v>
      </c>
      <c r="Z24">
        <v>0</v>
      </c>
    </row>
    <row r="25" spans="1:26" x14ac:dyDescent="0.3">
      <c r="A25" s="1" t="str">
        <f>'Dejounte Murray'!A25</f>
        <v>@ DNK</v>
      </c>
      <c r="B25">
        <v>11</v>
      </c>
      <c r="C25">
        <v>0</v>
      </c>
      <c r="D25">
        <v>3</v>
      </c>
      <c r="E25">
        <v>0</v>
      </c>
      <c r="F25">
        <v>1</v>
      </c>
      <c r="G25">
        <v>0</v>
      </c>
      <c r="H25">
        <v>3</v>
      </c>
      <c r="I25">
        <v>6</v>
      </c>
      <c r="J25">
        <v>3</v>
      </c>
      <c r="K25">
        <v>4</v>
      </c>
      <c r="L25">
        <v>2</v>
      </c>
      <c r="M25">
        <v>2</v>
      </c>
      <c r="N25">
        <v>0</v>
      </c>
      <c r="O25">
        <v>0</v>
      </c>
      <c r="P25">
        <v>6</v>
      </c>
      <c r="Q25" s="2">
        <f t="shared" si="0"/>
        <v>0.5</v>
      </c>
      <c r="R25" s="2">
        <f t="shared" si="1"/>
        <v>0.75</v>
      </c>
      <c r="S25" s="2">
        <f t="shared" ref="S25:S46" si="5">L25/M25</f>
        <v>1</v>
      </c>
      <c r="T25">
        <v>10</v>
      </c>
      <c r="U25">
        <v>19</v>
      </c>
      <c r="V25">
        <v>0</v>
      </c>
      <c r="W25" s="3">
        <f t="shared" si="2"/>
        <v>54.704899999999995</v>
      </c>
      <c r="X25" s="4">
        <f t="shared" si="3"/>
        <v>18.5</v>
      </c>
      <c r="Y25" s="4">
        <f t="shared" si="4"/>
        <v>11.1</v>
      </c>
      <c r="Z25">
        <v>0</v>
      </c>
    </row>
    <row r="26" spans="1:26" x14ac:dyDescent="0.3">
      <c r="A26" s="1" t="str">
        <f>'Dejounte Murray'!A26</f>
        <v>@ CHI</v>
      </c>
      <c r="B26">
        <v>12</v>
      </c>
      <c r="C26">
        <v>0</v>
      </c>
      <c r="D26">
        <v>1</v>
      </c>
      <c r="E26">
        <v>0</v>
      </c>
      <c r="F26">
        <v>0</v>
      </c>
      <c r="G26">
        <v>0</v>
      </c>
      <c r="H26">
        <v>4</v>
      </c>
      <c r="I26">
        <v>6</v>
      </c>
      <c r="J26">
        <v>4</v>
      </c>
      <c r="K26">
        <v>6</v>
      </c>
      <c r="L26">
        <v>0</v>
      </c>
      <c r="M26">
        <v>0</v>
      </c>
      <c r="N26">
        <v>0</v>
      </c>
      <c r="O26">
        <v>0</v>
      </c>
      <c r="P26">
        <v>11</v>
      </c>
      <c r="Q26" s="2">
        <f t="shared" si="0"/>
        <v>0.66666666666666663</v>
      </c>
      <c r="R26" s="2">
        <f t="shared" si="1"/>
        <v>0.66666666666666663</v>
      </c>
      <c r="S26" s="6" t="s">
        <v>45</v>
      </c>
      <c r="T26">
        <v>9</v>
      </c>
      <c r="U26">
        <v>15</v>
      </c>
      <c r="V26">
        <v>0</v>
      </c>
      <c r="W26" s="3">
        <f t="shared" si="2"/>
        <v>56.329444444444448</v>
      </c>
      <c r="X26" s="4">
        <f t="shared" si="3"/>
        <v>13.5</v>
      </c>
      <c r="Y26" s="4">
        <f t="shared" si="4"/>
        <v>10.1</v>
      </c>
      <c r="Z26">
        <v>0</v>
      </c>
    </row>
    <row r="27" spans="1:26" x14ac:dyDescent="0.3">
      <c r="A27" s="1" t="str">
        <f>'Dejounte Murray'!A27</f>
        <v>vs 3PT</v>
      </c>
      <c r="B27">
        <v>6</v>
      </c>
      <c r="C27">
        <v>1</v>
      </c>
      <c r="D27">
        <v>2</v>
      </c>
      <c r="E27">
        <v>1</v>
      </c>
      <c r="F27">
        <v>0</v>
      </c>
      <c r="G27">
        <v>0</v>
      </c>
      <c r="H27">
        <v>2</v>
      </c>
      <c r="I27">
        <v>4</v>
      </c>
      <c r="J27">
        <v>2</v>
      </c>
      <c r="K27">
        <v>4</v>
      </c>
      <c r="L27">
        <v>0</v>
      </c>
      <c r="M27">
        <v>0</v>
      </c>
      <c r="N27">
        <v>0</v>
      </c>
      <c r="O27">
        <v>1</v>
      </c>
      <c r="P27">
        <v>3</v>
      </c>
      <c r="Q27" s="2">
        <f t="shared" si="0"/>
        <v>0.5</v>
      </c>
      <c r="R27" s="2">
        <f t="shared" si="1"/>
        <v>0.5</v>
      </c>
      <c r="S27" s="6" t="s">
        <v>45</v>
      </c>
      <c r="T27">
        <v>9</v>
      </c>
      <c r="U27">
        <v>12</v>
      </c>
      <c r="V27">
        <v>0</v>
      </c>
      <c r="W27" s="3">
        <f t="shared" si="2"/>
        <v>33.670111111111112</v>
      </c>
      <c r="X27" s="4">
        <f t="shared" si="3"/>
        <v>13.2</v>
      </c>
      <c r="Y27" s="4">
        <f t="shared" si="4"/>
        <v>5.9999999999999991</v>
      </c>
      <c r="Z27">
        <v>0</v>
      </c>
    </row>
    <row r="28" spans="1:26" x14ac:dyDescent="0.3">
      <c r="A28" s="1" t="str">
        <f>'Dejounte Murray'!A28</f>
        <v>@ DEF</v>
      </c>
      <c r="B28">
        <v>11</v>
      </c>
      <c r="C28">
        <v>0</v>
      </c>
      <c r="D28">
        <v>0</v>
      </c>
      <c r="E28">
        <v>0</v>
      </c>
      <c r="F28">
        <v>0</v>
      </c>
      <c r="G28">
        <v>0</v>
      </c>
      <c r="H28">
        <v>4</v>
      </c>
      <c r="I28">
        <v>5</v>
      </c>
      <c r="J28">
        <v>3</v>
      </c>
      <c r="K28">
        <v>4</v>
      </c>
      <c r="L28">
        <v>0</v>
      </c>
      <c r="M28">
        <v>0</v>
      </c>
      <c r="N28">
        <v>0</v>
      </c>
      <c r="O28">
        <v>0</v>
      </c>
      <c r="P28">
        <v>3</v>
      </c>
      <c r="Q28" s="2">
        <f t="shared" si="0"/>
        <v>0.8</v>
      </c>
      <c r="R28" s="2">
        <f t="shared" si="1"/>
        <v>0.75</v>
      </c>
      <c r="S28" s="6" t="s">
        <v>45</v>
      </c>
      <c r="T28">
        <v>12</v>
      </c>
      <c r="U28">
        <v>11</v>
      </c>
      <c r="V28">
        <v>0</v>
      </c>
      <c r="W28" s="3">
        <f t="shared" si="2"/>
        <v>38.310083333333331</v>
      </c>
      <c r="X28" s="4">
        <f t="shared" si="3"/>
        <v>11</v>
      </c>
      <c r="Y28" s="4">
        <f t="shared" si="4"/>
        <v>9.1</v>
      </c>
      <c r="Z28">
        <v>0</v>
      </c>
    </row>
    <row r="29" spans="1:26" x14ac:dyDescent="0.3">
      <c r="A29" s="1">
        <f>'Dejounte Murray'!A29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'Dejounte Murray'!A30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'Dejounte Murray'!A31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'Dejounte Murray'!A32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'Dejounte Murray'!A33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'Dejounte Murray'!A34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'Dejounte Murray'!A35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'Dejounte Murray'!A36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'Dejounte Murray'!A37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'Dejounte Murray'!A38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'Dejounte Murray'!A39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'Dejounte Murray'!A40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'Dejounte Murray'!A41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'Dejounte Murray'!A42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'Dejounte Murray'!A43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'Dejounte Murray'!A44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'Dejounte Murray'!A45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'Dejounte Murray'!A46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6.6296296296296298</v>
      </c>
      <c r="C47" s="4">
        <f t="shared" ref="C47:P47" si="6">AVERAGE(C2:C46)</f>
        <v>0.81481481481481477</v>
      </c>
      <c r="D47" s="4">
        <f t="shared" si="6"/>
        <v>1.4074074074074074</v>
      </c>
      <c r="E47" s="4">
        <f t="shared" si="6"/>
        <v>0.14814814814814814</v>
      </c>
      <c r="F47" s="4">
        <f t="shared" si="6"/>
        <v>0.22222222222222221</v>
      </c>
      <c r="G47" s="4">
        <f t="shared" si="6"/>
        <v>0.14814814814814814</v>
      </c>
      <c r="H47" s="4">
        <f t="shared" si="6"/>
        <v>2.4444444444444446</v>
      </c>
      <c r="I47" s="4">
        <f t="shared" si="6"/>
        <v>5.1851851851851851</v>
      </c>
      <c r="J47" s="4">
        <f t="shared" si="6"/>
        <v>1.6296296296296295</v>
      </c>
      <c r="K47" s="4">
        <f t="shared" si="6"/>
        <v>3.7037037037037037</v>
      </c>
      <c r="L47" s="4">
        <f t="shared" si="6"/>
        <v>0.1111111111111111</v>
      </c>
      <c r="M47" s="4">
        <f t="shared" si="6"/>
        <v>0.1111111111111111</v>
      </c>
      <c r="N47" s="4">
        <f t="shared" si="6"/>
        <v>3.7037037037037035E-2</v>
      </c>
      <c r="O47" s="4">
        <f t="shared" si="6"/>
        <v>0.14814814814814814</v>
      </c>
      <c r="P47" s="4">
        <f t="shared" si="6"/>
        <v>0.66666666666666663</v>
      </c>
      <c r="Q47" s="2">
        <f>SUM(H2:H46)/SUM(I2:I46)</f>
        <v>0.47142857142857142</v>
      </c>
      <c r="R47" s="2">
        <f>SUM(J2:J46)/SUM(K2:K46)</f>
        <v>0.44</v>
      </c>
      <c r="S47" s="2">
        <f>SUM(L2:L46)/SUM(M2:M46)</f>
        <v>1</v>
      </c>
      <c r="T47" s="4">
        <f t="shared" ref="T47:V47" si="7">AVERAGE(T2:T46)</f>
        <v>10.592592592592593</v>
      </c>
      <c r="U47" s="4">
        <f t="shared" si="7"/>
        <v>10.333333333333334</v>
      </c>
      <c r="V47" s="4">
        <f t="shared" si="7"/>
        <v>0</v>
      </c>
      <c r="W47" s="3">
        <f>((H49*85.91) +(F49*53.897)+(J49*51.757)+(L49*46.845)+(E49*39.19)+(N49*39.19)+(D49*34.677)+((C49-N49)*14.707)-(O49*17.174)-((M49-L49)*20.091)-((I49-H49)*39.19)-(G49*53.897))/T49</f>
        <v>24.648475524475529</v>
      </c>
      <c r="X47" s="4">
        <f t="shared" ref="X47" si="8">B47+(C47*1.2)+(D47*1.5)+(E47*3)+(F47*3)-G47</f>
        <v>10.68148148148148</v>
      </c>
      <c r="Y47" s="4">
        <f t="shared" ref="Y47" si="9">B47+0.4*H47-0.7*I47-0.4*(M47-L47)+0.7*N47+0.3*(C47-N47)+F47+D47*0.7+0.7*E47-0.4*O47-G47</f>
        <v>5.340740740740741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179</v>
      </c>
      <c r="C49">
        <f t="shared" ref="C49:P49" si="10">SUM(C2:C46)</f>
        <v>22</v>
      </c>
      <c r="D49">
        <f t="shared" si="10"/>
        <v>38</v>
      </c>
      <c r="E49">
        <f t="shared" si="10"/>
        <v>4</v>
      </c>
      <c r="F49">
        <f t="shared" si="10"/>
        <v>6</v>
      </c>
      <c r="G49">
        <f t="shared" si="10"/>
        <v>4</v>
      </c>
      <c r="H49">
        <f t="shared" si="10"/>
        <v>66</v>
      </c>
      <c r="I49">
        <f t="shared" si="10"/>
        <v>140</v>
      </c>
      <c r="J49">
        <f t="shared" si="10"/>
        <v>44</v>
      </c>
      <c r="K49">
        <f t="shared" si="10"/>
        <v>100</v>
      </c>
      <c r="L49">
        <f t="shared" si="10"/>
        <v>3</v>
      </c>
      <c r="M49">
        <f t="shared" si="10"/>
        <v>3</v>
      </c>
      <c r="N49">
        <f t="shared" si="10"/>
        <v>1</v>
      </c>
      <c r="O49">
        <f t="shared" si="10"/>
        <v>4</v>
      </c>
      <c r="P49">
        <f t="shared" si="10"/>
        <v>18</v>
      </c>
      <c r="T49">
        <f>SUM(T2:T46)</f>
        <v>286</v>
      </c>
      <c r="U49">
        <f>SUM(U2:U46)</f>
        <v>279</v>
      </c>
      <c r="V49">
        <f>SUM(V2:V46)</f>
        <v>0</v>
      </c>
      <c r="X49" s="4">
        <f>SUM(X2:X46)</f>
        <v>288.39999999999998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Dejounte Murray</vt:lpstr>
      <vt:lpstr>C.J. McCollum</vt:lpstr>
      <vt:lpstr>Jimmy Butler</vt:lpstr>
      <vt:lpstr>Julius Randle</vt:lpstr>
      <vt:lpstr>Clint Capela</vt:lpstr>
      <vt:lpstr>De'Aaron Fox</vt:lpstr>
      <vt:lpstr>Darius Garland</vt:lpstr>
      <vt:lpstr>Michael Porter Jr.</vt:lpstr>
      <vt:lpstr>D'Angelo Russell</vt:lpstr>
      <vt:lpstr>Otto Porter Jr.</vt:lpstr>
      <vt:lpstr>Jerami Grant</vt:lpstr>
      <vt:lpstr>Ryan Anderson</vt:lpstr>
      <vt:lpstr>Team Stats</vt:lpstr>
      <vt:lpstr>Opponent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Son</dc:creator>
  <cp:lastModifiedBy>Tim Son</cp:lastModifiedBy>
  <dcterms:created xsi:type="dcterms:W3CDTF">2023-05-23T07:10:51Z</dcterms:created>
  <dcterms:modified xsi:type="dcterms:W3CDTF">2024-04-29T05:20:47Z</dcterms:modified>
</cp:coreProperties>
</file>